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mvg2\Documents\Repositorio_Pulsos\Pulsos_Binaurales\Estadística\Cualitativo\"/>
    </mc:Choice>
  </mc:AlternateContent>
  <xr:revisionPtr revIDLastSave="0" documentId="13_ncr:1_{70833E7B-9C23-4AFC-A312-BFD6B2988287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Respuestas de formulario 1" sheetId="1" state="hidden" r:id="rId1"/>
    <sheet name="Respuestas de formulario 2" sheetId="2" state="hidden" r:id="rId2"/>
    <sheet name="Tabla de valores" sheetId="16" r:id="rId3"/>
    <sheet name="Data completa" sheetId="3" r:id="rId4"/>
    <sheet name="Genero" sheetId="17" r:id="rId5"/>
    <sheet name="Edad" sheetId="6" r:id="rId6"/>
    <sheet name="Nivel de relajación" sheetId="7" r:id="rId7"/>
    <sheet name="Nivel de estrés" sheetId="8" r:id="rId8"/>
    <sheet name="Nivel de enojo" sheetId="10" r:id="rId9"/>
    <sheet name="Nivel de disgusto" sheetId="11" r:id="rId10"/>
    <sheet name="Emociones" sheetId="13" r:id="rId11"/>
    <sheet name="Impacto" sheetId="15" r:id="rId12"/>
  </sheets>
  <definedNames>
    <definedName name="_xlnm._FilterDatabase" localSheetId="3" hidden="1">'Data completa'!$B$1:$P$20</definedName>
  </definedNames>
  <calcPr calcId="191029"/>
  <pivotCaches>
    <pivotCache cacheId="689" r:id="rId13"/>
    <pivotCache cacheId="713" r:id="rId14"/>
    <pivotCache cacheId="737" r:id="rId15"/>
    <pivotCache cacheId="745" r:id="rId16"/>
    <pivotCache cacheId="753" r:id="rId17"/>
    <pivotCache cacheId="777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7" l="1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B1" i="7" a="1"/>
  <c r="B1" i="7" s="1"/>
  <c r="A1" i="7" a="1"/>
  <c r="A1" i="7" s="1"/>
  <c r="I47" i="7" s="1"/>
  <c r="C13" i="13"/>
  <c r="D13" i="13"/>
  <c r="E13" i="13"/>
  <c r="F13" i="13"/>
  <c r="G13" i="13"/>
  <c r="H13" i="13"/>
  <c r="I13" i="13"/>
  <c r="C14" i="13"/>
  <c r="D14" i="13"/>
  <c r="E14" i="13"/>
  <c r="F14" i="13"/>
  <c r="G14" i="13"/>
  <c r="H14" i="13"/>
  <c r="I14" i="13"/>
  <c r="C15" i="13"/>
  <c r="D15" i="13"/>
  <c r="E15" i="13"/>
  <c r="F15" i="13"/>
  <c r="G15" i="13"/>
  <c r="H15" i="13"/>
  <c r="I15" i="13"/>
  <c r="C16" i="13"/>
  <c r="D16" i="13"/>
  <c r="E16" i="13"/>
  <c r="F16" i="13"/>
  <c r="G16" i="13"/>
  <c r="H16" i="13"/>
  <c r="I16" i="13"/>
  <c r="C17" i="13"/>
  <c r="D17" i="13"/>
  <c r="E17" i="13"/>
  <c r="F17" i="13"/>
  <c r="G17" i="13"/>
  <c r="H17" i="13"/>
  <c r="I17" i="13"/>
  <c r="C18" i="13"/>
  <c r="D18" i="13"/>
  <c r="E18" i="13"/>
  <c r="F18" i="13"/>
  <c r="G18" i="13"/>
  <c r="H18" i="13"/>
  <c r="I18" i="13"/>
  <c r="C19" i="13"/>
  <c r="D19" i="13"/>
  <c r="E19" i="13"/>
  <c r="F19" i="13"/>
  <c r="G19" i="13"/>
  <c r="H19" i="13"/>
  <c r="I19" i="13"/>
  <c r="C10" i="13"/>
  <c r="D10" i="13"/>
  <c r="E10" i="13"/>
  <c r="F10" i="13"/>
  <c r="G10" i="13"/>
  <c r="H10" i="13"/>
  <c r="I10" i="13"/>
  <c r="C11" i="13"/>
  <c r="D11" i="13"/>
  <c r="E11" i="13"/>
  <c r="F11" i="13"/>
  <c r="G11" i="13"/>
  <c r="H11" i="13"/>
  <c r="I11" i="13"/>
  <c r="C12" i="13"/>
  <c r="D12" i="13"/>
  <c r="E12" i="13"/>
  <c r="F12" i="13"/>
  <c r="G12" i="13"/>
  <c r="H12" i="13"/>
  <c r="I12" i="13"/>
  <c r="C7" i="13"/>
  <c r="D7" i="13"/>
  <c r="E7" i="13"/>
  <c r="F7" i="13"/>
  <c r="G7" i="13"/>
  <c r="H7" i="13"/>
  <c r="I7" i="13"/>
  <c r="C8" i="13"/>
  <c r="D8" i="13"/>
  <c r="E8" i="13"/>
  <c r="F8" i="13"/>
  <c r="G8" i="13"/>
  <c r="H8" i="13"/>
  <c r="I8" i="13"/>
  <c r="C9" i="13"/>
  <c r="D9" i="13"/>
  <c r="E9" i="13"/>
  <c r="F9" i="13"/>
  <c r="G9" i="13"/>
  <c r="H9" i="13"/>
  <c r="I9" i="13"/>
  <c r="C5" i="13"/>
  <c r="D5" i="13"/>
  <c r="E5" i="13"/>
  <c r="F5" i="13"/>
  <c r="G5" i="13"/>
  <c r="H5" i="13"/>
  <c r="I5" i="13"/>
  <c r="C6" i="13"/>
  <c r="D6" i="13"/>
  <c r="E6" i="13"/>
  <c r="F6" i="13"/>
  <c r="G6" i="13"/>
  <c r="H6" i="13"/>
  <c r="I6" i="13"/>
  <c r="C4" i="13"/>
  <c r="D4" i="13"/>
  <c r="E4" i="13"/>
  <c r="F4" i="13"/>
  <c r="G4" i="13"/>
  <c r="H4" i="13"/>
  <c r="I4" i="13"/>
  <c r="C3" i="13"/>
  <c r="D3" i="13"/>
  <c r="E3" i="13"/>
  <c r="F3" i="13"/>
  <c r="G3" i="13"/>
  <c r="H3" i="13"/>
  <c r="I3" i="13"/>
  <c r="C2" i="13"/>
  <c r="E2" i="13"/>
  <c r="F2" i="13"/>
  <c r="G2" i="13"/>
  <c r="H2" i="13"/>
  <c r="I2" i="13"/>
  <c r="D2" i="13"/>
  <c r="C19" i="11"/>
  <c r="E19" i="11" s="1"/>
  <c r="D19" i="11"/>
  <c r="C3" i="11"/>
  <c r="E3" i="11" s="1"/>
  <c r="D3" i="11"/>
  <c r="C4" i="11"/>
  <c r="D4" i="11"/>
  <c r="E4" i="11"/>
  <c r="C5" i="11"/>
  <c r="E5" i="11" s="1"/>
  <c r="D5" i="11"/>
  <c r="C6" i="11"/>
  <c r="E6" i="11" s="1"/>
  <c r="D6" i="11"/>
  <c r="C7" i="11"/>
  <c r="D7" i="11"/>
  <c r="E7" i="11"/>
  <c r="C8" i="11"/>
  <c r="E8" i="11" s="1"/>
  <c r="D8" i="11"/>
  <c r="C9" i="11"/>
  <c r="D9" i="11"/>
  <c r="E9" i="11"/>
  <c r="C10" i="11"/>
  <c r="D10" i="11"/>
  <c r="E10" i="11"/>
  <c r="C11" i="11"/>
  <c r="E11" i="11" s="1"/>
  <c r="D11" i="11"/>
  <c r="C12" i="11"/>
  <c r="D12" i="11"/>
  <c r="E12" i="11"/>
  <c r="C13" i="11"/>
  <c r="E13" i="11" s="1"/>
  <c r="D13" i="11"/>
  <c r="C14" i="11"/>
  <c r="E14" i="11" s="1"/>
  <c r="D14" i="11"/>
  <c r="C15" i="11"/>
  <c r="D15" i="11"/>
  <c r="E15" i="11"/>
  <c r="C16" i="11"/>
  <c r="E16" i="11" s="1"/>
  <c r="D16" i="11"/>
  <c r="C17" i="11"/>
  <c r="D17" i="11"/>
  <c r="E17" i="11"/>
  <c r="C18" i="11"/>
  <c r="D18" i="11"/>
  <c r="E18" i="11"/>
  <c r="D2" i="11"/>
  <c r="C2" i="11"/>
  <c r="E2" i="11" s="1"/>
  <c r="C3" i="10"/>
  <c r="E3" i="10" s="1"/>
  <c r="D3" i="10"/>
  <c r="C4" i="10"/>
  <c r="D4" i="10"/>
  <c r="E4" i="10"/>
  <c r="C5" i="10"/>
  <c r="D5" i="10"/>
  <c r="E5" i="10"/>
  <c r="C6" i="10"/>
  <c r="E6" i="10" s="1"/>
  <c r="D6" i="10"/>
  <c r="C7" i="10"/>
  <c r="D7" i="10"/>
  <c r="E7" i="10"/>
  <c r="C8" i="10"/>
  <c r="D8" i="10"/>
  <c r="E8" i="10"/>
  <c r="C9" i="10"/>
  <c r="D9" i="10"/>
  <c r="E9" i="10"/>
  <c r="C10" i="10"/>
  <c r="D10" i="10"/>
  <c r="E10" i="10"/>
  <c r="C11" i="10"/>
  <c r="E11" i="10" s="1"/>
  <c r="D11" i="10"/>
  <c r="C12" i="10"/>
  <c r="D12" i="10"/>
  <c r="E12" i="10"/>
  <c r="C13" i="10"/>
  <c r="D13" i="10"/>
  <c r="E13" i="10"/>
  <c r="C14" i="10"/>
  <c r="E14" i="10" s="1"/>
  <c r="D14" i="10"/>
  <c r="C15" i="10"/>
  <c r="D15" i="10"/>
  <c r="E15" i="10"/>
  <c r="C16" i="10"/>
  <c r="D16" i="10"/>
  <c r="E16" i="10"/>
  <c r="C17" i="10"/>
  <c r="D17" i="10"/>
  <c r="E17" i="10"/>
  <c r="C18" i="10"/>
  <c r="D18" i="10"/>
  <c r="E18" i="10"/>
  <c r="C19" i="10"/>
  <c r="E19" i="10" s="1"/>
  <c r="D19" i="10"/>
  <c r="D2" i="10"/>
  <c r="C2" i="10"/>
  <c r="E2" i="10" s="1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3" i="8"/>
  <c r="C4" i="8"/>
  <c r="C5" i="8"/>
  <c r="C2" i="8"/>
  <c r="D26" i="15"/>
  <c r="D19" i="15"/>
  <c r="J15" i="11"/>
  <c r="I15" i="11"/>
  <c r="J15" i="10"/>
  <c r="I15" i="10"/>
  <c r="J20" i="11"/>
  <c r="I20" i="11"/>
  <c r="J19" i="11"/>
  <c r="I19" i="11"/>
  <c r="J18" i="11"/>
  <c r="I18" i="11"/>
  <c r="J17" i="11"/>
  <c r="I17" i="11"/>
  <c r="J16" i="11"/>
  <c r="I16" i="11"/>
  <c r="I21" i="11" s="1"/>
  <c r="I17" i="10"/>
  <c r="I18" i="10"/>
  <c r="I19" i="10"/>
  <c r="I20" i="10"/>
  <c r="I16" i="10"/>
  <c r="I21" i="10" s="1"/>
  <c r="J16" i="10"/>
  <c r="J17" i="10"/>
  <c r="J18" i="10"/>
  <c r="J21" i="10" s="1"/>
  <c r="J20" i="10"/>
  <c r="J19" i="10"/>
  <c r="I32" i="8"/>
  <c r="I33" i="8"/>
  <c r="I34" i="8"/>
  <c r="I35" i="8"/>
  <c r="I31" i="8"/>
  <c r="H32" i="8"/>
  <c r="H33" i="8"/>
  <c r="H34" i="8"/>
  <c r="H35" i="8"/>
  <c r="H31" i="8"/>
  <c r="I11" i="11"/>
  <c r="I10" i="10"/>
  <c r="I25" i="8"/>
  <c r="I24" i="8"/>
  <c r="I20" i="8"/>
  <c r="I19" i="8"/>
  <c r="I18" i="8"/>
  <c r="I17" i="8"/>
  <c r="I26" i="8"/>
  <c r="I27" i="8"/>
  <c r="C3" i="7" l="1"/>
  <c r="C17" i="7"/>
  <c r="C16" i="7"/>
  <c r="C15" i="7"/>
  <c r="C14" i="7"/>
  <c r="C21" i="7"/>
  <c r="C13" i="7"/>
  <c r="C20" i="7"/>
  <c r="C12" i="7"/>
  <c r="C19" i="7"/>
  <c r="C11" i="7"/>
  <c r="C18" i="7"/>
  <c r="C10" i="7"/>
  <c r="C9" i="7"/>
  <c r="C8" i="7"/>
  <c r="C7" i="7"/>
  <c r="C6" i="7"/>
  <c r="C5" i="7"/>
  <c r="C4" i="7"/>
  <c r="C2" i="7"/>
  <c r="I48" i="7"/>
  <c r="D21" i="7"/>
  <c r="D13" i="7"/>
  <c r="D5" i="7"/>
  <c r="D18" i="7"/>
  <c r="D10" i="7"/>
  <c r="D15" i="7"/>
  <c r="D7" i="7"/>
  <c r="D20" i="7"/>
  <c r="D12" i="7"/>
  <c r="D4" i="7"/>
  <c r="D17" i="7"/>
  <c r="D9" i="7"/>
  <c r="D14" i="7"/>
  <c r="D6" i="7"/>
  <c r="D19" i="7"/>
  <c r="D11" i="7"/>
  <c r="D3" i="7"/>
  <c r="D16" i="7"/>
  <c r="D8" i="7"/>
  <c r="D2" i="7"/>
  <c r="J48" i="7"/>
  <c r="J47" i="7"/>
  <c r="J49" i="7"/>
  <c r="J50" i="7"/>
  <c r="J51" i="7"/>
  <c r="I49" i="7"/>
  <c r="I50" i="7"/>
  <c r="I51" i="7"/>
  <c r="M3" i="13"/>
  <c r="O4" i="13"/>
  <c r="L4" i="13"/>
  <c r="M6" i="13"/>
  <c r="N4" i="13"/>
  <c r="M4" i="13"/>
  <c r="P4" i="13" s="1"/>
  <c r="N5" i="13"/>
  <c r="Q4" i="13"/>
  <c r="L6" i="13"/>
  <c r="O5" i="13"/>
  <c r="O7" i="13"/>
  <c r="M5" i="13"/>
  <c r="M7" i="13"/>
  <c r="L7" i="13"/>
  <c r="N7" i="13"/>
  <c r="N6" i="13"/>
  <c r="N8" i="13"/>
  <c r="L5" i="13"/>
  <c r="L8" i="13"/>
  <c r="M8" i="13"/>
  <c r="O6" i="13"/>
  <c r="O8" i="13"/>
  <c r="O3" i="13"/>
  <c r="N3" i="13"/>
  <c r="P3" i="13" s="1"/>
  <c r="L3" i="13"/>
  <c r="M2" i="13"/>
  <c r="N2" i="13"/>
  <c r="O2" i="13"/>
  <c r="L2" i="13"/>
  <c r="J21" i="11"/>
  <c r="E8" i="7" l="1"/>
  <c r="E9" i="7"/>
  <c r="E21" i="7"/>
  <c r="E10" i="7"/>
  <c r="E18" i="7"/>
  <c r="E15" i="7"/>
  <c r="E5" i="7"/>
  <c r="E7" i="7"/>
  <c r="E20" i="7"/>
  <c r="E13" i="7"/>
  <c r="E14" i="7"/>
  <c r="E4" i="7"/>
  <c r="E11" i="7"/>
  <c r="E16" i="7"/>
  <c r="E19" i="7"/>
  <c r="E17" i="7"/>
  <c r="E6" i="7"/>
  <c r="E12" i="7"/>
  <c r="E3" i="7"/>
  <c r="E2" i="7"/>
  <c r="P5" i="13"/>
  <c r="Q6" i="13"/>
  <c r="Q2" i="13"/>
  <c r="Q5" i="13"/>
  <c r="Q8" i="13"/>
  <c r="Q7" i="13"/>
  <c r="P6" i="13"/>
  <c r="P7" i="13"/>
  <c r="P8" i="13"/>
  <c r="Q3" i="13"/>
  <c r="P2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<sst xmlns="http://schemas.openxmlformats.org/spreadsheetml/2006/main" count="1033" uniqueCount="132">
  <si>
    <t>Marca temporal</t>
  </si>
  <si>
    <t>Nivel de Estado de Ánimo. Marque la opción que más se ajuste a cómo se siente en las siguientes categorías: [Nivel de relajación]</t>
  </si>
  <si>
    <t>Nivel de Estado de Ánimo. Marque la opción que más se ajuste a cómo se siente en las siguientes categorías: [Nivel de estrés]</t>
  </si>
  <si>
    <t>Nivel de Estado de Ánimo. Marque la opción que más se ajuste a cómo se siente en las siguientes categorías: [Nivel de enojo]</t>
  </si>
  <si>
    <t>Nivel de Estado de Ánimo. Marque la opción que más se ajuste a cómo se siente en las siguientes categorías: [Nivel de disgusto]</t>
  </si>
  <si>
    <t>¿Qué emociones predominan en su estado emocional actual?</t>
  </si>
  <si>
    <t>4. Alto</t>
  </si>
  <si>
    <t>3. Medio</t>
  </si>
  <si>
    <t>2. Bajo</t>
  </si>
  <si>
    <t>Ansiedad, Angustia, Emoción, Alegría</t>
  </si>
  <si>
    <t>1. Muy bajo</t>
  </si>
  <si>
    <t>Emoción, Alegría</t>
  </si>
  <si>
    <t>Alegría</t>
  </si>
  <si>
    <t>Emoción</t>
  </si>
  <si>
    <t>Ansiedad, Emoción</t>
  </si>
  <si>
    <t>Ansiedad, Alegría</t>
  </si>
  <si>
    <t>Aburrimiento</t>
  </si>
  <si>
    <t>Ninguna</t>
  </si>
  <si>
    <t>Ansiedad, Aburrimiento, Emoción</t>
  </si>
  <si>
    <t>Angustia, Emoción, Alegría</t>
  </si>
  <si>
    <t>5. Muy alto</t>
  </si>
  <si>
    <t>Ansiedad, Aburrimiento</t>
  </si>
  <si>
    <t>Ansiedad, Angustia, Aburrimiento</t>
  </si>
  <si>
    <t>Ansiedad, Angustia, Emoción</t>
  </si>
  <si>
    <t>Aburrimiento, Alegría</t>
  </si>
  <si>
    <t>Edad</t>
  </si>
  <si>
    <t>Género</t>
  </si>
  <si>
    <t>Indique el estudio realizado.</t>
  </si>
  <si>
    <t>¿Qué emociones predominaron durante este experimento?</t>
  </si>
  <si>
    <t>¿Tiene algún padecimiento del sueño?</t>
  </si>
  <si>
    <t>Generalmente, ¿duerme y se despierta a la misma hora todos los días (incluidos fines de semana)?</t>
  </si>
  <si>
    <t>Indique cuántas horas generalmente duerme.</t>
  </si>
  <si>
    <t>En la escala del 1 al 5, generalmente su habitación mantiene un ambiente silencioso, oscuro, y relajante.</t>
  </si>
  <si>
    <t>En la escala del 1 al 5, generalmente utiliza dispositivos electrónicos al menos una hora antes de ir a dormir.</t>
  </si>
  <si>
    <t>En la escala del 1 al 5, generalmente consume comidas abundantes, cafeína y/o alcohol antes de dormir.</t>
  </si>
  <si>
    <t>Descripción/observaciones relevantes de los hábitos de sueño del individuo.</t>
  </si>
  <si>
    <t>Percepción general de los pulsos binaurales.</t>
  </si>
  <si>
    <t>Preferencia en la intensidad del pulso.</t>
  </si>
  <si>
    <t>En la escala del 1 al 5, considera que los pulsos binaurales tuvieron algún efecto en su nivel de concentración.</t>
  </si>
  <si>
    <t>En la escala del 1 al 5, considera que los pulsos binaurales tuvieron algún efecto en su estado de ánimo actual.</t>
  </si>
  <si>
    <t>Comentarios adicionales del estudio.</t>
  </si>
  <si>
    <t>Efecto de los pulsos binaurales en el sueño.</t>
  </si>
  <si>
    <t>En la escala del 1 al 5, los pulsos binaurales tuvieron algún efecto en su estado de relajación.</t>
  </si>
  <si>
    <t>En la escala del 1 al 5, los pulsos binaurales tuvieron algún efecto para conciliar el sueño más rápidamente.</t>
  </si>
  <si>
    <t>En la escala del 1 al 5, los pulsos binaurales tuvieron algún efecto en su calidad del sueño.</t>
  </si>
  <si>
    <t>18 años a 24 años</t>
  </si>
  <si>
    <t>Femenino</t>
  </si>
  <si>
    <t>Estudio de concentración/estado de ánimo</t>
  </si>
  <si>
    <t>Ansiedad, Angustia</t>
  </si>
  <si>
    <t>El sonido fue agradable</t>
  </si>
  <si>
    <t>Tenue</t>
  </si>
  <si>
    <t>me dolio la cabeza, me siento mareada y con mucha angustia</t>
  </si>
  <si>
    <t>25 años a 34 años</t>
  </si>
  <si>
    <t>El sonido fue molesto/estresante</t>
  </si>
  <si>
    <t>En el primer intento bien solamente dolor en el brazo derecho, considero que fue por el espacio. En el segundo intento el sonido fue molesto y me distraía, sigue el dolor en el brazo. El asiento no fue el mejor y el mouse no tenia mouse pad.</t>
  </si>
  <si>
    <t>45 años a 54 años</t>
  </si>
  <si>
    <t>Indiferente</t>
  </si>
  <si>
    <t>El mouse me estresó porque no marcaba</t>
  </si>
  <si>
    <t>Masculino</t>
  </si>
  <si>
    <t>Medio</t>
  </si>
  <si>
    <t>Alto</t>
  </si>
  <si>
    <t>Las operaciones estaban muy dificiles, otra emocion experimentada fue la decepcion de no poder obtener buenos resultados en las operaciones, frustracion alta</t>
  </si>
  <si>
    <t xml:space="preserve">Me ayudó a relajarme </t>
  </si>
  <si>
    <t>Se sintieron agradables los pulsos</t>
  </si>
  <si>
    <t>Estudio del sueño</t>
  </si>
  <si>
    <t>No</t>
  </si>
  <si>
    <t>Sí</t>
  </si>
  <si>
    <t>5 - 6 horas</t>
  </si>
  <si>
    <t>Los sonidos ayudaron a dormir.</t>
  </si>
  <si>
    <t xml:space="preserve">Al despertar no me sentía cansado ni tampoco sentía sensación de seguir con sueño </t>
  </si>
  <si>
    <t>Ansiedad</t>
  </si>
  <si>
    <t>No.</t>
  </si>
  <si>
    <t>Row Labels</t>
  </si>
  <si>
    <t>Grand Total</t>
  </si>
  <si>
    <t>Count of Edad</t>
  </si>
  <si>
    <t>Count of Género</t>
  </si>
  <si>
    <t>Bajo</t>
  </si>
  <si>
    <t>Nivel de relajación Antes</t>
  </si>
  <si>
    <t>Nivel de relajacion Después</t>
  </si>
  <si>
    <t>Estado</t>
  </si>
  <si>
    <t>Valor</t>
  </si>
  <si>
    <t>Count of Nivel de relajacion Después</t>
  </si>
  <si>
    <t>Count of Estado</t>
  </si>
  <si>
    <t>Count of Valor</t>
  </si>
  <si>
    <t>Count of Nivel de relajación Antes</t>
  </si>
  <si>
    <t>Decremento</t>
  </si>
  <si>
    <t>Sin cambio</t>
  </si>
  <si>
    <t>Incremento</t>
  </si>
  <si>
    <t>Menos 1 nivel</t>
  </si>
  <si>
    <t>Más 1 nivel</t>
  </si>
  <si>
    <t>Más 2 niveles</t>
  </si>
  <si>
    <t>Menos 2 niveles</t>
  </si>
  <si>
    <t>Nivel de estrés Antes</t>
  </si>
  <si>
    <t>Nivel de estrés Después</t>
  </si>
  <si>
    <t>Count of Nivel de estrés Antes</t>
  </si>
  <si>
    <t>Count of Nivel de estrés Después</t>
  </si>
  <si>
    <t>Escala</t>
  </si>
  <si>
    <t>Nivel de estrés (antes)</t>
  </si>
  <si>
    <t>Nivel de estrés (después)</t>
  </si>
  <si>
    <t>Muy bajo</t>
  </si>
  <si>
    <t>Muy alto</t>
  </si>
  <si>
    <t>Nivel de relajación (antes)</t>
  </si>
  <si>
    <t>Nivel de relajación (después)</t>
  </si>
  <si>
    <t>Más 4 niveles</t>
  </si>
  <si>
    <t>Nivel de disgusto (antes)</t>
  </si>
  <si>
    <t>Nivel de disgusto (después)</t>
  </si>
  <si>
    <t>Más 3 niveles</t>
  </si>
  <si>
    <t>Tristeza</t>
  </si>
  <si>
    <t>Angustia</t>
  </si>
  <si>
    <t>Antes</t>
  </si>
  <si>
    <t>Después</t>
  </si>
  <si>
    <t>Presente solo antes</t>
  </si>
  <si>
    <t>Presente solo después</t>
  </si>
  <si>
    <t>Presente antes y después</t>
  </si>
  <si>
    <t>N/A</t>
  </si>
  <si>
    <t>Ambos</t>
  </si>
  <si>
    <t>TOTAL</t>
  </si>
  <si>
    <t>Me ayudó a relajarme</t>
  </si>
  <si>
    <t>Count of Percepción general de los pulsos binaurales.</t>
  </si>
  <si>
    <t>Count of Preferencia en la intensidad del pulso.</t>
  </si>
  <si>
    <t>Efecto en nivel de concentración.</t>
  </si>
  <si>
    <t>Efecto en estado de ánimo actual.</t>
  </si>
  <si>
    <t>Count of Efecto en nivel de concentración.</t>
  </si>
  <si>
    <t>Count of Efecto en estado de ánimo actual.</t>
  </si>
  <si>
    <t>Impacto leve</t>
  </si>
  <si>
    <t>Impacto moderado</t>
  </si>
  <si>
    <t>Impacto significativo</t>
  </si>
  <si>
    <t>Nivel de enojo (después)</t>
  </si>
  <si>
    <t>Nivel de enojo (antes)</t>
  </si>
  <si>
    <t>Nivel</t>
  </si>
  <si>
    <t>Valor Numérico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</si>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</sst>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Sans Serif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rgb="FFFFE59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0" fillId="4" borderId="0" xfId="0" applyFill="1"/>
    <xf numFmtId="0" fontId="0" fillId="0" borderId="0" xfId="0" applyNumberFormat="1"/>
    <xf numFmtId="0" fontId="1" fillId="5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[Valoración del impacto de los pulsos binaurales.xlsx]Genero!PivotTable1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Genero!$B$2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B6-4D7E-A515-ABC9610D9F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2B6-4D7E-A515-ABC9610D9FE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2B6-4D7E-A515-ABC9610D9F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Genero!$A$3:$A$5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Genero!$B$3:$B$5</c:f>
              <c:numCache>
                <c:formatCode>General</c:formatCode>
                <c:ptCount val="2"/>
                <c:pt idx="0">
                  <c:v>7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2-4DFF-B7AB-A4E398F17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[Valoración del impacto de los pulsos binaurales.xlsx]Edad!PivotTable14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Edad!$B$3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24-4008-8CCE-5060BDCD1D2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24-4008-8CCE-5060BDCD1D2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F24-4008-8CCE-5060BDCD1D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Edad!$A$4:$A$7</c:f>
              <c:strCache>
                <c:ptCount val="3"/>
                <c:pt idx="0">
                  <c:v>18 años a 24 años</c:v>
                </c:pt>
                <c:pt idx="1">
                  <c:v>25 años a 34 años</c:v>
                </c:pt>
                <c:pt idx="2">
                  <c:v>45 años a 54 años</c:v>
                </c:pt>
              </c:strCache>
            </c:strRef>
          </c:cat>
          <c:val>
            <c:numRef>
              <c:f>Edad!$B$4:$B$7</c:f>
              <c:numCache>
                <c:formatCode>General</c:formatCode>
                <c:ptCount val="3"/>
                <c:pt idx="0">
                  <c:v>17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2-4DFF-B7AB-A4E398F17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relajación!PivotTable15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Variabilidad en el nivel de relajación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'Nivel de relajación'!$H$1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relajación'!$G$2:$G$5</c:f>
              <c:strCache>
                <c:ptCount val="3"/>
                <c:pt idx="0">
                  <c:v>Decremento</c:v>
                </c:pt>
                <c:pt idx="1">
                  <c:v>Sin cambio</c:v>
                </c:pt>
                <c:pt idx="2">
                  <c:v>Incremento</c:v>
                </c:pt>
              </c:strCache>
            </c:strRef>
          </c:cat>
          <c:val>
            <c:numRef>
              <c:f>'Nivel de relajación'!$H$2:$H$5</c:f>
              <c:numCache>
                <c:formatCode>General</c:formatCode>
                <c:ptCount val="3"/>
                <c:pt idx="0">
                  <c:v>6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8-4A05-8860-746DC0CA6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83896816"/>
        <c:axId val="1101211792"/>
      </c:barChart>
      <c:catAx>
        <c:axId val="12838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101211792"/>
        <c:crosses val="autoZero"/>
        <c:auto val="1"/>
        <c:lblAlgn val="ctr"/>
        <c:lblOffset val="100"/>
        <c:noMultiLvlLbl val="0"/>
      </c:catAx>
      <c:valAx>
        <c:axId val="110121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389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relajación!PivotTable16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Cantidad</a:t>
            </a:r>
            <a:r>
              <a:rPr lang="en-US" baseline="0"/>
              <a:t> de niveles variados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relajación'!$H$10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relajación'!$G$11:$G$16</c:f>
              <c:strCache>
                <c:ptCount val="5"/>
                <c:pt idx="0">
                  <c:v>Menos 2 niveles</c:v>
                </c:pt>
                <c:pt idx="1">
                  <c:v>Menos 1 nivel</c:v>
                </c:pt>
                <c:pt idx="2">
                  <c:v>Sin cambio</c:v>
                </c:pt>
                <c:pt idx="3">
                  <c:v>Más 1 nivel</c:v>
                </c:pt>
                <c:pt idx="4">
                  <c:v>Más 2 niveles</c:v>
                </c:pt>
              </c:strCache>
            </c:strRef>
          </c:cat>
          <c:val>
            <c:numRef>
              <c:f>'Nivel de relajación'!$H$11:$H$16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7-4743-B832-3423CFB77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Conteo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Impacto en el nivel de relajación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relajación'!$I$46</c:f>
              <c:strCache>
                <c:ptCount val="1"/>
                <c:pt idx="0">
                  <c:v>Nivel de relajación (antes)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estrés'!$F$31:$F$35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relajación'!$I$47:$I$51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2-4582-B992-1197D951F62E}"/>
            </c:ext>
          </c:extLst>
        </c:ser>
        <c:ser>
          <c:idx val="1"/>
          <c:order val="1"/>
          <c:tx>
            <c:strRef>
              <c:f>'Nivel de relajación'!$J$46</c:f>
              <c:strCache>
                <c:ptCount val="1"/>
                <c:pt idx="0">
                  <c:v>Nivel de relajación (después)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estrés'!$F$31:$F$35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relajación'!$J$47:$J$51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D2-4582-B992-1197D951F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40589952"/>
        <c:axId val="1286318928"/>
      </c:barChart>
      <c:catAx>
        <c:axId val="13405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relajación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6318928"/>
        <c:crosses val="autoZero"/>
        <c:auto val="1"/>
        <c:lblAlgn val="ctr"/>
        <c:lblOffset val="100"/>
        <c:noMultiLvlLbl val="0"/>
      </c:catAx>
      <c:valAx>
        <c:axId val="12863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34058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estrés!PivotTable15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Variabilidad en el nivel de estrés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'Nivel de estrés'!$H$1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estrés'!$G$2:$G$5</c:f>
              <c:strCache>
                <c:ptCount val="3"/>
                <c:pt idx="0">
                  <c:v>Decremento</c:v>
                </c:pt>
                <c:pt idx="1">
                  <c:v>Sin cambio</c:v>
                </c:pt>
                <c:pt idx="2">
                  <c:v>Incremento</c:v>
                </c:pt>
              </c:strCache>
            </c:strRef>
          </c:cat>
          <c:val>
            <c:numRef>
              <c:f>'Nivel de estrés'!$H$2:$H$5</c:f>
              <c:numCache>
                <c:formatCode>General</c:formatCode>
                <c:ptCount val="3"/>
                <c:pt idx="0">
                  <c:v>6</c:v>
                </c:pt>
                <c:pt idx="1">
                  <c:v>7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F-44AF-B18F-E3AE5557C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83896816"/>
        <c:axId val="1101211792"/>
      </c:barChart>
      <c:catAx>
        <c:axId val="12838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101211792"/>
        <c:crosses val="autoZero"/>
        <c:auto val="1"/>
        <c:lblAlgn val="ctr"/>
        <c:lblOffset val="100"/>
        <c:noMultiLvlLbl val="0"/>
      </c:catAx>
      <c:valAx>
        <c:axId val="110121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389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estrés!PivotTable16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Cantidad</a:t>
            </a:r>
            <a:r>
              <a:rPr lang="en-US" baseline="0"/>
              <a:t> de niveles variados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estrés'!$H$8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estrés'!$G$9:$G$14</c:f>
              <c:strCache>
                <c:ptCount val="5"/>
                <c:pt idx="0">
                  <c:v>Menos 2 niveles</c:v>
                </c:pt>
                <c:pt idx="1">
                  <c:v>Menos 1 nivel</c:v>
                </c:pt>
                <c:pt idx="2">
                  <c:v>Sin cambio</c:v>
                </c:pt>
                <c:pt idx="3">
                  <c:v>Más 1 nivel</c:v>
                </c:pt>
                <c:pt idx="4">
                  <c:v>Más 2 niveles</c:v>
                </c:pt>
              </c:strCache>
            </c:strRef>
          </c:cat>
          <c:val>
            <c:numRef>
              <c:f>'Nivel de estrés'!$H$9:$H$14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D-42BB-9799-C64DB707D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Impacto en el nivel de estrés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estrés'!$H$30</c:f>
              <c:strCache>
                <c:ptCount val="1"/>
                <c:pt idx="0">
                  <c:v>Nivel de estrés (antes)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estrés'!$F$31:$F$35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estrés'!$H$31:$H$35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C2-4AE4-BD5C-6E1FE333921F}"/>
            </c:ext>
          </c:extLst>
        </c:ser>
        <c:ser>
          <c:idx val="1"/>
          <c:order val="1"/>
          <c:tx>
            <c:strRef>
              <c:f>'Nivel de estrés'!$I$30</c:f>
              <c:strCache>
                <c:ptCount val="1"/>
                <c:pt idx="0">
                  <c:v>Nivel de estrés (después)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estrés'!$F$31:$F$35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estrés'!$I$31:$I$35</c:f>
              <c:numCache>
                <c:formatCode>General</c:formatCode>
                <c:ptCount val="5"/>
                <c:pt idx="0">
                  <c:v>0</c:v>
                </c:pt>
                <c:pt idx="1">
                  <c:v>11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C2-4AE4-BD5C-6E1FE3339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40589952"/>
        <c:axId val="1286318928"/>
      </c:barChart>
      <c:catAx>
        <c:axId val="13405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estrés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6318928"/>
        <c:crosses val="autoZero"/>
        <c:auto val="1"/>
        <c:lblAlgn val="ctr"/>
        <c:lblOffset val="100"/>
        <c:noMultiLvlLbl val="0"/>
      </c:catAx>
      <c:valAx>
        <c:axId val="12863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34058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enojo!PivotTable15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Variabilidad en el nivel de enojo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'Nivel de enojo'!$H$1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enojo'!$G$2:$G$5</c:f>
              <c:strCache>
                <c:ptCount val="3"/>
                <c:pt idx="0">
                  <c:v>Decremento</c:v>
                </c:pt>
                <c:pt idx="1">
                  <c:v>Sin cambio</c:v>
                </c:pt>
                <c:pt idx="2">
                  <c:v>Incremento</c:v>
                </c:pt>
              </c:strCache>
            </c:strRef>
          </c:cat>
          <c:val>
            <c:numRef>
              <c:f>'Nivel de enojo'!$H$2:$H$5</c:f>
              <c:numCache>
                <c:formatCode>General</c:formatCode>
                <c:ptCount val="3"/>
                <c:pt idx="0">
                  <c:v>3</c:v>
                </c:pt>
                <c:pt idx="1">
                  <c:v>12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E-4117-8654-D2786876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83896816"/>
        <c:axId val="1101211792"/>
      </c:barChart>
      <c:catAx>
        <c:axId val="12838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101211792"/>
        <c:crosses val="autoZero"/>
        <c:auto val="1"/>
        <c:lblAlgn val="ctr"/>
        <c:lblOffset val="100"/>
        <c:noMultiLvlLbl val="0"/>
      </c:catAx>
      <c:valAx>
        <c:axId val="110121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389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enojo!PivotTable16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Cantidad</a:t>
            </a:r>
            <a:r>
              <a:rPr lang="en-US" baseline="0"/>
              <a:t> de niveles variados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enojo'!$H$8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enojo'!$G$9:$G$14</c:f>
              <c:strCache>
                <c:ptCount val="5"/>
                <c:pt idx="0">
                  <c:v>Menos 1 nivel</c:v>
                </c:pt>
                <c:pt idx="1">
                  <c:v>Sin cambio</c:v>
                </c:pt>
                <c:pt idx="2">
                  <c:v>Más 2 niveles</c:v>
                </c:pt>
                <c:pt idx="3">
                  <c:v>Más 4 niveles</c:v>
                </c:pt>
                <c:pt idx="4">
                  <c:v>Más 1 nivel</c:v>
                </c:pt>
              </c:strCache>
            </c:strRef>
          </c:cat>
          <c:val>
            <c:numRef>
              <c:f>'Nivel de enojo'!$H$9:$H$14</c:f>
              <c:numCache>
                <c:formatCode>General</c:formatCode>
                <c:ptCount val="5"/>
                <c:pt idx="0">
                  <c:v>3</c:v>
                </c:pt>
                <c:pt idx="1">
                  <c:v>12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BC-4CD0-BD05-53117D74F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Impacto en el nivel de enojo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enojo'!$I$15</c:f>
              <c:strCache>
                <c:ptCount val="1"/>
                <c:pt idx="0">
                  <c:v>Nivel de enojo (antes)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77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tint val="77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tint val="77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tint val="77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enojo'!$G$16:$G$20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enojo'!$I$16:$I$20</c:f>
              <c:numCache>
                <c:formatCode>General</c:formatCode>
                <c:ptCount val="5"/>
                <c:pt idx="0">
                  <c:v>13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0-4981-83CB-F5F5F4FB81F3}"/>
            </c:ext>
          </c:extLst>
        </c:ser>
        <c:ser>
          <c:idx val="1"/>
          <c:order val="1"/>
          <c:tx>
            <c:strRef>
              <c:f>'Nivel de enojo'!$J$15</c:f>
              <c:strCache>
                <c:ptCount val="1"/>
                <c:pt idx="0">
                  <c:v>Nivel de enojo (después)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76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shade val="76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shade val="7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76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enojo'!$G$16:$G$20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enojo'!$J$16:$J$20</c:f>
              <c:numCache>
                <c:formatCode>General</c:formatCode>
                <c:ptCount val="5"/>
                <c:pt idx="0">
                  <c:v>13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10-4981-83CB-F5F5F4FB8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40589952"/>
        <c:axId val="1286318928"/>
      </c:barChart>
      <c:catAx>
        <c:axId val="13405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enojo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6318928"/>
        <c:crosses val="autoZero"/>
        <c:auto val="1"/>
        <c:lblAlgn val="ctr"/>
        <c:lblOffset val="100"/>
        <c:noMultiLvlLbl val="0"/>
      </c:catAx>
      <c:valAx>
        <c:axId val="12863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34058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disgusto!PivotTable15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Variabilidad en el nivel de disgusto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'Nivel de disgusto'!$H$1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disgusto'!$G$2:$G$5</c:f>
              <c:strCache>
                <c:ptCount val="3"/>
                <c:pt idx="0">
                  <c:v>Decremento</c:v>
                </c:pt>
                <c:pt idx="1">
                  <c:v>Sin cambio</c:v>
                </c:pt>
                <c:pt idx="2">
                  <c:v>Incremento</c:v>
                </c:pt>
              </c:strCache>
            </c:strRef>
          </c:cat>
          <c:val>
            <c:numRef>
              <c:f>'Nivel de disgusto'!$H$2:$H$5</c:f>
              <c:numCache>
                <c:formatCode>General</c:formatCode>
                <c:ptCount val="3"/>
                <c:pt idx="0">
                  <c:v>3</c:v>
                </c:pt>
                <c:pt idx="1">
                  <c:v>11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C-49F2-849F-49CCAC78C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83896816"/>
        <c:axId val="1101211792"/>
      </c:barChart>
      <c:catAx>
        <c:axId val="12838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101211792"/>
        <c:crosses val="autoZero"/>
        <c:auto val="1"/>
        <c:lblAlgn val="ctr"/>
        <c:lblOffset val="100"/>
        <c:noMultiLvlLbl val="0"/>
      </c:catAx>
      <c:valAx>
        <c:axId val="110121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389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disgusto!PivotTable16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Cantidad</a:t>
            </a:r>
            <a:r>
              <a:rPr lang="en-US" baseline="0"/>
              <a:t> de niveles variados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disgusto'!$H$8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disgusto'!$G$9:$G$14</c:f>
              <c:strCache>
                <c:ptCount val="5"/>
                <c:pt idx="0">
                  <c:v>Menos 2 niveles</c:v>
                </c:pt>
                <c:pt idx="1">
                  <c:v>Menos 1 nivel</c:v>
                </c:pt>
                <c:pt idx="2">
                  <c:v>Sin cambio</c:v>
                </c:pt>
                <c:pt idx="3">
                  <c:v>Más 1 nivel</c:v>
                </c:pt>
                <c:pt idx="4">
                  <c:v>Más 3 niveles</c:v>
                </c:pt>
              </c:strCache>
            </c:strRef>
          </c:cat>
          <c:val>
            <c:numRef>
              <c:f>'Nivel de disgusto'!$H$9:$H$14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11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6-4448-A228-8D1F87628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Impacto en el nivel de disgusto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disgusto'!$I$15</c:f>
              <c:strCache>
                <c:ptCount val="1"/>
                <c:pt idx="0">
                  <c:v>Nivel de disgusto (antes)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77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tint val="77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tint val="77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tint val="77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disgusto'!$G$16:$G$20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disgusto'!$I$16:$I$20</c:f>
              <c:numCache>
                <c:formatCode>General</c:formatCode>
                <c:ptCount val="5"/>
                <c:pt idx="0">
                  <c:v>12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E-4C5C-8E4C-D5C41611B88E}"/>
            </c:ext>
          </c:extLst>
        </c:ser>
        <c:ser>
          <c:idx val="1"/>
          <c:order val="1"/>
          <c:tx>
            <c:strRef>
              <c:f>'Nivel de disgusto'!$J$15</c:f>
              <c:strCache>
                <c:ptCount val="1"/>
                <c:pt idx="0">
                  <c:v>Nivel de disgusto (después)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76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shade val="76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shade val="7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76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disgusto'!$G$16:$G$20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disgusto'!$J$16:$J$20</c:f>
              <c:numCache>
                <c:formatCode>General</c:formatCode>
                <c:ptCount val="5"/>
                <c:pt idx="0">
                  <c:v>12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8E-4C5C-8E4C-D5C41611B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40589952"/>
        <c:axId val="1286318928"/>
      </c:barChart>
      <c:catAx>
        <c:axId val="13405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disgusto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6318928"/>
        <c:crosses val="autoZero"/>
        <c:auto val="1"/>
        <c:lblAlgn val="ctr"/>
        <c:lblOffset val="100"/>
        <c:noMultiLvlLbl val="0"/>
      </c:catAx>
      <c:valAx>
        <c:axId val="12863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34058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[Valoración del impacto de los pulsos binaurales.xlsx]Impacto!PivotTable40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Percepción</a:t>
            </a:r>
            <a:r>
              <a:rPr lang="en-US" baseline="0"/>
              <a:t> general de los pulsos binaurales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Impacto!$B$3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B6-4D7E-A515-ABC9610D9F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2B6-4D7E-A515-ABC9610D9FE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2B6-4D7E-A515-ABC9610D9F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Impacto!$A$4:$A$7</c:f>
              <c:strCache>
                <c:ptCount val="3"/>
                <c:pt idx="0">
                  <c:v>El sonido fue agradable</c:v>
                </c:pt>
                <c:pt idx="1">
                  <c:v>El sonido fue molesto/estresante</c:v>
                </c:pt>
                <c:pt idx="2">
                  <c:v>Indiferente</c:v>
                </c:pt>
              </c:strCache>
            </c:strRef>
          </c:cat>
          <c:val>
            <c:numRef>
              <c:f>Impacto!$B$4:$B$7</c:f>
              <c:numCache>
                <c:formatCode>General</c:formatCode>
                <c:ptCount val="3"/>
                <c:pt idx="0">
                  <c:v>14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2-4DFF-B7AB-A4E398F17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pivotSource>
    <c:name>[Valoración del impacto de los pulsos binaurales.xlsx]Impacto!PivotTable41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Preferencia en la intensidad del pulso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Impacto!$B$9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Impacto!$A$10:$A$13</c:f>
              <c:strCache>
                <c:ptCount val="3"/>
                <c:pt idx="0">
                  <c:v>Alto</c:v>
                </c:pt>
                <c:pt idx="1">
                  <c:v>Medio</c:v>
                </c:pt>
                <c:pt idx="2">
                  <c:v>Tenue</c:v>
                </c:pt>
              </c:strCache>
            </c:strRef>
          </c:cat>
          <c:val>
            <c:numRef>
              <c:f>Impacto!$B$10:$B$13</c:f>
              <c:numCache>
                <c:formatCode>General</c:formatCode>
                <c:ptCount val="3"/>
                <c:pt idx="0">
                  <c:v>3</c:v>
                </c:pt>
                <c:pt idx="1">
                  <c:v>9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6-4448-A228-8D1F87628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Nivel de volumen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Impacto en el nivel de concentración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20-4CC6-9D9B-C20DA2D4EE8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20-4CC6-9D9B-C20DA2D4EE8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20-4CC6-9D9B-C20DA2D4E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Impacto!$C$16:$C$18</c:f>
              <c:strCache>
                <c:ptCount val="3"/>
                <c:pt idx="0">
                  <c:v>Impacto leve</c:v>
                </c:pt>
                <c:pt idx="1">
                  <c:v>Impacto moderado</c:v>
                </c:pt>
                <c:pt idx="2">
                  <c:v>Impacto significativo</c:v>
                </c:pt>
              </c:strCache>
            </c:strRef>
          </c:cat>
          <c:val>
            <c:numRef>
              <c:f>Impacto!$D$16:$D$18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2-4DFF-B7AB-A4E398F17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Impacto</a:t>
            </a:r>
            <a:r>
              <a:rPr lang="en-US" baseline="0"/>
              <a:t> en el estado de ánimo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49-4D3E-B1C0-6897AC18214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949-4D3E-B1C0-6897AC18214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949-4D3E-B1C0-6897AC1821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Impacto!$C$23:$C$25</c:f>
              <c:strCache>
                <c:ptCount val="3"/>
                <c:pt idx="0">
                  <c:v>Impacto leve</c:v>
                </c:pt>
                <c:pt idx="1">
                  <c:v>Impacto moderado</c:v>
                </c:pt>
                <c:pt idx="2">
                  <c:v>Impacto significativo</c:v>
                </c:pt>
              </c:strCache>
            </c:strRef>
          </c:cat>
          <c:val>
            <c:numRef>
              <c:f>Impacto!$D$23:$D$25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2-4DFF-B7AB-A4E398F17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146050</xdr:colOff>
          <xdr:row>1</xdr:row>
          <xdr:rowOff>6350</xdr:rowOff>
        </xdr:from>
        <xdr:to>
          <xdr:col>5</xdr:col>
          <xdr:colOff>469900</xdr:colOff>
          <xdr:row>4</xdr:row>
          <xdr:rowOff>12700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2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Actualizar tablas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539750</xdr:colOff>
      <xdr:row>0</xdr:row>
      <xdr:rowOff>133350</xdr:rowOff>
    </xdr:from>
    <xdr:to>
      <xdr:col>10</xdr:col>
      <xdr:colOff>234950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E0405-8D27-6B3E-AAFE-CD0BD3735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8</xdr:row>
      <xdr:rowOff>44450</xdr:rowOff>
    </xdr:from>
    <xdr:to>
      <xdr:col>6</xdr:col>
      <xdr:colOff>527050</xdr:colOff>
      <xdr:row>25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282679-BE3F-5133-74B6-E17995A43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490765</xdr:colOff>
      <xdr:row>2</xdr:row>
      <xdr:rowOff>79375</xdr:rowOff>
    </xdr:from>
    <xdr:to>
      <xdr:col>19</xdr:col>
      <xdr:colOff>68036</xdr:colOff>
      <xdr:row>16</xdr:row>
      <xdr:rowOff>34018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E1DCE-691A-30B2-1A93-85E9B7F82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282121</xdr:colOff>
      <xdr:row>16</xdr:row>
      <xdr:rowOff>76654</xdr:rowOff>
    </xdr:from>
    <xdr:to>
      <xdr:col>19</xdr:col>
      <xdr:colOff>498929</xdr:colOff>
      <xdr:row>31</xdr:row>
      <xdr:rowOff>124732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237E42-D3A7-DC2A-3BAB-B52F26BA9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249464</xdr:colOff>
      <xdr:row>33</xdr:row>
      <xdr:rowOff>0</xdr:rowOff>
    </xdr:from>
    <xdr:to>
      <xdr:col>19</xdr:col>
      <xdr:colOff>544552</xdr:colOff>
      <xdr:row>50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DFDA01-D830-4715-A545-545420F24A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2</xdr:row>
      <xdr:rowOff>0</xdr:rowOff>
    </xdr:from>
    <xdr:to>
      <xdr:col>16</xdr:col>
      <xdr:colOff>504265</xdr:colOff>
      <xdr:row>16</xdr:row>
      <xdr:rowOff>130735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3F672-7358-4108-BDF6-8DDDC00BE3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542925</xdr:colOff>
      <xdr:row>20</xdr:row>
      <xdr:rowOff>133350</xdr:rowOff>
    </xdr:from>
    <xdr:to>
      <xdr:col>17</xdr:col>
      <xdr:colOff>9339</xdr:colOff>
      <xdr:row>35</xdr:row>
      <xdr:rowOff>37353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30FB3B-DE0F-4D3F-841E-0746E259E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753222</xdr:colOff>
      <xdr:row>37</xdr:row>
      <xdr:rowOff>17929</xdr:rowOff>
    </xdr:from>
    <xdr:to>
      <xdr:col>17</xdr:col>
      <xdr:colOff>67422</xdr:colOff>
      <xdr:row>54</xdr:row>
      <xdr:rowOff>53041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AB0943-286A-58DE-383F-311BCFDF9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2</xdr:row>
      <xdr:rowOff>0</xdr:rowOff>
    </xdr:from>
    <xdr:to>
      <xdr:col>16</xdr:col>
      <xdr:colOff>504265</xdr:colOff>
      <xdr:row>16</xdr:row>
      <xdr:rowOff>130735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FB234-A53F-43ED-BE58-D3059BBD0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542925</xdr:colOff>
      <xdr:row>20</xdr:row>
      <xdr:rowOff>133350</xdr:rowOff>
    </xdr:from>
    <xdr:to>
      <xdr:col>17</xdr:col>
      <xdr:colOff>9339</xdr:colOff>
      <xdr:row>35</xdr:row>
      <xdr:rowOff>37353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7A714B-B1BF-487C-A8A8-7CC64F9E9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753222</xdr:colOff>
      <xdr:row>37</xdr:row>
      <xdr:rowOff>17929</xdr:rowOff>
    </xdr:from>
    <xdr:to>
      <xdr:col>17</xdr:col>
      <xdr:colOff>67422</xdr:colOff>
      <xdr:row>54</xdr:row>
      <xdr:rowOff>53041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3272ED-9D33-4EA8-A41E-7F4996BCD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2</xdr:row>
      <xdr:rowOff>0</xdr:rowOff>
    </xdr:from>
    <xdr:to>
      <xdr:col>16</xdr:col>
      <xdr:colOff>504265</xdr:colOff>
      <xdr:row>16</xdr:row>
      <xdr:rowOff>130735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1CFA8-6DC6-46FD-BD75-410053D97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542925</xdr:colOff>
      <xdr:row>20</xdr:row>
      <xdr:rowOff>133350</xdr:rowOff>
    </xdr:from>
    <xdr:to>
      <xdr:col>17</xdr:col>
      <xdr:colOff>9339</xdr:colOff>
      <xdr:row>35</xdr:row>
      <xdr:rowOff>37353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38313C-C5B4-4767-8C65-243B8D87A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753222</xdr:colOff>
      <xdr:row>37</xdr:row>
      <xdr:rowOff>17929</xdr:rowOff>
    </xdr:from>
    <xdr:to>
      <xdr:col>17</xdr:col>
      <xdr:colOff>67422</xdr:colOff>
      <xdr:row>54</xdr:row>
      <xdr:rowOff>53041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794D21-6992-49B5-BB1D-659D0ED41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</xdr:row>
      <xdr:rowOff>114300</xdr:rowOff>
    </xdr:from>
    <xdr:to>
      <xdr:col>12</xdr:col>
      <xdr:colOff>431800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2398ED-20C9-ABA2-743A-7A4D8CFB5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439552</xdr:colOff>
      <xdr:row>20</xdr:row>
      <xdr:rowOff>13855</xdr:rowOff>
    </xdr:from>
    <xdr:to>
      <xdr:col>12</xdr:col>
      <xdr:colOff>129474</xdr:colOff>
      <xdr:row>37</xdr:row>
      <xdr:rowOff>93353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9F3CFA-2619-A433-2CCC-C18976E10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14844</xdr:colOff>
      <xdr:row>1</xdr:row>
      <xdr:rowOff>46843</xdr:rowOff>
    </xdr:from>
    <xdr:to>
      <xdr:col>20</xdr:col>
      <xdr:colOff>315026</xdr:colOff>
      <xdr:row>18</xdr:row>
      <xdr:rowOff>126341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3A489A-D2B0-A8C2-E372-9848CB3B9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56077</xdr:colOff>
      <xdr:row>20</xdr:row>
      <xdr:rowOff>63335</xdr:rowOff>
    </xdr:from>
    <xdr:to>
      <xdr:col>20</xdr:col>
      <xdr:colOff>356259</xdr:colOff>
      <xdr:row>37</xdr:row>
      <xdr:rowOff>142833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F2398C-6007-1D86-E2DC-09E0AE4D8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argareth Vela" refreshedDate="45248.168096643516" createdVersion="8" refreshedVersion="8" minRefreshableVersion="3" recordCount="22" xr:uid="{31BA0770-1292-44FA-BC33-EEE06289FF2D}">
  <cacheSource type="worksheet">
    <worksheetSource ref="A1:E350" sheet="Data completa"/>
  </cacheSource>
  <cacheFields count="5">
    <cacheField name="No." numFmtId="0">
      <sharedItems containsString="0" containsBlank="1" containsNumber="1" containsInteger="1" minValue="1" maxValue="20"/>
    </cacheField>
    <cacheField name="Marca temporal" numFmtId="0">
      <sharedItems containsNonDate="0" containsDate="1" containsString="0" containsBlank="1" minDate="2023-08-27T19:23:51" maxDate="2023-09-12T23:45:56"/>
    </cacheField>
    <cacheField name="Edad" numFmtId="0">
      <sharedItems containsBlank="1" count="4">
        <s v="18 años a 24 años"/>
        <s v="25 años a 34 años"/>
        <s v="45 años a 54 años"/>
        <m/>
      </sharedItems>
    </cacheField>
    <cacheField name="Género" numFmtId="0">
      <sharedItems containsBlank="1" count="3">
        <s v="Femenino"/>
        <s v="Masculino"/>
        <m/>
      </sharedItems>
    </cacheField>
    <cacheField name="Indique el estudio realizado." numFmtId="0">
      <sharedItems containsBlank="1" count="3">
        <s v="Estudio de concentración/estado de ánimo"/>
        <s v="Estudio del sueñ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reth Vela" refreshedDate="45248.168126504628" createdVersion="8" refreshedVersion="8" minRefreshableVersion="3" recordCount="349" xr:uid="{59CCD094-BA15-47B6-A1AA-28217392CEA9}">
  <cacheSource type="worksheet">
    <worksheetSource ref="A1:E350" sheet="Nivel de relajación"/>
  </cacheSource>
  <cacheFields count="5">
    <cacheField name="Nivel de relajación Antes" numFmtId="0">
      <sharedItems containsBlank="1" containsMixedTypes="1" containsNumber="1" containsInteger="1" minValue="0" maxValue="0" count="7">
        <s v="4. Alto"/>
        <s v="3. Medio"/>
        <s v="2. Bajo"/>
        <s v="5. Muy alto"/>
        <s v="1. Muy bajo"/>
        <m/>
        <n v="0" u="1"/>
      </sharedItems>
    </cacheField>
    <cacheField name="Nivel de relajacion Después" numFmtId="0">
      <sharedItems containsBlank="1" containsMixedTypes="1" containsNumber="1" containsInteger="1" minValue="0" maxValue="0" count="6">
        <s v="3. Medio"/>
        <s v="4. Alto"/>
        <s v="2. Bajo"/>
        <s v="5. Muy alto"/>
        <m/>
        <n v="0" u="1"/>
      </sharedItems>
    </cacheField>
    <cacheField name="Estado" numFmtId="0">
      <sharedItems containsMixedTypes="1" containsNumber="1" containsInteger="1" minValue="0" maxValue="0" count="4">
        <s v="Decremento"/>
        <s v="Sin cambio"/>
        <s v="Incremento"/>
        <n v="0"/>
      </sharedItems>
    </cacheField>
    <cacheField name="Cambio" numFmtId="0">
      <sharedItems containsSemiMixedTypes="0" containsString="0" containsNumber="1" containsInteger="1" minValue="-2" maxValue="2"/>
    </cacheField>
    <cacheField name="Valor" numFmtId="0">
      <sharedItems containsMixedTypes="1" containsNumber="1" containsInteger="1" minValue="0" maxValue="0" count="6">
        <s v="Menos 1 nivel"/>
        <s v="Sin cambio"/>
        <s v="Más 1 nivel"/>
        <s v="Más 2 niveles"/>
        <s v="Menos 2 niveles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reth Vela" refreshedDate="45248.168157870372" createdVersion="8" refreshedVersion="8" minRefreshableVersion="3" recordCount="18" xr:uid="{ED0A4A69-BF29-4AB5-977D-2BB0190A9EF0}">
  <cacheSource type="worksheet">
    <worksheetSource ref="A1:E19" sheet="Nivel de estrés"/>
  </cacheSource>
  <cacheFields count="5">
    <cacheField name="Nivel de estrés Antes" numFmtId="0">
      <sharedItems count="4">
        <s v="3. Medio"/>
        <s v="2. Bajo"/>
        <s v="4. Alto"/>
        <s v="1. Muy bajo"/>
      </sharedItems>
    </cacheField>
    <cacheField name="Nivel de estrés Después" numFmtId="0">
      <sharedItems count="4">
        <s v="4. Alto"/>
        <s v="2. Bajo"/>
        <s v="5. Muy alto"/>
        <s v="3. Medio"/>
      </sharedItems>
    </cacheField>
    <cacheField name="Estado" numFmtId="0">
      <sharedItems count="3">
        <s v="Incremento"/>
        <s v="Sin cambio"/>
        <s v="Decremento"/>
      </sharedItems>
    </cacheField>
    <cacheField name="Cambio" numFmtId="0">
      <sharedItems containsSemiMixedTypes="0" containsString="0" containsNumber="1" containsInteger="1" minValue="-2" maxValue="2"/>
    </cacheField>
    <cacheField name="Valor" numFmtId="0">
      <sharedItems count="5">
        <s v="Más 1 nivel"/>
        <s v="Sin cambio"/>
        <s v="Más 2 niveles"/>
        <s v="Menos 1 nivel"/>
        <s v="Menos 2 nivel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reth Vela" refreshedDate="45248.168173148151" createdVersion="8" refreshedVersion="8" minRefreshableVersion="3" recordCount="18" xr:uid="{F50A1061-3F51-400F-86F0-0F7D6B79E6ED}">
  <cacheSource type="worksheet">
    <worksheetSource ref="A1:E19" sheet="Nivel de enojo"/>
  </cacheSource>
  <cacheFields count="5">
    <cacheField name="Nivel de enojo (antes)" numFmtId="0">
      <sharedItems/>
    </cacheField>
    <cacheField name="Nivel de enojo (después)" numFmtId="0">
      <sharedItems/>
    </cacheField>
    <cacheField name="Estado" numFmtId="0">
      <sharedItems count="3">
        <s v="Decremento"/>
        <s v="Sin cambio"/>
        <s v="Incremento"/>
      </sharedItems>
    </cacheField>
    <cacheField name="Cambio" numFmtId="0">
      <sharedItems containsSemiMixedTypes="0" containsString="0" containsNumber="1" containsInteger="1" minValue="-4" maxValue="1"/>
    </cacheField>
    <cacheField name="Valor" numFmtId="0">
      <sharedItems count="5">
        <s v="Menos 1 nivel"/>
        <s v="Sin cambio"/>
        <s v="Más 4 niveles"/>
        <s v="Más 1 nivel"/>
        <s v="Más 2 nivel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reth Vela" refreshedDate="45248.168187499999" createdVersion="8" refreshedVersion="8" minRefreshableVersion="3" recordCount="18" xr:uid="{0F3B9C87-48E1-4724-82F0-4BA6BC97A467}">
  <cacheSource type="worksheet">
    <worksheetSource ref="A1:E19" sheet="Nivel de disgusto"/>
  </cacheSource>
  <cacheFields count="5">
    <cacheField name="Nivel de disgusto (antes)" numFmtId="0">
      <sharedItems/>
    </cacheField>
    <cacheField name="Nivel de disgusto (después)" numFmtId="0">
      <sharedItems/>
    </cacheField>
    <cacheField name="Estado" numFmtId="0">
      <sharedItems count="3">
        <s v="Incremento"/>
        <s v="Sin cambio"/>
        <s v="Decremento"/>
      </sharedItems>
    </cacheField>
    <cacheField name="Cambio" numFmtId="0">
      <sharedItems containsSemiMixedTypes="0" containsString="0" containsNumber="1" containsInteger="1" minValue="-3" maxValue="2"/>
    </cacheField>
    <cacheField name="Valor" numFmtId="0">
      <sharedItems count="5">
        <s v="Más 1 nivel"/>
        <s v="Sin cambio"/>
        <s v="Más 3 niveles"/>
        <s v="Menos 1 nivel"/>
        <s v="Menos 2 nivel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reth Vela" refreshedDate="45248.168217361112" createdVersion="8" refreshedVersion="8" minRefreshableVersion="3" recordCount="19" xr:uid="{3BD38A4E-E4D0-4314-B80D-398F0985EB9B}">
  <cacheSource type="worksheet">
    <worksheetSource ref="Q1:T20" sheet="Data completa"/>
  </cacheSource>
  <cacheFields count="4">
    <cacheField name="Percepción general de los pulsos binaurales." numFmtId="0">
      <sharedItems containsBlank="1" count="4">
        <s v="El sonido fue agradable"/>
        <s v="El sonido fue molesto/estresante"/>
        <s v="Indiferente"/>
        <m/>
      </sharedItems>
    </cacheField>
    <cacheField name="Preferencia en la intensidad del pulso." numFmtId="0">
      <sharedItems containsBlank="1" count="4">
        <s v="Tenue"/>
        <s v="Medio"/>
        <s v="Alto"/>
        <m/>
      </sharedItems>
    </cacheField>
    <cacheField name="Efecto en nivel de concentración." numFmtId="0">
      <sharedItems containsString="0" containsBlank="1" containsNumber="1" containsInteger="1" minValue="2" maxValue="5" count="5">
        <n v="5"/>
        <n v="3"/>
        <n v="2"/>
        <n v="4"/>
        <m/>
      </sharedItems>
    </cacheField>
    <cacheField name="Efecto en estado de ánimo actual." numFmtId="0">
      <sharedItems containsString="0" containsBlank="1" containsNumber="1" containsInteger="1" minValue="1" maxValue="5" count="6">
        <n v="5"/>
        <n v="4"/>
        <n v="2"/>
        <n v="1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1"/>
    <d v="2023-08-27T19:23:51"/>
    <x v="0"/>
    <x v="0"/>
    <x v="0"/>
  </r>
  <r>
    <n v="2"/>
    <d v="2023-08-27T21:15:13"/>
    <x v="1"/>
    <x v="0"/>
    <x v="0"/>
  </r>
  <r>
    <n v="3"/>
    <d v="2023-08-27T22:20:50"/>
    <x v="2"/>
    <x v="0"/>
    <x v="0"/>
  </r>
  <r>
    <n v="4"/>
    <d v="2023-08-28T10:12:39"/>
    <x v="2"/>
    <x v="1"/>
    <x v="0"/>
  </r>
  <r>
    <n v="5"/>
    <d v="2023-08-30T16:08:18"/>
    <x v="0"/>
    <x v="0"/>
    <x v="0"/>
  </r>
  <r>
    <n v="6"/>
    <d v="2023-09-01T13:25:38"/>
    <x v="0"/>
    <x v="1"/>
    <x v="0"/>
  </r>
  <r>
    <n v="7"/>
    <d v="2023-09-01T15:19:48"/>
    <x v="0"/>
    <x v="1"/>
    <x v="0"/>
  </r>
  <r>
    <n v="8"/>
    <d v="2023-09-01T15:56:25"/>
    <x v="0"/>
    <x v="1"/>
    <x v="0"/>
  </r>
  <r>
    <n v="9"/>
    <d v="2023-09-01T17:17:26"/>
    <x v="0"/>
    <x v="0"/>
    <x v="0"/>
  </r>
  <r>
    <n v="10"/>
    <d v="2023-09-02T13:03:21"/>
    <x v="0"/>
    <x v="1"/>
    <x v="0"/>
  </r>
  <r>
    <n v="11"/>
    <d v="2023-09-07T13:35:41"/>
    <x v="0"/>
    <x v="1"/>
    <x v="0"/>
  </r>
  <r>
    <n v="12"/>
    <d v="2023-09-08T17:06:06"/>
    <x v="0"/>
    <x v="1"/>
    <x v="0"/>
  </r>
  <r>
    <n v="13"/>
    <d v="2023-09-08T18:00:54"/>
    <x v="0"/>
    <x v="0"/>
    <x v="0"/>
  </r>
  <r>
    <n v="14"/>
    <d v="2023-09-09T09:51:04"/>
    <x v="0"/>
    <x v="1"/>
    <x v="0"/>
  </r>
  <r>
    <n v="15"/>
    <d v="2023-09-09T12:02:03"/>
    <x v="0"/>
    <x v="1"/>
    <x v="0"/>
  </r>
  <r>
    <n v="16"/>
    <d v="2023-09-09T13:32:48"/>
    <x v="0"/>
    <x v="1"/>
    <x v="0"/>
  </r>
  <r>
    <m/>
    <d v="2023-09-11T11:02:22"/>
    <x v="0"/>
    <x v="1"/>
    <x v="1"/>
  </r>
  <r>
    <n v="17"/>
    <d v="2023-09-11T17:00:47"/>
    <x v="0"/>
    <x v="0"/>
    <x v="0"/>
  </r>
  <r>
    <n v="18"/>
    <d v="2023-09-12T23:45:56"/>
    <x v="0"/>
    <x v="1"/>
    <x v="0"/>
  </r>
  <r>
    <n v="19"/>
    <d v="2023-09-12T23:45:56"/>
    <x v="0"/>
    <x v="1"/>
    <x v="0"/>
  </r>
  <r>
    <n v="20"/>
    <d v="2023-09-12T23:45:56"/>
    <x v="0"/>
    <x v="1"/>
    <x v="0"/>
  </r>
  <r>
    <m/>
    <m/>
    <x v="3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">
  <r>
    <x v="0"/>
    <x v="0"/>
    <x v="0"/>
    <n v="1"/>
    <x v="0"/>
  </r>
  <r>
    <x v="0"/>
    <x v="1"/>
    <x v="1"/>
    <n v="0"/>
    <x v="1"/>
  </r>
  <r>
    <x v="1"/>
    <x v="2"/>
    <x v="0"/>
    <n v="1"/>
    <x v="0"/>
  </r>
  <r>
    <x v="1"/>
    <x v="0"/>
    <x v="1"/>
    <n v="0"/>
    <x v="1"/>
  </r>
  <r>
    <x v="1"/>
    <x v="1"/>
    <x v="2"/>
    <n v="-1"/>
    <x v="2"/>
  </r>
  <r>
    <x v="2"/>
    <x v="2"/>
    <x v="1"/>
    <n v="0"/>
    <x v="1"/>
  </r>
  <r>
    <x v="1"/>
    <x v="3"/>
    <x v="2"/>
    <n v="-2"/>
    <x v="3"/>
  </r>
  <r>
    <x v="0"/>
    <x v="1"/>
    <x v="1"/>
    <n v="0"/>
    <x v="1"/>
  </r>
  <r>
    <x v="2"/>
    <x v="1"/>
    <x v="2"/>
    <n v="-2"/>
    <x v="3"/>
  </r>
  <r>
    <x v="3"/>
    <x v="0"/>
    <x v="0"/>
    <n v="2"/>
    <x v="4"/>
  </r>
  <r>
    <x v="1"/>
    <x v="0"/>
    <x v="1"/>
    <n v="0"/>
    <x v="1"/>
  </r>
  <r>
    <x v="2"/>
    <x v="0"/>
    <x v="2"/>
    <n v="-1"/>
    <x v="2"/>
  </r>
  <r>
    <x v="4"/>
    <x v="0"/>
    <x v="2"/>
    <n v="-2"/>
    <x v="3"/>
  </r>
  <r>
    <x v="1"/>
    <x v="0"/>
    <x v="1"/>
    <n v="0"/>
    <x v="1"/>
  </r>
  <r>
    <x v="2"/>
    <x v="2"/>
    <x v="1"/>
    <n v="0"/>
    <x v="1"/>
  </r>
  <r>
    <x v="0"/>
    <x v="0"/>
    <x v="0"/>
    <n v="1"/>
    <x v="0"/>
  </r>
  <r>
    <x v="1"/>
    <x v="2"/>
    <x v="0"/>
    <n v="1"/>
    <x v="0"/>
  </r>
  <r>
    <x v="3"/>
    <x v="0"/>
    <x v="0"/>
    <n v="2"/>
    <x v="4"/>
  </r>
  <r>
    <x v="4"/>
    <x v="2"/>
    <x v="2"/>
    <n v="-1"/>
    <x v="2"/>
  </r>
  <r>
    <x v="2"/>
    <x v="2"/>
    <x v="1"/>
    <n v="0"/>
    <x v="1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  <r>
    <x v="5"/>
    <x v="4"/>
    <x v="3"/>
    <n v="0"/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n v="-1"/>
    <x v="0"/>
  </r>
  <r>
    <x v="1"/>
    <x v="1"/>
    <x v="1"/>
    <n v="0"/>
    <x v="1"/>
  </r>
  <r>
    <x v="0"/>
    <x v="2"/>
    <x v="0"/>
    <n v="-2"/>
    <x v="2"/>
  </r>
  <r>
    <x v="0"/>
    <x v="1"/>
    <x v="2"/>
    <n v="1"/>
    <x v="3"/>
  </r>
  <r>
    <x v="0"/>
    <x v="3"/>
    <x v="1"/>
    <n v="0"/>
    <x v="1"/>
  </r>
  <r>
    <x v="2"/>
    <x v="0"/>
    <x v="1"/>
    <n v="0"/>
    <x v="1"/>
  </r>
  <r>
    <x v="1"/>
    <x v="3"/>
    <x v="0"/>
    <n v="-1"/>
    <x v="0"/>
  </r>
  <r>
    <x v="1"/>
    <x v="1"/>
    <x v="1"/>
    <n v="0"/>
    <x v="1"/>
  </r>
  <r>
    <x v="2"/>
    <x v="1"/>
    <x v="2"/>
    <n v="2"/>
    <x v="4"/>
  </r>
  <r>
    <x v="0"/>
    <x v="1"/>
    <x v="2"/>
    <n v="1"/>
    <x v="3"/>
  </r>
  <r>
    <x v="1"/>
    <x v="1"/>
    <x v="1"/>
    <n v="0"/>
    <x v="1"/>
  </r>
  <r>
    <x v="0"/>
    <x v="1"/>
    <x v="2"/>
    <n v="1"/>
    <x v="3"/>
  </r>
  <r>
    <x v="2"/>
    <x v="0"/>
    <x v="1"/>
    <n v="0"/>
    <x v="1"/>
  </r>
  <r>
    <x v="3"/>
    <x v="1"/>
    <x v="0"/>
    <n v="-1"/>
    <x v="0"/>
  </r>
  <r>
    <x v="2"/>
    <x v="3"/>
    <x v="2"/>
    <n v="1"/>
    <x v="3"/>
  </r>
  <r>
    <x v="0"/>
    <x v="1"/>
    <x v="2"/>
    <n v="1"/>
    <x v="3"/>
  </r>
  <r>
    <x v="1"/>
    <x v="1"/>
    <x v="1"/>
    <n v="0"/>
    <x v="1"/>
  </r>
  <r>
    <x v="3"/>
    <x v="1"/>
    <x v="0"/>
    <n v="-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2. Bajo"/>
    <s v="1. Muy bajo"/>
    <x v="0"/>
    <n v="1"/>
    <x v="0"/>
  </r>
  <r>
    <s v="1. Muy bajo"/>
    <s v="1. Muy bajo"/>
    <x v="1"/>
    <n v="0"/>
    <x v="1"/>
  </r>
  <r>
    <s v="1. Muy bajo"/>
    <s v="5. Muy alto"/>
    <x v="2"/>
    <n v="-4"/>
    <x v="2"/>
  </r>
  <r>
    <s v="2. Bajo"/>
    <s v="1. Muy bajo"/>
    <x v="0"/>
    <n v="1"/>
    <x v="0"/>
  </r>
  <r>
    <s v="1. Muy bajo"/>
    <s v="2. Bajo"/>
    <x v="2"/>
    <n v="-1"/>
    <x v="3"/>
  </r>
  <r>
    <s v="1. Muy bajo"/>
    <s v="3. Medio"/>
    <x v="2"/>
    <n v="-2"/>
    <x v="4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2. Bajo"/>
    <s v="2. Bajo"/>
    <x v="1"/>
    <n v="0"/>
    <x v="1"/>
  </r>
  <r>
    <s v="2. Bajo"/>
    <s v="1. Muy bajo"/>
    <x v="0"/>
    <n v="1"/>
    <x v="0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2. Bajo"/>
    <s v="2. Bajo"/>
    <x v="1"/>
    <n v="0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2. Bajo"/>
    <s v="3. Medio"/>
    <x v="0"/>
    <n v="-1"/>
    <x v="0"/>
  </r>
  <r>
    <s v="1. Muy bajo"/>
    <s v="1. Muy bajo"/>
    <x v="1"/>
    <n v="0"/>
    <x v="1"/>
  </r>
  <r>
    <s v="1. Muy bajo"/>
    <s v="4. Alto"/>
    <x v="0"/>
    <n v="-3"/>
    <x v="2"/>
  </r>
  <r>
    <s v="2. Bajo"/>
    <s v="1. Muy bajo"/>
    <x v="2"/>
    <n v="1"/>
    <x v="3"/>
  </r>
  <r>
    <s v="3. Medio"/>
    <s v="1. Muy bajo"/>
    <x v="2"/>
    <n v="2"/>
    <x v="4"/>
  </r>
  <r>
    <s v="1. Muy bajo"/>
    <s v="4. Alto"/>
    <x v="0"/>
    <n v="-3"/>
    <x v="2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2. Bajo"/>
    <s v="2. Bajo"/>
    <x v="1"/>
    <n v="0"/>
    <x v="1"/>
  </r>
  <r>
    <s v="2. Bajo"/>
    <s v="1. Muy bajo"/>
    <x v="2"/>
    <n v="1"/>
    <x v="3"/>
  </r>
  <r>
    <s v="1. Muy bajo"/>
    <s v="1. Muy bajo"/>
    <x v="1"/>
    <n v="0"/>
    <x v="1"/>
  </r>
  <r>
    <s v="1. Muy bajo"/>
    <s v="2. Bajo"/>
    <x v="0"/>
    <n v="-1"/>
    <x v="0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2. Bajo"/>
    <s v="2. Bajo"/>
    <x v="1"/>
    <n v="0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x v="0"/>
    <x v="0"/>
  </r>
  <r>
    <x v="1"/>
    <x v="0"/>
    <x v="1"/>
    <x v="1"/>
  </r>
  <r>
    <x v="2"/>
    <x v="0"/>
    <x v="2"/>
    <x v="2"/>
  </r>
  <r>
    <x v="0"/>
    <x v="1"/>
    <x v="0"/>
    <x v="1"/>
  </r>
  <r>
    <x v="0"/>
    <x v="0"/>
    <x v="3"/>
    <x v="1"/>
  </r>
  <r>
    <x v="0"/>
    <x v="2"/>
    <x v="1"/>
    <x v="2"/>
  </r>
  <r>
    <x v="0"/>
    <x v="1"/>
    <x v="1"/>
    <x v="3"/>
  </r>
  <r>
    <x v="0"/>
    <x v="1"/>
    <x v="3"/>
    <x v="1"/>
  </r>
  <r>
    <x v="0"/>
    <x v="1"/>
    <x v="3"/>
    <x v="0"/>
  </r>
  <r>
    <x v="0"/>
    <x v="2"/>
    <x v="1"/>
    <x v="0"/>
  </r>
  <r>
    <x v="0"/>
    <x v="2"/>
    <x v="2"/>
    <x v="4"/>
  </r>
  <r>
    <x v="0"/>
    <x v="1"/>
    <x v="2"/>
    <x v="0"/>
  </r>
  <r>
    <x v="2"/>
    <x v="0"/>
    <x v="3"/>
    <x v="2"/>
  </r>
  <r>
    <x v="1"/>
    <x v="1"/>
    <x v="2"/>
    <x v="4"/>
  </r>
  <r>
    <x v="0"/>
    <x v="1"/>
    <x v="3"/>
    <x v="3"/>
  </r>
  <r>
    <x v="0"/>
    <x v="1"/>
    <x v="3"/>
    <x v="1"/>
  </r>
  <r>
    <x v="3"/>
    <x v="3"/>
    <x v="4"/>
    <x v="5"/>
  </r>
  <r>
    <x v="0"/>
    <x v="1"/>
    <x v="3"/>
    <x v="0"/>
  </r>
  <r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DF9881-3BE9-4A0E-B576-8EBA4D3E1B4F}" name="PivotTable1" cacheId="6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:B5" firstHeaderRow="1" firstDataRow="1" firstDataCol="1"/>
  <pivotFields count="5">
    <pivotField showAll="0"/>
    <pivotField showAll="0"/>
    <pivotField showAll="0"/>
    <pivotField axis="axisRow" dataField="1" showAll="0">
      <items count="4">
        <item x="0"/>
        <item x="1"/>
        <item h="1" x="2"/>
        <item t="default"/>
      </items>
    </pivotField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Género" fld="3" subtotal="count" baseField="0" baseItem="0"/>
  </dataFields>
  <chartFormats count="3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D9A23-BD19-4D9F-808F-9E538B9675B4}" name="PivotTable14" cacheId="6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 rowPageCount="1" colPageCount="1"/>
  <pivotFields count="5">
    <pivotField showAll="0"/>
    <pivotField numFmtId="164" showAll="0"/>
    <pivotField axis="axisRow" dataField="1" showAll="0">
      <items count="5">
        <item x="0"/>
        <item x="1"/>
        <item x="2"/>
        <item x="3"/>
        <item t="default"/>
      </items>
    </pivotField>
    <pivotField showAll="0"/>
    <pivotField axis="axisPage" multipleItemSelectionAllowed="1" showAll="0">
      <items count="4">
        <item x="0"/>
        <item h="1" x="1"/>
        <item h="1"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hier="-1"/>
  </pageFields>
  <dataFields count="1">
    <dataField name="Count of Edad" fld="2" subtotal="count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01AA91-F8B7-462B-94EA-D97893BF5A79}" name="PivotTable21" cacheId="7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0:H26" firstHeaderRow="1" firstDataRow="1" firstDataCol="1"/>
  <pivotFields count="5">
    <pivotField axis="axisRow" dataField="1" showAll="0">
      <items count="8">
        <item x="4"/>
        <item x="2"/>
        <item x="1"/>
        <item x="0"/>
        <item x="3"/>
        <item h="1" m="1" x="6"/>
        <item h="1" x="5"/>
        <item t="default"/>
      </items>
    </pivotField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Nivel de relajación Ant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7E207-74CA-4308-B536-98A02F1F435A}" name="PivotTable16" cacheId="7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10:H16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7">
        <item x="4"/>
        <item x="0"/>
        <item x="1"/>
        <item x="2"/>
        <item x="3"/>
        <item h="1" x="5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Valor" fld="4" subtotal="count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A0F01-67E2-40BA-8198-84428352D15E}" name="PivotTable15" cacheId="7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G1:H5" firstHeaderRow="1" firstDataRow="1" firstDataCol="1"/>
  <pivotFields count="5">
    <pivotField showAll="0"/>
    <pivotField showAll="0"/>
    <pivotField axis="axisRow" dataField="1" showAll="0">
      <items count="5">
        <item x="0"/>
        <item x="1"/>
        <item x="2"/>
        <item h="1" x="3"/>
        <item t="default"/>
      </items>
    </pivotField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stado" fld="2" subtotal="count" baseField="0" baseItem="0"/>
  </dataField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B7CBFB-1D2A-4A58-835F-902496543B9E}" name="PivotTable23" cacheId="7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1:H36" firstHeaderRow="1" firstDataRow="1" firstDataCol="1"/>
  <pivotFields count="5">
    <pivotField showAll="0"/>
    <pivotField axis="axisRow" dataField="1" showAll="0">
      <items count="7">
        <item x="2"/>
        <item x="0"/>
        <item x="1"/>
        <item x="3"/>
        <item h="1" m="1" x="5"/>
        <item h="1" x="4"/>
        <item t="default"/>
      </items>
    </pivotField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ivel de relajacion Después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429061-84E3-4E85-A88C-50C889A2ED39}" name="PivotTable17" cacheId="7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6:H21" firstHeaderRow="1" firstDataRow="1" firstDataCol="1"/>
  <pivotFields count="5">
    <pivotField axis="axisRow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ivel de estrés Ant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3AAC8D-4B55-4238-BFE5-AC286D978A61}" name="PivotTable15" cacheId="7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G1:H5" firstHeaderRow="1" firstDataRow="1" firstDataCol="1"/>
  <pivotFields count="5"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stado" fld="2" subtotal="count" baseField="0" baseItem="0"/>
  </dataField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08A89A-EC7B-49E7-AD2A-3C5AF8B0377E}" name="PivotTable16" cacheId="7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8:H14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6">
        <item x="4"/>
        <item x="3"/>
        <item x="1"/>
        <item x="0"/>
        <item x="2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Valor" fld="4" subtotal="count" baseField="3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71A789-6C0E-4489-8B7C-9F382A32819E}" name="PivotTable25" cacheId="7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23:H28" firstHeaderRow="1" firstDataRow="1" firstDataCol="1"/>
  <pivotFields count="5">
    <pivotField showAll="0"/>
    <pivotField axis="axisRow" dataField="1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ivel de estrés Despué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4F529-66A3-4F07-8581-C2FFD9147383}" name="PivotTable16" cacheId="7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G8:H14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6">
        <item x="0"/>
        <item x="1"/>
        <item x="4"/>
        <item x="2"/>
        <item x="3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Valor" fld="4" subtotal="count" baseField="3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345E15-1C3E-4406-9792-49D2B4A3183C}" name="PivotTable15" cacheId="7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G1:H5" firstHeaderRow="1" firstDataRow="1" firstDataCol="1"/>
  <pivotFields count="5"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stado" fld="2" subtotal="count" baseField="0" baseItem="0"/>
  </dataFields>
  <chartFormats count="3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5F9435-79F6-4A08-9726-D030342A1E03}" name="PivotTable16" cacheId="7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8:H14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6">
        <item x="4"/>
        <item x="3"/>
        <item x="1"/>
        <item x="0"/>
        <item x="2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Valor" fld="4" subtotal="count" baseField="3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355458-2A94-46C5-A947-CD8F2E68AC68}" name="PivotTable15" cacheId="7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G1:H5" firstHeaderRow="1" firstDataRow="1" firstDataCol="1"/>
  <pivotFields count="5"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stado" fld="2" subtotal="count" baseField="0" baseItem="0"/>
  </dataFields>
  <chartFormats count="4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8FF99C-BF2C-4B12-940B-F11137817760}" name="PivotTable42" cacheId="7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B20" firstHeaderRow="1" firstDataRow="1" firstDataCol="1"/>
  <pivotFields count="4">
    <pivotField showAll="0"/>
    <pivotField showAll="0"/>
    <pivotField axis="axisRow" dataField="1" showAll="0">
      <items count="6">
        <item x="2"/>
        <item x="1"/>
        <item x="3"/>
        <item x="0"/>
        <item h="1" x="4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fecto en nivel de concentración.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2562D1-5711-4384-8D47-9DA518565A5B}" name="PivotTable41" cacheId="7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9:B13" firstHeaderRow="1" firstDataRow="1" firstDataCol="1"/>
  <pivotFields count="4">
    <pivotField showAll="0"/>
    <pivotField axis="axisRow" dataField="1" showAll="0">
      <items count="5">
        <item x="2"/>
        <item x="1"/>
        <item x="0"/>
        <item h="1" x="3"/>
        <item t="default"/>
      </items>
    </pivotField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referencia en la intensidad del pulso.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69AB17-2B62-4891-AA5D-579C67E77036}" name="PivotTable40" cacheId="7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4">
    <pivotField axis="axisRow" dataField="1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ercepción general de los pulsos binaurales." fld="0" subtotal="count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656009-7884-4F25-9A1D-2AAB15589FCA}" name="PivotTable43" cacheId="7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B28" firstHeaderRow="1" firstDataRow="1" firstDataCol="1"/>
  <pivotFields count="4">
    <pivotField showAll="0"/>
    <pivotField showAll="0"/>
    <pivotField showAll="0"/>
    <pivotField axis="axisRow" dataField="1" showAll="0">
      <items count="7">
        <item x="3"/>
        <item x="2"/>
        <item x="4"/>
        <item x="1"/>
        <item x="0"/>
        <item h="1" x="5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fecto en estado de ánimo actual.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4.xml"/><Relationship Id="rId4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drawing" Target="../drawings/drawing5.xml"/><Relationship Id="rId4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5" Type="http://schemas.openxmlformats.org/officeDocument/2006/relationships/drawing" Target="../drawings/drawing8.xml"/><Relationship Id="rId4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F2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2" width="18.9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45165.773631747681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ht="15.75" customHeight="1" x14ac:dyDescent="0.25">
      <c r="A3" s="2">
        <v>45165.829911539353</v>
      </c>
      <c r="B3" s="1" t="s">
        <v>6</v>
      </c>
      <c r="C3" s="1" t="s">
        <v>8</v>
      </c>
      <c r="D3" s="1" t="s">
        <v>10</v>
      </c>
      <c r="E3" s="1" t="s">
        <v>10</v>
      </c>
      <c r="F3" s="1" t="s">
        <v>11</v>
      </c>
    </row>
    <row r="4" spans="1:6" ht="15.75" customHeight="1" x14ac:dyDescent="0.25">
      <c r="A4" s="2">
        <v>45165.897798912032</v>
      </c>
      <c r="B4" s="1" t="s">
        <v>7</v>
      </c>
      <c r="C4" s="1" t="s">
        <v>7</v>
      </c>
      <c r="D4" s="1" t="s">
        <v>10</v>
      </c>
      <c r="E4" s="1" t="s">
        <v>10</v>
      </c>
      <c r="F4" s="1" t="s">
        <v>12</v>
      </c>
    </row>
    <row r="5" spans="1:6" ht="15.75" customHeight="1" x14ac:dyDescent="0.25">
      <c r="A5" s="2">
        <v>45166.394587430557</v>
      </c>
      <c r="B5" s="1" t="s">
        <v>7</v>
      </c>
      <c r="C5" s="1" t="s">
        <v>7</v>
      </c>
      <c r="D5" s="1" t="s">
        <v>8</v>
      </c>
      <c r="E5" s="1" t="s">
        <v>8</v>
      </c>
      <c r="F5" s="1" t="s">
        <v>13</v>
      </c>
    </row>
    <row r="6" spans="1:6" ht="15.75" customHeight="1" x14ac:dyDescent="0.25">
      <c r="A6" s="2">
        <v>45168.638420659721</v>
      </c>
      <c r="B6" s="1" t="s">
        <v>7</v>
      </c>
      <c r="C6" s="1" t="s">
        <v>7</v>
      </c>
      <c r="D6" s="1" t="s">
        <v>7</v>
      </c>
      <c r="E6" s="1" t="s">
        <v>10</v>
      </c>
      <c r="F6" s="1" t="s">
        <v>14</v>
      </c>
    </row>
    <row r="7" spans="1:6" ht="15.75" customHeight="1" x14ac:dyDescent="0.25">
      <c r="A7" s="2">
        <v>45170.527210266198</v>
      </c>
      <c r="B7" s="1" t="s">
        <v>8</v>
      </c>
      <c r="C7" s="1" t="s">
        <v>6</v>
      </c>
      <c r="D7" s="1" t="s">
        <v>10</v>
      </c>
      <c r="E7" s="1" t="s">
        <v>10</v>
      </c>
      <c r="F7" s="1" t="s">
        <v>15</v>
      </c>
    </row>
    <row r="8" spans="1:6" ht="15.75" customHeight="1" x14ac:dyDescent="0.25">
      <c r="A8" s="2">
        <v>45170.566770138888</v>
      </c>
      <c r="B8" s="1" t="s">
        <v>7</v>
      </c>
      <c r="C8" s="1" t="s">
        <v>8</v>
      </c>
      <c r="D8" s="1" t="s">
        <v>10</v>
      </c>
      <c r="E8" s="1" t="s">
        <v>10</v>
      </c>
      <c r="F8" s="1" t="s">
        <v>16</v>
      </c>
    </row>
    <row r="9" spans="1:6" ht="15.75" customHeight="1" x14ac:dyDescent="0.25">
      <c r="A9" s="2">
        <v>45170.618996168982</v>
      </c>
      <c r="B9" s="1" t="s">
        <v>6</v>
      </c>
      <c r="C9" s="1" t="s">
        <v>8</v>
      </c>
      <c r="D9" s="1" t="s">
        <v>10</v>
      </c>
      <c r="E9" s="1" t="s">
        <v>10</v>
      </c>
      <c r="F9" s="1" t="s">
        <v>17</v>
      </c>
    </row>
    <row r="10" spans="1:6" ht="15.75" customHeight="1" x14ac:dyDescent="0.25">
      <c r="A10" s="2">
        <v>45170.646780185183</v>
      </c>
      <c r="B10" s="1" t="s">
        <v>8</v>
      </c>
      <c r="C10" s="1" t="s">
        <v>6</v>
      </c>
      <c r="D10" s="1" t="s">
        <v>10</v>
      </c>
      <c r="E10" s="1" t="s">
        <v>10</v>
      </c>
      <c r="F10" s="1" t="s">
        <v>18</v>
      </c>
    </row>
    <row r="11" spans="1:6" ht="15.75" customHeight="1" x14ac:dyDescent="0.25">
      <c r="A11" s="2">
        <v>45170.705119050923</v>
      </c>
      <c r="B11" s="1" t="s">
        <v>7</v>
      </c>
      <c r="C11" s="1" t="s">
        <v>7</v>
      </c>
      <c r="D11" s="1" t="s">
        <v>10</v>
      </c>
      <c r="E11" s="1" t="s">
        <v>10</v>
      </c>
      <c r="F11" s="1" t="s">
        <v>19</v>
      </c>
    </row>
    <row r="12" spans="1:6" ht="15.75" customHeight="1" x14ac:dyDescent="0.25">
      <c r="A12" s="2">
        <v>45171.522407662036</v>
      </c>
      <c r="B12" s="1" t="s">
        <v>20</v>
      </c>
      <c r="C12" s="1" t="s">
        <v>7</v>
      </c>
      <c r="D12" s="1" t="s">
        <v>10</v>
      </c>
      <c r="E12" s="1" t="s">
        <v>10</v>
      </c>
      <c r="F12" s="1" t="s">
        <v>12</v>
      </c>
    </row>
    <row r="13" spans="1:6" ht="15.75" customHeight="1" x14ac:dyDescent="0.25">
      <c r="A13" s="2">
        <v>45176.549989363426</v>
      </c>
      <c r="B13" s="1" t="s">
        <v>7</v>
      </c>
      <c r="C13" s="1" t="s">
        <v>8</v>
      </c>
      <c r="D13" s="1" t="s">
        <v>8</v>
      </c>
      <c r="E13" s="1" t="s">
        <v>8</v>
      </c>
      <c r="F13" s="1" t="s">
        <v>21</v>
      </c>
    </row>
    <row r="14" spans="1:6" ht="15.75" customHeight="1" x14ac:dyDescent="0.25">
      <c r="A14" s="2">
        <v>45177.67571398148</v>
      </c>
      <c r="B14" s="1" t="s">
        <v>8</v>
      </c>
      <c r="C14" s="1" t="s">
        <v>7</v>
      </c>
      <c r="D14" s="1" t="s">
        <v>8</v>
      </c>
      <c r="E14" s="1" t="s">
        <v>8</v>
      </c>
      <c r="F14" s="1" t="s">
        <v>21</v>
      </c>
    </row>
    <row r="15" spans="1:6" ht="15.75" customHeight="1" x14ac:dyDescent="0.25">
      <c r="A15" s="2">
        <v>45177.734881701384</v>
      </c>
      <c r="B15" s="1" t="s">
        <v>10</v>
      </c>
      <c r="C15" s="1" t="s">
        <v>6</v>
      </c>
      <c r="D15" s="1" t="s">
        <v>10</v>
      </c>
      <c r="E15" s="1" t="s">
        <v>10</v>
      </c>
      <c r="F15" s="1" t="s">
        <v>9</v>
      </c>
    </row>
    <row r="16" spans="1:6" ht="15.75" customHeight="1" x14ac:dyDescent="0.25">
      <c r="A16" s="2">
        <v>45178.390033587959</v>
      </c>
      <c r="B16" s="1" t="s">
        <v>7</v>
      </c>
      <c r="C16" s="1" t="s">
        <v>10</v>
      </c>
      <c r="D16" s="1" t="s">
        <v>10</v>
      </c>
      <c r="E16" s="1" t="s">
        <v>10</v>
      </c>
      <c r="F16" s="1" t="s">
        <v>21</v>
      </c>
    </row>
    <row r="17" spans="1:6" ht="15.75" customHeight="1" x14ac:dyDescent="0.25">
      <c r="A17" s="2">
        <v>45178.481614039352</v>
      </c>
      <c r="B17" s="1" t="s">
        <v>8</v>
      </c>
      <c r="C17" s="1" t="s">
        <v>6</v>
      </c>
      <c r="D17" s="1" t="s">
        <v>10</v>
      </c>
      <c r="E17" s="1" t="s">
        <v>10</v>
      </c>
      <c r="F17" s="1" t="s">
        <v>22</v>
      </c>
    </row>
    <row r="18" spans="1:6" ht="15.75" customHeight="1" x14ac:dyDescent="0.25">
      <c r="A18" s="2">
        <v>45178.518107488431</v>
      </c>
      <c r="B18" s="1" t="s">
        <v>20</v>
      </c>
      <c r="C18" s="1" t="s">
        <v>8</v>
      </c>
      <c r="D18" s="1" t="s">
        <v>10</v>
      </c>
      <c r="E18" s="1" t="s">
        <v>10</v>
      </c>
      <c r="F18" s="1" t="s">
        <v>17</v>
      </c>
    </row>
    <row r="19" spans="1:6" ht="15.75" customHeight="1" x14ac:dyDescent="0.25">
      <c r="A19" s="2">
        <v>45178.544992268522</v>
      </c>
      <c r="B19" s="1" t="s">
        <v>6</v>
      </c>
      <c r="C19" s="1" t="s">
        <v>7</v>
      </c>
      <c r="D19" s="1" t="s">
        <v>10</v>
      </c>
      <c r="E19" s="1" t="s">
        <v>10</v>
      </c>
      <c r="F19" s="1" t="s">
        <v>23</v>
      </c>
    </row>
    <row r="20" spans="1:6" ht="15.75" customHeight="1" x14ac:dyDescent="0.25">
      <c r="A20" s="2">
        <v>45179.354362314814</v>
      </c>
      <c r="B20" s="1" t="s">
        <v>7</v>
      </c>
      <c r="C20" s="1" t="s">
        <v>7</v>
      </c>
      <c r="D20" s="1" t="s">
        <v>8</v>
      </c>
      <c r="E20" s="1" t="s">
        <v>8</v>
      </c>
      <c r="F20" s="1" t="s">
        <v>24</v>
      </c>
    </row>
    <row r="21" spans="1:6" ht="15.75" customHeight="1" x14ac:dyDescent="0.25">
      <c r="A21" s="2">
        <v>45180.707877118053</v>
      </c>
      <c r="B21" s="1" t="s">
        <v>7</v>
      </c>
      <c r="C21" s="1" t="s">
        <v>8</v>
      </c>
      <c r="D21" s="1" t="s">
        <v>10</v>
      </c>
      <c r="E21" s="1" t="s">
        <v>10</v>
      </c>
      <c r="F21" s="1" t="s">
        <v>13</v>
      </c>
    </row>
    <row r="22" spans="1:6" ht="12.5" x14ac:dyDescent="0.25">
      <c r="A22" s="2">
        <v>45181.98780195602</v>
      </c>
      <c r="B22" s="1" t="s">
        <v>20</v>
      </c>
      <c r="C22" s="1" t="s">
        <v>10</v>
      </c>
      <c r="D22" s="1" t="s">
        <v>8</v>
      </c>
      <c r="E22" s="1" t="s">
        <v>8</v>
      </c>
      <c r="F2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AB2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34" width="18.90625" customWidth="1"/>
  </cols>
  <sheetData>
    <row r="1" spans="1:28" ht="15.75" customHeight="1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36</v>
      </c>
      <c r="W1" s="1" t="s">
        <v>37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40</v>
      </c>
    </row>
    <row r="2" spans="1:28" ht="15.75" customHeight="1" x14ac:dyDescent="0.25">
      <c r="A2" s="2">
        <v>45165.808225462963</v>
      </c>
      <c r="B2" s="1" t="s">
        <v>45</v>
      </c>
      <c r="C2" s="1" t="s">
        <v>46</v>
      </c>
      <c r="D2" s="1" t="s">
        <v>47</v>
      </c>
      <c r="E2" s="1" t="s">
        <v>7</v>
      </c>
      <c r="F2" s="1" t="s">
        <v>6</v>
      </c>
      <c r="G2" s="1" t="s">
        <v>10</v>
      </c>
      <c r="H2" s="1" t="s">
        <v>7</v>
      </c>
      <c r="I2" s="1" t="s">
        <v>48</v>
      </c>
      <c r="Q2" s="1" t="s">
        <v>49</v>
      </c>
      <c r="R2" s="1" t="s">
        <v>50</v>
      </c>
      <c r="S2" s="1">
        <v>5</v>
      </c>
      <c r="T2" s="1">
        <v>5</v>
      </c>
      <c r="U2" s="1" t="s">
        <v>51</v>
      </c>
    </row>
    <row r="3" spans="1:28" ht="15.75" customHeight="1" x14ac:dyDescent="0.25">
      <c r="A3" s="2">
        <v>45165.885567835649</v>
      </c>
      <c r="B3" s="1" t="s">
        <v>52</v>
      </c>
      <c r="C3" s="1" t="s">
        <v>46</v>
      </c>
      <c r="D3" s="1" t="s">
        <v>47</v>
      </c>
      <c r="E3" s="1" t="s">
        <v>6</v>
      </c>
      <c r="F3" s="1" t="s">
        <v>8</v>
      </c>
      <c r="G3" s="1" t="s">
        <v>10</v>
      </c>
      <c r="H3" s="1" t="s">
        <v>10</v>
      </c>
      <c r="I3" s="1" t="s">
        <v>15</v>
      </c>
      <c r="Q3" s="1" t="s">
        <v>53</v>
      </c>
      <c r="R3" s="1" t="s">
        <v>50</v>
      </c>
      <c r="S3" s="1">
        <v>3</v>
      </c>
      <c r="T3" s="1">
        <v>4</v>
      </c>
      <c r="U3" s="1" t="s">
        <v>54</v>
      </c>
    </row>
    <row r="4" spans="1:28" ht="15.75" customHeight="1" x14ac:dyDescent="0.25">
      <c r="A4" s="2">
        <v>45165.931139629625</v>
      </c>
      <c r="B4" s="1" t="s">
        <v>55</v>
      </c>
      <c r="C4" s="1" t="s">
        <v>46</v>
      </c>
      <c r="D4" s="1" t="s">
        <v>47</v>
      </c>
      <c r="E4" s="1" t="s">
        <v>8</v>
      </c>
      <c r="F4" s="1" t="s">
        <v>20</v>
      </c>
      <c r="G4" s="1" t="s">
        <v>20</v>
      </c>
      <c r="H4" s="1" t="s">
        <v>6</v>
      </c>
      <c r="I4" s="1" t="s">
        <v>48</v>
      </c>
      <c r="Q4" s="1" t="s">
        <v>56</v>
      </c>
      <c r="R4" s="1" t="s">
        <v>50</v>
      </c>
      <c r="S4" s="1">
        <v>2</v>
      </c>
      <c r="T4" s="1">
        <v>2</v>
      </c>
      <c r="U4" s="1" t="s">
        <v>57</v>
      </c>
    </row>
    <row r="5" spans="1:28" ht="15.75" customHeight="1" x14ac:dyDescent="0.25">
      <c r="A5" s="2">
        <v>45166.425453449076</v>
      </c>
      <c r="B5" s="1" t="s">
        <v>55</v>
      </c>
      <c r="C5" s="1" t="s">
        <v>58</v>
      </c>
      <c r="D5" s="1" t="s">
        <v>47</v>
      </c>
      <c r="E5" s="1" t="s">
        <v>7</v>
      </c>
      <c r="F5" s="1" t="s">
        <v>8</v>
      </c>
      <c r="G5" s="1" t="s">
        <v>10</v>
      </c>
      <c r="H5" s="1" t="s">
        <v>10</v>
      </c>
      <c r="I5" s="1" t="s">
        <v>14</v>
      </c>
      <c r="Q5" s="1" t="s">
        <v>49</v>
      </c>
      <c r="R5" s="1" t="s">
        <v>59</v>
      </c>
      <c r="S5" s="1">
        <v>5</v>
      </c>
      <c r="T5" s="1">
        <v>4</v>
      </c>
    </row>
    <row r="6" spans="1:28" ht="15.75" customHeight="1" x14ac:dyDescent="0.25">
      <c r="A6" s="2">
        <v>45168.67243619213</v>
      </c>
      <c r="B6" s="1" t="s">
        <v>45</v>
      </c>
      <c r="C6" s="1" t="s">
        <v>46</v>
      </c>
      <c r="D6" s="1" t="s">
        <v>47</v>
      </c>
      <c r="E6" s="1" t="s">
        <v>6</v>
      </c>
      <c r="F6" s="1" t="s">
        <v>7</v>
      </c>
      <c r="G6" s="1" t="s">
        <v>8</v>
      </c>
      <c r="H6" s="1" t="s">
        <v>10</v>
      </c>
      <c r="I6" s="1" t="s">
        <v>17</v>
      </c>
      <c r="Q6" s="1" t="s">
        <v>49</v>
      </c>
      <c r="R6" s="1" t="s">
        <v>50</v>
      </c>
      <c r="S6" s="1">
        <v>4</v>
      </c>
      <c r="T6" s="1">
        <v>4</v>
      </c>
    </row>
    <row r="7" spans="1:28" ht="15.75" customHeight="1" x14ac:dyDescent="0.25">
      <c r="A7" s="2">
        <v>45170.55947255787</v>
      </c>
      <c r="B7" s="1" t="s">
        <v>45</v>
      </c>
      <c r="C7" s="1" t="s">
        <v>58</v>
      </c>
      <c r="D7" s="1" t="s">
        <v>47</v>
      </c>
      <c r="E7" s="1" t="s">
        <v>8</v>
      </c>
      <c r="F7" s="1" t="s">
        <v>6</v>
      </c>
      <c r="G7" s="1" t="s">
        <v>7</v>
      </c>
      <c r="H7" s="1" t="s">
        <v>6</v>
      </c>
      <c r="I7" s="1" t="s">
        <v>48</v>
      </c>
      <c r="Q7" s="1" t="s">
        <v>49</v>
      </c>
      <c r="R7" s="1" t="s">
        <v>60</v>
      </c>
      <c r="S7" s="1">
        <v>3</v>
      </c>
      <c r="T7" s="1">
        <v>2</v>
      </c>
      <c r="U7" s="1" t="s">
        <v>61</v>
      </c>
    </row>
    <row r="8" spans="1:28" ht="15.75" customHeight="1" x14ac:dyDescent="0.25">
      <c r="A8" s="2">
        <v>45170.638747870369</v>
      </c>
      <c r="B8" s="1" t="s">
        <v>45</v>
      </c>
      <c r="C8" s="1" t="s">
        <v>58</v>
      </c>
      <c r="D8" s="1" t="s">
        <v>47</v>
      </c>
      <c r="E8" s="1" t="s">
        <v>20</v>
      </c>
      <c r="F8" s="1" t="s">
        <v>7</v>
      </c>
      <c r="G8" s="1" t="s">
        <v>10</v>
      </c>
      <c r="H8" s="1" t="s">
        <v>10</v>
      </c>
      <c r="I8" s="1" t="s">
        <v>17</v>
      </c>
      <c r="Q8" s="1" t="s">
        <v>49</v>
      </c>
      <c r="R8" s="1" t="s">
        <v>59</v>
      </c>
      <c r="S8" s="1">
        <v>3</v>
      </c>
      <c r="T8" s="1">
        <v>1</v>
      </c>
    </row>
    <row r="9" spans="1:28" ht="15.75" customHeight="1" x14ac:dyDescent="0.25">
      <c r="A9" s="2">
        <v>45170.664183425921</v>
      </c>
      <c r="B9" s="1" t="s">
        <v>45</v>
      </c>
      <c r="C9" s="1" t="s">
        <v>58</v>
      </c>
      <c r="D9" s="1" t="s">
        <v>47</v>
      </c>
      <c r="E9" s="1" t="s">
        <v>6</v>
      </c>
      <c r="F9" s="1" t="s">
        <v>8</v>
      </c>
      <c r="G9" s="1" t="s">
        <v>10</v>
      </c>
      <c r="H9" s="1" t="s">
        <v>10</v>
      </c>
      <c r="I9" s="1" t="s">
        <v>14</v>
      </c>
      <c r="Q9" s="1" t="s">
        <v>49</v>
      </c>
      <c r="R9" s="1" t="s">
        <v>59</v>
      </c>
      <c r="S9" s="1">
        <v>4</v>
      </c>
      <c r="T9" s="1">
        <v>4</v>
      </c>
    </row>
    <row r="10" spans="1:28" ht="15.75" customHeight="1" x14ac:dyDescent="0.25">
      <c r="A10" s="2">
        <v>45170.720434421295</v>
      </c>
      <c r="B10" s="1" t="s">
        <v>45</v>
      </c>
      <c r="C10" s="1" t="s">
        <v>46</v>
      </c>
      <c r="D10" s="1" t="s">
        <v>47</v>
      </c>
      <c r="E10" s="1" t="s">
        <v>6</v>
      </c>
      <c r="F10" s="1" t="s">
        <v>8</v>
      </c>
      <c r="G10" s="1" t="s">
        <v>10</v>
      </c>
      <c r="H10" s="1" t="s">
        <v>10</v>
      </c>
      <c r="I10" s="1" t="s">
        <v>13</v>
      </c>
      <c r="Q10" s="1" t="s">
        <v>49</v>
      </c>
      <c r="R10" s="1" t="s">
        <v>59</v>
      </c>
      <c r="S10" s="1">
        <v>4</v>
      </c>
      <c r="T10" s="1">
        <v>5</v>
      </c>
      <c r="U10" s="1" t="s">
        <v>62</v>
      </c>
    </row>
    <row r="11" spans="1:28" ht="15.75" customHeight="1" x14ac:dyDescent="0.25">
      <c r="A11" s="2">
        <v>45171.543989652782</v>
      </c>
      <c r="B11" s="1" t="s">
        <v>45</v>
      </c>
      <c r="C11" s="1" t="s">
        <v>58</v>
      </c>
      <c r="D11" s="1" t="s">
        <v>47</v>
      </c>
      <c r="E11" s="1" t="s">
        <v>7</v>
      </c>
      <c r="F11" s="1" t="s">
        <v>8</v>
      </c>
      <c r="G11" s="1" t="s">
        <v>10</v>
      </c>
      <c r="H11" s="1" t="s">
        <v>10</v>
      </c>
      <c r="I11" s="1" t="s">
        <v>48</v>
      </c>
      <c r="Q11" s="1" t="s">
        <v>49</v>
      </c>
      <c r="R11" s="1" t="s">
        <v>60</v>
      </c>
      <c r="S11" s="1">
        <v>3</v>
      </c>
      <c r="T11" s="1">
        <v>5</v>
      </c>
    </row>
    <row r="12" spans="1:28" ht="15.75" customHeight="1" x14ac:dyDescent="0.25">
      <c r="A12" s="2">
        <v>45176.566447442128</v>
      </c>
      <c r="B12" s="1" t="s">
        <v>45</v>
      </c>
      <c r="C12" s="1" t="s">
        <v>58</v>
      </c>
      <c r="D12" s="1" t="s">
        <v>47</v>
      </c>
      <c r="E12" s="1" t="s">
        <v>7</v>
      </c>
      <c r="F12" s="1" t="s">
        <v>8</v>
      </c>
      <c r="G12" s="1" t="s">
        <v>8</v>
      </c>
      <c r="H12" s="1" t="s">
        <v>8</v>
      </c>
      <c r="I12" s="1" t="s">
        <v>21</v>
      </c>
      <c r="Q12" s="1" t="s">
        <v>49</v>
      </c>
      <c r="R12" s="1" t="s">
        <v>60</v>
      </c>
      <c r="S12" s="1">
        <v>2</v>
      </c>
      <c r="T12" s="1">
        <v>3</v>
      </c>
    </row>
    <row r="13" spans="1:28" ht="15.75" customHeight="1" x14ac:dyDescent="0.25">
      <c r="A13" s="2">
        <v>45177.712572326389</v>
      </c>
      <c r="B13" s="1" t="s">
        <v>45</v>
      </c>
      <c r="C13" s="1" t="s">
        <v>58</v>
      </c>
      <c r="D13" s="1" t="s">
        <v>47</v>
      </c>
      <c r="E13" s="1" t="s">
        <v>7</v>
      </c>
      <c r="F13" s="1" t="s">
        <v>8</v>
      </c>
      <c r="G13" s="1" t="s">
        <v>10</v>
      </c>
      <c r="H13" s="1" t="s">
        <v>10</v>
      </c>
      <c r="I13" s="1" t="s">
        <v>17</v>
      </c>
      <c r="Q13" s="1" t="s">
        <v>49</v>
      </c>
      <c r="R13" s="1" t="s">
        <v>59</v>
      </c>
      <c r="S13" s="1">
        <v>2</v>
      </c>
      <c r="T13" s="1">
        <v>5</v>
      </c>
    </row>
    <row r="14" spans="1:28" ht="15.75" customHeight="1" x14ac:dyDescent="0.25">
      <c r="A14" s="2">
        <v>45177.750626875</v>
      </c>
      <c r="B14" s="1" t="s">
        <v>45</v>
      </c>
      <c r="C14" s="1" t="s">
        <v>46</v>
      </c>
      <c r="D14" s="1" t="s">
        <v>47</v>
      </c>
      <c r="E14" s="1" t="s">
        <v>7</v>
      </c>
      <c r="F14" s="1" t="s">
        <v>6</v>
      </c>
      <c r="G14" s="1" t="s">
        <v>10</v>
      </c>
      <c r="H14" s="1" t="s">
        <v>10</v>
      </c>
      <c r="I14" s="1" t="s">
        <v>13</v>
      </c>
      <c r="Q14" s="1" t="s">
        <v>56</v>
      </c>
      <c r="R14" s="1" t="s">
        <v>50</v>
      </c>
      <c r="S14" s="1">
        <v>4</v>
      </c>
      <c r="T14" s="1">
        <v>2</v>
      </c>
    </row>
    <row r="15" spans="1:28" ht="15.75" customHeight="1" x14ac:dyDescent="0.25">
      <c r="A15" s="2">
        <v>45178.410468541668</v>
      </c>
      <c r="B15" s="1" t="s">
        <v>45</v>
      </c>
      <c r="C15" s="1" t="s">
        <v>58</v>
      </c>
      <c r="D15" s="1" t="s">
        <v>47</v>
      </c>
      <c r="E15" s="1" t="s">
        <v>7</v>
      </c>
      <c r="F15" s="1" t="s">
        <v>8</v>
      </c>
      <c r="G15" s="1" t="s">
        <v>10</v>
      </c>
      <c r="H15" s="1" t="s">
        <v>8</v>
      </c>
      <c r="I15" s="1" t="s">
        <v>48</v>
      </c>
      <c r="Q15" s="1" t="s">
        <v>53</v>
      </c>
      <c r="R15" s="1" t="s">
        <v>59</v>
      </c>
      <c r="S15" s="1">
        <v>2</v>
      </c>
      <c r="T15" s="1">
        <v>3</v>
      </c>
    </row>
    <row r="16" spans="1:28" ht="15.75" customHeight="1" x14ac:dyDescent="0.25">
      <c r="A16" s="2">
        <v>45178.501422604168</v>
      </c>
      <c r="B16" s="1" t="s">
        <v>45</v>
      </c>
      <c r="C16" s="1" t="s">
        <v>58</v>
      </c>
      <c r="D16" s="1" t="s">
        <v>47</v>
      </c>
      <c r="E16" s="1" t="s">
        <v>8</v>
      </c>
      <c r="F16" s="1" t="s">
        <v>7</v>
      </c>
      <c r="G16" s="1" t="s">
        <v>10</v>
      </c>
      <c r="H16" s="1" t="s">
        <v>10</v>
      </c>
      <c r="I16" s="1" t="s">
        <v>22</v>
      </c>
      <c r="Q16" s="1" t="s">
        <v>49</v>
      </c>
      <c r="R16" s="1" t="s">
        <v>59</v>
      </c>
      <c r="S16" s="1">
        <v>4</v>
      </c>
      <c r="T16" s="1">
        <v>1</v>
      </c>
    </row>
    <row r="17" spans="1:28" ht="15.75" customHeight="1" x14ac:dyDescent="0.25">
      <c r="A17" s="2">
        <v>45178.564448148143</v>
      </c>
      <c r="B17" s="1" t="s">
        <v>45</v>
      </c>
      <c r="C17" s="1" t="s">
        <v>58</v>
      </c>
      <c r="D17" s="1" t="s">
        <v>47</v>
      </c>
      <c r="E17" s="1" t="s">
        <v>7</v>
      </c>
      <c r="F17" s="1" t="s">
        <v>8</v>
      </c>
      <c r="G17" s="1" t="s">
        <v>10</v>
      </c>
      <c r="H17" s="1" t="s">
        <v>10</v>
      </c>
      <c r="I17" s="1" t="s">
        <v>23</v>
      </c>
      <c r="Q17" s="1" t="s">
        <v>49</v>
      </c>
      <c r="R17" s="1" t="s">
        <v>59</v>
      </c>
      <c r="S17" s="1">
        <v>4</v>
      </c>
      <c r="T17" s="1">
        <v>4</v>
      </c>
      <c r="U17" s="1" t="s">
        <v>63</v>
      </c>
    </row>
    <row r="18" spans="1:28" ht="15.75" customHeight="1" x14ac:dyDescent="0.25">
      <c r="A18" s="2">
        <v>45180.459980405096</v>
      </c>
      <c r="B18" s="1" t="s">
        <v>45</v>
      </c>
      <c r="C18" s="1" t="s">
        <v>58</v>
      </c>
      <c r="D18" s="1" t="s">
        <v>64</v>
      </c>
      <c r="J18" s="1" t="s">
        <v>65</v>
      </c>
      <c r="K18" s="1" t="s">
        <v>66</v>
      </c>
      <c r="L18" s="1" t="s">
        <v>67</v>
      </c>
      <c r="M18" s="1">
        <v>4</v>
      </c>
      <c r="N18" s="1">
        <v>3</v>
      </c>
      <c r="O18" s="1">
        <v>4</v>
      </c>
      <c r="V18" s="1" t="s">
        <v>49</v>
      </c>
      <c r="W18" s="1" t="s">
        <v>50</v>
      </c>
      <c r="X18" s="1" t="s">
        <v>68</v>
      </c>
      <c r="Y18" s="1">
        <v>4</v>
      </c>
      <c r="Z18" s="1">
        <v>5</v>
      </c>
      <c r="AA18" s="1">
        <v>4</v>
      </c>
      <c r="AB18" s="1" t="s">
        <v>69</v>
      </c>
    </row>
    <row r="19" spans="1:28" ht="15.75" customHeight="1" x14ac:dyDescent="0.25">
      <c r="A19" s="2">
        <v>45180.708872662042</v>
      </c>
      <c r="B19" s="1" t="s">
        <v>45</v>
      </c>
      <c r="C19" s="1" t="s">
        <v>46</v>
      </c>
      <c r="D19" s="1" t="s">
        <v>47</v>
      </c>
      <c r="E19" s="1" t="s">
        <v>8</v>
      </c>
      <c r="F19" s="1" t="s">
        <v>8</v>
      </c>
      <c r="G19" s="1" t="s">
        <v>10</v>
      </c>
      <c r="H19" s="1" t="s">
        <v>10</v>
      </c>
      <c r="I19" s="1" t="s">
        <v>70</v>
      </c>
      <c r="Q19" s="1" t="s">
        <v>49</v>
      </c>
      <c r="R19" s="1" t="s">
        <v>59</v>
      </c>
      <c r="S19" s="1">
        <v>4</v>
      </c>
      <c r="T19" s="1">
        <v>5</v>
      </c>
    </row>
    <row r="20" spans="1:28" ht="15.75" customHeight="1" x14ac:dyDescent="0.25">
      <c r="A20" s="2">
        <v>45181.99023299769</v>
      </c>
      <c r="B20" s="1" t="s">
        <v>45</v>
      </c>
      <c r="C20" s="1" t="s">
        <v>58</v>
      </c>
      <c r="D20" s="1" t="s">
        <v>47</v>
      </c>
      <c r="E20" s="1" t="s">
        <v>7</v>
      </c>
      <c r="F20" s="1" t="s">
        <v>8</v>
      </c>
      <c r="G20" s="1" t="s">
        <v>8</v>
      </c>
      <c r="H20" s="1" t="s">
        <v>8</v>
      </c>
      <c r="I20" s="1" t="s">
        <v>16</v>
      </c>
      <c r="Q20" s="1" t="s">
        <v>49</v>
      </c>
      <c r="R20" s="1" t="s">
        <v>50</v>
      </c>
      <c r="S20" s="1">
        <v>5</v>
      </c>
      <c r="T20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3665-D72F-4EE1-934C-ADF218A6A338}">
  <sheetPr codeName="Sheet3"/>
  <dimension ref="A1:B6"/>
  <sheetViews>
    <sheetView workbookViewId="0">
      <selection activeCell="C8" sqref="C8"/>
    </sheetView>
  </sheetViews>
  <sheetFormatPr defaultRowHeight="12.5" x14ac:dyDescent="0.25"/>
  <sheetData>
    <row r="1" spans="1:2" x14ac:dyDescent="0.25">
      <c r="A1" t="s">
        <v>129</v>
      </c>
      <c r="B1" t="s">
        <v>130</v>
      </c>
    </row>
    <row r="2" spans="1:2" x14ac:dyDescent="0.25">
      <c r="A2" t="s">
        <v>10</v>
      </c>
      <c r="B2">
        <v>1</v>
      </c>
    </row>
    <row r="3" spans="1:2" x14ac:dyDescent="0.25">
      <c r="A3" t="s">
        <v>8</v>
      </c>
      <c r="B3">
        <v>2</v>
      </c>
    </row>
    <row r="4" spans="1:2" x14ac:dyDescent="0.25">
      <c r="A4" t="s">
        <v>7</v>
      </c>
      <c r="B4">
        <v>3</v>
      </c>
    </row>
    <row r="5" spans="1:2" x14ac:dyDescent="0.25">
      <c r="A5" t="s">
        <v>6</v>
      </c>
      <c r="B5">
        <v>4</v>
      </c>
    </row>
    <row r="6" spans="1:2" x14ac:dyDescent="0.25">
      <c r="A6" t="s">
        <v>20</v>
      </c>
      <c r="B6">
        <v>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Button 1">
              <controlPr defaultSize="0" print="0" autoFill="0" autoPict="0" macro="[0]!Button1_Click">
                <anchor moveWithCells="1" sizeWithCells="1">
                  <from>
                    <xdr:col>3</xdr:col>
                    <xdr:colOff>146050</xdr:colOff>
                    <xdr:row>1</xdr:row>
                    <xdr:rowOff>6350</xdr:rowOff>
                  </from>
                  <to>
                    <xdr:col>5</xdr:col>
                    <xdr:colOff>469900</xdr:colOff>
                    <xdr:row>4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 filterMode="1">
    <outlinePr summaryBelow="0" summaryRight="0"/>
  </sheetPr>
  <dimension ref="A1:U22"/>
  <sheetViews>
    <sheetView workbookViewId="0">
      <pane ySplit="1" topLeftCell="A2" activePane="bottomLeft" state="frozen"/>
      <selection pane="bottomLeft" activeCell="L2" sqref="L2"/>
    </sheetView>
  </sheetViews>
  <sheetFormatPr defaultColWidth="12.6328125" defaultRowHeight="15.75" customHeight="1" x14ac:dyDescent="0.25"/>
  <cols>
    <col min="2" max="2" width="20" hidden="1" customWidth="1"/>
    <col min="5" max="5" width="22" customWidth="1"/>
    <col min="6" max="6" width="6.453125" hidden="1" customWidth="1"/>
    <col min="17" max="17" width="24.90625" customWidth="1"/>
    <col min="18" max="18" width="28.54296875" customWidth="1"/>
    <col min="19" max="19" width="34.54296875" customWidth="1"/>
    <col min="20" max="20" width="31.1796875" customWidth="1"/>
    <col min="21" max="21" width="31.6328125" customWidth="1"/>
  </cols>
  <sheetData>
    <row r="1" spans="1:21" ht="40.5" customHeight="1" thickBot="1" x14ac:dyDescent="0.3">
      <c r="A1" s="1" t="s">
        <v>71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0</v>
      </c>
      <c r="G1" s="3" t="s">
        <v>77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78</v>
      </c>
      <c r="M1" s="4" t="s">
        <v>2</v>
      </c>
      <c r="N1" s="4" t="s">
        <v>3</v>
      </c>
      <c r="O1" s="4" t="s">
        <v>4</v>
      </c>
      <c r="P1" s="4" t="s">
        <v>28</v>
      </c>
      <c r="Q1" s="13" t="s">
        <v>36</v>
      </c>
      <c r="R1" s="13" t="s">
        <v>37</v>
      </c>
      <c r="S1" s="13" t="s">
        <v>120</v>
      </c>
      <c r="T1" s="13" t="s">
        <v>121</v>
      </c>
      <c r="U1" s="13" t="s">
        <v>40</v>
      </c>
    </row>
    <row r="2" spans="1:21" ht="13" thickBot="1" x14ac:dyDescent="0.3">
      <c r="A2" s="1">
        <v>1</v>
      </c>
      <c r="B2" s="2">
        <v>45165.808225462963</v>
      </c>
      <c r="C2" s="1" t="s">
        <v>45</v>
      </c>
      <c r="D2" s="1" t="s">
        <v>46</v>
      </c>
      <c r="E2" s="1" t="s">
        <v>47</v>
      </c>
      <c r="F2" s="2">
        <v>45165.773631747681</v>
      </c>
      <c r="G2" s="3" t="s">
        <v>6</v>
      </c>
      <c r="H2" s="3" t="s">
        <v>7</v>
      </c>
      <c r="I2" s="3" t="s">
        <v>8</v>
      </c>
      <c r="J2" s="3" t="s">
        <v>8</v>
      </c>
      <c r="K2" s="3" t="s">
        <v>9</v>
      </c>
      <c r="L2" s="4" t="s">
        <v>7</v>
      </c>
      <c r="M2" s="4" t="s">
        <v>6</v>
      </c>
      <c r="N2" s="4" t="s">
        <v>10</v>
      </c>
      <c r="O2" s="4" t="s">
        <v>7</v>
      </c>
      <c r="P2" s="4" t="s">
        <v>48</v>
      </c>
      <c r="Q2" s="13" t="s">
        <v>49</v>
      </c>
      <c r="R2" s="13" t="s">
        <v>50</v>
      </c>
      <c r="S2" s="14">
        <v>5</v>
      </c>
      <c r="T2" s="14">
        <v>5</v>
      </c>
      <c r="U2" s="15" t="s">
        <v>51</v>
      </c>
    </row>
    <row r="3" spans="1:21" ht="25.5" thickBot="1" x14ac:dyDescent="0.3">
      <c r="A3" s="1">
        <v>2</v>
      </c>
      <c r="B3" s="2">
        <v>45165.885567835649</v>
      </c>
      <c r="C3" s="1" t="s">
        <v>52</v>
      </c>
      <c r="D3" s="1" t="s">
        <v>46</v>
      </c>
      <c r="E3" s="1" t="s">
        <v>47</v>
      </c>
      <c r="F3" s="2">
        <v>45165.829911539353</v>
      </c>
      <c r="G3" s="3" t="s">
        <v>6</v>
      </c>
      <c r="H3" s="3" t="s">
        <v>8</v>
      </c>
      <c r="I3" s="3" t="s">
        <v>10</v>
      </c>
      <c r="J3" s="3" t="s">
        <v>10</v>
      </c>
      <c r="K3" s="3" t="s">
        <v>11</v>
      </c>
      <c r="L3" s="4" t="s">
        <v>6</v>
      </c>
      <c r="M3" s="4" t="s">
        <v>8</v>
      </c>
      <c r="N3" s="4" t="s">
        <v>10</v>
      </c>
      <c r="O3" s="4" t="s">
        <v>10</v>
      </c>
      <c r="P3" s="4" t="s">
        <v>15</v>
      </c>
      <c r="Q3" s="13" t="s">
        <v>53</v>
      </c>
      <c r="R3" s="13" t="s">
        <v>50</v>
      </c>
      <c r="S3" s="14">
        <v>3</v>
      </c>
      <c r="T3" s="14">
        <v>4</v>
      </c>
      <c r="U3" s="15" t="s">
        <v>54</v>
      </c>
    </row>
    <row r="4" spans="1:21" ht="13" thickBot="1" x14ac:dyDescent="0.3">
      <c r="A4" s="1">
        <v>3</v>
      </c>
      <c r="B4" s="2">
        <v>45165.931139629625</v>
      </c>
      <c r="C4" s="1" t="s">
        <v>55</v>
      </c>
      <c r="D4" s="1" t="s">
        <v>46</v>
      </c>
      <c r="E4" s="1" t="s">
        <v>47</v>
      </c>
      <c r="F4" s="2">
        <v>45165.897798912032</v>
      </c>
      <c r="G4" s="3" t="s">
        <v>7</v>
      </c>
      <c r="H4" s="3" t="s">
        <v>7</v>
      </c>
      <c r="I4" s="3" t="s">
        <v>10</v>
      </c>
      <c r="J4" s="3" t="s">
        <v>10</v>
      </c>
      <c r="K4" s="3" t="s">
        <v>12</v>
      </c>
      <c r="L4" s="4" t="s">
        <v>8</v>
      </c>
      <c r="M4" s="4" t="s">
        <v>20</v>
      </c>
      <c r="N4" s="4" t="s">
        <v>20</v>
      </c>
      <c r="O4" s="4" t="s">
        <v>6</v>
      </c>
      <c r="P4" s="4" t="s">
        <v>48</v>
      </c>
      <c r="Q4" s="13" t="s">
        <v>56</v>
      </c>
      <c r="R4" s="13" t="s">
        <v>50</v>
      </c>
      <c r="S4" s="14">
        <v>2</v>
      </c>
      <c r="T4" s="14">
        <v>2</v>
      </c>
      <c r="U4" s="15" t="s">
        <v>57</v>
      </c>
    </row>
    <row r="5" spans="1:21" ht="13" thickBot="1" x14ac:dyDescent="0.3">
      <c r="A5" s="1">
        <v>4</v>
      </c>
      <c r="B5" s="2">
        <v>45166.425453449076</v>
      </c>
      <c r="C5" s="1" t="s">
        <v>55</v>
      </c>
      <c r="D5" s="1" t="s">
        <v>58</v>
      </c>
      <c r="E5" s="1" t="s">
        <v>47</v>
      </c>
      <c r="F5" s="2">
        <v>45166.394587430557</v>
      </c>
      <c r="G5" s="3" t="s">
        <v>7</v>
      </c>
      <c r="H5" s="3" t="s">
        <v>7</v>
      </c>
      <c r="I5" s="3" t="s">
        <v>8</v>
      </c>
      <c r="J5" s="3" t="s">
        <v>8</v>
      </c>
      <c r="K5" s="3" t="s">
        <v>13</v>
      </c>
      <c r="L5" s="4" t="s">
        <v>7</v>
      </c>
      <c r="M5" s="4" t="s">
        <v>8</v>
      </c>
      <c r="N5" s="4" t="s">
        <v>10</v>
      </c>
      <c r="O5" s="4" t="s">
        <v>10</v>
      </c>
      <c r="P5" s="4" t="s">
        <v>14</v>
      </c>
      <c r="Q5" s="13" t="s">
        <v>49</v>
      </c>
      <c r="R5" s="13" t="s">
        <v>59</v>
      </c>
      <c r="S5" s="14">
        <v>5</v>
      </c>
      <c r="T5" s="14">
        <v>4</v>
      </c>
      <c r="U5" s="13"/>
    </row>
    <row r="6" spans="1:21" ht="13" thickBot="1" x14ac:dyDescent="0.3">
      <c r="A6" s="1">
        <v>5</v>
      </c>
      <c r="B6" s="2">
        <v>45168.67243619213</v>
      </c>
      <c r="C6" s="1" t="s">
        <v>45</v>
      </c>
      <c r="D6" s="1" t="s">
        <v>46</v>
      </c>
      <c r="E6" s="1" t="s">
        <v>47</v>
      </c>
      <c r="F6" s="2">
        <v>45168.638420659721</v>
      </c>
      <c r="G6" s="3" t="s">
        <v>7</v>
      </c>
      <c r="H6" s="3" t="s">
        <v>7</v>
      </c>
      <c r="I6" s="3" t="s">
        <v>7</v>
      </c>
      <c r="J6" s="3" t="s">
        <v>10</v>
      </c>
      <c r="K6" s="3" t="s">
        <v>14</v>
      </c>
      <c r="L6" s="4" t="s">
        <v>6</v>
      </c>
      <c r="M6" s="4" t="s">
        <v>7</v>
      </c>
      <c r="N6" s="4" t="s">
        <v>8</v>
      </c>
      <c r="O6" s="4" t="s">
        <v>10</v>
      </c>
      <c r="P6" s="4" t="s">
        <v>17</v>
      </c>
      <c r="Q6" s="13" t="s">
        <v>49</v>
      </c>
      <c r="R6" s="13" t="s">
        <v>50</v>
      </c>
      <c r="S6" s="14">
        <v>4</v>
      </c>
      <c r="T6" s="14">
        <v>4</v>
      </c>
      <c r="U6" s="13"/>
    </row>
    <row r="7" spans="1:21" ht="13" thickBot="1" x14ac:dyDescent="0.3">
      <c r="A7" s="1">
        <v>6</v>
      </c>
      <c r="B7" s="2">
        <v>45170.55947255787</v>
      </c>
      <c r="C7" s="1" t="s">
        <v>45</v>
      </c>
      <c r="D7" s="1" t="s">
        <v>58</v>
      </c>
      <c r="E7" s="1" t="s">
        <v>47</v>
      </c>
      <c r="F7" s="2">
        <v>45170.527210266198</v>
      </c>
      <c r="G7" s="3" t="s">
        <v>8</v>
      </c>
      <c r="H7" s="3" t="s">
        <v>6</v>
      </c>
      <c r="I7" s="3" t="s">
        <v>10</v>
      </c>
      <c r="J7" s="3" t="s">
        <v>10</v>
      </c>
      <c r="K7" s="3" t="s">
        <v>15</v>
      </c>
      <c r="L7" s="4" t="s">
        <v>8</v>
      </c>
      <c r="M7" s="4" t="s">
        <v>6</v>
      </c>
      <c r="N7" s="4" t="s">
        <v>7</v>
      </c>
      <c r="O7" s="4" t="s">
        <v>6</v>
      </c>
      <c r="P7" s="4" t="s">
        <v>48</v>
      </c>
      <c r="Q7" s="13" t="s">
        <v>49</v>
      </c>
      <c r="R7" s="13" t="s">
        <v>60</v>
      </c>
      <c r="S7" s="14">
        <v>3</v>
      </c>
      <c r="T7" s="14">
        <v>2</v>
      </c>
      <c r="U7" s="15" t="s">
        <v>61</v>
      </c>
    </row>
    <row r="8" spans="1:21" ht="13" thickBot="1" x14ac:dyDescent="0.3">
      <c r="A8" s="1">
        <v>7</v>
      </c>
      <c r="B8" s="2">
        <v>45170.638747870369</v>
      </c>
      <c r="C8" s="1" t="s">
        <v>45</v>
      </c>
      <c r="D8" s="1" t="s">
        <v>58</v>
      </c>
      <c r="E8" s="1" t="s">
        <v>47</v>
      </c>
      <c r="F8" s="2">
        <v>45170.566770138888</v>
      </c>
      <c r="G8" s="3" t="s">
        <v>7</v>
      </c>
      <c r="H8" s="3" t="s">
        <v>8</v>
      </c>
      <c r="I8" s="3" t="s">
        <v>10</v>
      </c>
      <c r="J8" s="3" t="s">
        <v>10</v>
      </c>
      <c r="K8" s="3" t="s">
        <v>16</v>
      </c>
      <c r="L8" s="4" t="s">
        <v>20</v>
      </c>
      <c r="M8" s="4" t="s">
        <v>7</v>
      </c>
      <c r="N8" s="4" t="s">
        <v>10</v>
      </c>
      <c r="O8" s="4" t="s">
        <v>10</v>
      </c>
      <c r="P8" s="4" t="s">
        <v>17</v>
      </c>
      <c r="Q8" s="13" t="s">
        <v>49</v>
      </c>
      <c r="R8" s="13" t="s">
        <v>59</v>
      </c>
      <c r="S8" s="14">
        <v>3</v>
      </c>
      <c r="T8" s="14">
        <v>1</v>
      </c>
      <c r="U8" s="13"/>
    </row>
    <row r="9" spans="1:21" ht="13" thickBot="1" x14ac:dyDescent="0.3">
      <c r="A9" s="1">
        <v>8</v>
      </c>
      <c r="B9" s="2">
        <v>45170.664183425921</v>
      </c>
      <c r="C9" s="1" t="s">
        <v>45</v>
      </c>
      <c r="D9" s="1" t="s">
        <v>58</v>
      </c>
      <c r="E9" s="1" t="s">
        <v>47</v>
      </c>
      <c r="F9" s="2">
        <v>45170.618996168982</v>
      </c>
      <c r="G9" s="3" t="s">
        <v>6</v>
      </c>
      <c r="H9" s="3" t="s">
        <v>8</v>
      </c>
      <c r="I9" s="3" t="s">
        <v>10</v>
      </c>
      <c r="J9" s="3" t="s">
        <v>10</v>
      </c>
      <c r="K9" s="3" t="s">
        <v>17</v>
      </c>
      <c r="L9" s="4" t="s">
        <v>6</v>
      </c>
      <c r="M9" s="4" t="s">
        <v>8</v>
      </c>
      <c r="N9" s="4" t="s">
        <v>10</v>
      </c>
      <c r="O9" s="4" t="s">
        <v>10</v>
      </c>
      <c r="P9" s="4" t="s">
        <v>14</v>
      </c>
      <c r="Q9" s="13" t="s">
        <v>49</v>
      </c>
      <c r="R9" s="13" t="s">
        <v>59</v>
      </c>
      <c r="S9" s="14">
        <v>4</v>
      </c>
      <c r="T9" s="14">
        <v>4</v>
      </c>
      <c r="U9" s="13"/>
    </row>
    <row r="10" spans="1:21" ht="13" thickBot="1" x14ac:dyDescent="0.3">
      <c r="A10" s="1">
        <v>9</v>
      </c>
      <c r="B10" s="2">
        <v>45170.720434421295</v>
      </c>
      <c r="C10" s="1" t="s">
        <v>45</v>
      </c>
      <c r="D10" s="1" t="s">
        <v>46</v>
      </c>
      <c r="E10" s="1" t="s">
        <v>47</v>
      </c>
      <c r="F10" s="2">
        <v>45170.646780185183</v>
      </c>
      <c r="G10" s="3" t="s">
        <v>8</v>
      </c>
      <c r="H10" s="3" t="s">
        <v>6</v>
      </c>
      <c r="I10" s="3" t="s">
        <v>10</v>
      </c>
      <c r="J10" s="3" t="s">
        <v>10</v>
      </c>
      <c r="K10" s="3" t="s">
        <v>18</v>
      </c>
      <c r="L10" s="4" t="s">
        <v>6</v>
      </c>
      <c r="M10" s="4" t="s">
        <v>8</v>
      </c>
      <c r="N10" s="4" t="s">
        <v>10</v>
      </c>
      <c r="O10" s="4" t="s">
        <v>10</v>
      </c>
      <c r="P10" s="4" t="s">
        <v>13</v>
      </c>
      <c r="Q10" s="13" t="s">
        <v>49</v>
      </c>
      <c r="R10" s="13" t="s">
        <v>59</v>
      </c>
      <c r="S10" s="14">
        <v>4</v>
      </c>
      <c r="T10" s="14">
        <v>5</v>
      </c>
      <c r="U10" s="13" t="s">
        <v>117</v>
      </c>
    </row>
    <row r="11" spans="1:21" ht="13" thickBot="1" x14ac:dyDescent="0.3">
      <c r="A11" s="1">
        <v>10</v>
      </c>
      <c r="B11" s="2">
        <v>45171.543989652782</v>
      </c>
      <c r="C11" s="1" t="s">
        <v>45</v>
      </c>
      <c r="D11" s="1" t="s">
        <v>58</v>
      </c>
      <c r="E11" s="1" t="s">
        <v>47</v>
      </c>
      <c r="F11" s="2">
        <v>45171.522407662036</v>
      </c>
      <c r="G11" s="3" t="s">
        <v>20</v>
      </c>
      <c r="H11" s="3" t="s">
        <v>7</v>
      </c>
      <c r="I11" s="3" t="s">
        <v>10</v>
      </c>
      <c r="J11" s="3" t="s">
        <v>10</v>
      </c>
      <c r="K11" s="3" t="s">
        <v>12</v>
      </c>
      <c r="L11" s="4" t="s">
        <v>7</v>
      </c>
      <c r="M11" s="4" t="s">
        <v>8</v>
      </c>
      <c r="N11" s="4" t="s">
        <v>10</v>
      </c>
      <c r="O11" s="4" t="s">
        <v>10</v>
      </c>
      <c r="P11" s="4" t="s">
        <v>48</v>
      </c>
      <c r="Q11" s="13" t="s">
        <v>49</v>
      </c>
      <c r="R11" s="13" t="s">
        <v>60</v>
      </c>
      <c r="S11" s="14">
        <v>3</v>
      </c>
      <c r="T11" s="14">
        <v>5</v>
      </c>
      <c r="U11" s="13"/>
    </row>
    <row r="12" spans="1:21" ht="13" thickBot="1" x14ac:dyDescent="0.3">
      <c r="A12" s="1">
        <v>11</v>
      </c>
      <c r="B12" s="2">
        <v>45176.566447442128</v>
      </c>
      <c r="C12" s="1" t="s">
        <v>45</v>
      </c>
      <c r="D12" s="1" t="s">
        <v>58</v>
      </c>
      <c r="E12" s="1" t="s">
        <v>47</v>
      </c>
      <c r="F12" s="2">
        <v>45176.549989363426</v>
      </c>
      <c r="G12" s="3" t="s">
        <v>7</v>
      </c>
      <c r="H12" s="3" t="s">
        <v>8</v>
      </c>
      <c r="I12" s="3" t="s">
        <v>8</v>
      </c>
      <c r="J12" s="3" t="s">
        <v>8</v>
      </c>
      <c r="K12" s="3" t="s">
        <v>21</v>
      </c>
      <c r="L12" s="4" t="s">
        <v>7</v>
      </c>
      <c r="M12" s="4" t="s">
        <v>8</v>
      </c>
      <c r="N12" s="4" t="s">
        <v>8</v>
      </c>
      <c r="O12" s="4" t="s">
        <v>8</v>
      </c>
      <c r="P12" s="4" t="s">
        <v>21</v>
      </c>
      <c r="Q12" s="13" t="s">
        <v>49</v>
      </c>
      <c r="R12" s="13" t="s">
        <v>60</v>
      </c>
      <c r="S12" s="14">
        <v>2</v>
      </c>
      <c r="T12" s="14">
        <v>3</v>
      </c>
      <c r="U12" s="13"/>
    </row>
    <row r="13" spans="1:21" ht="13" thickBot="1" x14ac:dyDescent="0.3">
      <c r="A13" s="1">
        <v>12</v>
      </c>
      <c r="B13" s="2">
        <v>45177.712572326389</v>
      </c>
      <c r="C13" s="1" t="s">
        <v>45</v>
      </c>
      <c r="D13" s="1" t="s">
        <v>58</v>
      </c>
      <c r="E13" s="1" t="s">
        <v>47</v>
      </c>
      <c r="F13" s="2">
        <v>45177.67571398148</v>
      </c>
      <c r="G13" s="3" t="s">
        <v>8</v>
      </c>
      <c r="H13" s="3" t="s">
        <v>7</v>
      </c>
      <c r="I13" s="3" t="s">
        <v>8</v>
      </c>
      <c r="J13" s="3" t="s">
        <v>8</v>
      </c>
      <c r="K13" s="3" t="s">
        <v>21</v>
      </c>
      <c r="L13" s="4" t="s">
        <v>7</v>
      </c>
      <c r="M13" s="4" t="s">
        <v>8</v>
      </c>
      <c r="N13" s="4" t="s">
        <v>10</v>
      </c>
      <c r="O13" s="4" t="s">
        <v>10</v>
      </c>
      <c r="P13" s="4" t="s">
        <v>17</v>
      </c>
      <c r="Q13" s="13" t="s">
        <v>49</v>
      </c>
      <c r="R13" s="13" t="s">
        <v>59</v>
      </c>
      <c r="S13" s="14">
        <v>2</v>
      </c>
      <c r="T13" s="14">
        <v>5</v>
      </c>
      <c r="U13" s="13"/>
    </row>
    <row r="14" spans="1:21" ht="13" thickBot="1" x14ac:dyDescent="0.3">
      <c r="A14" s="1">
        <v>13</v>
      </c>
      <c r="B14" s="2">
        <v>45177.750626875</v>
      </c>
      <c r="C14" s="1" t="s">
        <v>45</v>
      </c>
      <c r="D14" s="1" t="s">
        <v>46</v>
      </c>
      <c r="E14" s="1" t="s">
        <v>47</v>
      </c>
      <c r="F14" s="2">
        <v>45177.734881701384</v>
      </c>
      <c r="G14" s="3" t="s">
        <v>10</v>
      </c>
      <c r="H14" s="3" t="s">
        <v>6</v>
      </c>
      <c r="I14" s="3" t="s">
        <v>10</v>
      </c>
      <c r="J14" s="3" t="s">
        <v>10</v>
      </c>
      <c r="K14" s="3" t="s">
        <v>9</v>
      </c>
      <c r="L14" s="4" t="s">
        <v>7</v>
      </c>
      <c r="M14" s="4" t="s">
        <v>6</v>
      </c>
      <c r="N14" s="4" t="s">
        <v>10</v>
      </c>
      <c r="O14" s="4" t="s">
        <v>10</v>
      </c>
      <c r="P14" s="4" t="s">
        <v>13</v>
      </c>
      <c r="Q14" s="13" t="s">
        <v>56</v>
      </c>
      <c r="R14" s="13" t="s">
        <v>50</v>
      </c>
      <c r="S14" s="14">
        <v>4</v>
      </c>
      <c r="T14" s="14">
        <v>2</v>
      </c>
      <c r="U14" s="13"/>
    </row>
    <row r="15" spans="1:21" ht="25.5" thickBot="1" x14ac:dyDescent="0.3">
      <c r="A15" s="1">
        <v>14</v>
      </c>
      <c r="B15" s="2">
        <v>45178.410468541668</v>
      </c>
      <c r="C15" s="1" t="s">
        <v>45</v>
      </c>
      <c r="D15" s="1" t="s">
        <v>58</v>
      </c>
      <c r="E15" s="1" t="s">
        <v>47</v>
      </c>
      <c r="F15" s="2">
        <v>45178.390033587959</v>
      </c>
      <c r="G15" s="3" t="s">
        <v>7</v>
      </c>
      <c r="H15" s="3" t="s">
        <v>10</v>
      </c>
      <c r="I15" s="3" t="s">
        <v>10</v>
      </c>
      <c r="J15" s="3" t="s">
        <v>10</v>
      </c>
      <c r="K15" s="3" t="s">
        <v>21</v>
      </c>
      <c r="L15" s="4" t="s">
        <v>7</v>
      </c>
      <c r="M15" s="4" t="s">
        <v>8</v>
      </c>
      <c r="N15" s="4" t="s">
        <v>10</v>
      </c>
      <c r="O15" s="4" t="s">
        <v>8</v>
      </c>
      <c r="P15" s="4" t="s">
        <v>48</v>
      </c>
      <c r="Q15" s="13" t="s">
        <v>53</v>
      </c>
      <c r="R15" s="13" t="s">
        <v>59</v>
      </c>
      <c r="S15" s="14">
        <v>2</v>
      </c>
      <c r="T15" s="14">
        <v>3</v>
      </c>
      <c r="U15" s="13"/>
    </row>
    <row r="16" spans="1:21" ht="13" thickBot="1" x14ac:dyDescent="0.3">
      <c r="A16" s="1">
        <v>15</v>
      </c>
      <c r="B16" s="2">
        <v>45178.501422604168</v>
      </c>
      <c r="C16" s="1" t="s">
        <v>45</v>
      </c>
      <c r="D16" s="1" t="s">
        <v>58</v>
      </c>
      <c r="E16" s="1" t="s">
        <v>47</v>
      </c>
      <c r="F16" s="2">
        <v>45178.481614039352</v>
      </c>
      <c r="G16" s="3" t="s">
        <v>8</v>
      </c>
      <c r="H16" s="3" t="s">
        <v>6</v>
      </c>
      <c r="I16" s="3" t="s">
        <v>10</v>
      </c>
      <c r="J16" s="3" t="s">
        <v>10</v>
      </c>
      <c r="K16" s="3" t="s">
        <v>22</v>
      </c>
      <c r="L16" s="4" t="s">
        <v>8</v>
      </c>
      <c r="M16" s="4" t="s">
        <v>7</v>
      </c>
      <c r="N16" s="4" t="s">
        <v>10</v>
      </c>
      <c r="O16" s="4" t="s">
        <v>10</v>
      </c>
      <c r="P16" s="4" t="s">
        <v>22</v>
      </c>
      <c r="Q16" s="13" t="s">
        <v>49</v>
      </c>
      <c r="R16" s="13" t="s">
        <v>59</v>
      </c>
      <c r="S16" s="14">
        <v>4</v>
      </c>
      <c r="T16" s="14">
        <v>1</v>
      </c>
      <c r="U16" s="13"/>
    </row>
    <row r="17" spans="1:21" ht="13" thickBot="1" x14ac:dyDescent="0.3">
      <c r="A17" s="1">
        <v>16</v>
      </c>
      <c r="B17" s="2">
        <v>45178.564448148143</v>
      </c>
      <c r="C17" s="1" t="s">
        <v>45</v>
      </c>
      <c r="D17" s="1" t="s">
        <v>58</v>
      </c>
      <c r="E17" s="1" t="s">
        <v>47</v>
      </c>
      <c r="F17" s="2">
        <v>45178.544992268522</v>
      </c>
      <c r="G17" s="3" t="s">
        <v>6</v>
      </c>
      <c r="H17" s="3" t="s">
        <v>7</v>
      </c>
      <c r="I17" s="3" t="s">
        <v>10</v>
      </c>
      <c r="J17" s="3" t="s">
        <v>10</v>
      </c>
      <c r="K17" s="3" t="s">
        <v>23</v>
      </c>
      <c r="L17" s="4" t="s">
        <v>7</v>
      </c>
      <c r="M17" s="4" t="s">
        <v>8</v>
      </c>
      <c r="N17" s="4" t="s">
        <v>10</v>
      </c>
      <c r="O17" s="4" t="s">
        <v>10</v>
      </c>
      <c r="P17" s="4" t="s">
        <v>23</v>
      </c>
      <c r="Q17" s="13" t="s">
        <v>49</v>
      </c>
      <c r="R17" s="13" t="s">
        <v>59</v>
      </c>
      <c r="S17" s="14">
        <v>4</v>
      </c>
      <c r="T17" s="14">
        <v>4</v>
      </c>
      <c r="U17" s="15" t="s">
        <v>63</v>
      </c>
    </row>
    <row r="18" spans="1:21" ht="13" hidden="1" thickBot="1" x14ac:dyDescent="0.3">
      <c r="A18" s="2"/>
      <c r="B18" s="2">
        <v>45180.459980405096</v>
      </c>
      <c r="C18" s="1" t="s">
        <v>45</v>
      </c>
      <c r="D18" s="1" t="s">
        <v>58</v>
      </c>
      <c r="E18" s="1" t="s">
        <v>64</v>
      </c>
      <c r="F18" s="2">
        <v>45179.354362314814</v>
      </c>
      <c r="G18" s="3" t="s">
        <v>7</v>
      </c>
      <c r="H18" s="3" t="s">
        <v>7</v>
      </c>
      <c r="I18" s="3" t="s">
        <v>8</v>
      </c>
      <c r="J18" s="3" t="s">
        <v>8</v>
      </c>
      <c r="K18" s="3" t="s">
        <v>24</v>
      </c>
      <c r="L18" s="4"/>
      <c r="M18" s="4"/>
      <c r="N18" s="4"/>
      <c r="O18" s="4"/>
      <c r="P18" s="4"/>
      <c r="Q18" s="13"/>
      <c r="R18" s="13"/>
      <c r="S18" s="13"/>
      <c r="T18" s="13"/>
      <c r="U18" s="13"/>
    </row>
    <row r="19" spans="1:21" ht="13" thickBot="1" x14ac:dyDescent="0.3">
      <c r="A19" s="1">
        <v>17</v>
      </c>
      <c r="B19" s="2">
        <v>45180.708872662042</v>
      </c>
      <c r="C19" s="1" t="s">
        <v>45</v>
      </c>
      <c r="D19" s="1" t="s">
        <v>46</v>
      </c>
      <c r="E19" s="1" t="s">
        <v>47</v>
      </c>
      <c r="F19" s="2">
        <v>45180.707877118053</v>
      </c>
      <c r="G19" s="3" t="s">
        <v>7</v>
      </c>
      <c r="H19" s="3" t="s">
        <v>8</v>
      </c>
      <c r="I19" s="3" t="s">
        <v>10</v>
      </c>
      <c r="J19" s="3" t="s">
        <v>10</v>
      </c>
      <c r="K19" s="3" t="s">
        <v>13</v>
      </c>
      <c r="L19" s="4" t="s">
        <v>8</v>
      </c>
      <c r="M19" s="4" t="s">
        <v>8</v>
      </c>
      <c r="N19" s="4" t="s">
        <v>10</v>
      </c>
      <c r="O19" s="4" t="s">
        <v>10</v>
      </c>
      <c r="P19" s="4" t="s">
        <v>70</v>
      </c>
      <c r="Q19" s="13" t="s">
        <v>49</v>
      </c>
      <c r="R19" s="13" t="s">
        <v>59</v>
      </c>
      <c r="S19" s="14">
        <v>4</v>
      </c>
      <c r="T19" s="14">
        <v>5</v>
      </c>
      <c r="U19" s="13"/>
    </row>
    <row r="20" spans="1:21" ht="13" thickBot="1" x14ac:dyDescent="0.3">
      <c r="A20" s="1">
        <v>18</v>
      </c>
      <c r="B20" s="2">
        <v>45181.99023299769</v>
      </c>
      <c r="C20" s="1" t="s">
        <v>45</v>
      </c>
      <c r="D20" s="1" t="s">
        <v>58</v>
      </c>
      <c r="E20" s="1" t="s">
        <v>47</v>
      </c>
      <c r="F20" s="2">
        <v>45181.98780195602</v>
      </c>
      <c r="G20" s="3" t="s">
        <v>20</v>
      </c>
      <c r="H20" s="3" t="s">
        <v>10</v>
      </c>
      <c r="I20" s="3" t="s">
        <v>8</v>
      </c>
      <c r="J20" s="3" t="s">
        <v>8</v>
      </c>
      <c r="K20" s="3" t="s">
        <v>17</v>
      </c>
      <c r="L20" s="4" t="s">
        <v>7</v>
      </c>
      <c r="M20" s="4" t="s">
        <v>8</v>
      </c>
      <c r="N20" s="4" t="s">
        <v>8</v>
      </c>
      <c r="O20" s="4" t="s">
        <v>8</v>
      </c>
      <c r="P20" s="4" t="s">
        <v>16</v>
      </c>
      <c r="Q20" s="13" t="s">
        <v>49</v>
      </c>
      <c r="R20" s="13" t="s">
        <v>50</v>
      </c>
      <c r="S20" s="14">
        <v>5</v>
      </c>
      <c r="T20" s="14">
        <v>5</v>
      </c>
      <c r="U20" s="13"/>
    </row>
    <row r="21" spans="1:21" ht="15.75" customHeight="1" thickBot="1" x14ac:dyDescent="0.3">
      <c r="A21" s="1">
        <v>19</v>
      </c>
      <c r="B21" s="2">
        <v>45181.99023299769</v>
      </c>
      <c r="C21" s="1" t="s">
        <v>45</v>
      </c>
      <c r="D21" s="1" t="s">
        <v>58</v>
      </c>
      <c r="E21" s="1" t="s">
        <v>47</v>
      </c>
      <c r="F21" s="3" t="s">
        <v>20</v>
      </c>
      <c r="G21" s="3" t="s">
        <v>10</v>
      </c>
      <c r="H21" s="3" t="s">
        <v>8</v>
      </c>
      <c r="I21" s="3" t="s">
        <v>8</v>
      </c>
      <c r="J21" s="3" t="s">
        <v>17</v>
      </c>
      <c r="K21" s="4" t="s">
        <v>7</v>
      </c>
      <c r="L21" s="4" t="s">
        <v>8</v>
      </c>
      <c r="M21" s="4" t="s">
        <v>8</v>
      </c>
      <c r="N21" s="4" t="s">
        <v>8</v>
      </c>
      <c r="O21" s="4" t="s">
        <v>16</v>
      </c>
      <c r="P21" s="13" t="s">
        <v>49</v>
      </c>
      <c r="Q21" s="13" t="s">
        <v>50</v>
      </c>
      <c r="R21" s="14">
        <v>5</v>
      </c>
      <c r="S21" s="14">
        <v>5</v>
      </c>
      <c r="T21" s="13"/>
    </row>
    <row r="22" spans="1:21" ht="15.75" customHeight="1" thickBot="1" x14ac:dyDescent="0.3">
      <c r="A22" s="1">
        <v>20</v>
      </c>
      <c r="B22" s="2">
        <v>45181.99023299769</v>
      </c>
      <c r="C22" s="1" t="s">
        <v>45</v>
      </c>
      <c r="D22" s="1" t="s">
        <v>58</v>
      </c>
      <c r="E22" s="1" t="s">
        <v>47</v>
      </c>
      <c r="F22" s="3" t="s">
        <v>10</v>
      </c>
      <c r="G22" s="3" t="s">
        <v>8</v>
      </c>
      <c r="H22" s="3" t="s">
        <v>8</v>
      </c>
      <c r="I22" s="3" t="s">
        <v>17</v>
      </c>
      <c r="J22" s="4" t="s">
        <v>7</v>
      </c>
      <c r="K22" s="4" t="s">
        <v>8</v>
      </c>
      <c r="L22" s="4" t="s">
        <v>8</v>
      </c>
      <c r="M22" s="4" t="s">
        <v>8</v>
      </c>
      <c r="N22" s="4" t="s">
        <v>16</v>
      </c>
      <c r="O22" s="13" t="s">
        <v>49</v>
      </c>
      <c r="P22" s="13" t="s">
        <v>50</v>
      </c>
      <c r="Q22" s="14">
        <v>5</v>
      </c>
      <c r="R22" s="14">
        <v>5</v>
      </c>
      <c r="S22" s="13"/>
    </row>
  </sheetData>
  <autoFilter ref="B1:P20" xr:uid="{00000000-0009-0000-0000-000002000000}">
    <filterColumn colId="3">
      <filters>
        <filter val="Estudio de concentración/estado de ánimo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6128-AF9A-4EB8-9159-AC152D469F7E}">
  <sheetPr codeName="Sheet5"/>
  <dimension ref="A2:B5"/>
  <sheetViews>
    <sheetView workbookViewId="0">
      <selection activeCell="B2" sqref="B2"/>
    </sheetView>
  </sheetViews>
  <sheetFormatPr defaultRowHeight="12.5" x14ac:dyDescent="0.25"/>
  <cols>
    <col min="1" max="1" width="13" bestFit="1" customWidth="1"/>
    <col min="2" max="2" width="15.26953125" bestFit="1" customWidth="1"/>
  </cols>
  <sheetData>
    <row r="2" spans="1:2" x14ac:dyDescent="0.25">
      <c r="A2" s="5" t="s">
        <v>72</v>
      </c>
      <c r="B2" t="s">
        <v>75</v>
      </c>
    </row>
    <row r="3" spans="1:2" x14ac:dyDescent="0.25">
      <c r="A3" s="6" t="s">
        <v>46</v>
      </c>
      <c r="B3" s="17">
        <v>7</v>
      </c>
    </row>
    <row r="4" spans="1:2" x14ac:dyDescent="0.25">
      <c r="A4" s="6" t="s">
        <v>58</v>
      </c>
      <c r="B4" s="17">
        <v>14</v>
      </c>
    </row>
    <row r="5" spans="1:2" x14ac:dyDescent="0.25">
      <c r="A5" s="6" t="s">
        <v>73</v>
      </c>
      <c r="B5" s="17">
        <v>21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2295-2352-4D9D-9C91-5BFC4AE83169}">
  <sheetPr codeName="Sheet6"/>
  <dimension ref="A1:B7"/>
  <sheetViews>
    <sheetView workbookViewId="0">
      <selection activeCell="B1" sqref="B1"/>
    </sheetView>
  </sheetViews>
  <sheetFormatPr defaultRowHeight="12.5" x14ac:dyDescent="0.25"/>
  <cols>
    <col min="1" max="1" width="23.26953125" bestFit="1" customWidth="1"/>
    <col min="2" max="2" width="37.453125" bestFit="1" customWidth="1"/>
  </cols>
  <sheetData>
    <row r="1" spans="1:2" x14ac:dyDescent="0.25">
      <c r="A1" s="5" t="s">
        <v>27</v>
      </c>
      <c r="B1" t="s">
        <v>47</v>
      </c>
    </row>
    <row r="3" spans="1:2" x14ac:dyDescent="0.25">
      <c r="A3" s="5" t="s">
        <v>72</v>
      </c>
      <c r="B3" t="s">
        <v>74</v>
      </c>
    </row>
    <row r="4" spans="1:2" x14ac:dyDescent="0.25">
      <c r="A4" s="6" t="s">
        <v>45</v>
      </c>
      <c r="B4" s="17">
        <v>17</v>
      </c>
    </row>
    <row r="5" spans="1:2" x14ac:dyDescent="0.25">
      <c r="A5" s="6" t="s">
        <v>52</v>
      </c>
      <c r="B5" s="17">
        <v>1</v>
      </c>
    </row>
    <row r="6" spans="1:2" x14ac:dyDescent="0.25">
      <c r="A6" s="6" t="s">
        <v>55</v>
      </c>
      <c r="B6" s="17">
        <v>2</v>
      </c>
    </row>
    <row r="7" spans="1:2" x14ac:dyDescent="0.25">
      <c r="A7" s="6" t="s">
        <v>73</v>
      </c>
      <c r="B7" s="17">
        <v>20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B578-C2C7-4BFD-AC78-96B0891EE891}">
  <sheetPr codeName="Sheet7"/>
  <dimension ref="A1:J350"/>
  <sheetViews>
    <sheetView tabSelected="1" zoomScale="105" workbookViewId="0">
      <selection activeCell="I11" sqref="I11"/>
    </sheetView>
  </sheetViews>
  <sheetFormatPr defaultRowHeight="12.5" x14ac:dyDescent="0.25"/>
  <cols>
    <col min="5" max="5" width="16.36328125" customWidth="1"/>
    <col min="7" max="7" width="13" bestFit="1" customWidth="1"/>
    <col min="8" max="8" width="33.36328125" bestFit="1" customWidth="1"/>
    <col min="9" max="9" width="8.08984375" bestFit="1" customWidth="1"/>
    <col min="10" max="10" width="6.26953125" bestFit="1" customWidth="1"/>
    <col min="11" max="11" width="10.26953125" bestFit="1" customWidth="1"/>
    <col min="12" max="12" width="11.08984375" bestFit="1" customWidth="1"/>
  </cols>
  <sheetData>
    <row r="1" spans="1:8" x14ac:dyDescent="0.25">
      <c r="A1" s="3" t="str" cm="1">
        <f t="array" aca="1" ref="A1:A21" ca="1">_xlfn._xlws.FILTER('Data completa'!G:G, SUBTOTAL(103,OFFSET('Data completa'!G:G,ROW('Data completa'!G:G)-MIN(ROW('Data completa'!G:G)),,1)))</f>
        <v>Nivel de relajación Antes</v>
      </c>
      <c r="B1" s="4" t="str" cm="1">
        <f t="array" aca="1" ref="B1:B21" ca="1">_xlfn._xlws.FILTER('Data completa'!L:L, SUBTOTAL(103,OFFSET('Data completa'!L:L,ROW('Data completa'!L:L)-MIN(ROW('Data completa'!L:L)),,1)))</f>
        <v>Nivel de relajacion Después</v>
      </c>
      <c r="C1" t="s">
        <v>79</v>
      </c>
      <c r="D1" t="s">
        <v>131</v>
      </c>
      <c r="E1" t="s">
        <v>80</v>
      </c>
      <c r="G1" s="5" t="s">
        <v>72</v>
      </c>
      <c r="H1" t="s">
        <v>82</v>
      </c>
    </row>
    <row r="2" spans="1:8" x14ac:dyDescent="0.25">
      <c r="A2" s="3" t="str">
        <f ca="1"/>
        <v>4. Alto</v>
      </c>
      <c r="B2" s="18" t="str">
        <f ca="1"/>
        <v>3. Medio</v>
      </c>
      <c r="C2" t="str">
        <f ca="1">IF(OR(ISBLANK(A2), ISBLANK(B2)), , IF(A2 &lt; B2, "Incremento", IF(A2 &gt; B2, "Decremento", "Sin cambio")))</f>
        <v>Decremento</v>
      </c>
      <c r="D2">
        <f ca="1">_xlfn.XLOOKUP(A2,'Tabla de valores'!$A$2:$A$6,'Tabla de valores'!$B$2:$B$6,FALSE)-_xlfn.XLOOKUP(B2,'Tabla de valores'!$A$2:$A$6,'Tabla de valores'!$B$2:$B$6,FALSE)</f>
        <v>1</v>
      </c>
      <c r="E2" t="str">
        <f ca="1">IF(AND(C2=0, D2=0), , IF(C2="Incremento", IF(ABS(D2)=1, CONCATENATE("Más ", ABS(D2), " nivel"), CONCATENATE("Más ", ABS(D2), " niveles")),IF(C2="Decremento",IF(D2=1, CONCATENATE("Menos ", D2, " nivel"), CONCATENATE("Menos ", D2, " niveles")), "Sin cambio")))</f>
        <v>Menos 1 nivel</v>
      </c>
      <c r="G2" s="6" t="s">
        <v>85</v>
      </c>
      <c r="H2" s="17">
        <v>6</v>
      </c>
    </row>
    <row r="3" spans="1:8" x14ac:dyDescent="0.25">
      <c r="A3" s="3" t="str">
        <f ca="1"/>
        <v>4. Alto</v>
      </c>
      <c r="B3" s="18" t="str">
        <f ca="1"/>
        <v>4. Alto</v>
      </c>
      <c r="C3" t="str">
        <f ca="1">IF(OR(ISBLANK(A3), ISBLANK(B3)), , IF(A3 &lt; B3, "Incremento", IF(A3 &gt; B3, "Decremento", "Sin cambio")))</f>
        <v>Sin cambio</v>
      </c>
      <c r="D3">
        <f ca="1">_xlfn.XLOOKUP(A3,'Tabla de valores'!$A$2:$A$6,'Tabla de valores'!$B$2:$B$6,FALSE)-_xlfn.XLOOKUP(B3,'Tabla de valores'!$A$2:$A$6,'Tabla de valores'!$B$2:$B$6,FALSE)</f>
        <v>0</v>
      </c>
      <c r="E3" t="str">
        <f t="shared" ref="E3:E66" ca="1" si="0">IF(AND(C3=0, D3=0), , IF(C3="Incremento", IF(ABS(D3)=1, CONCATENATE("Más ", ABS(D3), " nivel"), CONCATENATE("Más ", ABS(D3), " niveles")),IF(C3="Decremento",IF(D3=1, CONCATENATE("Menos ", D3, " nivel"), CONCATENATE("Menos ", D3, " niveles")), "Sin cambio")))</f>
        <v>Sin cambio</v>
      </c>
      <c r="G3" s="6" t="s">
        <v>86</v>
      </c>
      <c r="H3" s="17">
        <v>8</v>
      </c>
    </row>
    <row r="4" spans="1:8" x14ac:dyDescent="0.25">
      <c r="A4" s="3" t="str">
        <f ca="1"/>
        <v>3. Medio</v>
      </c>
      <c r="B4" s="18" t="str">
        <f ca="1"/>
        <v>2. Bajo</v>
      </c>
      <c r="C4" t="str">
        <f t="shared" ref="C3:C66" ca="1" si="1">IF(OR(ISBLANK(A4), ISBLANK(B4)), , IF(A4 &lt; B4, "Incremento", IF(A4 &gt; B4, "Decremento", "Sin cambio")))</f>
        <v>Decremento</v>
      </c>
      <c r="D4">
        <f ca="1">_xlfn.XLOOKUP(A4,'Tabla de valores'!$A$2:$A$6,'Tabla de valores'!$B$2:$B$6,FALSE)-_xlfn.XLOOKUP(B4,'Tabla de valores'!$A$2:$A$6,'Tabla de valores'!$B$2:$B$6,FALSE)</f>
        <v>1</v>
      </c>
      <c r="E4" t="str">
        <f t="shared" ca="1" si="0"/>
        <v>Menos 1 nivel</v>
      </c>
      <c r="G4" s="6" t="s">
        <v>87</v>
      </c>
      <c r="H4" s="17">
        <v>6</v>
      </c>
    </row>
    <row r="5" spans="1:8" x14ac:dyDescent="0.25">
      <c r="A5" s="3" t="str">
        <f ca="1"/>
        <v>3. Medio</v>
      </c>
      <c r="B5" s="18" t="str">
        <f ca="1"/>
        <v>3. Medio</v>
      </c>
      <c r="C5" t="str">
        <f t="shared" ca="1" si="1"/>
        <v>Sin cambio</v>
      </c>
      <c r="D5">
        <f ca="1">_xlfn.XLOOKUP(A5,'Tabla de valores'!$A$2:$A$6,'Tabla de valores'!$B$2:$B$6,FALSE)-_xlfn.XLOOKUP(B5,'Tabla de valores'!$A$2:$A$6,'Tabla de valores'!$B$2:$B$6,FALSE)</f>
        <v>0</v>
      </c>
      <c r="E5" t="str">
        <f t="shared" ca="1" si="0"/>
        <v>Sin cambio</v>
      </c>
      <c r="G5" s="6" t="s">
        <v>73</v>
      </c>
      <c r="H5" s="17">
        <v>20</v>
      </c>
    </row>
    <row r="6" spans="1:8" x14ac:dyDescent="0.25">
      <c r="A6" s="3" t="str">
        <f ca="1"/>
        <v>3. Medio</v>
      </c>
      <c r="B6" s="18" t="str">
        <f ca="1"/>
        <v>4. Alto</v>
      </c>
      <c r="C6" t="str">
        <f t="shared" ca="1" si="1"/>
        <v>Incremento</v>
      </c>
      <c r="D6">
        <f ca="1">_xlfn.XLOOKUP(A6,'Tabla de valores'!$A$2:$A$6,'Tabla de valores'!$B$2:$B$6,FALSE)-_xlfn.XLOOKUP(B6,'Tabla de valores'!$A$2:$A$6,'Tabla de valores'!$B$2:$B$6,FALSE)</f>
        <v>-1</v>
      </c>
      <c r="E6" t="str">
        <f t="shared" ca="1" si="0"/>
        <v>Más 1 nivel</v>
      </c>
    </row>
    <row r="7" spans="1:8" x14ac:dyDescent="0.25">
      <c r="A7" s="3" t="str">
        <f ca="1"/>
        <v>2. Bajo</v>
      </c>
      <c r="B7" s="18" t="str">
        <f ca="1"/>
        <v>2. Bajo</v>
      </c>
      <c r="C7" t="str">
        <f t="shared" ca="1" si="1"/>
        <v>Sin cambio</v>
      </c>
      <c r="D7">
        <f ca="1">_xlfn.XLOOKUP(A7,'Tabla de valores'!$A$2:$A$6,'Tabla de valores'!$B$2:$B$6,FALSE)-_xlfn.XLOOKUP(B7,'Tabla de valores'!$A$2:$A$6,'Tabla de valores'!$B$2:$B$6,FALSE)</f>
        <v>0</v>
      </c>
      <c r="E7" t="str">
        <f t="shared" ca="1" si="0"/>
        <v>Sin cambio</v>
      </c>
    </row>
    <row r="8" spans="1:8" x14ac:dyDescent="0.25">
      <c r="A8" s="3" t="str">
        <f ca="1"/>
        <v>3. Medio</v>
      </c>
      <c r="B8" s="18" t="str">
        <f ca="1"/>
        <v>5. Muy alto</v>
      </c>
      <c r="C8" t="str">
        <f t="shared" ca="1" si="1"/>
        <v>Incremento</v>
      </c>
      <c r="D8">
        <f ca="1">_xlfn.XLOOKUP(A8,'Tabla de valores'!$A$2:$A$6,'Tabla de valores'!$B$2:$B$6,FALSE)-_xlfn.XLOOKUP(B8,'Tabla de valores'!$A$2:$A$6,'Tabla de valores'!$B$2:$B$6,FALSE)</f>
        <v>-2</v>
      </c>
      <c r="E8" t="str">
        <f t="shared" ca="1" si="0"/>
        <v>Más 2 niveles</v>
      </c>
    </row>
    <row r="9" spans="1:8" x14ac:dyDescent="0.25">
      <c r="A9" s="3" t="str">
        <f ca="1"/>
        <v>4. Alto</v>
      </c>
      <c r="B9" s="18" t="str">
        <f ca="1"/>
        <v>4. Alto</v>
      </c>
      <c r="C9" t="str">
        <f t="shared" ca="1" si="1"/>
        <v>Sin cambio</v>
      </c>
      <c r="D9">
        <f ca="1">_xlfn.XLOOKUP(A9,'Tabla de valores'!$A$2:$A$6,'Tabla de valores'!$B$2:$B$6,FALSE)-_xlfn.XLOOKUP(B9,'Tabla de valores'!$A$2:$A$6,'Tabla de valores'!$B$2:$B$6,FALSE)</f>
        <v>0</v>
      </c>
      <c r="E9" t="str">
        <f t="shared" ca="1" si="0"/>
        <v>Sin cambio</v>
      </c>
    </row>
    <row r="10" spans="1:8" x14ac:dyDescent="0.25">
      <c r="A10" s="3" t="str">
        <f ca="1"/>
        <v>2. Bajo</v>
      </c>
      <c r="B10" s="18" t="str">
        <f ca="1"/>
        <v>4. Alto</v>
      </c>
      <c r="C10" t="str">
        <f t="shared" ca="1" si="1"/>
        <v>Incremento</v>
      </c>
      <c r="D10">
        <f ca="1">_xlfn.XLOOKUP(A10,'Tabla de valores'!$A$2:$A$6,'Tabla de valores'!$B$2:$B$6,FALSE)-_xlfn.XLOOKUP(B10,'Tabla de valores'!$A$2:$A$6,'Tabla de valores'!$B$2:$B$6,FALSE)</f>
        <v>-2</v>
      </c>
      <c r="E10" t="str">
        <f t="shared" ca="1" si="0"/>
        <v>Más 2 niveles</v>
      </c>
      <c r="G10" s="5" t="s">
        <v>72</v>
      </c>
      <c r="H10" t="s">
        <v>83</v>
      </c>
    </row>
    <row r="11" spans="1:8" x14ac:dyDescent="0.25">
      <c r="A11" s="3" t="str">
        <f ca="1"/>
        <v>5. Muy alto</v>
      </c>
      <c r="B11" s="18" t="str">
        <f ca="1"/>
        <v>3. Medio</v>
      </c>
      <c r="C11" t="str">
        <f t="shared" ca="1" si="1"/>
        <v>Decremento</v>
      </c>
      <c r="D11">
        <f ca="1">_xlfn.XLOOKUP(A11,'Tabla de valores'!$A$2:$A$6,'Tabla de valores'!$B$2:$B$6,FALSE)-_xlfn.XLOOKUP(B11,'Tabla de valores'!$A$2:$A$6,'Tabla de valores'!$B$2:$B$6,FALSE)</f>
        <v>2</v>
      </c>
      <c r="E11" t="str">
        <f t="shared" ca="1" si="0"/>
        <v>Menos 2 niveles</v>
      </c>
      <c r="G11" s="6" t="s">
        <v>91</v>
      </c>
      <c r="H11" s="17">
        <v>2</v>
      </c>
    </row>
    <row r="12" spans="1:8" x14ac:dyDescent="0.25">
      <c r="A12" s="3" t="str">
        <f ca="1"/>
        <v>3. Medio</v>
      </c>
      <c r="B12" s="18" t="str">
        <f ca="1"/>
        <v>3. Medio</v>
      </c>
      <c r="C12" t="str">
        <f t="shared" ca="1" si="1"/>
        <v>Sin cambio</v>
      </c>
      <c r="D12">
        <f ca="1">_xlfn.XLOOKUP(A12,'Tabla de valores'!$A$2:$A$6,'Tabla de valores'!$B$2:$B$6,FALSE)-_xlfn.XLOOKUP(B12,'Tabla de valores'!$A$2:$A$6,'Tabla de valores'!$B$2:$B$6,FALSE)</f>
        <v>0</v>
      </c>
      <c r="E12" t="str">
        <f t="shared" ca="1" si="0"/>
        <v>Sin cambio</v>
      </c>
      <c r="G12" s="6" t="s">
        <v>88</v>
      </c>
      <c r="H12" s="17">
        <v>4</v>
      </c>
    </row>
    <row r="13" spans="1:8" x14ac:dyDescent="0.25">
      <c r="A13" s="3" t="str">
        <f ca="1"/>
        <v>2. Bajo</v>
      </c>
      <c r="B13" s="18" t="str">
        <f ca="1"/>
        <v>3. Medio</v>
      </c>
      <c r="C13" t="str">
        <f t="shared" ca="1" si="1"/>
        <v>Incremento</v>
      </c>
      <c r="D13">
        <f ca="1">_xlfn.XLOOKUP(A13,'Tabla de valores'!$A$2:$A$6,'Tabla de valores'!$B$2:$B$6,FALSE)-_xlfn.XLOOKUP(B13,'Tabla de valores'!$A$2:$A$6,'Tabla de valores'!$B$2:$B$6,FALSE)</f>
        <v>-1</v>
      </c>
      <c r="E13" t="str">
        <f t="shared" ca="1" si="0"/>
        <v>Más 1 nivel</v>
      </c>
      <c r="G13" s="6" t="s">
        <v>86</v>
      </c>
      <c r="H13" s="17">
        <v>8</v>
      </c>
    </row>
    <row r="14" spans="1:8" x14ac:dyDescent="0.25">
      <c r="A14" s="3" t="str">
        <f ca="1"/>
        <v>1. Muy bajo</v>
      </c>
      <c r="B14" s="18" t="str">
        <f ca="1"/>
        <v>3. Medio</v>
      </c>
      <c r="C14" t="str">
        <f t="shared" ca="1" si="1"/>
        <v>Incremento</v>
      </c>
      <c r="D14">
        <f ca="1">_xlfn.XLOOKUP(A14,'Tabla de valores'!$A$2:$A$6,'Tabla de valores'!$B$2:$B$6,FALSE)-_xlfn.XLOOKUP(B14,'Tabla de valores'!$A$2:$A$6,'Tabla de valores'!$B$2:$B$6,FALSE)</f>
        <v>-2</v>
      </c>
      <c r="E14" t="str">
        <f t="shared" ca="1" si="0"/>
        <v>Más 2 niveles</v>
      </c>
      <c r="G14" s="6" t="s">
        <v>89</v>
      </c>
      <c r="H14" s="17">
        <v>3</v>
      </c>
    </row>
    <row r="15" spans="1:8" x14ac:dyDescent="0.25">
      <c r="A15" s="3" t="str">
        <f ca="1"/>
        <v>3. Medio</v>
      </c>
      <c r="B15" s="18" t="str">
        <f ca="1"/>
        <v>3. Medio</v>
      </c>
      <c r="C15" t="str">
        <f t="shared" ca="1" si="1"/>
        <v>Sin cambio</v>
      </c>
      <c r="D15">
        <f ca="1">_xlfn.XLOOKUP(A15,'Tabla de valores'!$A$2:$A$6,'Tabla de valores'!$B$2:$B$6,FALSE)-_xlfn.XLOOKUP(B15,'Tabla de valores'!$A$2:$A$6,'Tabla de valores'!$B$2:$B$6,FALSE)</f>
        <v>0</v>
      </c>
      <c r="E15" t="str">
        <f t="shared" ca="1" si="0"/>
        <v>Sin cambio</v>
      </c>
      <c r="G15" s="6" t="s">
        <v>90</v>
      </c>
      <c r="H15" s="17">
        <v>3</v>
      </c>
    </row>
    <row r="16" spans="1:8" x14ac:dyDescent="0.25">
      <c r="A16" s="3" t="str">
        <f ca="1"/>
        <v>2. Bajo</v>
      </c>
      <c r="B16" s="18" t="str">
        <f ca="1"/>
        <v>2. Bajo</v>
      </c>
      <c r="C16" t="str">
        <f t="shared" ca="1" si="1"/>
        <v>Sin cambio</v>
      </c>
      <c r="D16">
        <f ca="1">_xlfn.XLOOKUP(A16,'Tabla de valores'!$A$2:$A$6,'Tabla de valores'!$B$2:$B$6,FALSE)-_xlfn.XLOOKUP(B16,'Tabla de valores'!$A$2:$A$6,'Tabla de valores'!$B$2:$B$6,FALSE)</f>
        <v>0</v>
      </c>
      <c r="E16" t="str">
        <f t="shared" ca="1" si="0"/>
        <v>Sin cambio</v>
      </c>
      <c r="G16" s="6" t="s">
        <v>73</v>
      </c>
      <c r="H16" s="17">
        <v>20</v>
      </c>
    </row>
    <row r="17" spans="1:9" x14ac:dyDescent="0.25">
      <c r="A17" s="3" t="str">
        <f ca="1"/>
        <v>4. Alto</v>
      </c>
      <c r="B17" s="18" t="str">
        <f ca="1"/>
        <v>3. Medio</v>
      </c>
      <c r="C17" t="str">
        <f t="shared" ca="1" si="1"/>
        <v>Decremento</v>
      </c>
      <c r="D17">
        <f ca="1">_xlfn.XLOOKUP(A17,'Tabla de valores'!$A$2:$A$6,'Tabla de valores'!$B$2:$B$6,FALSE)-_xlfn.XLOOKUP(B17,'Tabla de valores'!$A$2:$A$6,'Tabla de valores'!$B$2:$B$6,FALSE)</f>
        <v>1</v>
      </c>
      <c r="E17" t="str">
        <f t="shared" ca="1" si="0"/>
        <v>Menos 1 nivel</v>
      </c>
      <c r="I17" s="7"/>
    </row>
    <row r="18" spans="1:9" x14ac:dyDescent="0.25">
      <c r="A18" s="3" t="str">
        <f ca="1"/>
        <v>3. Medio</v>
      </c>
      <c r="B18" s="18" t="str">
        <f ca="1"/>
        <v>2. Bajo</v>
      </c>
      <c r="C18" t="str">
        <f t="shared" ca="1" si="1"/>
        <v>Decremento</v>
      </c>
      <c r="D18">
        <f ca="1">_xlfn.XLOOKUP(A18,'Tabla de valores'!$A$2:$A$6,'Tabla de valores'!$B$2:$B$6,FALSE)-_xlfn.XLOOKUP(B18,'Tabla de valores'!$A$2:$A$6,'Tabla de valores'!$B$2:$B$6,FALSE)</f>
        <v>1</v>
      </c>
      <c r="E18" t="str">
        <f t="shared" ca="1" si="0"/>
        <v>Menos 1 nivel</v>
      </c>
      <c r="I18" s="7"/>
    </row>
    <row r="19" spans="1:9" x14ac:dyDescent="0.25">
      <c r="A19" s="3" t="str">
        <f ca="1"/>
        <v>5. Muy alto</v>
      </c>
      <c r="B19" s="18" t="str">
        <f ca="1"/>
        <v>3. Medio</v>
      </c>
      <c r="C19" t="str">
        <f t="shared" ca="1" si="1"/>
        <v>Decremento</v>
      </c>
      <c r="D19">
        <f ca="1">_xlfn.XLOOKUP(A19,'Tabla de valores'!$A$2:$A$6,'Tabla de valores'!$B$2:$B$6,FALSE)-_xlfn.XLOOKUP(B19,'Tabla de valores'!$A$2:$A$6,'Tabla de valores'!$B$2:$B$6,FALSE)</f>
        <v>2</v>
      </c>
      <c r="E19" t="str">
        <f t="shared" ca="1" si="0"/>
        <v>Menos 2 niveles</v>
      </c>
      <c r="I19" s="7"/>
    </row>
    <row r="20" spans="1:9" x14ac:dyDescent="0.25">
      <c r="A20" s="3" t="str">
        <f ca="1"/>
        <v>1. Muy bajo</v>
      </c>
      <c r="B20" s="18" t="str">
        <f ca="1"/>
        <v>2. Bajo</v>
      </c>
      <c r="C20" t="str">
        <f t="shared" ca="1" si="1"/>
        <v>Incremento</v>
      </c>
      <c r="D20">
        <f ca="1">_xlfn.XLOOKUP(A20,'Tabla de valores'!$A$2:$A$6,'Tabla de valores'!$B$2:$B$6,FALSE)-_xlfn.XLOOKUP(B20,'Tabla de valores'!$A$2:$A$6,'Tabla de valores'!$B$2:$B$6,FALSE)</f>
        <v>-1</v>
      </c>
      <c r="E20" t="str">
        <f t="shared" ca="1" si="0"/>
        <v>Más 1 nivel</v>
      </c>
      <c r="G20" s="5" t="s">
        <v>72</v>
      </c>
      <c r="H20" t="s">
        <v>84</v>
      </c>
      <c r="I20" s="7"/>
    </row>
    <row r="21" spans="1:9" x14ac:dyDescent="0.25">
      <c r="A21" s="3" t="str">
        <f ca="1"/>
        <v>2. Bajo</v>
      </c>
      <c r="B21" s="18" t="str">
        <f ca="1"/>
        <v>2. Bajo</v>
      </c>
      <c r="C21" t="str">
        <f t="shared" ca="1" si="1"/>
        <v>Sin cambio</v>
      </c>
      <c r="D21">
        <f ca="1">_xlfn.XLOOKUP(A21,'Tabla de valores'!$A$2:$A$6,'Tabla de valores'!$B$2:$B$6,FALSE)-_xlfn.XLOOKUP(B21,'Tabla de valores'!$A$2:$A$6,'Tabla de valores'!$B$2:$B$6,FALSE)</f>
        <v>0</v>
      </c>
      <c r="E21" t="str">
        <f t="shared" ca="1" si="0"/>
        <v>Sin cambio</v>
      </c>
      <c r="G21" s="6" t="s">
        <v>10</v>
      </c>
      <c r="H21" s="17">
        <v>2</v>
      </c>
      <c r="I21" s="7"/>
    </row>
    <row r="22" spans="1:9" x14ac:dyDescent="0.25">
      <c r="B22" s="18"/>
      <c r="C22">
        <f t="shared" si="1"/>
        <v>0</v>
      </c>
      <c r="D22">
        <f>_xlfn.XLOOKUP(A22,'Tabla de valores'!$A$2:$A$6,'Tabla de valores'!$B$2:$B$6,FALSE)-_xlfn.XLOOKUP(B22,'Tabla de valores'!$A$2:$A$6,'Tabla de valores'!$B$2:$B$6,FALSE)</f>
        <v>0</v>
      </c>
      <c r="E22">
        <f t="shared" si="0"/>
        <v>0</v>
      </c>
      <c r="G22" s="6" t="s">
        <v>8</v>
      </c>
      <c r="H22" s="17">
        <v>5</v>
      </c>
      <c r="I22" s="7"/>
    </row>
    <row r="23" spans="1:9" x14ac:dyDescent="0.25">
      <c r="A23" s="3"/>
      <c r="B23" s="18"/>
      <c r="C23">
        <f t="shared" si="1"/>
        <v>0</v>
      </c>
      <c r="D23">
        <f>_xlfn.XLOOKUP(A23,'Tabla de valores'!$A$2:$A$6,'Tabla de valores'!$B$2:$B$6,FALSE)-_xlfn.XLOOKUP(B23,'Tabla de valores'!$A$2:$A$6,'Tabla de valores'!$B$2:$B$6,FALSE)</f>
        <v>0</v>
      </c>
      <c r="E23">
        <f t="shared" si="0"/>
        <v>0</v>
      </c>
      <c r="G23" s="6" t="s">
        <v>7</v>
      </c>
      <c r="H23" s="17">
        <v>7</v>
      </c>
    </row>
    <row r="24" spans="1:9" x14ac:dyDescent="0.25">
      <c r="A24" s="3"/>
      <c r="B24" s="18"/>
      <c r="C24">
        <f t="shared" si="1"/>
        <v>0</v>
      </c>
      <c r="D24">
        <f>_xlfn.XLOOKUP(A24,'Tabla de valores'!$A$2:$A$6,'Tabla de valores'!$B$2:$B$6,FALSE)-_xlfn.XLOOKUP(B24,'Tabla de valores'!$A$2:$A$6,'Tabla de valores'!$B$2:$B$6,FALSE)</f>
        <v>0</v>
      </c>
      <c r="E24">
        <f t="shared" si="0"/>
        <v>0</v>
      </c>
      <c r="G24" s="6" t="s">
        <v>6</v>
      </c>
      <c r="H24" s="17">
        <v>4</v>
      </c>
    </row>
    <row r="25" spans="1:9" x14ac:dyDescent="0.25">
      <c r="A25" s="3"/>
      <c r="B25" s="18"/>
      <c r="C25">
        <f t="shared" si="1"/>
        <v>0</v>
      </c>
      <c r="D25">
        <f>_xlfn.XLOOKUP(A25,'Tabla de valores'!$A$2:$A$6,'Tabla de valores'!$B$2:$B$6,FALSE)-_xlfn.XLOOKUP(B25,'Tabla de valores'!$A$2:$A$6,'Tabla de valores'!$B$2:$B$6,FALSE)</f>
        <v>0</v>
      </c>
      <c r="E25">
        <f t="shared" si="0"/>
        <v>0</v>
      </c>
      <c r="G25" s="6" t="s">
        <v>20</v>
      </c>
      <c r="H25" s="17">
        <v>2</v>
      </c>
    </row>
    <row r="26" spans="1:9" x14ac:dyDescent="0.25">
      <c r="A26" s="3"/>
      <c r="B26" s="18"/>
      <c r="C26">
        <f t="shared" si="1"/>
        <v>0</v>
      </c>
      <c r="D26">
        <f>_xlfn.XLOOKUP(A26,'Tabla de valores'!$A$2:$A$6,'Tabla de valores'!$B$2:$B$6,FALSE)-_xlfn.XLOOKUP(B26,'Tabla de valores'!$A$2:$A$6,'Tabla de valores'!$B$2:$B$6,FALSE)</f>
        <v>0</v>
      </c>
      <c r="E26">
        <f t="shared" si="0"/>
        <v>0</v>
      </c>
      <c r="G26" s="6" t="s">
        <v>73</v>
      </c>
      <c r="H26" s="17">
        <v>20</v>
      </c>
    </row>
    <row r="27" spans="1:9" x14ac:dyDescent="0.25">
      <c r="A27" s="3"/>
      <c r="B27" s="18"/>
      <c r="C27">
        <f t="shared" si="1"/>
        <v>0</v>
      </c>
      <c r="D27">
        <f>_xlfn.XLOOKUP(A27,'Tabla de valores'!$A$2:$A$6,'Tabla de valores'!$B$2:$B$6,FALSE)-_xlfn.XLOOKUP(B27,'Tabla de valores'!$A$2:$A$6,'Tabla de valores'!$B$2:$B$6,FALSE)</f>
        <v>0</v>
      </c>
      <c r="E27">
        <f t="shared" si="0"/>
        <v>0</v>
      </c>
    </row>
    <row r="28" spans="1:9" x14ac:dyDescent="0.25">
      <c r="A28" s="3"/>
      <c r="B28" s="18"/>
      <c r="C28">
        <f t="shared" si="1"/>
        <v>0</v>
      </c>
      <c r="D28">
        <f>_xlfn.XLOOKUP(A28,'Tabla de valores'!$A$2:$A$6,'Tabla de valores'!$B$2:$B$6,FALSE)-_xlfn.XLOOKUP(B28,'Tabla de valores'!$A$2:$A$6,'Tabla de valores'!$B$2:$B$6,FALSE)</f>
        <v>0</v>
      </c>
      <c r="E28">
        <f t="shared" si="0"/>
        <v>0</v>
      </c>
    </row>
    <row r="29" spans="1:9" x14ac:dyDescent="0.25">
      <c r="A29" s="3"/>
      <c r="B29" s="18"/>
      <c r="C29">
        <f t="shared" si="1"/>
        <v>0</v>
      </c>
      <c r="D29">
        <f>_xlfn.XLOOKUP(A29,'Tabla de valores'!$A$2:$A$6,'Tabla de valores'!$B$2:$B$6,FALSE)-_xlfn.XLOOKUP(B29,'Tabla de valores'!$A$2:$A$6,'Tabla de valores'!$B$2:$B$6,FALSE)</f>
        <v>0</v>
      </c>
      <c r="E29">
        <f t="shared" si="0"/>
        <v>0</v>
      </c>
    </row>
    <row r="30" spans="1:9" x14ac:dyDescent="0.25">
      <c r="A30" s="3"/>
      <c r="B30" s="18"/>
      <c r="C30">
        <f t="shared" si="1"/>
        <v>0</v>
      </c>
      <c r="D30">
        <f>_xlfn.XLOOKUP(A30,'Tabla de valores'!$A$2:$A$6,'Tabla de valores'!$B$2:$B$6,FALSE)-_xlfn.XLOOKUP(B30,'Tabla de valores'!$A$2:$A$6,'Tabla de valores'!$B$2:$B$6,FALSE)</f>
        <v>0</v>
      </c>
      <c r="E30">
        <f t="shared" si="0"/>
        <v>0</v>
      </c>
    </row>
    <row r="31" spans="1:9" x14ac:dyDescent="0.25">
      <c r="A31" s="3"/>
      <c r="B31" s="18"/>
      <c r="C31">
        <f t="shared" si="1"/>
        <v>0</v>
      </c>
      <c r="D31">
        <f>_xlfn.XLOOKUP(A31,'Tabla de valores'!$A$2:$A$6,'Tabla de valores'!$B$2:$B$6,FALSE)-_xlfn.XLOOKUP(B31,'Tabla de valores'!$A$2:$A$6,'Tabla de valores'!$B$2:$B$6,FALSE)</f>
        <v>0</v>
      </c>
      <c r="E31">
        <f t="shared" si="0"/>
        <v>0</v>
      </c>
      <c r="G31" s="5" t="s">
        <v>72</v>
      </c>
      <c r="H31" t="s">
        <v>81</v>
      </c>
    </row>
    <row r="32" spans="1:9" x14ac:dyDescent="0.25">
      <c r="A32" s="3"/>
      <c r="B32" s="18"/>
      <c r="C32">
        <f t="shared" si="1"/>
        <v>0</v>
      </c>
      <c r="D32">
        <f>_xlfn.XLOOKUP(A32,'Tabla de valores'!$A$2:$A$6,'Tabla de valores'!$B$2:$B$6,FALSE)-_xlfn.XLOOKUP(B32,'Tabla de valores'!$A$2:$A$6,'Tabla de valores'!$B$2:$B$6,FALSE)</f>
        <v>0</v>
      </c>
      <c r="E32">
        <f t="shared" si="0"/>
        <v>0</v>
      </c>
      <c r="G32" s="6" t="s">
        <v>8</v>
      </c>
      <c r="H32" s="17">
        <v>6</v>
      </c>
    </row>
    <row r="33" spans="1:10" x14ac:dyDescent="0.25">
      <c r="A33" s="3"/>
      <c r="B33" s="18"/>
      <c r="C33">
        <f t="shared" si="1"/>
        <v>0</v>
      </c>
      <c r="D33">
        <f>_xlfn.XLOOKUP(A33,'Tabla de valores'!$A$2:$A$6,'Tabla de valores'!$B$2:$B$6,FALSE)-_xlfn.XLOOKUP(B33,'Tabla de valores'!$A$2:$A$6,'Tabla de valores'!$B$2:$B$6,FALSE)</f>
        <v>0</v>
      </c>
      <c r="E33">
        <f t="shared" si="0"/>
        <v>0</v>
      </c>
      <c r="G33" s="6" t="s">
        <v>7</v>
      </c>
      <c r="H33" s="17">
        <v>9</v>
      </c>
    </row>
    <row r="34" spans="1:10" x14ac:dyDescent="0.25">
      <c r="A34" s="3"/>
      <c r="B34" s="18"/>
      <c r="C34">
        <f t="shared" si="1"/>
        <v>0</v>
      </c>
      <c r="D34">
        <f>_xlfn.XLOOKUP(A34,'Tabla de valores'!$A$2:$A$6,'Tabla de valores'!$B$2:$B$6,FALSE)-_xlfn.XLOOKUP(B34,'Tabla de valores'!$A$2:$A$6,'Tabla de valores'!$B$2:$B$6,FALSE)</f>
        <v>0</v>
      </c>
      <c r="E34">
        <f t="shared" si="0"/>
        <v>0</v>
      </c>
      <c r="G34" s="6" t="s">
        <v>6</v>
      </c>
      <c r="H34" s="17">
        <v>4</v>
      </c>
    </row>
    <row r="35" spans="1:10" x14ac:dyDescent="0.25">
      <c r="A35" s="3"/>
      <c r="B35" s="18"/>
      <c r="C35">
        <f t="shared" si="1"/>
        <v>0</v>
      </c>
      <c r="D35">
        <f>_xlfn.XLOOKUP(A35,'Tabla de valores'!$A$2:$A$6,'Tabla de valores'!$B$2:$B$6,FALSE)-_xlfn.XLOOKUP(B35,'Tabla de valores'!$A$2:$A$6,'Tabla de valores'!$B$2:$B$6,FALSE)</f>
        <v>0</v>
      </c>
      <c r="E35">
        <f t="shared" si="0"/>
        <v>0</v>
      </c>
      <c r="G35" s="6" t="s">
        <v>20</v>
      </c>
      <c r="H35" s="17">
        <v>1</v>
      </c>
    </row>
    <row r="36" spans="1:10" x14ac:dyDescent="0.25">
      <c r="A36" s="3"/>
      <c r="B36" s="18"/>
      <c r="C36">
        <f t="shared" si="1"/>
        <v>0</v>
      </c>
      <c r="D36">
        <f>_xlfn.XLOOKUP(A36,'Tabla de valores'!$A$2:$A$6,'Tabla de valores'!$B$2:$B$6,FALSE)-_xlfn.XLOOKUP(B36,'Tabla de valores'!$A$2:$A$6,'Tabla de valores'!$B$2:$B$6,FALSE)</f>
        <v>0</v>
      </c>
      <c r="E36">
        <f t="shared" si="0"/>
        <v>0</v>
      </c>
      <c r="G36" s="6" t="s">
        <v>73</v>
      </c>
      <c r="H36" s="17">
        <v>20</v>
      </c>
    </row>
    <row r="37" spans="1:10" x14ac:dyDescent="0.25">
      <c r="A37" s="3"/>
      <c r="B37" s="18"/>
      <c r="C37">
        <f t="shared" si="1"/>
        <v>0</v>
      </c>
      <c r="D37">
        <f>_xlfn.XLOOKUP(A37,'Tabla de valores'!$A$2:$A$6,'Tabla de valores'!$B$2:$B$6,FALSE)-_xlfn.XLOOKUP(B37,'Tabla de valores'!$A$2:$A$6,'Tabla de valores'!$B$2:$B$6,FALSE)</f>
        <v>0</v>
      </c>
      <c r="E37">
        <f t="shared" si="0"/>
        <v>0</v>
      </c>
    </row>
    <row r="38" spans="1:10" x14ac:dyDescent="0.25">
      <c r="A38" s="3"/>
      <c r="B38" s="18"/>
      <c r="C38">
        <f t="shared" si="1"/>
        <v>0</v>
      </c>
      <c r="D38">
        <f>_xlfn.XLOOKUP(A38,'Tabla de valores'!$A$2:$A$6,'Tabla de valores'!$B$2:$B$6,FALSE)-_xlfn.XLOOKUP(B38,'Tabla de valores'!$A$2:$A$6,'Tabla de valores'!$B$2:$B$6,FALSE)</f>
        <v>0</v>
      </c>
      <c r="E38">
        <f t="shared" si="0"/>
        <v>0</v>
      </c>
    </row>
    <row r="39" spans="1:10" x14ac:dyDescent="0.25">
      <c r="A39" s="3"/>
      <c r="B39" s="18"/>
      <c r="C39">
        <f t="shared" si="1"/>
        <v>0</v>
      </c>
      <c r="D39">
        <f>_xlfn.XLOOKUP(A39,'Tabla de valores'!$A$2:$A$6,'Tabla de valores'!$B$2:$B$6,FALSE)-_xlfn.XLOOKUP(B39,'Tabla de valores'!$A$2:$A$6,'Tabla de valores'!$B$2:$B$6,FALSE)</f>
        <v>0</v>
      </c>
      <c r="E39">
        <f t="shared" si="0"/>
        <v>0</v>
      </c>
    </row>
    <row r="40" spans="1:10" x14ac:dyDescent="0.25">
      <c r="A40" s="3"/>
      <c r="B40" s="18"/>
      <c r="C40">
        <f t="shared" si="1"/>
        <v>0</v>
      </c>
      <c r="D40">
        <f>_xlfn.XLOOKUP(A40,'Tabla de valores'!$A$2:$A$6,'Tabla de valores'!$B$2:$B$6,FALSE)-_xlfn.XLOOKUP(B40,'Tabla de valores'!$A$2:$A$6,'Tabla de valores'!$B$2:$B$6,FALSE)</f>
        <v>0</v>
      </c>
      <c r="E40">
        <f t="shared" si="0"/>
        <v>0</v>
      </c>
    </row>
    <row r="41" spans="1:10" x14ac:dyDescent="0.25">
      <c r="A41" s="3"/>
      <c r="B41" s="18"/>
      <c r="C41">
        <f t="shared" si="1"/>
        <v>0</v>
      </c>
      <c r="D41">
        <f>_xlfn.XLOOKUP(A41,'Tabla de valores'!$A$2:$A$6,'Tabla de valores'!$B$2:$B$6,FALSE)-_xlfn.XLOOKUP(B41,'Tabla de valores'!$A$2:$A$6,'Tabla de valores'!$B$2:$B$6,FALSE)</f>
        <v>0</v>
      </c>
      <c r="E41">
        <f t="shared" si="0"/>
        <v>0</v>
      </c>
    </row>
    <row r="42" spans="1:10" x14ac:dyDescent="0.25">
      <c r="A42" s="3"/>
      <c r="B42" s="18"/>
      <c r="C42">
        <f t="shared" si="1"/>
        <v>0</v>
      </c>
      <c r="D42">
        <f>_xlfn.XLOOKUP(A42,'Tabla de valores'!$A$2:$A$6,'Tabla de valores'!$B$2:$B$6,FALSE)-_xlfn.XLOOKUP(B42,'Tabla de valores'!$A$2:$A$6,'Tabla de valores'!$B$2:$B$6,FALSE)</f>
        <v>0</v>
      </c>
      <c r="E42">
        <f t="shared" si="0"/>
        <v>0</v>
      </c>
    </row>
    <row r="43" spans="1:10" x14ac:dyDescent="0.25">
      <c r="A43" s="3"/>
      <c r="B43" s="18"/>
      <c r="C43">
        <f t="shared" si="1"/>
        <v>0</v>
      </c>
      <c r="D43">
        <f>_xlfn.XLOOKUP(A43,'Tabla de valores'!$A$2:$A$6,'Tabla de valores'!$B$2:$B$6,FALSE)-_xlfn.XLOOKUP(B43,'Tabla de valores'!$A$2:$A$6,'Tabla de valores'!$B$2:$B$6,FALSE)</f>
        <v>0</v>
      </c>
      <c r="E43">
        <f t="shared" si="0"/>
        <v>0</v>
      </c>
    </row>
    <row r="44" spans="1:10" x14ac:dyDescent="0.25">
      <c r="A44" s="3"/>
      <c r="B44" s="18"/>
      <c r="C44">
        <f t="shared" si="1"/>
        <v>0</v>
      </c>
      <c r="D44">
        <f>_xlfn.XLOOKUP(A44,'Tabla de valores'!$A$2:$A$6,'Tabla de valores'!$B$2:$B$6,FALSE)-_xlfn.XLOOKUP(B44,'Tabla de valores'!$A$2:$A$6,'Tabla de valores'!$B$2:$B$6,FALSE)</f>
        <v>0</v>
      </c>
      <c r="E44">
        <f t="shared" si="0"/>
        <v>0</v>
      </c>
    </row>
    <row r="45" spans="1:10" x14ac:dyDescent="0.25">
      <c r="A45" s="3"/>
      <c r="B45" s="18"/>
      <c r="C45">
        <f t="shared" si="1"/>
        <v>0</v>
      </c>
      <c r="D45">
        <f>_xlfn.XLOOKUP(A45,'Tabla de valores'!$A$2:$A$6,'Tabla de valores'!$B$2:$B$6,FALSE)-_xlfn.XLOOKUP(B45,'Tabla de valores'!$A$2:$A$6,'Tabla de valores'!$B$2:$B$6,FALSE)</f>
        <v>0</v>
      </c>
      <c r="E45">
        <f t="shared" si="0"/>
        <v>0</v>
      </c>
    </row>
    <row r="46" spans="1:10" x14ac:dyDescent="0.25">
      <c r="A46" s="3"/>
      <c r="B46" s="18"/>
      <c r="C46">
        <f t="shared" si="1"/>
        <v>0</v>
      </c>
      <c r="D46">
        <f>_xlfn.XLOOKUP(A46,'Tabla de valores'!$A$2:$A$6,'Tabla de valores'!$B$2:$B$6,FALSE)-_xlfn.XLOOKUP(B46,'Tabla de valores'!$A$2:$A$6,'Tabla de valores'!$B$2:$B$6,FALSE)</f>
        <v>0</v>
      </c>
      <c r="E46">
        <f t="shared" si="0"/>
        <v>0</v>
      </c>
      <c r="H46" s="6" t="s">
        <v>96</v>
      </c>
      <c r="I46" s="9" t="s">
        <v>101</v>
      </c>
      <c r="J46" s="9" t="s">
        <v>102</v>
      </c>
    </row>
    <row r="47" spans="1:10" x14ac:dyDescent="0.25">
      <c r="A47" s="3"/>
      <c r="B47" s="18"/>
      <c r="C47">
        <f t="shared" si="1"/>
        <v>0</v>
      </c>
      <c r="D47">
        <f>_xlfn.XLOOKUP(A47,'Tabla de valores'!$A$2:$A$6,'Tabla de valores'!$B$2:$B$6,FALSE)-_xlfn.XLOOKUP(B47,'Tabla de valores'!$A$2:$A$6,'Tabla de valores'!$B$2:$B$6,FALSE)</f>
        <v>0</v>
      </c>
      <c r="E47">
        <f t="shared" si="0"/>
        <v>0</v>
      </c>
      <c r="G47" t="s">
        <v>99</v>
      </c>
      <c r="H47" s="6" t="s">
        <v>10</v>
      </c>
      <c r="I47">
        <f ca="1">COUNTIF($A$1:$A$350,H47)</f>
        <v>2</v>
      </c>
      <c r="J47">
        <f ca="1">COUNTIF($B$2:$B$350,H47)</f>
        <v>0</v>
      </c>
    </row>
    <row r="48" spans="1:10" x14ac:dyDescent="0.25">
      <c r="A48" s="3"/>
      <c r="B48" s="18"/>
      <c r="C48">
        <f t="shared" si="1"/>
        <v>0</v>
      </c>
      <c r="D48">
        <f>_xlfn.XLOOKUP(A48,'Tabla de valores'!$A$2:$A$6,'Tabla de valores'!$B$2:$B$6,FALSE)-_xlfn.XLOOKUP(B48,'Tabla de valores'!$A$2:$A$6,'Tabla de valores'!$B$2:$B$6,FALSE)</f>
        <v>0</v>
      </c>
      <c r="E48">
        <f t="shared" si="0"/>
        <v>0</v>
      </c>
      <c r="G48" t="s">
        <v>76</v>
      </c>
      <c r="H48" s="6" t="s">
        <v>8</v>
      </c>
      <c r="I48">
        <f ca="1">COUNTIF($A$1:$A$350,H48)</f>
        <v>5</v>
      </c>
      <c r="J48">
        <f ca="1">COUNTIF($B$2:$B$350,H48)</f>
        <v>6</v>
      </c>
    </row>
    <row r="49" spans="1:10" x14ac:dyDescent="0.25">
      <c r="A49" s="3"/>
      <c r="B49" s="18"/>
      <c r="C49">
        <f t="shared" si="1"/>
        <v>0</v>
      </c>
      <c r="D49">
        <f>_xlfn.XLOOKUP(A49,'Tabla de valores'!$A$2:$A$6,'Tabla de valores'!$B$2:$B$6,FALSE)-_xlfn.XLOOKUP(B49,'Tabla de valores'!$A$2:$A$6,'Tabla de valores'!$B$2:$B$6,FALSE)</f>
        <v>0</v>
      </c>
      <c r="E49">
        <f t="shared" si="0"/>
        <v>0</v>
      </c>
      <c r="G49" t="s">
        <v>59</v>
      </c>
      <c r="H49" s="6" t="s">
        <v>7</v>
      </c>
      <c r="I49">
        <f ca="1">COUNTIF($A$1:$A$350,H49)</f>
        <v>7</v>
      </c>
      <c r="J49">
        <f ca="1">COUNTIF($B$2:$B$350,H49)</f>
        <v>9</v>
      </c>
    </row>
    <row r="50" spans="1:10" x14ac:dyDescent="0.25">
      <c r="A50" s="3"/>
      <c r="B50" s="18"/>
      <c r="C50">
        <f t="shared" si="1"/>
        <v>0</v>
      </c>
      <c r="D50">
        <f>_xlfn.XLOOKUP(A50,'Tabla de valores'!$A$2:$A$6,'Tabla de valores'!$B$2:$B$6,FALSE)-_xlfn.XLOOKUP(B50,'Tabla de valores'!$A$2:$A$6,'Tabla de valores'!$B$2:$B$6,FALSE)</f>
        <v>0</v>
      </c>
      <c r="E50">
        <f t="shared" si="0"/>
        <v>0</v>
      </c>
      <c r="G50" t="s">
        <v>60</v>
      </c>
      <c r="H50" s="6" t="s">
        <v>6</v>
      </c>
      <c r="I50">
        <f ca="1">COUNTIF($A$1:$A$350,H50)</f>
        <v>4</v>
      </c>
      <c r="J50">
        <f ca="1">COUNTIF($B$2:$B$350,H50)</f>
        <v>4</v>
      </c>
    </row>
    <row r="51" spans="1:10" x14ac:dyDescent="0.25">
      <c r="A51" s="3"/>
      <c r="B51" s="18"/>
      <c r="C51">
        <f t="shared" si="1"/>
        <v>0</v>
      </c>
      <c r="D51">
        <f>_xlfn.XLOOKUP(A51,'Tabla de valores'!$A$2:$A$6,'Tabla de valores'!$B$2:$B$6,FALSE)-_xlfn.XLOOKUP(B51,'Tabla de valores'!$A$2:$A$6,'Tabla de valores'!$B$2:$B$6,FALSE)</f>
        <v>0</v>
      </c>
      <c r="E51">
        <f t="shared" si="0"/>
        <v>0</v>
      </c>
      <c r="G51" t="s">
        <v>100</v>
      </c>
      <c r="H51" s="6" t="s">
        <v>20</v>
      </c>
      <c r="I51">
        <f ca="1">COUNTIF($A$1:$A$350,H51)</f>
        <v>2</v>
      </c>
      <c r="J51">
        <f ca="1">COUNTIF($B$2:$B$350,H51)</f>
        <v>1</v>
      </c>
    </row>
    <row r="52" spans="1:10" x14ac:dyDescent="0.25">
      <c r="A52" s="3"/>
      <c r="B52" s="18"/>
      <c r="C52">
        <f t="shared" si="1"/>
        <v>0</v>
      </c>
      <c r="D52">
        <f>_xlfn.XLOOKUP(A52,'Tabla de valores'!$A$2:$A$6,'Tabla de valores'!$B$2:$B$6,FALSE)-_xlfn.XLOOKUP(B52,'Tabla de valores'!$A$2:$A$6,'Tabla de valores'!$B$2:$B$6,FALSE)</f>
        <v>0</v>
      </c>
      <c r="E52">
        <f t="shared" si="0"/>
        <v>0</v>
      </c>
    </row>
    <row r="53" spans="1:10" x14ac:dyDescent="0.25">
      <c r="A53" s="3"/>
      <c r="B53" s="18"/>
      <c r="C53">
        <f t="shared" si="1"/>
        <v>0</v>
      </c>
      <c r="D53">
        <f>_xlfn.XLOOKUP(A53,'Tabla de valores'!$A$2:$A$6,'Tabla de valores'!$B$2:$B$6,FALSE)-_xlfn.XLOOKUP(B53,'Tabla de valores'!$A$2:$A$6,'Tabla de valores'!$B$2:$B$6,FALSE)</f>
        <v>0</v>
      </c>
      <c r="E53">
        <f t="shared" si="0"/>
        <v>0</v>
      </c>
    </row>
    <row r="54" spans="1:10" x14ac:dyDescent="0.25">
      <c r="A54" s="3"/>
      <c r="B54" s="18"/>
      <c r="C54">
        <f t="shared" si="1"/>
        <v>0</v>
      </c>
      <c r="D54">
        <f>_xlfn.XLOOKUP(A54,'Tabla de valores'!$A$2:$A$6,'Tabla de valores'!$B$2:$B$6,FALSE)-_xlfn.XLOOKUP(B54,'Tabla de valores'!$A$2:$A$6,'Tabla de valores'!$B$2:$B$6,FALSE)</f>
        <v>0</v>
      </c>
      <c r="E54">
        <f t="shared" si="0"/>
        <v>0</v>
      </c>
    </row>
    <row r="55" spans="1:10" x14ac:dyDescent="0.25">
      <c r="A55" s="3"/>
      <c r="B55" s="18"/>
      <c r="C55">
        <f t="shared" si="1"/>
        <v>0</v>
      </c>
      <c r="D55">
        <f>_xlfn.XLOOKUP(A55,'Tabla de valores'!$A$2:$A$6,'Tabla de valores'!$B$2:$B$6,FALSE)-_xlfn.XLOOKUP(B55,'Tabla de valores'!$A$2:$A$6,'Tabla de valores'!$B$2:$B$6,FALSE)</f>
        <v>0</v>
      </c>
      <c r="E55">
        <f t="shared" si="0"/>
        <v>0</v>
      </c>
    </row>
    <row r="56" spans="1:10" x14ac:dyDescent="0.25">
      <c r="A56" s="3"/>
      <c r="B56" s="18"/>
      <c r="C56">
        <f t="shared" si="1"/>
        <v>0</v>
      </c>
      <c r="D56">
        <f>_xlfn.XLOOKUP(A56,'Tabla de valores'!$A$2:$A$6,'Tabla de valores'!$B$2:$B$6,FALSE)-_xlfn.XLOOKUP(B56,'Tabla de valores'!$A$2:$A$6,'Tabla de valores'!$B$2:$B$6,FALSE)</f>
        <v>0</v>
      </c>
      <c r="E56">
        <f t="shared" si="0"/>
        <v>0</v>
      </c>
    </row>
    <row r="57" spans="1:10" x14ac:dyDescent="0.25">
      <c r="A57" s="3"/>
      <c r="B57" s="18"/>
      <c r="C57">
        <f t="shared" si="1"/>
        <v>0</v>
      </c>
      <c r="D57">
        <f>_xlfn.XLOOKUP(A57,'Tabla de valores'!$A$2:$A$6,'Tabla de valores'!$B$2:$B$6,FALSE)-_xlfn.XLOOKUP(B57,'Tabla de valores'!$A$2:$A$6,'Tabla de valores'!$B$2:$B$6,FALSE)</f>
        <v>0</v>
      </c>
      <c r="E57">
        <f t="shared" si="0"/>
        <v>0</v>
      </c>
    </row>
    <row r="58" spans="1:10" x14ac:dyDescent="0.25">
      <c r="A58" s="3"/>
      <c r="B58" s="18"/>
      <c r="C58">
        <f t="shared" si="1"/>
        <v>0</v>
      </c>
      <c r="D58">
        <f>_xlfn.XLOOKUP(A58,'Tabla de valores'!$A$2:$A$6,'Tabla de valores'!$B$2:$B$6,FALSE)-_xlfn.XLOOKUP(B58,'Tabla de valores'!$A$2:$A$6,'Tabla de valores'!$B$2:$B$6,FALSE)</f>
        <v>0</v>
      </c>
      <c r="E58">
        <f t="shared" si="0"/>
        <v>0</v>
      </c>
    </row>
    <row r="59" spans="1:10" x14ac:dyDescent="0.25">
      <c r="A59" s="3"/>
      <c r="B59" s="18"/>
      <c r="C59">
        <f t="shared" si="1"/>
        <v>0</v>
      </c>
      <c r="D59">
        <f>_xlfn.XLOOKUP(A59,'Tabla de valores'!$A$2:$A$6,'Tabla de valores'!$B$2:$B$6,FALSE)-_xlfn.XLOOKUP(B59,'Tabla de valores'!$A$2:$A$6,'Tabla de valores'!$B$2:$B$6,FALSE)</f>
        <v>0</v>
      </c>
      <c r="E59">
        <f t="shared" si="0"/>
        <v>0</v>
      </c>
    </row>
    <row r="60" spans="1:10" x14ac:dyDescent="0.25">
      <c r="A60" s="3"/>
      <c r="B60" s="18"/>
      <c r="C60">
        <f t="shared" si="1"/>
        <v>0</v>
      </c>
      <c r="D60">
        <f>_xlfn.XLOOKUP(A60,'Tabla de valores'!$A$2:$A$6,'Tabla de valores'!$B$2:$B$6,FALSE)-_xlfn.XLOOKUP(B60,'Tabla de valores'!$A$2:$A$6,'Tabla de valores'!$B$2:$B$6,FALSE)</f>
        <v>0</v>
      </c>
      <c r="E60">
        <f t="shared" si="0"/>
        <v>0</v>
      </c>
    </row>
    <row r="61" spans="1:10" x14ac:dyDescent="0.25">
      <c r="A61" s="3"/>
      <c r="B61" s="18"/>
      <c r="C61">
        <f t="shared" si="1"/>
        <v>0</v>
      </c>
      <c r="D61">
        <f>_xlfn.XLOOKUP(A61,'Tabla de valores'!$A$2:$A$6,'Tabla de valores'!$B$2:$B$6,FALSE)-_xlfn.XLOOKUP(B61,'Tabla de valores'!$A$2:$A$6,'Tabla de valores'!$B$2:$B$6,FALSE)</f>
        <v>0</v>
      </c>
      <c r="E61">
        <f t="shared" si="0"/>
        <v>0</v>
      </c>
    </row>
    <row r="62" spans="1:10" x14ac:dyDescent="0.25">
      <c r="A62" s="3"/>
      <c r="B62" s="18"/>
      <c r="C62">
        <f t="shared" si="1"/>
        <v>0</v>
      </c>
      <c r="D62">
        <f>_xlfn.XLOOKUP(A62,'Tabla de valores'!$A$2:$A$6,'Tabla de valores'!$B$2:$B$6,FALSE)-_xlfn.XLOOKUP(B62,'Tabla de valores'!$A$2:$A$6,'Tabla de valores'!$B$2:$B$6,FALSE)</f>
        <v>0</v>
      </c>
      <c r="E62">
        <f t="shared" si="0"/>
        <v>0</v>
      </c>
    </row>
    <row r="63" spans="1:10" x14ac:dyDescent="0.25">
      <c r="A63" s="3"/>
      <c r="B63" s="18"/>
      <c r="C63">
        <f t="shared" si="1"/>
        <v>0</v>
      </c>
      <c r="D63">
        <f>_xlfn.XLOOKUP(A63,'Tabla de valores'!$A$2:$A$6,'Tabla de valores'!$B$2:$B$6,FALSE)-_xlfn.XLOOKUP(B63,'Tabla de valores'!$A$2:$A$6,'Tabla de valores'!$B$2:$B$6,FALSE)</f>
        <v>0</v>
      </c>
      <c r="E63">
        <f t="shared" si="0"/>
        <v>0</v>
      </c>
    </row>
    <row r="64" spans="1:10" x14ac:dyDescent="0.25">
      <c r="A64" s="3"/>
      <c r="B64" s="18"/>
      <c r="C64">
        <f t="shared" si="1"/>
        <v>0</v>
      </c>
      <c r="D64">
        <f>_xlfn.XLOOKUP(A64,'Tabla de valores'!$A$2:$A$6,'Tabla de valores'!$B$2:$B$6,FALSE)-_xlfn.XLOOKUP(B64,'Tabla de valores'!$A$2:$A$6,'Tabla de valores'!$B$2:$B$6,FALSE)</f>
        <v>0</v>
      </c>
      <c r="E64">
        <f t="shared" si="0"/>
        <v>0</v>
      </c>
    </row>
    <row r="65" spans="1:5" x14ac:dyDescent="0.25">
      <c r="A65" s="3"/>
      <c r="B65" s="18"/>
      <c r="C65">
        <f t="shared" si="1"/>
        <v>0</v>
      </c>
      <c r="D65">
        <f>_xlfn.XLOOKUP(A65,'Tabla de valores'!$A$2:$A$6,'Tabla de valores'!$B$2:$B$6,FALSE)-_xlfn.XLOOKUP(B65,'Tabla de valores'!$A$2:$A$6,'Tabla de valores'!$B$2:$B$6,FALSE)</f>
        <v>0</v>
      </c>
      <c r="E65">
        <f t="shared" si="0"/>
        <v>0</v>
      </c>
    </row>
    <row r="66" spans="1:5" x14ac:dyDescent="0.25">
      <c r="A66" s="3"/>
      <c r="B66" s="18"/>
      <c r="C66">
        <f t="shared" si="1"/>
        <v>0</v>
      </c>
      <c r="D66">
        <f>_xlfn.XLOOKUP(A66,'Tabla de valores'!$A$2:$A$6,'Tabla de valores'!$B$2:$B$6,FALSE)-_xlfn.XLOOKUP(B66,'Tabla de valores'!$A$2:$A$6,'Tabla de valores'!$B$2:$B$6,FALSE)</f>
        <v>0</v>
      </c>
      <c r="E66">
        <f t="shared" si="0"/>
        <v>0</v>
      </c>
    </row>
    <row r="67" spans="1:5" x14ac:dyDescent="0.25">
      <c r="A67" s="3"/>
      <c r="B67" s="18"/>
      <c r="C67">
        <f t="shared" ref="C67:C130" si="2">IF(OR(ISBLANK(A67), ISBLANK(B67)), , IF(A67 &lt; B67, "Incremento", IF(A67 &gt; B67, "Decremento", "Sin cambio")))</f>
        <v>0</v>
      </c>
      <c r="D67">
        <f>_xlfn.XLOOKUP(A67,'Tabla de valores'!$A$2:$A$6,'Tabla de valores'!$B$2:$B$6,FALSE)-_xlfn.XLOOKUP(B67,'Tabla de valores'!$A$2:$A$6,'Tabla de valores'!$B$2:$B$6,FALSE)</f>
        <v>0</v>
      </c>
      <c r="E67">
        <f t="shared" ref="E67:E130" si="3">IF(AND(C67=0, D67=0), , IF(C67="Incremento", IF(ABS(D67)=1, CONCATENATE("Más ", ABS(D67), " nivel"), CONCATENATE("Más ", ABS(D67), " niveles")),IF(C67="Decremento",IF(D67=1, CONCATENATE("Menos ", D67, " nivel"), CONCATENATE("Menos ", D67, " niveles")), "Sin cambio")))</f>
        <v>0</v>
      </c>
    </row>
    <row r="68" spans="1:5" x14ac:dyDescent="0.25">
      <c r="A68" s="3"/>
      <c r="B68" s="18"/>
      <c r="C68">
        <f t="shared" si="2"/>
        <v>0</v>
      </c>
      <c r="D68">
        <f>_xlfn.XLOOKUP(A68,'Tabla de valores'!$A$2:$A$6,'Tabla de valores'!$B$2:$B$6,FALSE)-_xlfn.XLOOKUP(B68,'Tabla de valores'!$A$2:$A$6,'Tabla de valores'!$B$2:$B$6,FALSE)</f>
        <v>0</v>
      </c>
      <c r="E68">
        <f t="shared" si="3"/>
        <v>0</v>
      </c>
    </row>
    <row r="69" spans="1:5" x14ac:dyDescent="0.25">
      <c r="A69" s="3"/>
      <c r="B69" s="18"/>
      <c r="C69">
        <f t="shared" si="2"/>
        <v>0</v>
      </c>
      <c r="D69">
        <f>_xlfn.XLOOKUP(A69,'Tabla de valores'!$A$2:$A$6,'Tabla de valores'!$B$2:$B$6,FALSE)-_xlfn.XLOOKUP(B69,'Tabla de valores'!$A$2:$A$6,'Tabla de valores'!$B$2:$B$6,FALSE)</f>
        <v>0</v>
      </c>
      <c r="E69">
        <f t="shared" si="3"/>
        <v>0</v>
      </c>
    </row>
    <row r="70" spans="1:5" x14ac:dyDescent="0.25">
      <c r="A70" s="3"/>
      <c r="B70" s="18"/>
      <c r="C70">
        <f t="shared" si="2"/>
        <v>0</v>
      </c>
      <c r="D70">
        <f>_xlfn.XLOOKUP(A70,'Tabla de valores'!$A$2:$A$6,'Tabla de valores'!$B$2:$B$6,FALSE)-_xlfn.XLOOKUP(B70,'Tabla de valores'!$A$2:$A$6,'Tabla de valores'!$B$2:$B$6,FALSE)</f>
        <v>0</v>
      </c>
      <c r="E70">
        <f t="shared" si="3"/>
        <v>0</v>
      </c>
    </row>
    <row r="71" spans="1:5" x14ac:dyDescent="0.25">
      <c r="A71" s="3"/>
      <c r="B71" s="18"/>
      <c r="C71">
        <f t="shared" si="2"/>
        <v>0</v>
      </c>
      <c r="D71">
        <f>_xlfn.XLOOKUP(A71,'Tabla de valores'!$A$2:$A$6,'Tabla de valores'!$B$2:$B$6,FALSE)-_xlfn.XLOOKUP(B71,'Tabla de valores'!$A$2:$A$6,'Tabla de valores'!$B$2:$B$6,FALSE)</f>
        <v>0</v>
      </c>
      <c r="E71">
        <f t="shared" si="3"/>
        <v>0</v>
      </c>
    </row>
    <row r="72" spans="1:5" x14ac:dyDescent="0.25">
      <c r="A72" s="3"/>
      <c r="B72" s="18"/>
      <c r="C72">
        <f t="shared" si="2"/>
        <v>0</v>
      </c>
      <c r="D72">
        <f>_xlfn.XLOOKUP(A72,'Tabla de valores'!$A$2:$A$6,'Tabla de valores'!$B$2:$B$6,FALSE)-_xlfn.XLOOKUP(B72,'Tabla de valores'!$A$2:$A$6,'Tabla de valores'!$B$2:$B$6,FALSE)</f>
        <v>0</v>
      </c>
      <c r="E72">
        <f t="shared" si="3"/>
        <v>0</v>
      </c>
    </row>
    <row r="73" spans="1:5" x14ac:dyDescent="0.25">
      <c r="A73" s="3"/>
      <c r="B73" s="18"/>
      <c r="C73">
        <f t="shared" si="2"/>
        <v>0</v>
      </c>
      <c r="D73">
        <f>_xlfn.XLOOKUP(A73,'Tabla de valores'!$A$2:$A$6,'Tabla de valores'!$B$2:$B$6,FALSE)-_xlfn.XLOOKUP(B73,'Tabla de valores'!$A$2:$A$6,'Tabla de valores'!$B$2:$B$6,FALSE)</f>
        <v>0</v>
      </c>
      <c r="E73">
        <f t="shared" si="3"/>
        <v>0</v>
      </c>
    </row>
    <row r="74" spans="1:5" x14ac:dyDescent="0.25">
      <c r="A74" s="3"/>
      <c r="B74" s="18"/>
      <c r="C74">
        <f t="shared" si="2"/>
        <v>0</v>
      </c>
      <c r="D74">
        <f>_xlfn.XLOOKUP(A74,'Tabla de valores'!$A$2:$A$6,'Tabla de valores'!$B$2:$B$6,FALSE)-_xlfn.XLOOKUP(B74,'Tabla de valores'!$A$2:$A$6,'Tabla de valores'!$B$2:$B$6,FALSE)</f>
        <v>0</v>
      </c>
      <c r="E74">
        <f t="shared" si="3"/>
        <v>0</v>
      </c>
    </row>
    <row r="75" spans="1:5" x14ac:dyDescent="0.25">
      <c r="A75" s="3"/>
      <c r="B75" s="18"/>
      <c r="C75">
        <f t="shared" si="2"/>
        <v>0</v>
      </c>
      <c r="D75">
        <f>_xlfn.XLOOKUP(A75,'Tabla de valores'!$A$2:$A$6,'Tabla de valores'!$B$2:$B$6,FALSE)-_xlfn.XLOOKUP(B75,'Tabla de valores'!$A$2:$A$6,'Tabla de valores'!$B$2:$B$6,FALSE)</f>
        <v>0</v>
      </c>
      <c r="E75">
        <f t="shared" si="3"/>
        <v>0</v>
      </c>
    </row>
    <row r="76" spans="1:5" x14ac:dyDescent="0.25">
      <c r="A76" s="3"/>
      <c r="B76" s="18"/>
      <c r="C76">
        <f t="shared" si="2"/>
        <v>0</v>
      </c>
      <c r="D76">
        <f>_xlfn.XLOOKUP(A76,'Tabla de valores'!$A$2:$A$6,'Tabla de valores'!$B$2:$B$6,FALSE)-_xlfn.XLOOKUP(B76,'Tabla de valores'!$A$2:$A$6,'Tabla de valores'!$B$2:$B$6,FALSE)</f>
        <v>0</v>
      </c>
      <c r="E76">
        <f t="shared" si="3"/>
        <v>0</v>
      </c>
    </row>
    <row r="77" spans="1:5" x14ac:dyDescent="0.25">
      <c r="A77" s="3"/>
      <c r="B77" s="18"/>
      <c r="C77">
        <f t="shared" si="2"/>
        <v>0</v>
      </c>
      <c r="D77">
        <f>_xlfn.XLOOKUP(A77,'Tabla de valores'!$A$2:$A$6,'Tabla de valores'!$B$2:$B$6,FALSE)-_xlfn.XLOOKUP(B77,'Tabla de valores'!$A$2:$A$6,'Tabla de valores'!$B$2:$B$6,FALSE)</f>
        <v>0</v>
      </c>
      <c r="E77">
        <f t="shared" si="3"/>
        <v>0</v>
      </c>
    </row>
    <row r="78" spans="1:5" x14ac:dyDescent="0.25">
      <c r="A78" s="3"/>
      <c r="B78" s="18"/>
      <c r="C78">
        <f t="shared" si="2"/>
        <v>0</v>
      </c>
      <c r="D78">
        <f>_xlfn.XLOOKUP(A78,'Tabla de valores'!$A$2:$A$6,'Tabla de valores'!$B$2:$B$6,FALSE)-_xlfn.XLOOKUP(B78,'Tabla de valores'!$A$2:$A$6,'Tabla de valores'!$B$2:$B$6,FALSE)</f>
        <v>0</v>
      </c>
      <c r="E78">
        <f t="shared" si="3"/>
        <v>0</v>
      </c>
    </row>
    <row r="79" spans="1:5" x14ac:dyDescent="0.25">
      <c r="A79" s="3"/>
      <c r="B79" s="18"/>
      <c r="C79">
        <f t="shared" si="2"/>
        <v>0</v>
      </c>
      <c r="D79">
        <f>_xlfn.XLOOKUP(A79,'Tabla de valores'!$A$2:$A$6,'Tabla de valores'!$B$2:$B$6,FALSE)-_xlfn.XLOOKUP(B79,'Tabla de valores'!$A$2:$A$6,'Tabla de valores'!$B$2:$B$6,FALSE)</f>
        <v>0</v>
      </c>
      <c r="E79">
        <f t="shared" si="3"/>
        <v>0</v>
      </c>
    </row>
    <row r="80" spans="1:5" x14ac:dyDescent="0.25">
      <c r="A80" s="3"/>
      <c r="B80" s="18"/>
      <c r="C80">
        <f t="shared" si="2"/>
        <v>0</v>
      </c>
      <c r="D80">
        <f>_xlfn.XLOOKUP(A80,'Tabla de valores'!$A$2:$A$6,'Tabla de valores'!$B$2:$B$6,FALSE)-_xlfn.XLOOKUP(B80,'Tabla de valores'!$A$2:$A$6,'Tabla de valores'!$B$2:$B$6,FALSE)</f>
        <v>0</v>
      </c>
      <c r="E80">
        <f t="shared" si="3"/>
        <v>0</v>
      </c>
    </row>
    <row r="81" spans="1:5" x14ac:dyDescent="0.25">
      <c r="A81" s="3"/>
      <c r="B81" s="18"/>
      <c r="C81">
        <f t="shared" si="2"/>
        <v>0</v>
      </c>
      <c r="D81">
        <f>_xlfn.XLOOKUP(A81,'Tabla de valores'!$A$2:$A$6,'Tabla de valores'!$B$2:$B$6,FALSE)-_xlfn.XLOOKUP(B81,'Tabla de valores'!$A$2:$A$6,'Tabla de valores'!$B$2:$B$6,FALSE)</f>
        <v>0</v>
      </c>
      <c r="E81">
        <f t="shared" si="3"/>
        <v>0</v>
      </c>
    </row>
    <row r="82" spans="1:5" x14ac:dyDescent="0.25">
      <c r="A82" s="3"/>
      <c r="B82" s="18"/>
      <c r="C82">
        <f t="shared" si="2"/>
        <v>0</v>
      </c>
      <c r="D82">
        <f>_xlfn.XLOOKUP(A82,'Tabla de valores'!$A$2:$A$6,'Tabla de valores'!$B$2:$B$6,FALSE)-_xlfn.XLOOKUP(B82,'Tabla de valores'!$A$2:$A$6,'Tabla de valores'!$B$2:$B$6,FALSE)</f>
        <v>0</v>
      </c>
      <c r="E82">
        <f t="shared" si="3"/>
        <v>0</v>
      </c>
    </row>
    <row r="83" spans="1:5" x14ac:dyDescent="0.25">
      <c r="A83" s="3"/>
      <c r="B83" s="18"/>
      <c r="C83">
        <f t="shared" si="2"/>
        <v>0</v>
      </c>
      <c r="D83">
        <f>_xlfn.XLOOKUP(A83,'Tabla de valores'!$A$2:$A$6,'Tabla de valores'!$B$2:$B$6,FALSE)-_xlfn.XLOOKUP(B83,'Tabla de valores'!$A$2:$A$6,'Tabla de valores'!$B$2:$B$6,FALSE)</f>
        <v>0</v>
      </c>
      <c r="E83">
        <f t="shared" si="3"/>
        <v>0</v>
      </c>
    </row>
    <row r="84" spans="1:5" x14ac:dyDescent="0.25">
      <c r="A84" s="3"/>
      <c r="B84" s="18"/>
      <c r="C84">
        <f t="shared" si="2"/>
        <v>0</v>
      </c>
      <c r="D84">
        <f>_xlfn.XLOOKUP(A84,'Tabla de valores'!$A$2:$A$6,'Tabla de valores'!$B$2:$B$6,FALSE)-_xlfn.XLOOKUP(B84,'Tabla de valores'!$A$2:$A$6,'Tabla de valores'!$B$2:$B$6,FALSE)</f>
        <v>0</v>
      </c>
      <c r="E84">
        <f t="shared" si="3"/>
        <v>0</v>
      </c>
    </row>
    <row r="85" spans="1:5" x14ac:dyDescent="0.25">
      <c r="A85" s="3"/>
      <c r="B85" s="18"/>
      <c r="C85">
        <f t="shared" si="2"/>
        <v>0</v>
      </c>
      <c r="D85">
        <f>_xlfn.XLOOKUP(A85,'Tabla de valores'!$A$2:$A$6,'Tabla de valores'!$B$2:$B$6,FALSE)-_xlfn.XLOOKUP(B85,'Tabla de valores'!$A$2:$A$6,'Tabla de valores'!$B$2:$B$6,FALSE)</f>
        <v>0</v>
      </c>
      <c r="E85">
        <f t="shared" si="3"/>
        <v>0</v>
      </c>
    </row>
    <row r="86" spans="1:5" x14ac:dyDescent="0.25">
      <c r="A86" s="3"/>
      <c r="B86" s="18"/>
      <c r="C86">
        <f t="shared" si="2"/>
        <v>0</v>
      </c>
      <c r="D86">
        <f>_xlfn.XLOOKUP(A86,'Tabla de valores'!$A$2:$A$6,'Tabla de valores'!$B$2:$B$6,FALSE)-_xlfn.XLOOKUP(B86,'Tabla de valores'!$A$2:$A$6,'Tabla de valores'!$B$2:$B$6,FALSE)</f>
        <v>0</v>
      </c>
      <c r="E86">
        <f t="shared" si="3"/>
        <v>0</v>
      </c>
    </row>
    <row r="87" spans="1:5" x14ac:dyDescent="0.25">
      <c r="A87" s="3"/>
      <c r="B87" s="18"/>
      <c r="C87">
        <f t="shared" si="2"/>
        <v>0</v>
      </c>
      <c r="D87">
        <f>_xlfn.XLOOKUP(A87,'Tabla de valores'!$A$2:$A$6,'Tabla de valores'!$B$2:$B$6,FALSE)-_xlfn.XLOOKUP(B87,'Tabla de valores'!$A$2:$A$6,'Tabla de valores'!$B$2:$B$6,FALSE)</f>
        <v>0</v>
      </c>
      <c r="E87">
        <f t="shared" si="3"/>
        <v>0</v>
      </c>
    </row>
    <row r="88" spans="1:5" x14ac:dyDescent="0.25">
      <c r="A88" s="3"/>
      <c r="B88" s="18"/>
      <c r="C88">
        <f t="shared" si="2"/>
        <v>0</v>
      </c>
      <c r="D88">
        <f>_xlfn.XLOOKUP(A88,'Tabla de valores'!$A$2:$A$6,'Tabla de valores'!$B$2:$B$6,FALSE)-_xlfn.XLOOKUP(B88,'Tabla de valores'!$A$2:$A$6,'Tabla de valores'!$B$2:$B$6,FALSE)</f>
        <v>0</v>
      </c>
      <c r="E88">
        <f t="shared" si="3"/>
        <v>0</v>
      </c>
    </row>
    <row r="89" spans="1:5" x14ac:dyDescent="0.25">
      <c r="A89" s="3"/>
      <c r="B89" s="18"/>
      <c r="C89">
        <f t="shared" si="2"/>
        <v>0</v>
      </c>
      <c r="D89">
        <f>_xlfn.XLOOKUP(A89,'Tabla de valores'!$A$2:$A$6,'Tabla de valores'!$B$2:$B$6,FALSE)-_xlfn.XLOOKUP(B89,'Tabla de valores'!$A$2:$A$6,'Tabla de valores'!$B$2:$B$6,FALSE)</f>
        <v>0</v>
      </c>
      <c r="E89">
        <f t="shared" si="3"/>
        <v>0</v>
      </c>
    </row>
    <row r="90" spans="1:5" x14ac:dyDescent="0.25">
      <c r="A90" s="3"/>
      <c r="B90" s="18"/>
      <c r="C90">
        <f t="shared" si="2"/>
        <v>0</v>
      </c>
      <c r="D90">
        <f>_xlfn.XLOOKUP(A90,'Tabla de valores'!$A$2:$A$6,'Tabla de valores'!$B$2:$B$6,FALSE)-_xlfn.XLOOKUP(B90,'Tabla de valores'!$A$2:$A$6,'Tabla de valores'!$B$2:$B$6,FALSE)</f>
        <v>0</v>
      </c>
      <c r="E90">
        <f t="shared" si="3"/>
        <v>0</v>
      </c>
    </row>
    <row r="91" spans="1:5" x14ac:dyDescent="0.25">
      <c r="A91" s="3"/>
      <c r="B91" s="18"/>
      <c r="C91">
        <f t="shared" si="2"/>
        <v>0</v>
      </c>
      <c r="D91">
        <f>_xlfn.XLOOKUP(A91,'Tabla de valores'!$A$2:$A$6,'Tabla de valores'!$B$2:$B$6,FALSE)-_xlfn.XLOOKUP(B91,'Tabla de valores'!$A$2:$A$6,'Tabla de valores'!$B$2:$B$6,FALSE)</f>
        <v>0</v>
      </c>
      <c r="E91">
        <f t="shared" si="3"/>
        <v>0</v>
      </c>
    </row>
    <row r="92" spans="1:5" x14ac:dyDescent="0.25">
      <c r="A92" s="3"/>
      <c r="B92" s="18"/>
      <c r="C92">
        <f t="shared" si="2"/>
        <v>0</v>
      </c>
      <c r="D92">
        <f>_xlfn.XLOOKUP(A92,'Tabla de valores'!$A$2:$A$6,'Tabla de valores'!$B$2:$B$6,FALSE)-_xlfn.XLOOKUP(B92,'Tabla de valores'!$A$2:$A$6,'Tabla de valores'!$B$2:$B$6,FALSE)</f>
        <v>0</v>
      </c>
      <c r="E92">
        <f t="shared" si="3"/>
        <v>0</v>
      </c>
    </row>
    <row r="93" spans="1:5" x14ac:dyDescent="0.25">
      <c r="A93" s="3"/>
      <c r="B93" s="18"/>
      <c r="C93">
        <f t="shared" si="2"/>
        <v>0</v>
      </c>
      <c r="D93">
        <f>_xlfn.XLOOKUP(A93,'Tabla de valores'!$A$2:$A$6,'Tabla de valores'!$B$2:$B$6,FALSE)-_xlfn.XLOOKUP(B93,'Tabla de valores'!$A$2:$A$6,'Tabla de valores'!$B$2:$B$6,FALSE)</f>
        <v>0</v>
      </c>
      <c r="E93">
        <f t="shared" si="3"/>
        <v>0</v>
      </c>
    </row>
    <row r="94" spans="1:5" x14ac:dyDescent="0.25">
      <c r="A94" s="3"/>
      <c r="B94" s="18"/>
      <c r="C94">
        <f t="shared" si="2"/>
        <v>0</v>
      </c>
      <c r="D94">
        <f>_xlfn.XLOOKUP(A94,'Tabla de valores'!$A$2:$A$6,'Tabla de valores'!$B$2:$B$6,FALSE)-_xlfn.XLOOKUP(B94,'Tabla de valores'!$A$2:$A$6,'Tabla de valores'!$B$2:$B$6,FALSE)</f>
        <v>0</v>
      </c>
      <c r="E94">
        <f t="shared" si="3"/>
        <v>0</v>
      </c>
    </row>
    <row r="95" spans="1:5" x14ac:dyDescent="0.25">
      <c r="A95" s="3"/>
      <c r="B95" s="18"/>
      <c r="C95">
        <f t="shared" si="2"/>
        <v>0</v>
      </c>
      <c r="D95">
        <f>_xlfn.XLOOKUP(A95,'Tabla de valores'!$A$2:$A$6,'Tabla de valores'!$B$2:$B$6,FALSE)-_xlfn.XLOOKUP(B95,'Tabla de valores'!$A$2:$A$6,'Tabla de valores'!$B$2:$B$6,FALSE)</f>
        <v>0</v>
      </c>
      <c r="E95">
        <f t="shared" si="3"/>
        <v>0</v>
      </c>
    </row>
    <row r="96" spans="1:5" x14ac:dyDescent="0.25">
      <c r="A96" s="3"/>
      <c r="B96" s="18"/>
      <c r="C96">
        <f t="shared" si="2"/>
        <v>0</v>
      </c>
      <c r="D96">
        <f>_xlfn.XLOOKUP(A96,'Tabla de valores'!$A$2:$A$6,'Tabla de valores'!$B$2:$B$6,FALSE)-_xlfn.XLOOKUP(B96,'Tabla de valores'!$A$2:$A$6,'Tabla de valores'!$B$2:$B$6,FALSE)</f>
        <v>0</v>
      </c>
      <c r="E96">
        <f t="shared" si="3"/>
        <v>0</v>
      </c>
    </row>
    <row r="97" spans="1:5" x14ac:dyDescent="0.25">
      <c r="A97" s="3"/>
      <c r="B97" s="18"/>
      <c r="C97">
        <f t="shared" si="2"/>
        <v>0</v>
      </c>
      <c r="D97">
        <f>_xlfn.XLOOKUP(A97,'Tabla de valores'!$A$2:$A$6,'Tabla de valores'!$B$2:$B$6,FALSE)-_xlfn.XLOOKUP(B97,'Tabla de valores'!$A$2:$A$6,'Tabla de valores'!$B$2:$B$6,FALSE)</f>
        <v>0</v>
      </c>
      <c r="E97">
        <f t="shared" si="3"/>
        <v>0</v>
      </c>
    </row>
    <row r="98" spans="1:5" x14ac:dyDescent="0.25">
      <c r="A98" s="3"/>
      <c r="B98" s="18"/>
      <c r="C98">
        <f t="shared" si="2"/>
        <v>0</v>
      </c>
      <c r="D98">
        <f>_xlfn.XLOOKUP(A98,'Tabla de valores'!$A$2:$A$6,'Tabla de valores'!$B$2:$B$6,FALSE)-_xlfn.XLOOKUP(B98,'Tabla de valores'!$A$2:$A$6,'Tabla de valores'!$B$2:$B$6,FALSE)</f>
        <v>0</v>
      </c>
      <c r="E98">
        <f t="shared" si="3"/>
        <v>0</v>
      </c>
    </row>
    <row r="99" spans="1:5" x14ac:dyDescent="0.25">
      <c r="A99" s="3"/>
      <c r="B99" s="18"/>
      <c r="C99">
        <f t="shared" si="2"/>
        <v>0</v>
      </c>
      <c r="D99">
        <f>_xlfn.XLOOKUP(A99,'Tabla de valores'!$A$2:$A$6,'Tabla de valores'!$B$2:$B$6,FALSE)-_xlfn.XLOOKUP(B99,'Tabla de valores'!$A$2:$A$6,'Tabla de valores'!$B$2:$B$6,FALSE)</f>
        <v>0</v>
      </c>
      <c r="E99">
        <f t="shared" si="3"/>
        <v>0</v>
      </c>
    </row>
    <row r="100" spans="1:5" x14ac:dyDescent="0.25">
      <c r="A100" s="3"/>
      <c r="B100" s="18"/>
      <c r="C100">
        <f t="shared" si="2"/>
        <v>0</v>
      </c>
      <c r="D100">
        <f>_xlfn.XLOOKUP(A100,'Tabla de valores'!$A$2:$A$6,'Tabla de valores'!$B$2:$B$6,FALSE)-_xlfn.XLOOKUP(B100,'Tabla de valores'!$A$2:$A$6,'Tabla de valores'!$B$2:$B$6,FALSE)</f>
        <v>0</v>
      </c>
      <c r="E100">
        <f t="shared" si="3"/>
        <v>0</v>
      </c>
    </row>
    <row r="101" spans="1:5" x14ac:dyDescent="0.25">
      <c r="A101" s="3"/>
      <c r="B101" s="18"/>
      <c r="C101">
        <f t="shared" si="2"/>
        <v>0</v>
      </c>
      <c r="D101">
        <f>_xlfn.XLOOKUP(A101,'Tabla de valores'!$A$2:$A$6,'Tabla de valores'!$B$2:$B$6,FALSE)-_xlfn.XLOOKUP(B101,'Tabla de valores'!$A$2:$A$6,'Tabla de valores'!$B$2:$B$6,FALSE)</f>
        <v>0</v>
      </c>
      <c r="E101">
        <f t="shared" si="3"/>
        <v>0</v>
      </c>
    </row>
    <row r="102" spans="1:5" x14ac:dyDescent="0.25">
      <c r="A102" s="3"/>
      <c r="B102" s="18"/>
      <c r="C102">
        <f t="shared" si="2"/>
        <v>0</v>
      </c>
      <c r="D102">
        <f>_xlfn.XLOOKUP(A102,'Tabla de valores'!$A$2:$A$6,'Tabla de valores'!$B$2:$B$6,FALSE)-_xlfn.XLOOKUP(B102,'Tabla de valores'!$A$2:$A$6,'Tabla de valores'!$B$2:$B$6,FALSE)</f>
        <v>0</v>
      </c>
      <c r="E102">
        <f t="shared" si="3"/>
        <v>0</v>
      </c>
    </row>
    <row r="103" spans="1:5" x14ac:dyDescent="0.25">
      <c r="A103" s="3"/>
      <c r="B103" s="18"/>
      <c r="C103">
        <f t="shared" si="2"/>
        <v>0</v>
      </c>
      <c r="D103">
        <f>_xlfn.XLOOKUP(A103,'Tabla de valores'!$A$2:$A$6,'Tabla de valores'!$B$2:$B$6,FALSE)-_xlfn.XLOOKUP(B103,'Tabla de valores'!$A$2:$A$6,'Tabla de valores'!$B$2:$B$6,FALSE)</f>
        <v>0</v>
      </c>
      <c r="E103">
        <f t="shared" si="3"/>
        <v>0</v>
      </c>
    </row>
    <row r="104" spans="1:5" x14ac:dyDescent="0.25">
      <c r="A104" s="3"/>
      <c r="B104" s="18"/>
      <c r="C104">
        <f t="shared" si="2"/>
        <v>0</v>
      </c>
      <c r="D104">
        <f>_xlfn.XLOOKUP(A104,'Tabla de valores'!$A$2:$A$6,'Tabla de valores'!$B$2:$B$6,FALSE)-_xlfn.XLOOKUP(B104,'Tabla de valores'!$A$2:$A$6,'Tabla de valores'!$B$2:$B$6,FALSE)</f>
        <v>0</v>
      </c>
      <c r="E104">
        <f t="shared" si="3"/>
        <v>0</v>
      </c>
    </row>
    <row r="105" spans="1:5" x14ac:dyDescent="0.25">
      <c r="A105" s="3"/>
      <c r="B105" s="18"/>
      <c r="C105">
        <f t="shared" si="2"/>
        <v>0</v>
      </c>
      <c r="D105">
        <f>_xlfn.XLOOKUP(A105,'Tabla de valores'!$A$2:$A$6,'Tabla de valores'!$B$2:$B$6,FALSE)-_xlfn.XLOOKUP(B105,'Tabla de valores'!$A$2:$A$6,'Tabla de valores'!$B$2:$B$6,FALSE)</f>
        <v>0</v>
      </c>
      <c r="E105">
        <f t="shared" si="3"/>
        <v>0</v>
      </c>
    </row>
    <row r="106" spans="1:5" x14ac:dyDescent="0.25">
      <c r="A106" s="3"/>
      <c r="B106" s="18"/>
      <c r="C106">
        <f t="shared" si="2"/>
        <v>0</v>
      </c>
      <c r="D106">
        <f>_xlfn.XLOOKUP(A106,'Tabla de valores'!$A$2:$A$6,'Tabla de valores'!$B$2:$B$6,FALSE)-_xlfn.XLOOKUP(B106,'Tabla de valores'!$A$2:$A$6,'Tabla de valores'!$B$2:$B$6,FALSE)</f>
        <v>0</v>
      </c>
      <c r="E106">
        <f t="shared" si="3"/>
        <v>0</v>
      </c>
    </row>
    <row r="107" spans="1:5" x14ac:dyDescent="0.25">
      <c r="A107" s="3"/>
      <c r="B107" s="18"/>
      <c r="C107">
        <f t="shared" si="2"/>
        <v>0</v>
      </c>
      <c r="D107">
        <f>_xlfn.XLOOKUP(A107,'Tabla de valores'!$A$2:$A$6,'Tabla de valores'!$B$2:$B$6,FALSE)-_xlfn.XLOOKUP(B107,'Tabla de valores'!$A$2:$A$6,'Tabla de valores'!$B$2:$B$6,FALSE)</f>
        <v>0</v>
      </c>
      <c r="E107">
        <f t="shared" si="3"/>
        <v>0</v>
      </c>
    </row>
    <row r="108" spans="1:5" x14ac:dyDescent="0.25">
      <c r="A108" s="3"/>
      <c r="B108" s="18"/>
      <c r="C108">
        <f t="shared" si="2"/>
        <v>0</v>
      </c>
      <c r="D108">
        <f>_xlfn.XLOOKUP(A108,'Tabla de valores'!$A$2:$A$6,'Tabla de valores'!$B$2:$B$6,FALSE)-_xlfn.XLOOKUP(B108,'Tabla de valores'!$A$2:$A$6,'Tabla de valores'!$B$2:$B$6,FALSE)</f>
        <v>0</v>
      </c>
      <c r="E108">
        <f t="shared" si="3"/>
        <v>0</v>
      </c>
    </row>
    <row r="109" spans="1:5" x14ac:dyDescent="0.25">
      <c r="A109" s="3"/>
      <c r="B109" s="18"/>
      <c r="C109">
        <f t="shared" si="2"/>
        <v>0</v>
      </c>
      <c r="D109">
        <f>_xlfn.XLOOKUP(A109,'Tabla de valores'!$A$2:$A$6,'Tabla de valores'!$B$2:$B$6,FALSE)-_xlfn.XLOOKUP(B109,'Tabla de valores'!$A$2:$A$6,'Tabla de valores'!$B$2:$B$6,FALSE)</f>
        <v>0</v>
      </c>
      <c r="E109">
        <f t="shared" si="3"/>
        <v>0</v>
      </c>
    </row>
    <row r="110" spans="1:5" x14ac:dyDescent="0.25">
      <c r="A110" s="3"/>
      <c r="B110" s="18"/>
      <c r="C110">
        <f t="shared" si="2"/>
        <v>0</v>
      </c>
      <c r="D110">
        <f>_xlfn.XLOOKUP(A110,'Tabla de valores'!$A$2:$A$6,'Tabla de valores'!$B$2:$B$6,FALSE)-_xlfn.XLOOKUP(B110,'Tabla de valores'!$A$2:$A$6,'Tabla de valores'!$B$2:$B$6,FALSE)</f>
        <v>0</v>
      </c>
      <c r="E110">
        <f t="shared" si="3"/>
        <v>0</v>
      </c>
    </row>
    <row r="111" spans="1:5" x14ac:dyDescent="0.25">
      <c r="A111" s="3"/>
      <c r="B111" s="18"/>
      <c r="C111">
        <f t="shared" si="2"/>
        <v>0</v>
      </c>
      <c r="D111">
        <f>_xlfn.XLOOKUP(A111,'Tabla de valores'!$A$2:$A$6,'Tabla de valores'!$B$2:$B$6,FALSE)-_xlfn.XLOOKUP(B111,'Tabla de valores'!$A$2:$A$6,'Tabla de valores'!$B$2:$B$6,FALSE)</f>
        <v>0</v>
      </c>
      <c r="E111">
        <f t="shared" si="3"/>
        <v>0</v>
      </c>
    </row>
    <row r="112" spans="1:5" x14ac:dyDescent="0.25">
      <c r="A112" s="3"/>
      <c r="B112" s="18"/>
      <c r="C112">
        <f t="shared" si="2"/>
        <v>0</v>
      </c>
      <c r="D112">
        <f>_xlfn.XLOOKUP(A112,'Tabla de valores'!$A$2:$A$6,'Tabla de valores'!$B$2:$B$6,FALSE)-_xlfn.XLOOKUP(B112,'Tabla de valores'!$A$2:$A$6,'Tabla de valores'!$B$2:$B$6,FALSE)</f>
        <v>0</v>
      </c>
      <c r="E112">
        <f t="shared" si="3"/>
        <v>0</v>
      </c>
    </row>
    <row r="113" spans="1:5" x14ac:dyDescent="0.25">
      <c r="A113" s="3"/>
      <c r="B113" s="18"/>
      <c r="C113">
        <f t="shared" si="2"/>
        <v>0</v>
      </c>
      <c r="D113">
        <f>_xlfn.XLOOKUP(A113,'Tabla de valores'!$A$2:$A$6,'Tabla de valores'!$B$2:$B$6,FALSE)-_xlfn.XLOOKUP(B113,'Tabla de valores'!$A$2:$A$6,'Tabla de valores'!$B$2:$B$6,FALSE)</f>
        <v>0</v>
      </c>
      <c r="E113">
        <f t="shared" si="3"/>
        <v>0</v>
      </c>
    </row>
    <row r="114" spans="1:5" x14ac:dyDescent="0.25">
      <c r="A114" s="3"/>
      <c r="B114" s="18"/>
      <c r="C114">
        <f t="shared" si="2"/>
        <v>0</v>
      </c>
      <c r="D114">
        <f>_xlfn.XLOOKUP(A114,'Tabla de valores'!$A$2:$A$6,'Tabla de valores'!$B$2:$B$6,FALSE)-_xlfn.XLOOKUP(B114,'Tabla de valores'!$A$2:$A$6,'Tabla de valores'!$B$2:$B$6,FALSE)</f>
        <v>0</v>
      </c>
      <c r="E114">
        <f t="shared" si="3"/>
        <v>0</v>
      </c>
    </row>
    <row r="115" spans="1:5" x14ac:dyDescent="0.25">
      <c r="A115" s="3"/>
      <c r="B115" s="18"/>
      <c r="C115">
        <f t="shared" si="2"/>
        <v>0</v>
      </c>
      <c r="D115">
        <f>_xlfn.XLOOKUP(A115,'Tabla de valores'!$A$2:$A$6,'Tabla de valores'!$B$2:$B$6,FALSE)-_xlfn.XLOOKUP(B115,'Tabla de valores'!$A$2:$A$6,'Tabla de valores'!$B$2:$B$6,FALSE)</f>
        <v>0</v>
      </c>
      <c r="E115">
        <f t="shared" si="3"/>
        <v>0</v>
      </c>
    </row>
    <row r="116" spans="1:5" x14ac:dyDescent="0.25">
      <c r="A116" s="3"/>
      <c r="B116" s="18"/>
      <c r="C116">
        <f t="shared" si="2"/>
        <v>0</v>
      </c>
      <c r="D116">
        <f>_xlfn.XLOOKUP(A116,'Tabla de valores'!$A$2:$A$6,'Tabla de valores'!$B$2:$B$6,FALSE)-_xlfn.XLOOKUP(B116,'Tabla de valores'!$A$2:$A$6,'Tabla de valores'!$B$2:$B$6,FALSE)</f>
        <v>0</v>
      </c>
      <c r="E116">
        <f t="shared" si="3"/>
        <v>0</v>
      </c>
    </row>
    <row r="117" spans="1:5" x14ac:dyDescent="0.25">
      <c r="A117" s="3"/>
      <c r="B117" s="18"/>
      <c r="C117">
        <f t="shared" si="2"/>
        <v>0</v>
      </c>
      <c r="D117">
        <f>_xlfn.XLOOKUP(A117,'Tabla de valores'!$A$2:$A$6,'Tabla de valores'!$B$2:$B$6,FALSE)-_xlfn.XLOOKUP(B117,'Tabla de valores'!$A$2:$A$6,'Tabla de valores'!$B$2:$B$6,FALSE)</f>
        <v>0</v>
      </c>
      <c r="E117">
        <f t="shared" si="3"/>
        <v>0</v>
      </c>
    </row>
    <row r="118" spans="1:5" x14ac:dyDescent="0.25">
      <c r="A118" s="3"/>
      <c r="B118" s="18"/>
      <c r="C118">
        <f t="shared" si="2"/>
        <v>0</v>
      </c>
      <c r="D118">
        <f>_xlfn.XLOOKUP(A118,'Tabla de valores'!$A$2:$A$6,'Tabla de valores'!$B$2:$B$6,FALSE)-_xlfn.XLOOKUP(B118,'Tabla de valores'!$A$2:$A$6,'Tabla de valores'!$B$2:$B$6,FALSE)</f>
        <v>0</v>
      </c>
      <c r="E118">
        <f t="shared" si="3"/>
        <v>0</v>
      </c>
    </row>
    <row r="119" spans="1:5" x14ac:dyDescent="0.25">
      <c r="A119" s="3"/>
      <c r="B119" s="18"/>
      <c r="C119">
        <f t="shared" si="2"/>
        <v>0</v>
      </c>
      <c r="D119">
        <f>_xlfn.XLOOKUP(A119,'Tabla de valores'!$A$2:$A$6,'Tabla de valores'!$B$2:$B$6,FALSE)-_xlfn.XLOOKUP(B119,'Tabla de valores'!$A$2:$A$6,'Tabla de valores'!$B$2:$B$6,FALSE)</f>
        <v>0</v>
      </c>
      <c r="E119">
        <f t="shared" si="3"/>
        <v>0</v>
      </c>
    </row>
    <row r="120" spans="1:5" x14ac:dyDescent="0.25">
      <c r="A120" s="3"/>
      <c r="B120" s="18"/>
      <c r="C120">
        <f t="shared" si="2"/>
        <v>0</v>
      </c>
      <c r="D120">
        <f>_xlfn.XLOOKUP(A120,'Tabla de valores'!$A$2:$A$6,'Tabla de valores'!$B$2:$B$6,FALSE)-_xlfn.XLOOKUP(B120,'Tabla de valores'!$A$2:$A$6,'Tabla de valores'!$B$2:$B$6,FALSE)</f>
        <v>0</v>
      </c>
      <c r="E120">
        <f t="shared" si="3"/>
        <v>0</v>
      </c>
    </row>
    <row r="121" spans="1:5" x14ac:dyDescent="0.25">
      <c r="A121" s="3"/>
      <c r="B121" s="18"/>
      <c r="C121">
        <f t="shared" si="2"/>
        <v>0</v>
      </c>
      <c r="D121">
        <f>_xlfn.XLOOKUP(A121,'Tabla de valores'!$A$2:$A$6,'Tabla de valores'!$B$2:$B$6,FALSE)-_xlfn.XLOOKUP(B121,'Tabla de valores'!$A$2:$A$6,'Tabla de valores'!$B$2:$B$6,FALSE)</f>
        <v>0</v>
      </c>
      <c r="E121">
        <f t="shared" si="3"/>
        <v>0</v>
      </c>
    </row>
    <row r="122" spans="1:5" x14ac:dyDescent="0.25">
      <c r="A122" s="3"/>
      <c r="B122" s="18"/>
      <c r="C122">
        <f t="shared" si="2"/>
        <v>0</v>
      </c>
      <c r="D122">
        <f>_xlfn.XLOOKUP(A122,'Tabla de valores'!$A$2:$A$6,'Tabla de valores'!$B$2:$B$6,FALSE)-_xlfn.XLOOKUP(B122,'Tabla de valores'!$A$2:$A$6,'Tabla de valores'!$B$2:$B$6,FALSE)</f>
        <v>0</v>
      </c>
      <c r="E122">
        <f t="shared" si="3"/>
        <v>0</v>
      </c>
    </row>
    <row r="123" spans="1:5" x14ac:dyDescent="0.25">
      <c r="A123" s="3"/>
      <c r="B123" s="18"/>
      <c r="C123">
        <f t="shared" si="2"/>
        <v>0</v>
      </c>
      <c r="D123">
        <f>_xlfn.XLOOKUP(A123,'Tabla de valores'!$A$2:$A$6,'Tabla de valores'!$B$2:$B$6,FALSE)-_xlfn.XLOOKUP(B123,'Tabla de valores'!$A$2:$A$6,'Tabla de valores'!$B$2:$B$6,FALSE)</f>
        <v>0</v>
      </c>
      <c r="E123">
        <f t="shared" si="3"/>
        <v>0</v>
      </c>
    </row>
    <row r="124" spans="1:5" x14ac:dyDescent="0.25">
      <c r="A124" s="3"/>
      <c r="B124" s="18"/>
      <c r="C124">
        <f t="shared" si="2"/>
        <v>0</v>
      </c>
      <c r="D124">
        <f>_xlfn.XLOOKUP(A124,'Tabla de valores'!$A$2:$A$6,'Tabla de valores'!$B$2:$B$6,FALSE)-_xlfn.XLOOKUP(B124,'Tabla de valores'!$A$2:$A$6,'Tabla de valores'!$B$2:$B$6,FALSE)</f>
        <v>0</v>
      </c>
      <c r="E124">
        <f t="shared" si="3"/>
        <v>0</v>
      </c>
    </row>
    <row r="125" spans="1:5" x14ac:dyDescent="0.25">
      <c r="A125" s="3"/>
      <c r="B125" s="18"/>
      <c r="C125">
        <f t="shared" si="2"/>
        <v>0</v>
      </c>
      <c r="D125">
        <f>_xlfn.XLOOKUP(A125,'Tabla de valores'!$A$2:$A$6,'Tabla de valores'!$B$2:$B$6,FALSE)-_xlfn.XLOOKUP(B125,'Tabla de valores'!$A$2:$A$6,'Tabla de valores'!$B$2:$B$6,FALSE)</f>
        <v>0</v>
      </c>
      <c r="E125">
        <f t="shared" si="3"/>
        <v>0</v>
      </c>
    </row>
    <row r="126" spans="1:5" x14ac:dyDescent="0.25">
      <c r="A126" s="3"/>
      <c r="B126" s="18"/>
      <c r="C126">
        <f t="shared" si="2"/>
        <v>0</v>
      </c>
      <c r="D126">
        <f>_xlfn.XLOOKUP(A126,'Tabla de valores'!$A$2:$A$6,'Tabla de valores'!$B$2:$B$6,FALSE)-_xlfn.XLOOKUP(B126,'Tabla de valores'!$A$2:$A$6,'Tabla de valores'!$B$2:$B$6,FALSE)</f>
        <v>0</v>
      </c>
      <c r="E126">
        <f t="shared" si="3"/>
        <v>0</v>
      </c>
    </row>
    <row r="127" spans="1:5" x14ac:dyDescent="0.25">
      <c r="A127" s="3"/>
      <c r="B127" s="18"/>
      <c r="C127">
        <f t="shared" si="2"/>
        <v>0</v>
      </c>
      <c r="D127">
        <f>_xlfn.XLOOKUP(A127,'Tabla de valores'!$A$2:$A$6,'Tabla de valores'!$B$2:$B$6,FALSE)-_xlfn.XLOOKUP(B127,'Tabla de valores'!$A$2:$A$6,'Tabla de valores'!$B$2:$B$6,FALSE)</f>
        <v>0</v>
      </c>
      <c r="E127">
        <f t="shared" si="3"/>
        <v>0</v>
      </c>
    </row>
    <row r="128" spans="1:5" x14ac:dyDescent="0.25">
      <c r="A128" s="3"/>
      <c r="B128" s="18"/>
      <c r="C128">
        <f t="shared" si="2"/>
        <v>0</v>
      </c>
      <c r="D128">
        <f>_xlfn.XLOOKUP(A128,'Tabla de valores'!$A$2:$A$6,'Tabla de valores'!$B$2:$B$6,FALSE)-_xlfn.XLOOKUP(B128,'Tabla de valores'!$A$2:$A$6,'Tabla de valores'!$B$2:$B$6,FALSE)</f>
        <v>0</v>
      </c>
      <c r="E128">
        <f t="shared" si="3"/>
        <v>0</v>
      </c>
    </row>
    <row r="129" spans="1:5" x14ac:dyDescent="0.25">
      <c r="A129" s="3"/>
      <c r="B129" s="18"/>
      <c r="C129">
        <f t="shared" si="2"/>
        <v>0</v>
      </c>
      <c r="D129">
        <f>_xlfn.XLOOKUP(A129,'Tabla de valores'!$A$2:$A$6,'Tabla de valores'!$B$2:$B$6,FALSE)-_xlfn.XLOOKUP(B129,'Tabla de valores'!$A$2:$A$6,'Tabla de valores'!$B$2:$B$6,FALSE)</f>
        <v>0</v>
      </c>
      <c r="E129">
        <f t="shared" si="3"/>
        <v>0</v>
      </c>
    </row>
    <row r="130" spans="1:5" x14ac:dyDescent="0.25">
      <c r="A130" s="3"/>
      <c r="B130" s="18"/>
      <c r="C130">
        <f t="shared" si="2"/>
        <v>0</v>
      </c>
      <c r="D130">
        <f>_xlfn.XLOOKUP(A130,'Tabla de valores'!$A$2:$A$6,'Tabla de valores'!$B$2:$B$6,FALSE)-_xlfn.XLOOKUP(B130,'Tabla de valores'!$A$2:$A$6,'Tabla de valores'!$B$2:$B$6,FALSE)</f>
        <v>0</v>
      </c>
      <c r="E130">
        <f t="shared" si="3"/>
        <v>0</v>
      </c>
    </row>
    <row r="131" spans="1:5" x14ac:dyDescent="0.25">
      <c r="A131" s="3"/>
      <c r="B131" s="18"/>
      <c r="C131">
        <f t="shared" ref="C131:C194" si="4">IF(OR(ISBLANK(A131), ISBLANK(B131)), , IF(A131 &lt; B131, "Incremento", IF(A131 &gt; B131, "Decremento", "Sin cambio")))</f>
        <v>0</v>
      </c>
      <c r="D131">
        <f>_xlfn.XLOOKUP(A131,'Tabla de valores'!$A$2:$A$6,'Tabla de valores'!$B$2:$B$6,FALSE)-_xlfn.XLOOKUP(B131,'Tabla de valores'!$A$2:$A$6,'Tabla de valores'!$B$2:$B$6,FALSE)</f>
        <v>0</v>
      </c>
      <c r="E131">
        <f t="shared" ref="E131:E194" si="5">IF(AND(C131=0, D131=0), , IF(C131="Incremento", IF(ABS(D131)=1, CONCATENATE("Más ", ABS(D131), " nivel"), CONCATENATE("Más ", ABS(D131), " niveles")),IF(C131="Decremento",IF(D131=1, CONCATENATE("Menos ", D131, " nivel"), CONCATENATE("Menos ", D131, " niveles")), "Sin cambio")))</f>
        <v>0</v>
      </c>
    </row>
    <row r="132" spans="1:5" x14ac:dyDescent="0.25">
      <c r="A132" s="3"/>
      <c r="B132" s="18"/>
      <c r="C132">
        <f t="shared" si="4"/>
        <v>0</v>
      </c>
      <c r="D132">
        <f>_xlfn.XLOOKUP(A132,'Tabla de valores'!$A$2:$A$6,'Tabla de valores'!$B$2:$B$6,FALSE)-_xlfn.XLOOKUP(B132,'Tabla de valores'!$A$2:$A$6,'Tabla de valores'!$B$2:$B$6,FALSE)</f>
        <v>0</v>
      </c>
      <c r="E132">
        <f t="shared" si="5"/>
        <v>0</v>
      </c>
    </row>
    <row r="133" spans="1:5" x14ac:dyDescent="0.25">
      <c r="A133" s="3"/>
      <c r="B133" s="18"/>
      <c r="C133">
        <f t="shared" si="4"/>
        <v>0</v>
      </c>
      <c r="D133">
        <f>_xlfn.XLOOKUP(A133,'Tabla de valores'!$A$2:$A$6,'Tabla de valores'!$B$2:$B$6,FALSE)-_xlfn.XLOOKUP(B133,'Tabla de valores'!$A$2:$A$6,'Tabla de valores'!$B$2:$B$6,FALSE)</f>
        <v>0</v>
      </c>
      <c r="E133">
        <f t="shared" si="5"/>
        <v>0</v>
      </c>
    </row>
    <row r="134" spans="1:5" x14ac:dyDescent="0.25">
      <c r="A134" s="3"/>
      <c r="B134" s="18"/>
      <c r="C134">
        <f t="shared" si="4"/>
        <v>0</v>
      </c>
      <c r="D134">
        <f>_xlfn.XLOOKUP(A134,'Tabla de valores'!$A$2:$A$6,'Tabla de valores'!$B$2:$B$6,FALSE)-_xlfn.XLOOKUP(B134,'Tabla de valores'!$A$2:$A$6,'Tabla de valores'!$B$2:$B$6,FALSE)</f>
        <v>0</v>
      </c>
      <c r="E134">
        <f t="shared" si="5"/>
        <v>0</v>
      </c>
    </row>
    <row r="135" spans="1:5" x14ac:dyDescent="0.25">
      <c r="A135" s="3"/>
      <c r="B135" s="18"/>
      <c r="C135">
        <f t="shared" si="4"/>
        <v>0</v>
      </c>
      <c r="D135">
        <f>_xlfn.XLOOKUP(A135,'Tabla de valores'!$A$2:$A$6,'Tabla de valores'!$B$2:$B$6,FALSE)-_xlfn.XLOOKUP(B135,'Tabla de valores'!$A$2:$A$6,'Tabla de valores'!$B$2:$B$6,FALSE)</f>
        <v>0</v>
      </c>
      <c r="E135">
        <f t="shared" si="5"/>
        <v>0</v>
      </c>
    </row>
    <row r="136" spans="1:5" x14ac:dyDescent="0.25">
      <c r="A136" s="3"/>
      <c r="B136" s="18"/>
      <c r="C136">
        <f t="shared" si="4"/>
        <v>0</v>
      </c>
      <c r="D136">
        <f>_xlfn.XLOOKUP(A136,'Tabla de valores'!$A$2:$A$6,'Tabla de valores'!$B$2:$B$6,FALSE)-_xlfn.XLOOKUP(B136,'Tabla de valores'!$A$2:$A$6,'Tabla de valores'!$B$2:$B$6,FALSE)</f>
        <v>0</v>
      </c>
      <c r="E136">
        <f t="shared" si="5"/>
        <v>0</v>
      </c>
    </row>
    <row r="137" spans="1:5" x14ac:dyDescent="0.25">
      <c r="A137" s="3"/>
      <c r="B137" s="18"/>
      <c r="C137">
        <f t="shared" si="4"/>
        <v>0</v>
      </c>
      <c r="D137">
        <f>_xlfn.XLOOKUP(A137,'Tabla de valores'!$A$2:$A$6,'Tabla de valores'!$B$2:$B$6,FALSE)-_xlfn.XLOOKUP(B137,'Tabla de valores'!$A$2:$A$6,'Tabla de valores'!$B$2:$B$6,FALSE)</f>
        <v>0</v>
      </c>
      <c r="E137">
        <f t="shared" si="5"/>
        <v>0</v>
      </c>
    </row>
    <row r="138" spans="1:5" x14ac:dyDescent="0.25">
      <c r="A138" s="3"/>
      <c r="B138" s="18"/>
      <c r="C138">
        <f t="shared" si="4"/>
        <v>0</v>
      </c>
      <c r="D138">
        <f>_xlfn.XLOOKUP(A138,'Tabla de valores'!$A$2:$A$6,'Tabla de valores'!$B$2:$B$6,FALSE)-_xlfn.XLOOKUP(B138,'Tabla de valores'!$A$2:$A$6,'Tabla de valores'!$B$2:$B$6,FALSE)</f>
        <v>0</v>
      </c>
      <c r="E138">
        <f t="shared" si="5"/>
        <v>0</v>
      </c>
    </row>
    <row r="139" spans="1:5" x14ac:dyDescent="0.25">
      <c r="A139" s="3"/>
      <c r="B139" s="18"/>
      <c r="C139">
        <f t="shared" si="4"/>
        <v>0</v>
      </c>
      <c r="D139">
        <f>_xlfn.XLOOKUP(A139,'Tabla de valores'!$A$2:$A$6,'Tabla de valores'!$B$2:$B$6,FALSE)-_xlfn.XLOOKUP(B139,'Tabla de valores'!$A$2:$A$6,'Tabla de valores'!$B$2:$B$6,FALSE)</f>
        <v>0</v>
      </c>
      <c r="E139">
        <f t="shared" si="5"/>
        <v>0</v>
      </c>
    </row>
    <row r="140" spans="1:5" x14ac:dyDescent="0.25">
      <c r="A140" s="3"/>
      <c r="B140" s="18"/>
      <c r="C140">
        <f t="shared" si="4"/>
        <v>0</v>
      </c>
      <c r="D140">
        <f>_xlfn.XLOOKUP(A140,'Tabla de valores'!$A$2:$A$6,'Tabla de valores'!$B$2:$B$6,FALSE)-_xlfn.XLOOKUP(B140,'Tabla de valores'!$A$2:$A$6,'Tabla de valores'!$B$2:$B$6,FALSE)</f>
        <v>0</v>
      </c>
      <c r="E140">
        <f t="shared" si="5"/>
        <v>0</v>
      </c>
    </row>
    <row r="141" spans="1:5" x14ac:dyDescent="0.25">
      <c r="A141" s="3"/>
      <c r="B141" s="18"/>
      <c r="C141">
        <f t="shared" si="4"/>
        <v>0</v>
      </c>
      <c r="D141">
        <f>_xlfn.XLOOKUP(A141,'Tabla de valores'!$A$2:$A$6,'Tabla de valores'!$B$2:$B$6,FALSE)-_xlfn.XLOOKUP(B141,'Tabla de valores'!$A$2:$A$6,'Tabla de valores'!$B$2:$B$6,FALSE)</f>
        <v>0</v>
      </c>
      <c r="E141">
        <f t="shared" si="5"/>
        <v>0</v>
      </c>
    </row>
    <row r="142" spans="1:5" x14ac:dyDescent="0.25">
      <c r="A142" s="3"/>
      <c r="B142" s="18"/>
      <c r="C142">
        <f t="shared" si="4"/>
        <v>0</v>
      </c>
      <c r="D142">
        <f>_xlfn.XLOOKUP(A142,'Tabla de valores'!$A$2:$A$6,'Tabla de valores'!$B$2:$B$6,FALSE)-_xlfn.XLOOKUP(B142,'Tabla de valores'!$A$2:$A$6,'Tabla de valores'!$B$2:$B$6,FALSE)</f>
        <v>0</v>
      </c>
      <c r="E142">
        <f t="shared" si="5"/>
        <v>0</v>
      </c>
    </row>
    <row r="143" spans="1:5" x14ac:dyDescent="0.25">
      <c r="A143" s="3"/>
      <c r="B143" s="18"/>
      <c r="C143">
        <f t="shared" si="4"/>
        <v>0</v>
      </c>
      <c r="D143">
        <f>_xlfn.XLOOKUP(A143,'Tabla de valores'!$A$2:$A$6,'Tabla de valores'!$B$2:$B$6,FALSE)-_xlfn.XLOOKUP(B143,'Tabla de valores'!$A$2:$A$6,'Tabla de valores'!$B$2:$B$6,FALSE)</f>
        <v>0</v>
      </c>
      <c r="E143">
        <f t="shared" si="5"/>
        <v>0</v>
      </c>
    </row>
    <row r="144" spans="1:5" x14ac:dyDescent="0.25">
      <c r="A144" s="3"/>
      <c r="B144" s="18"/>
      <c r="C144">
        <f t="shared" si="4"/>
        <v>0</v>
      </c>
      <c r="D144">
        <f>_xlfn.XLOOKUP(A144,'Tabla de valores'!$A$2:$A$6,'Tabla de valores'!$B$2:$B$6,FALSE)-_xlfn.XLOOKUP(B144,'Tabla de valores'!$A$2:$A$6,'Tabla de valores'!$B$2:$B$6,FALSE)</f>
        <v>0</v>
      </c>
      <c r="E144">
        <f t="shared" si="5"/>
        <v>0</v>
      </c>
    </row>
    <row r="145" spans="1:5" x14ac:dyDescent="0.25">
      <c r="A145" s="3"/>
      <c r="B145" s="18"/>
      <c r="C145">
        <f t="shared" si="4"/>
        <v>0</v>
      </c>
      <c r="D145">
        <f>_xlfn.XLOOKUP(A145,'Tabla de valores'!$A$2:$A$6,'Tabla de valores'!$B$2:$B$6,FALSE)-_xlfn.XLOOKUP(B145,'Tabla de valores'!$A$2:$A$6,'Tabla de valores'!$B$2:$B$6,FALSE)</f>
        <v>0</v>
      </c>
      <c r="E145">
        <f t="shared" si="5"/>
        <v>0</v>
      </c>
    </row>
    <row r="146" spans="1:5" x14ac:dyDescent="0.25">
      <c r="A146" s="3"/>
      <c r="B146" s="18"/>
      <c r="C146">
        <f t="shared" si="4"/>
        <v>0</v>
      </c>
      <c r="D146">
        <f>_xlfn.XLOOKUP(A146,'Tabla de valores'!$A$2:$A$6,'Tabla de valores'!$B$2:$B$6,FALSE)-_xlfn.XLOOKUP(B146,'Tabla de valores'!$A$2:$A$6,'Tabla de valores'!$B$2:$B$6,FALSE)</f>
        <v>0</v>
      </c>
      <c r="E146">
        <f t="shared" si="5"/>
        <v>0</v>
      </c>
    </row>
    <row r="147" spans="1:5" x14ac:dyDescent="0.25">
      <c r="A147" s="3"/>
      <c r="B147" s="18"/>
      <c r="C147">
        <f t="shared" si="4"/>
        <v>0</v>
      </c>
      <c r="D147">
        <f>_xlfn.XLOOKUP(A147,'Tabla de valores'!$A$2:$A$6,'Tabla de valores'!$B$2:$B$6,FALSE)-_xlfn.XLOOKUP(B147,'Tabla de valores'!$A$2:$A$6,'Tabla de valores'!$B$2:$B$6,FALSE)</f>
        <v>0</v>
      </c>
      <c r="E147">
        <f t="shared" si="5"/>
        <v>0</v>
      </c>
    </row>
    <row r="148" spans="1:5" x14ac:dyDescent="0.25">
      <c r="A148" s="3"/>
      <c r="B148" s="18"/>
      <c r="C148">
        <f t="shared" si="4"/>
        <v>0</v>
      </c>
      <c r="D148">
        <f>_xlfn.XLOOKUP(A148,'Tabla de valores'!$A$2:$A$6,'Tabla de valores'!$B$2:$B$6,FALSE)-_xlfn.XLOOKUP(B148,'Tabla de valores'!$A$2:$A$6,'Tabla de valores'!$B$2:$B$6,FALSE)</f>
        <v>0</v>
      </c>
      <c r="E148">
        <f t="shared" si="5"/>
        <v>0</v>
      </c>
    </row>
    <row r="149" spans="1:5" x14ac:dyDescent="0.25">
      <c r="A149" s="3"/>
      <c r="B149" s="18"/>
      <c r="C149">
        <f t="shared" si="4"/>
        <v>0</v>
      </c>
      <c r="D149">
        <f>_xlfn.XLOOKUP(A149,'Tabla de valores'!$A$2:$A$6,'Tabla de valores'!$B$2:$B$6,FALSE)-_xlfn.XLOOKUP(B149,'Tabla de valores'!$A$2:$A$6,'Tabla de valores'!$B$2:$B$6,FALSE)</f>
        <v>0</v>
      </c>
      <c r="E149">
        <f t="shared" si="5"/>
        <v>0</v>
      </c>
    </row>
    <row r="150" spans="1:5" x14ac:dyDescent="0.25">
      <c r="A150" s="3"/>
      <c r="B150" s="18"/>
      <c r="C150">
        <f t="shared" si="4"/>
        <v>0</v>
      </c>
      <c r="D150">
        <f>_xlfn.XLOOKUP(A150,'Tabla de valores'!$A$2:$A$6,'Tabla de valores'!$B$2:$B$6,FALSE)-_xlfn.XLOOKUP(B150,'Tabla de valores'!$A$2:$A$6,'Tabla de valores'!$B$2:$B$6,FALSE)</f>
        <v>0</v>
      </c>
      <c r="E150">
        <f t="shared" si="5"/>
        <v>0</v>
      </c>
    </row>
    <row r="151" spans="1:5" x14ac:dyDescent="0.25">
      <c r="A151" s="3"/>
      <c r="B151" s="18"/>
      <c r="C151">
        <f t="shared" si="4"/>
        <v>0</v>
      </c>
      <c r="D151">
        <f>_xlfn.XLOOKUP(A151,'Tabla de valores'!$A$2:$A$6,'Tabla de valores'!$B$2:$B$6,FALSE)-_xlfn.XLOOKUP(B151,'Tabla de valores'!$A$2:$A$6,'Tabla de valores'!$B$2:$B$6,FALSE)</f>
        <v>0</v>
      </c>
      <c r="E151">
        <f t="shared" si="5"/>
        <v>0</v>
      </c>
    </row>
    <row r="152" spans="1:5" x14ac:dyDescent="0.25">
      <c r="A152" s="3"/>
      <c r="B152" s="18"/>
      <c r="C152">
        <f t="shared" si="4"/>
        <v>0</v>
      </c>
      <c r="D152">
        <f>_xlfn.XLOOKUP(A152,'Tabla de valores'!$A$2:$A$6,'Tabla de valores'!$B$2:$B$6,FALSE)-_xlfn.XLOOKUP(B152,'Tabla de valores'!$A$2:$A$6,'Tabla de valores'!$B$2:$B$6,FALSE)</f>
        <v>0</v>
      </c>
      <c r="E152">
        <f t="shared" si="5"/>
        <v>0</v>
      </c>
    </row>
    <row r="153" spans="1:5" x14ac:dyDescent="0.25">
      <c r="A153" s="3"/>
      <c r="B153" s="18"/>
      <c r="C153">
        <f t="shared" si="4"/>
        <v>0</v>
      </c>
      <c r="D153">
        <f>_xlfn.XLOOKUP(A153,'Tabla de valores'!$A$2:$A$6,'Tabla de valores'!$B$2:$B$6,FALSE)-_xlfn.XLOOKUP(B153,'Tabla de valores'!$A$2:$A$6,'Tabla de valores'!$B$2:$B$6,FALSE)</f>
        <v>0</v>
      </c>
      <c r="E153">
        <f t="shared" si="5"/>
        <v>0</v>
      </c>
    </row>
    <row r="154" spans="1:5" x14ac:dyDescent="0.25">
      <c r="A154" s="3"/>
      <c r="B154" s="18"/>
      <c r="C154">
        <f t="shared" si="4"/>
        <v>0</v>
      </c>
      <c r="D154">
        <f>_xlfn.XLOOKUP(A154,'Tabla de valores'!$A$2:$A$6,'Tabla de valores'!$B$2:$B$6,FALSE)-_xlfn.XLOOKUP(B154,'Tabla de valores'!$A$2:$A$6,'Tabla de valores'!$B$2:$B$6,FALSE)</f>
        <v>0</v>
      </c>
      <c r="E154">
        <f t="shared" si="5"/>
        <v>0</v>
      </c>
    </row>
    <row r="155" spans="1:5" x14ac:dyDescent="0.25">
      <c r="A155" s="3"/>
      <c r="B155" s="18"/>
      <c r="C155">
        <f t="shared" si="4"/>
        <v>0</v>
      </c>
      <c r="D155">
        <f>_xlfn.XLOOKUP(A155,'Tabla de valores'!$A$2:$A$6,'Tabla de valores'!$B$2:$B$6,FALSE)-_xlfn.XLOOKUP(B155,'Tabla de valores'!$A$2:$A$6,'Tabla de valores'!$B$2:$B$6,FALSE)</f>
        <v>0</v>
      </c>
      <c r="E155">
        <f t="shared" si="5"/>
        <v>0</v>
      </c>
    </row>
    <row r="156" spans="1:5" x14ac:dyDescent="0.25">
      <c r="A156" s="3"/>
      <c r="B156" s="18"/>
      <c r="C156">
        <f t="shared" si="4"/>
        <v>0</v>
      </c>
      <c r="D156">
        <f>_xlfn.XLOOKUP(A156,'Tabla de valores'!$A$2:$A$6,'Tabla de valores'!$B$2:$B$6,FALSE)-_xlfn.XLOOKUP(B156,'Tabla de valores'!$A$2:$A$6,'Tabla de valores'!$B$2:$B$6,FALSE)</f>
        <v>0</v>
      </c>
      <c r="E156">
        <f t="shared" si="5"/>
        <v>0</v>
      </c>
    </row>
    <row r="157" spans="1:5" x14ac:dyDescent="0.25">
      <c r="A157" s="3"/>
      <c r="B157" s="18"/>
      <c r="C157">
        <f t="shared" si="4"/>
        <v>0</v>
      </c>
      <c r="D157">
        <f>_xlfn.XLOOKUP(A157,'Tabla de valores'!$A$2:$A$6,'Tabla de valores'!$B$2:$B$6,FALSE)-_xlfn.XLOOKUP(B157,'Tabla de valores'!$A$2:$A$6,'Tabla de valores'!$B$2:$B$6,FALSE)</f>
        <v>0</v>
      </c>
      <c r="E157">
        <f t="shared" si="5"/>
        <v>0</v>
      </c>
    </row>
    <row r="158" spans="1:5" x14ac:dyDescent="0.25">
      <c r="A158" s="3"/>
      <c r="B158" s="18"/>
      <c r="C158">
        <f t="shared" si="4"/>
        <v>0</v>
      </c>
      <c r="D158">
        <f>_xlfn.XLOOKUP(A158,'Tabla de valores'!$A$2:$A$6,'Tabla de valores'!$B$2:$B$6,FALSE)-_xlfn.XLOOKUP(B158,'Tabla de valores'!$A$2:$A$6,'Tabla de valores'!$B$2:$B$6,FALSE)</f>
        <v>0</v>
      </c>
      <c r="E158">
        <f t="shared" si="5"/>
        <v>0</v>
      </c>
    </row>
    <row r="159" spans="1:5" x14ac:dyDescent="0.25">
      <c r="A159" s="3"/>
      <c r="B159" s="18"/>
      <c r="C159">
        <f t="shared" si="4"/>
        <v>0</v>
      </c>
      <c r="D159">
        <f>_xlfn.XLOOKUP(A159,'Tabla de valores'!$A$2:$A$6,'Tabla de valores'!$B$2:$B$6,FALSE)-_xlfn.XLOOKUP(B159,'Tabla de valores'!$A$2:$A$6,'Tabla de valores'!$B$2:$B$6,FALSE)</f>
        <v>0</v>
      </c>
      <c r="E159">
        <f t="shared" si="5"/>
        <v>0</v>
      </c>
    </row>
    <row r="160" spans="1:5" x14ac:dyDescent="0.25">
      <c r="A160" s="3"/>
      <c r="B160" s="18"/>
      <c r="C160">
        <f t="shared" si="4"/>
        <v>0</v>
      </c>
      <c r="D160">
        <f>_xlfn.XLOOKUP(A160,'Tabla de valores'!$A$2:$A$6,'Tabla de valores'!$B$2:$B$6,FALSE)-_xlfn.XLOOKUP(B160,'Tabla de valores'!$A$2:$A$6,'Tabla de valores'!$B$2:$B$6,FALSE)</f>
        <v>0</v>
      </c>
      <c r="E160">
        <f t="shared" si="5"/>
        <v>0</v>
      </c>
    </row>
    <row r="161" spans="1:5" x14ac:dyDescent="0.25">
      <c r="A161" s="3"/>
      <c r="B161" s="18"/>
      <c r="C161">
        <f t="shared" si="4"/>
        <v>0</v>
      </c>
      <c r="D161">
        <f>_xlfn.XLOOKUP(A161,'Tabla de valores'!$A$2:$A$6,'Tabla de valores'!$B$2:$B$6,FALSE)-_xlfn.XLOOKUP(B161,'Tabla de valores'!$A$2:$A$6,'Tabla de valores'!$B$2:$B$6,FALSE)</f>
        <v>0</v>
      </c>
      <c r="E161">
        <f t="shared" si="5"/>
        <v>0</v>
      </c>
    </row>
    <row r="162" spans="1:5" x14ac:dyDescent="0.25">
      <c r="A162" s="3"/>
      <c r="B162" s="18"/>
      <c r="C162">
        <f t="shared" si="4"/>
        <v>0</v>
      </c>
      <c r="D162">
        <f>_xlfn.XLOOKUP(A162,'Tabla de valores'!$A$2:$A$6,'Tabla de valores'!$B$2:$B$6,FALSE)-_xlfn.XLOOKUP(B162,'Tabla de valores'!$A$2:$A$6,'Tabla de valores'!$B$2:$B$6,FALSE)</f>
        <v>0</v>
      </c>
      <c r="E162">
        <f t="shared" si="5"/>
        <v>0</v>
      </c>
    </row>
    <row r="163" spans="1:5" x14ac:dyDescent="0.25">
      <c r="A163" s="3"/>
      <c r="B163" s="18"/>
      <c r="C163">
        <f t="shared" si="4"/>
        <v>0</v>
      </c>
      <c r="D163">
        <f>_xlfn.XLOOKUP(A163,'Tabla de valores'!$A$2:$A$6,'Tabla de valores'!$B$2:$B$6,FALSE)-_xlfn.XLOOKUP(B163,'Tabla de valores'!$A$2:$A$6,'Tabla de valores'!$B$2:$B$6,FALSE)</f>
        <v>0</v>
      </c>
      <c r="E163">
        <f t="shared" si="5"/>
        <v>0</v>
      </c>
    </row>
    <row r="164" spans="1:5" x14ac:dyDescent="0.25">
      <c r="A164" s="3"/>
      <c r="B164" s="18"/>
      <c r="C164">
        <f t="shared" si="4"/>
        <v>0</v>
      </c>
      <c r="D164">
        <f>_xlfn.XLOOKUP(A164,'Tabla de valores'!$A$2:$A$6,'Tabla de valores'!$B$2:$B$6,FALSE)-_xlfn.XLOOKUP(B164,'Tabla de valores'!$A$2:$A$6,'Tabla de valores'!$B$2:$B$6,FALSE)</f>
        <v>0</v>
      </c>
      <c r="E164">
        <f t="shared" si="5"/>
        <v>0</v>
      </c>
    </row>
    <row r="165" spans="1:5" x14ac:dyDescent="0.25">
      <c r="A165" s="3"/>
      <c r="B165" s="18"/>
      <c r="C165">
        <f t="shared" si="4"/>
        <v>0</v>
      </c>
      <c r="D165">
        <f>_xlfn.XLOOKUP(A165,'Tabla de valores'!$A$2:$A$6,'Tabla de valores'!$B$2:$B$6,FALSE)-_xlfn.XLOOKUP(B165,'Tabla de valores'!$A$2:$A$6,'Tabla de valores'!$B$2:$B$6,FALSE)</f>
        <v>0</v>
      </c>
      <c r="E165">
        <f t="shared" si="5"/>
        <v>0</v>
      </c>
    </row>
    <row r="166" spans="1:5" x14ac:dyDescent="0.25">
      <c r="A166" s="3"/>
      <c r="B166" s="18"/>
      <c r="C166">
        <f t="shared" si="4"/>
        <v>0</v>
      </c>
      <c r="D166">
        <f>_xlfn.XLOOKUP(A166,'Tabla de valores'!$A$2:$A$6,'Tabla de valores'!$B$2:$B$6,FALSE)-_xlfn.XLOOKUP(B166,'Tabla de valores'!$A$2:$A$6,'Tabla de valores'!$B$2:$B$6,FALSE)</f>
        <v>0</v>
      </c>
      <c r="E166">
        <f t="shared" si="5"/>
        <v>0</v>
      </c>
    </row>
    <row r="167" spans="1:5" x14ac:dyDescent="0.25">
      <c r="A167" s="3"/>
      <c r="B167" s="18"/>
      <c r="C167">
        <f t="shared" si="4"/>
        <v>0</v>
      </c>
      <c r="D167">
        <f>_xlfn.XLOOKUP(A167,'Tabla de valores'!$A$2:$A$6,'Tabla de valores'!$B$2:$B$6,FALSE)-_xlfn.XLOOKUP(B167,'Tabla de valores'!$A$2:$A$6,'Tabla de valores'!$B$2:$B$6,FALSE)</f>
        <v>0</v>
      </c>
      <c r="E167">
        <f t="shared" si="5"/>
        <v>0</v>
      </c>
    </row>
    <row r="168" spans="1:5" x14ac:dyDescent="0.25">
      <c r="A168" s="3"/>
      <c r="B168" s="18"/>
      <c r="C168">
        <f t="shared" si="4"/>
        <v>0</v>
      </c>
      <c r="D168">
        <f>_xlfn.XLOOKUP(A168,'Tabla de valores'!$A$2:$A$6,'Tabla de valores'!$B$2:$B$6,FALSE)-_xlfn.XLOOKUP(B168,'Tabla de valores'!$A$2:$A$6,'Tabla de valores'!$B$2:$B$6,FALSE)</f>
        <v>0</v>
      </c>
      <c r="E168">
        <f t="shared" si="5"/>
        <v>0</v>
      </c>
    </row>
    <row r="169" spans="1:5" x14ac:dyDescent="0.25">
      <c r="A169" s="3"/>
      <c r="B169" s="18"/>
      <c r="C169">
        <f t="shared" si="4"/>
        <v>0</v>
      </c>
      <c r="D169">
        <f>_xlfn.XLOOKUP(A169,'Tabla de valores'!$A$2:$A$6,'Tabla de valores'!$B$2:$B$6,FALSE)-_xlfn.XLOOKUP(B169,'Tabla de valores'!$A$2:$A$6,'Tabla de valores'!$B$2:$B$6,FALSE)</f>
        <v>0</v>
      </c>
      <c r="E169">
        <f t="shared" si="5"/>
        <v>0</v>
      </c>
    </row>
    <row r="170" spans="1:5" x14ac:dyDescent="0.25">
      <c r="A170" s="3"/>
      <c r="B170" s="18"/>
      <c r="C170">
        <f t="shared" si="4"/>
        <v>0</v>
      </c>
      <c r="D170">
        <f>_xlfn.XLOOKUP(A170,'Tabla de valores'!$A$2:$A$6,'Tabla de valores'!$B$2:$B$6,FALSE)-_xlfn.XLOOKUP(B170,'Tabla de valores'!$A$2:$A$6,'Tabla de valores'!$B$2:$B$6,FALSE)</f>
        <v>0</v>
      </c>
      <c r="E170">
        <f t="shared" si="5"/>
        <v>0</v>
      </c>
    </row>
    <row r="171" spans="1:5" x14ac:dyDescent="0.25">
      <c r="A171" s="3"/>
      <c r="B171" s="18"/>
      <c r="C171">
        <f t="shared" si="4"/>
        <v>0</v>
      </c>
      <c r="D171">
        <f>_xlfn.XLOOKUP(A171,'Tabla de valores'!$A$2:$A$6,'Tabla de valores'!$B$2:$B$6,FALSE)-_xlfn.XLOOKUP(B171,'Tabla de valores'!$A$2:$A$6,'Tabla de valores'!$B$2:$B$6,FALSE)</f>
        <v>0</v>
      </c>
      <c r="E171">
        <f t="shared" si="5"/>
        <v>0</v>
      </c>
    </row>
    <row r="172" spans="1:5" x14ac:dyDescent="0.25">
      <c r="A172" s="3"/>
      <c r="B172" s="18"/>
      <c r="C172">
        <f t="shared" si="4"/>
        <v>0</v>
      </c>
      <c r="D172">
        <f>_xlfn.XLOOKUP(A172,'Tabla de valores'!$A$2:$A$6,'Tabla de valores'!$B$2:$B$6,FALSE)-_xlfn.XLOOKUP(B172,'Tabla de valores'!$A$2:$A$6,'Tabla de valores'!$B$2:$B$6,FALSE)</f>
        <v>0</v>
      </c>
      <c r="E172">
        <f t="shared" si="5"/>
        <v>0</v>
      </c>
    </row>
    <row r="173" spans="1:5" x14ac:dyDescent="0.25">
      <c r="A173" s="3"/>
      <c r="B173" s="18"/>
      <c r="C173">
        <f t="shared" si="4"/>
        <v>0</v>
      </c>
      <c r="D173">
        <f>_xlfn.XLOOKUP(A173,'Tabla de valores'!$A$2:$A$6,'Tabla de valores'!$B$2:$B$6,FALSE)-_xlfn.XLOOKUP(B173,'Tabla de valores'!$A$2:$A$6,'Tabla de valores'!$B$2:$B$6,FALSE)</f>
        <v>0</v>
      </c>
      <c r="E173">
        <f t="shared" si="5"/>
        <v>0</v>
      </c>
    </row>
    <row r="174" spans="1:5" x14ac:dyDescent="0.25">
      <c r="A174" s="3"/>
      <c r="B174" s="18"/>
      <c r="C174">
        <f t="shared" si="4"/>
        <v>0</v>
      </c>
      <c r="D174">
        <f>_xlfn.XLOOKUP(A174,'Tabla de valores'!$A$2:$A$6,'Tabla de valores'!$B$2:$B$6,FALSE)-_xlfn.XLOOKUP(B174,'Tabla de valores'!$A$2:$A$6,'Tabla de valores'!$B$2:$B$6,FALSE)</f>
        <v>0</v>
      </c>
      <c r="E174">
        <f t="shared" si="5"/>
        <v>0</v>
      </c>
    </row>
    <row r="175" spans="1:5" x14ac:dyDescent="0.25">
      <c r="A175" s="3"/>
      <c r="B175" s="18"/>
      <c r="C175">
        <f t="shared" si="4"/>
        <v>0</v>
      </c>
      <c r="D175">
        <f>_xlfn.XLOOKUP(A175,'Tabla de valores'!$A$2:$A$6,'Tabla de valores'!$B$2:$B$6,FALSE)-_xlfn.XLOOKUP(B175,'Tabla de valores'!$A$2:$A$6,'Tabla de valores'!$B$2:$B$6,FALSE)</f>
        <v>0</v>
      </c>
      <c r="E175">
        <f t="shared" si="5"/>
        <v>0</v>
      </c>
    </row>
    <row r="176" spans="1:5" x14ac:dyDescent="0.25">
      <c r="A176" s="3"/>
      <c r="B176" s="18"/>
      <c r="C176">
        <f t="shared" si="4"/>
        <v>0</v>
      </c>
      <c r="D176">
        <f>_xlfn.XLOOKUP(A176,'Tabla de valores'!$A$2:$A$6,'Tabla de valores'!$B$2:$B$6,FALSE)-_xlfn.XLOOKUP(B176,'Tabla de valores'!$A$2:$A$6,'Tabla de valores'!$B$2:$B$6,FALSE)</f>
        <v>0</v>
      </c>
      <c r="E176">
        <f t="shared" si="5"/>
        <v>0</v>
      </c>
    </row>
    <row r="177" spans="1:5" x14ac:dyDescent="0.25">
      <c r="A177" s="3"/>
      <c r="B177" s="18"/>
      <c r="C177">
        <f t="shared" si="4"/>
        <v>0</v>
      </c>
      <c r="D177">
        <f>_xlfn.XLOOKUP(A177,'Tabla de valores'!$A$2:$A$6,'Tabla de valores'!$B$2:$B$6,FALSE)-_xlfn.XLOOKUP(B177,'Tabla de valores'!$A$2:$A$6,'Tabla de valores'!$B$2:$B$6,FALSE)</f>
        <v>0</v>
      </c>
      <c r="E177">
        <f t="shared" si="5"/>
        <v>0</v>
      </c>
    </row>
    <row r="178" spans="1:5" x14ac:dyDescent="0.25">
      <c r="A178" s="3"/>
      <c r="B178" s="18"/>
      <c r="C178">
        <f t="shared" si="4"/>
        <v>0</v>
      </c>
      <c r="D178">
        <f>_xlfn.XLOOKUP(A178,'Tabla de valores'!$A$2:$A$6,'Tabla de valores'!$B$2:$B$6,FALSE)-_xlfn.XLOOKUP(B178,'Tabla de valores'!$A$2:$A$6,'Tabla de valores'!$B$2:$B$6,FALSE)</f>
        <v>0</v>
      </c>
      <c r="E178">
        <f t="shared" si="5"/>
        <v>0</v>
      </c>
    </row>
    <row r="179" spans="1:5" x14ac:dyDescent="0.25">
      <c r="A179" s="3"/>
      <c r="B179" s="18"/>
      <c r="C179">
        <f t="shared" si="4"/>
        <v>0</v>
      </c>
      <c r="D179">
        <f>_xlfn.XLOOKUP(A179,'Tabla de valores'!$A$2:$A$6,'Tabla de valores'!$B$2:$B$6,FALSE)-_xlfn.XLOOKUP(B179,'Tabla de valores'!$A$2:$A$6,'Tabla de valores'!$B$2:$B$6,FALSE)</f>
        <v>0</v>
      </c>
      <c r="E179">
        <f t="shared" si="5"/>
        <v>0</v>
      </c>
    </row>
    <row r="180" spans="1:5" x14ac:dyDescent="0.25">
      <c r="A180" s="3"/>
      <c r="B180" s="18"/>
      <c r="C180">
        <f t="shared" si="4"/>
        <v>0</v>
      </c>
      <c r="D180">
        <f>_xlfn.XLOOKUP(A180,'Tabla de valores'!$A$2:$A$6,'Tabla de valores'!$B$2:$B$6,FALSE)-_xlfn.XLOOKUP(B180,'Tabla de valores'!$A$2:$A$6,'Tabla de valores'!$B$2:$B$6,FALSE)</f>
        <v>0</v>
      </c>
      <c r="E180">
        <f t="shared" si="5"/>
        <v>0</v>
      </c>
    </row>
    <row r="181" spans="1:5" x14ac:dyDescent="0.25">
      <c r="A181" s="3"/>
      <c r="B181" s="18"/>
      <c r="C181">
        <f t="shared" si="4"/>
        <v>0</v>
      </c>
      <c r="D181">
        <f>_xlfn.XLOOKUP(A181,'Tabla de valores'!$A$2:$A$6,'Tabla de valores'!$B$2:$B$6,FALSE)-_xlfn.XLOOKUP(B181,'Tabla de valores'!$A$2:$A$6,'Tabla de valores'!$B$2:$B$6,FALSE)</f>
        <v>0</v>
      </c>
      <c r="E181">
        <f t="shared" si="5"/>
        <v>0</v>
      </c>
    </row>
    <row r="182" spans="1:5" x14ac:dyDescent="0.25">
      <c r="A182" s="3"/>
      <c r="B182" s="18"/>
      <c r="C182">
        <f t="shared" si="4"/>
        <v>0</v>
      </c>
      <c r="D182">
        <f>_xlfn.XLOOKUP(A182,'Tabla de valores'!$A$2:$A$6,'Tabla de valores'!$B$2:$B$6,FALSE)-_xlfn.XLOOKUP(B182,'Tabla de valores'!$A$2:$A$6,'Tabla de valores'!$B$2:$B$6,FALSE)</f>
        <v>0</v>
      </c>
      <c r="E182">
        <f t="shared" si="5"/>
        <v>0</v>
      </c>
    </row>
    <row r="183" spans="1:5" x14ac:dyDescent="0.25">
      <c r="A183" s="3"/>
      <c r="B183" s="18"/>
      <c r="C183">
        <f t="shared" si="4"/>
        <v>0</v>
      </c>
      <c r="D183">
        <f>_xlfn.XLOOKUP(A183,'Tabla de valores'!$A$2:$A$6,'Tabla de valores'!$B$2:$B$6,FALSE)-_xlfn.XLOOKUP(B183,'Tabla de valores'!$A$2:$A$6,'Tabla de valores'!$B$2:$B$6,FALSE)</f>
        <v>0</v>
      </c>
      <c r="E183">
        <f t="shared" si="5"/>
        <v>0</v>
      </c>
    </row>
    <row r="184" spans="1:5" x14ac:dyDescent="0.25">
      <c r="A184" s="3"/>
      <c r="B184" s="18"/>
      <c r="C184">
        <f t="shared" si="4"/>
        <v>0</v>
      </c>
      <c r="D184">
        <f>_xlfn.XLOOKUP(A184,'Tabla de valores'!$A$2:$A$6,'Tabla de valores'!$B$2:$B$6,FALSE)-_xlfn.XLOOKUP(B184,'Tabla de valores'!$A$2:$A$6,'Tabla de valores'!$B$2:$B$6,FALSE)</f>
        <v>0</v>
      </c>
      <c r="E184">
        <f t="shared" si="5"/>
        <v>0</v>
      </c>
    </row>
    <row r="185" spans="1:5" x14ac:dyDescent="0.25">
      <c r="A185" s="3"/>
      <c r="B185" s="18"/>
      <c r="C185">
        <f t="shared" si="4"/>
        <v>0</v>
      </c>
      <c r="D185">
        <f>_xlfn.XLOOKUP(A185,'Tabla de valores'!$A$2:$A$6,'Tabla de valores'!$B$2:$B$6,FALSE)-_xlfn.XLOOKUP(B185,'Tabla de valores'!$A$2:$A$6,'Tabla de valores'!$B$2:$B$6,FALSE)</f>
        <v>0</v>
      </c>
      <c r="E185">
        <f t="shared" si="5"/>
        <v>0</v>
      </c>
    </row>
    <row r="186" spans="1:5" x14ac:dyDescent="0.25">
      <c r="A186" s="3"/>
      <c r="B186" s="18"/>
      <c r="C186">
        <f t="shared" si="4"/>
        <v>0</v>
      </c>
      <c r="D186">
        <f>_xlfn.XLOOKUP(A186,'Tabla de valores'!$A$2:$A$6,'Tabla de valores'!$B$2:$B$6,FALSE)-_xlfn.XLOOKUP(B186,'Tabla de valores'!$A$2:$A$6,'Tabla de valores'!$B$2:$B$6,FALSE)</f>
        <v>0</v>
      </c>
      <c r="E186">
        <f t="shared" si="5"/>
        <v>0</v>
      </c>
    </row>
    <row r="187" spans="1:5" x14ac:dyDescent="0.25">
      <c r="A187" s="3"/>
      <c r="B187" s="18"/>
      <c r="C187">
        <f t="shared" si="4"/>
        <v>0</v>
      </c>
      <c r="D187">
        <f>_xlfn.XLOOKUP(A187,'Tabla de valores'!$A$2:$A$6,'Tabla de valores'!$B$2:$B$6,FALSE)-_xlfn.XLOOKUP(B187,'Tabla de valores'!$A$2:$A$6,'Tabla de valores'!$B$2:$B$6,FALSE)</f>
        <v>0</v>
      </c>
      <c r="E187">
        <f t="shared" si="5"/>
        <v>0</v>
      </c>
    </row>
    <row r="188" spans="1:5" x14ac:dyDescent="0.25">
      <c r="A188" s="3"/>
      <c r="B188" s="18"/>
      <c r="C188">
        <f t="shared" si="4"/>
        <v>0</v>
      </c>
      <c r="D188">
        <f>_xlfn.XLOOKUP(A188,'Tabla de valores'!$A$2:$A$6,'Tabla de valores'!$B$2:$B$6,FALSE)-_xlfn.XLOOKUP(B188,'Tabla de valores'!$A$2:$A$6,'Tabla de valores'!$B$2:$B$6,FALSE)</f>
        <v>0</v>
      </c>
      <c r="E188">
        <f t="shared" si="5"/>
        <v>0</v>
      </c>
    </row>
    <row r="189" spans="1:5" x14ac:dyDescent="0.25">
      <c r="A189" s="3"/>
      <c r="B189" s="18"/>
      <c r="C189">
        <f t="shared" si="4"/>
        <v>0</v>
      </c>
      <c r="D189">
        <f>_xlfn.XLOOKUP(A189,'Tabla de valores'!$A$2:$A$6,'Tabla de valores'!$B$2:$B$6,FALSE)-_xlfn.XLOOKUP(B189,'Tabla de valores'!$A$2:$A$6,'Tabla de valores'!$B$2:$B$6,FALSE)</f>
        <v>0</v>
      </c>
      <c r="E189">
        <f t="shared" si="5"/>
        <v>0</v>
      </c>
    </row>
    <row r="190" spans="1:5" x14ac:dyDescent="0.25">
      <c r="A190" s="3"/>
      <c r="B190" s="18"/>
      <c r="C190">
        <f t="shared" si="4"/>
        <v>0</v>
      </c>
      <c r="D190">
        <f>_xlfn.XLOOKUP(A190,'Tabla de valores'!$A$2:$A$6,'Tabla de valores'!$B$2:$B$6,FALSE)-_xlfn.XLOOKUP(B190,'Tabla de valores'!$A$2:$A$6,'Tabla de valores'!$B$2:$B$6,FALSE)</f>
        <v>0</v>
      </c>
      <c r="E190">
        <f t="shared" si="5"/>
        <v>0</v>
      </c>
    </row>
    <row r="191" spans="1:5" x14ac:dyDescent="0.25">
      <c r="A191" s="3"/>
      <c r="B191" s="18"/>
      <c r="C191">
        <f t="shared" si="4"/>
        <v>0</v>
      </c>
      <c r="D191">
        <f>_xlfn.XLOOKUP(A191,'Tabla de valores'!$A$2:$A$6,'Tabla de valores'!$B$2:$B$6,FALSE)-_xlfn.XLOOKUP(B191,'Tabla de valores'!$A$2:$A$6,'Tabla de valores'!$B$2:$B$6,FALSE)</f>
        <v>0</v>
      </c>
      <c r="E191">
        <f t="shared" si="5"/>
        <v>0</v>
      </c>
    </row>
    <row r="192" spans="1:5" x14ac:dyDescent="0.25">
      <c r="A192" s="3"/>
      <c r="B192" s="18"/>
      <c r="C192">
        <f t="shared" si="4"/>
        <v>0</v>
      </c>
      <c r="D192">
        <f>_xlfn.XLOOKUP(A192,'Tabla de valores'!$A$2:$A$6,'Tabla de valores'!$B$2:$B$6,FALSE)-_xlfn.XLOOKUP(B192,'Tabla de valores'!$A$2:$A$6,'Tabla de valores'!$B$2:$B$6,FALSE)</f>
        <v>0</v>
      </c>
      <c r="E192">
        <f t="shared" si="5"/>
        <v>0</v>
      </c>
    </row>
    <row r="193" spans="1:5" x14ac:dyDescent="0.25">
      <c r="A193" s="3"/>
      <c r="B193" s="18"/>
      <c r="C193">
        <f t="shared" si="4"/>
        <v>0</v>
      </c>
      <c r="D193">
        <f>_xlfn.XLOOKUP(A193,'Tabla de valores'!$A$2:$A$6,'Tabla de valores'!$B$2:$B$6,FALSE)-_xlfn.XLOOKUP(B193,'Tabla de valores'!$A$2:$A$6,'Tabla de valores'!$B$2:$B$6,FALSE)</f>
        <v>0</v>
      </c>
      <c r="E193">
        <f t="shared" si="5"/>
        <v>0</v>
      </c>
    </row>
    <row r="194" spans="1:5" x14ac:dyDescent="0.25">
      <c r="A194" s="3"/>
      <c r="B194" s="18"/>
      <c r="C194">
        <f t="shared" si="4"/>
        <v>0</v>
      </c>
      <c r="D194">
        <f>_xlfn.XLOOKUP(A194,'Tabla de valores'!$A$2:$A$6,'Tabla de valores'!$B$2:$B$6,FALSE)-_xlfn.XLOOKUP(B194,'Tabla de valores'!$A$2:$A$6,'Tabla de valores'!$B$2:$B$6,FALSE)</f>
        <v>0</v>
      </c>
      <c r="E194">
        <f t="shared" si="5"/>
        <v>0</v>
      </c>
    </row>
    <row r="195" spans="1:5" x14ac:dyDescent="0.25">
      <c r="A195" s="3"/>
      <c r="B195" s="18"/>
      <c r="C195">
        <f t="shared" ref="C195:C258" si="6">IF(OR(ISBLANK(A195), ISBLANK(B195)), , IF(A195 &lt; B195, "Incremento", IF(A195 &gt; B195, "Decremento", "Sin cambio")))</f>
        <v>0</v>
      </c>
      <c r="D195">
        <f>_xlfn.XLOOKUP(A195,'Tabla de valores'!$A$2:$A$6,'Tabla de valores'!$B$2:$B$6,FALSE)-_xlfn.XLOOKUP(B195,'Tabla de valores'!$A$2:$A$6,'Tabla de valores'!$B$2:$B$6,FALSE)</f>
        <v>0</v>
      </c>
      <c r="E195">
        <f t="shared" ref="E195:E258" si="7">IF(AND(C195=0, D195=0), , IF(C195="Incremento", IF(ABS(D195)=1, CONCATENATE("Más ", ABS(D195), " nivel"), CONCATENATE("Más ", ABS(D195), " niveles")),IF(C195="Decremento",IF(D195=1, CONCATENATE("Menos ", D195, " nivel"), CONCATENATE("Menos ", D195, " niveles")), "Sin cambio")))</f>
        <v>0</v>
      </c>
    </row>
    <row r="196" spans="1:5" x14ac:dyDescent="0.25">
      <c r="A196" s="3"/>
      <c r="B196" s="18"/>
      <c r="C196">
        <f t="shared" si="6"/>
        <v>0</v>
      </c>
      <c r="D196">
        <f>_xlfn.XLOOKUP(A196,'Tabla de valores'!$A$2:$A$6,'Tabla de valores'!$B$2:$B$6,FALSE)-_xlfn.XLOOKUP(B196,'Tabla de valores'!$A$2:$A$6,'Tabla de valores'!$B$2:$B$6,FALSE)</f>
        <v>0</v>
      </c>
      <c r="E196">
        <f t="shared" si="7"/>
        <v>0</v>
      </c>
    </row>
    <row r="197" spans="1:5" x14ac:dyDescent="0.25">
      <c r="A197" s="3"/>
      <c r="B197" s="18"/>
      <c r="C197">
        <f t="shared" si="6"/>
        <v>0</v>
      </c>
      <c r="D197">
        <f>_xlfn.XLOOKUP(A197,'Tabla de valores'!$A$2:$A$6,'Tabla de valores'!$B$2:$B$6,FALSE)-_xlfn.XLOOKUP(B197,'Tabla de valores'!$A$2:$A$6,'Tabla de valores'!$B$2:$B$6,FALSE)</f>
        <v>0</v>
      </c>
      <c r="E197">
        <f t="shared" si="7"/>
        <v>0</v>
      </c>
    </row>
    <row r="198" spans="1:5" x14ac:dyDescent="0.25">
      <c r="A198" s="3"/>
      <c r="B198" s="18"/>
      <c r="C198">
        <f t="shared" si="6"/>
        <v>0</v>
      </c>
      <c r="D198">
        <f>_xlfn.XLOOKUP(A198,'Tabla de valores'!$A$2:$A$6,'Tabla de valores'!$B$2:$B$6,FALSE)-_xlfn.XLOOKUP(B198,'Tabla de valores'!$A$2:$A$6,'Tabla de valores'!$B$2:$B$6,FALSE)</f>
        <v>0</v>
      </c>
      <c r="E198">
        <f t="shared" si="7"/>
        <v>0</v>
      </c>
    </row>
    <row r="199" spans="1:5" x14ac:dyDescent="0.25">
      <c r="A199" s="3"/>
      <c r="B199" s="18"/>
      <c r="C199">
        <f t="shared" si="6"/>
        <v>0</v>
      </c>
      <c r="D199">
        <f>_xlfn.XLOOKUP(A199,'Tabla de valores'!$A$2:$A$6,'Tabla de valores'!$B$2:$B$6,FALSE)-_xlfn.XLOOKUP(B199,'Tabla de valores'!$A$2:$A$6,'Tabla de valores'!$B$2:$B$6,FALSE)</f>
        <v>0</v>
      </c>
      <c r="E199">
        <f t="shared" si="7"/>
        <v>0</v>
      </c>
    </row>
    <row r="200" spans="1:5" x14ac:dyDescent="0.25">
      <c r="A200" s="3"/>
      <c r="B200" s="18"/>
      <c r="C200">
        <f t="shared" si="6"/>
        <v>0</v>
      </c>
      <c r="D200">
        <f>_xlfn.XLOOKUP(A200,'Tabla de valores'!$A$2:$A$6,'Tabla de valores'!$B$2:$B$6,FALSE)-_xlfn.XLOOKUP(B200,'Tabla de valores'!$A$2:$A$6,'Tabla de valores'!$B$2:$B$6,FALSE)</f>
        <v>0</v>
      </c>
      <c r="E200">
        <f t="shared" si="7"/>
        <v>0</v>
      </c>
    </row>
    <row r="201" spans="1:5" x14ac:dyDescent="0.25">
      <c r="A201" s="3"/>
      <c r="B201" s="18"/>
      <c r="C201">
        <f t="shared" si="6"/>
        <v>0</v>
      </c>
      <c r="D201">
        <f>_xlfn.XLOOKUP(A201,'Tabla de valores'!$A$2:$A$6,'Tabla de valores'!$B$2:$B$6,FALSE)-_xlfn.XLOOKUP(B201,'Tabla de valores'!$A$2:$A$6,'Tabla de valores'!$B$2:$B$6,FALSE)</f>
        <v>0</v>
      </c>
      <c r="E201">
        <f t="shared" si="7"/>
        <v>0</v>
      </c>
    </row>
    <row r="202" spans="1:5" x14ac:dyDescent="0.25">
      <c r="A202" s="3"/>
      <c r="B202" s="18"/>
      <c r="C202">
        <f t="shared" si="6"/>
        <v>0</v>
      </c>
      <c r="D202">
        <f>_xlfn.XLOOKUP(A202,'Tabla de valores'!$A$2:$A$6,'Tabla de valores'!$B$2:$B$6,FALSE)-_xlfn.XLOOKUP(B202,'Tabla de valores'!$A$2:$A$6,'Tabla de valores'!$B$2:$B$6,FALSE)</f>
        <v>0</v>
      </c>
      <c r="E202">
        <f t="shared" si="7"/>
        <v>0</v>
      </c>
    </row>
    <row r="203" spans="1:5" x14ac:dyDescent="0.25">
      <c r="A203" s="3"/>
      <c r="B203" s="18"/>
      <c r="C203">
        <f t="shared" si="6"/>
        <v>0</v>
      </c>
      <c r="D203">
        <f>_xlfn.XLOOKUP(A203,'Tabla de valores'!$A$2:$A$6,'Tabla de valores'!$B$2:$B$6,FALSE)-_xlfn.XLOOKUP(B203,'Tabla de valores'!$A$2:$A$6,'Tabla de valores'!$B$2:$B$6,FALSE)</f>
        <v>0</v>
      </c>
      <c r="E203">
        <f t="shared" si="7"/>
        <v>0</v>
      </c>
    </row>
    <row r="204" spans="1:5" x14ac:dyDescent="0.25">
      <c r="A204" s="3"/>
      <c r="B204" s="18"/>
      <c r="C204">
        <f t="shared" si="6"/>
        <v>0</v>
      </c>
      <c r="D204">
        <f>_xlfn.XLOOKUP(A204,'Tabla de valores'!$A$2:$A$6,'Tabla de valores'!$B$2:$B$6,FALSE)-_xlfn.XLOOKUP(B204,'Tabla de valores'!$A$2:$A$6,'Tabla de valores'!$B$2:$B$6,FALSE)</f>
        <v>0</v>
      </c>
      <c r="E204">
        <f t="shared" si="7"/>
        <v>0</v>
      </c>
    </row>
    <row r="205" spans="1:5" x14ac:dyDescent="0.25">
      <c r="A205" s="3"/>
      <c r="B205" s="18"/>
      <c r="C205">
        <f t="shared" si="6"/>
        <v>0</v>
      </c>
      <c r="D205">
        <f>_xlfn.XLOOKUP(A205,'Tabla de valores'!$A$2:$A$6,'Tabla de valores'!$B$2:$B$6,FALSE)-_xlfn.XLOOKUP(B205,'Tabla de valores'!$A$2:$A$6,'Tabla de valores'!$B$2:$B$6,FALSE)</f>
        <v>0</v>
      </c>
      <c r="E205">
        <f t="shared" si="7"/>
        <v>0</v>
      </c>
    </row>
    <row r="206" spans="1:5" x14ac:dyDescent="0.25">
      <c r="A206" s="3"/>
      <c r="B206" s="18"/>
      <c r="C206">
        <f t="shared" si="6"/>
        <v>0</v>
      </c>
      <c r="D206">
        <f>_xlfn.XLOOKUP(A206,'Tabla de valores'!$A$2:$A$6,'Tabla de valores'!$B$2:$B$6,FALSE)-_xlfn.XLOOKUP(B206,'Tabla de valores'!$A$2:$A$6,'Tabla de valores'!$B$2:$B$6,FALSE)</f>
        <v>0</v>
      </c>
      <c r="E206">
        <f t="shared" si="7"/>
        <v>0</v>
      </c>
    </row>
    <row r="207" spans="1:5" x14ac:dyDescent="0.25">
      <c r="A207" s="3"/>
      <c r="B207" s="18"/>
      <c r="C207">
        <f t="shared" si="6"/>
        <v>0</v>
      </c>
      <c r="D207">
        <f>_xlfn.XLOOKUP(A207,'Tabla de valores'!$A$2:$A$6,'Tabla de valores'!$B$2:$B$6,FALSE)-_xlfn.XLOOKUP(B207,'Tabla de valores'!$A$2:$A$6,'Tabla de valores'!$B$2:$B$6,FALSE)</f>
        <v>0</v>
      </c>
      <c r="E207">
        <f t="shared" si="7"/>
        <v>0</v>
      </c>
    </row>
    <row r="208" spans="1:5" x14ac:dyDescent="0.25">
      <c r="A208" s="3"/>
      <c r="B208" s="18"/>
      <c r="C208">
        <f t="shared" si="6"/>
        <v>0</v>
      </c>
      <c r="D208">
        <f>_xlfn.XLOOKUP(A208,'Tabla de valores'!$A$2:$A$6,'Tabla de valores'!$B$2:$B$6,FALSE)-_xlfn.XLOOKUP(B208,'Tabla de valores'!$A$2:$A$6,'Tabla de valores'!$B$2:$B$6,FALSE)</f>
        <v>0</v>
      </c>
      <c r="E208">
        <f t="shared" si="7"/>
        <v>0</v>
      </c>
    </row>
    <row r="209" spans="1:5" x14ac:dyDescent="0.25">
      <c r="A209" s="3"/>
      <c r="B209" s="18"/>
      <c r="C209">
        <f t="shared" si="6"/>
        <v>0</v>
      </c>
      <c r="D209">
        <f>_xlfn.XLOOKUP(A209,'Tabla de valores'!$A$2:$A$6,'Tabla de valores'!$B$2:$B$6,FALSE)-_xlfn.XLOOKUP(B209,'Tabla de valores'!$A$2:$A$6,'Tabla de valores'!$B$2:$B$6,FALSE)</f>
        <v>0</v>
      </c>
      <c r="E209">
        <f t="shared" si="7"/>
        <v>0</v>
      </c>
    </row>
    <row r="210" spans="1:5" x14ac:dyDescent="0.25">
      <c r="A210" s="3"/>
      <c r="B210" s="18"/>
      <c r="C210">
        <f t="shared" si="6"/>
        <v>0</v>
      </c>
      <c r="D210">
        <f>_xlfn.XLOOKUP(A210,'Tabla de valores'!$A$2:$A$6,'Tabla de valores'!$B$2:$B$6,FALSE)-_xlfn.XLOOKUP(B210,'Tabla de valores'!$A$2:$A$6,'Tabla de valores'!$B$2:$B$6,FALSE)</f>
        <v>0</v>
      </c>
      <c r="E210">
        <f t="shared" si="7"/>
        <v>0</v>
      </c>
    </row>
    <row r="211" spans="1:5" x14ac:dyDescent="0.25">
      <c r="A211" s="3"/>
      <c r="B211" s="18"/>
      <c r="C211">
        <f t="shared" si="6"/>
        <v>0</v>
      </c>
      <c r="D211">
        <f>_xlfn.XLOOKUP(A211,'Tabla de valores'!$A$2:$A$6,'Tabla de valores'!$B$2:$B$6,FALSE)-_xlfn.XLOOKUP(B211,'Tabla de valores'!$A$2:$A$6,'Tabla de valores'!$B$2:$B$6,FALSE)</f>
        <v>0</v>
      </c>
      <c r="E211">
        <f t="shared" si="7"/>
        <v>0</v>
      </c>
    </row>
    <row r="212" spans="1:5" x14ac:dyDescent="0.25">
      <c r="A212" s="3"/>
      <c r="B212" s="18"/>
      <c r="C212">
        <f t="shared" si="6"/>
        <v>0</v>
      </c>
      <c r="D212">
        <f>_xlfn.XLOOKUP(A212,'Tabla de valores'!$A$2:$A$6,'Tabla de valores'!$B$2:$B$6,FALSE)-_xlfn.XLOOKUP(B212,'Tabla de valores'!$A$2:$A$6,'Tabla de valores'!$B$2:$B$6,FALSE)</f>
        <v>0</v>
      </c>
      <c r="E212">
        <f t="shared" si="7"/>
        <v>0</v>
      </c>
    </row>
    <row r="213" spans="1:5" x14ac:dyDescent="0.25">
      <c r="A213" s="3"/>
      <c r="B213" s="18"/>
      <c r="C213">
        <f t="shared" si="6"/>
        <v>0</v>
      </c>
      <c r="D213">
        <f>_xlfn.XLOOKUP(A213,'Tabla de valores'!$A$2:$A$6,'Tabla de valores'!$B$2:$B$6,FALSE)-_xlfn.XLOOKUP(B213,'Tabla de valores'!$A$2:$A$6,'Tabla de valores'!$B$2:$B$6,FALSE)</f>
        <v>0</v>
      </c>
      <c r="E213">
        <f t="shared" si="7"/>
        <v>0</v>
      </c>
    </row>
    <row r="214" spans="1:5" x14ac:dyDescent="0.25">
      <c r="A214" s="3"/>
      <c r="B214" s="18"/>
      <c r="C214">
        <f t="shared" si="6"/>
        <v>0</v>
      </c>
      <c r="D214">
        <f>_xlfn.XLOOKUP(A214,'Tabla de valores'!$A$2:$A$6,'Tabla de valores'!$B$2:$B$6,FALSE)-_xlfn.XLOOKUP(B214,'Tabla de valores'!$A$2:$A$6,'Tabla de valores'!$B$2:$B$6,FALSE)</f>
        <v>0</v>
      </c>
      <c r="E214">
        <f t="shared" si="7"/>
        <v>0</v>
      </c>
    </row>
    <row r="215" spans="1:5" x14ac:dyDescent="0.25">
      <c r="A215" s="3"/>
      <c r="B215" s="18"/>
      <c r="C215">
        <f t="shared" si="6"/>
        <v>0</v>
      </c>
      <c r="D215">
        <f>_xlfn.XLOOKUP(A215,'Tabla de valores'!$A$2:$A$6,'Tabla de valores'!$B$2:$B$6,FALSE)-_xlfn.XLOOKUP(B215,'Tabla de valores'!$A$2:$A$6,'Tabla de valores'!$B$2:$B$6,FALSE)</f>
        <v>0</v>
      </c>
      <c r="E215">
        <f t="shared" si="7"/>
        <v>0</v>
      </c>
    </row>
    <row r="216" spans="1:5" x14ac:dyDescent="0.25">
      <c r="A216" s="3"/>
      <c r="B216" s="18"/>
      <c r="C216">
        <f t="shared" si="6"/>
        <v>0</v>
      </c>
      <c r="D216">
        <f>_xlfn.XLOOKUP(A216,'Tabla de valores'!$A$2:$A$6,'Tabla de valores'!$B$2:$B$6,FALSE)-_xlfn.XLOOKUP(B216,'Tabla de valores'!$A$2:$A$6,'Tabla de valores'!$B$2:$B$6,FALSE)</f>
        <v>0</v>
      </c>
      <c r="E216">
        <f t="shared" si="7"/>
        <v>0</v>
      </c>
    </row>
    <row r="217" spans="1:5" x14ac:dyDescent="0.25">
      <c r="A217" s="3"/>
      <c r="B217" s="18"/>
      <c r="C217">
        <f t="shared" si="6"/>
        <v>0</v>
      </c>
      <c r="D217">
        <f>_xlfn.XLOOKUP(A217,'Tabla de valores'!$A$2:$A$6,'Tabla de valores'!$B$2:$B$6,FALSE)-_xlfn.XLOOKUP(B217,'Tabla de valores'!$A$2:$A$6,'Tabla de valores'!$B$2:$B$6,FALSE)</f>
        <v>0</v>
      </c>
      <c r="E217">
        <f t="shared" si="7"/>
        <v>0</v>
      </c>
    </row>
    <row r="218" spans="1:5" x14ac:dyDescent="0.25">
      <c r="A218" s="3"/>
      <c r="B218" s="18"/>
      <c r="C218">
        <f t="shared" si="6"/>
        <v>0</v>
      </c>
      <c r="D218">
        <f>_xlfn.XLOOKUP(A218,'Tabla de valores'!$A$2:$A$6,'Tabla de valores'!$B$2:$B$6,FALSE)-_xlfn.XLOOKUP(B218,'Tabla de valores'!$A$2:$A$6,'Tabla de valores'!$B$2:$B$6,FALSE)</f>
        <v>0</v>
      </c>
      <c r="E218">
        <f t="shared" si="7"/>
        <v>0</v>
      </c>
    </row>
    <row r="219" spans="1:5" x14ac:dyDescent="0.25">
      <c r="A219" s="3"/>
      <c r="B219" s="18"/>
      <c r="C219">
        <f t="shared" si="6"/>
        <v>0</v>
      </c>
      <c r="D219">
        <f>_xlfn.XLOOKUP(A219,'Tabla de valores'!$A$2:$A$6,'Tabla de valores'!$B$2:$B$6,FALSE)-_xlfn.XLOOKUP(B219,'Tabla de valores'!$A$2:$A$6,'Tabla de valores'!$B$2:$B$6,FALSE)</f>
        <v>0</v>
      </c>
      <c r="E219">
        <f t="shared" si="7"/>
        <v>0</v>
      </c>
    </row>
    <row r="220" spans="1:5" x14ac:dyDescent="0.25">
      <c r="A220" s="3"/>
      <c r="B220" s="18"/>
      <c r="C220">
        <f t="shared" si="6"/>
        <v>0</v>
      </c>
      <c r="D220">
        <f>_xlfn.XLOOKUP(A220,'Tabla de valores'!$A$2:$A$6,'Tabla de valores'!$B$2:$B$6,FALSE)-_xlfn.XLOOKUP(B220,'Tabla de valores'!$A$2:$A$6,'Tabla de valores'!$B$2:$B$6,FALSE)</f>
        <v>0</v>
      </c>
      <c r="E220">
        <f t="shared" si="7"/>
        <v>0</v>
      </c>
    </row>
    <row r="221" spans="1:5" x14ac:dyDescent="0.25">
      <c r="A221" s="3"/>
      <c r="B221" s="18"/>
      <c r="C221">
        <f t="shared" si="6"/>
        <v>0</v>
      </c>
      <c r="D221">
        <f>_xlfn.XLOOKUP(A221,'Tabla de valores'!$A$2:$A$6,'Tabla de valores'!$B$2:$B$6,FALSE)-_xlfn.XLOOKUP(B221,'Tabla de valores'!$A$2:$A$6,'Tabla de valores'!$B$2:$B$6,FALSE)</f>
        <v>0</v>
      </c>
      <c r="E221">
        <f t="shared" si="7"/>
        <v>0</v>
      </c>
    </row>
    <row r="222" spans="1:5" x14ac:dyDescent="0.25">
      <c r="A222" s="3"/>
      <c r="B222" s="18"/>
      <c r="C222">
        <f t="shared" si="6"/>
        <v>0</v>
      </c>
      <c r="D222">
        <f>_xlfn.XLOOKUP(A222,'Tabla de valores'!$A$2:$A$6,'Tabla de valores'!$B$2:$B$6,FALSE)-_xlfn.XLOOKUP(B222,'Tabla de valores'!$A$2:$A$6,'Tabla de valores'!$B$2:$B$6,FALSE)</f>
        <v>0</v>
      </c>
      <c r="E222">
        <f t="shared" si="7"/>
        <v>0</v>
      </c>
    </row>
    <row r="223" spans="1:5" x14ac:dyDescent="0.25">
      <c r="A223" s="3"/>
      <c r="B223" s="18"/>
      <c r="C223">
        <f t="shared" si="6"/>
        <v>0</v>
      </c>
      <c r="D223">
        <f>_xlfn.XLOOKUP(A223,'Tabla de valores'!$A$2:$A$6,'Tabla de valores'!$B$2:$B$6,FALSE)-_xlfn.XLOOKUP(B223,'Tabla de valores'!$A$2:$A$6,'Tabla de valores'!$B$2:$B$6,FALSE)</f>
        <v>0</v>
      </c>
      <c r="E223">
        <f t="shared" si="7"/>
        <v>0</v>
      </c>
    </row>
    <row r="224" spans="1:5" x14ac:dyDescent="0.25">
      <c r="A224" s="3"/>
      <c r="B224" s="18"/>
      <c r="C224">
        <f t="shared" si="6"/>
        <v>0</v>
      </c>
      <c r="D224">
        <f>_xlfn.XLOOKUP(A224,'Tabla de valores'!$A$2:$A$6,'Tabla de valores'!$B$2:$B$6,FALSE)-_xlfn.XLOOKUP(B224,'Tabla de valores'!$A$2:$A$6,'Tabla de valores'!$B$2:$B$6,FALSE)</f>
        <v>0</v>
      </c>
      <c r="E224">
        <f t="shared" si="7"/>
        <v>0</v>
      </c>
    </row>
    <row r="225" spans="1:5" x14ac:dyDescent="0.25">
      <c r="A225" s="3"/>
      <c r="B225" s="18"/>
      <c r="C225">
        <f t="shared" si="6"/>
        <v>0</v>
      </c>
      <c r="D225">
        <f>_xlfn.XLOOKUP(A225,'Tabla de valores'!$A$2:$A$6,'Tabla de valores'!$B$2:$B$6,FALSE)-_xlfn.XLOOKUP(B225,'Tabla de valores'!$A$2:$A$6,'Tabla de valores'!$B$2:$B$6,FALSE)</f>
        <v>0</v>
      </c>
      <c r="E225">
        <f t="shared" si="7"/>
        <v>0</v>
      </c>
    </row>
    <row r="226" spans="1:5" x14ac:dyDescent="0.25">
      <c r="A226" s="3"/>
      <c r="B226" s="18"/>
      <c r="C226">
        <f t="shared" si="6"/>
        <v>0</v>
      </c>
      <c r="D226">
        <f>_xlfn.XLOOKUP(A226,'Tabla de valores'!$A$2:$A$6,'Tabla de valores'!$B$2:$B$6,FALSE)-_xlfn.XLOOKUP(B226,'Tabla de valores'!$A$2:$A$6,'Tabla de valores'!$B$2:$B$6,FALSE)</f>
        <v>0</v>
      </c>
      <c r="E226">
        <f t="shared" si="7"/>
        <v>0</v>
      </c>
    </row>
    <row r="227" spans="1:5" x14ac:dyDescent="0.25">
      <c r="A227" s="3"/>
      <c r="B227" s="18"/>
      <c r="C227">
        <f t="shared" si="6"/>
        <v>0</v>
      </c>
      <c r="D227">
        <f>_xlfn.XLOOKUP(A227,'Tabla de valores'!$A$2:$A$6,'Tabla de valores'!$B$2:$B$6,FALSE)-_xlfn.XLOOKUP(B227,'Tabla de valores'!$A$2:$A$6,'Tabla de valores'!$B$2:$B$6,FALSE)</f>
        <v>0</v>
      </c>
      <c r="E227">
        <f t="shared" si="7"/>
        <v>0</v>
      </c>
    </row>
    <row r="228" spans="1:5" x14ac:dyDescent="0.25">
      <c r="A228" s="3"/>
      <c r="B228" s="18"/>
      <c r="C228">
        <f t="shared" si="6"/>
        <v>0</v>
      </c>
      <c r="D228">
        <f>_xlfn.XLOOKUP(A228,'Tabla de valores'!$A$2:$A$6,'Tabla de valores'!$B$2:$B$6,FALSE)-_xlfn.XLOOKUP(B228,'Tabla de valores'!$A$2:$A$6,'Tabla de valores'!$B$2:$B$6,FALSE)</f>
        <v>0</v>
      </c>
      <c r="E228">
        <f t="shared" si="7"/>
        <v>0</v>
      </c>
    </row>
    <row r="229" spans="1:5" x14ac:dyDescent="0.25">
      <c r="A229" s="3"/>
      <c r="B229" s="18"/>
      <c r="C229">
        <f t="shared" si="6"/>
        <v>0</v>
      </c>
      <c r="D229">
        <f>_xlfn.XLOOKUP(A229,'Tabla de valores'!$A$2:$A$6,'Tabla de valores'!$B$2:$B$6,FALSE)-_xlfn.XLOOKUP(B229,'Tabla de valores'!$A$2:$A$6,'Tabla de valores'!$B$2:$B$6,FALSE)</f>
        <v>0</v>
      </c>
      <c r="E229">
        <f t="shared" si="7"/>
        <v>0</v>
      </c>
    </row>
    <row r="230" spans="1:5" x14ac:dyDescent="0.25">
      <c r="A230" s="3"/>
      <c r="B230" s="18"/>
      <c r="C230">
        <f t="shared" si="6"/>
        <v>0</v>
      </c>
      <c r="D230">
        <f>_xlfn.XLOOKUP(A230,'Tabla de valores'!$A$2:$A$6,'Tabla de valores'!$B$2:$B$6,FALSE)-_xlfn.XLOOKUP(B230,'Tabla de valores'!$A$2:$A$6,'Tabla de valores'!$B$2:$B$6,FALSE)</f>
        <v>0</v>
      </c>
      <c r="E230">
        <f t="shared" si="7"/>
        <v>0</v>
      </c>
    </row>
    <row r="231" spans="1:5" x14ac:dyDescent="0.25">
      <c r="A231" s="3"/>
      <c r="B231" s="18"/>
      <c r="C231">
        <f t="shared" si="6"/>
        <v>0</v>
      </c>
      <c r="D231">
        <f>_xlfn.XLOOKUP(A231,'Tabla de valores'!$A$2:$A$6,'Tabla de valores'!$B$2:$B$6,FALSE)-_xlfn.XLOOKUP(B231,'Tabla de valores'!$A$2:$A$6,'Tabla de valores'!$B$2:$B$6,FALSE)</f>
        <v>0</v>
      </c>
      <c r="E231">
        <f t="shared" si="7"/>
        <v>0</v>
      </c>
    </row>
    <row r="232" spans="1:5" x14ac:dyDescent="0.25">
      <c r="A232" s="3"/>
      <c r="B232" s="18"/>
      <c r="C232">
        <f t="shared" si="6"/>
        <v>0</v>
      </c>
      <c r="D232">
        <f>_xlfn.XLOOKUP(A232,'Tabla de valores'!$A$2:$A$6,'Tabla de valores'!$B$2:$B$6,FALSE)-_xlfn.XLOOKUP(B232,'Tabla de valores'!$A$2:$A$6,'Tabla de valores'!$B$2:$B$6,FALSE)</f>
        <v>0</v>
      </c>
      <c r="E232">
        <f t="shared" si="7"/>
        <v>0</v>
      </c>
    </row>
    <row r="233" spans="1:5" x14ac:dyDescent="0.25">
      <c r="A233" s="3"/>
      <c r="B233" s="18"/>
      <c r="C233">
        <f t="shared" si="6"/>
        <v>0</v>
      </c>
      <c r="D233">
        <f>_xlfn.XLOOKUP(A233,'Tabla de valores'!$A$2:$A$6,'Tabla de valores'!$B$2:$B$6,FALSE)-_xlfn.XLOOKUP(B233,'Tabla de valores'!$A$2:$A$6,'Tabla de valores'!$B$2:$B$6,FALSE)</f>
        <v>0</v>
      </c>
      <c r="E233">
        <f t="shared" si="7"/>
        <v>0</v>
      </c>
    </row>
    <row r="234" spans="1:5" x14ac:dyDescent="0.25">
      <c r="A234" s="3"/>
      <c r="B234" s="18"/>
      <c r="C234">
        <f t="shared" si="6"/>
        <v>0</v>
      </c>
      <c r="D234">
        <f>_xlfn.XLOOKUP(A234,'Tabla de valores'!$A$2:$A$6,'Tabla de valores'!$B$2:$B$6,FALSE)-_xlfn.XLOOKUP(B234,'Tabla de valores'!$A$2:$A$6,'Tabla de valores'!$B$2:$B$6,FALSE)</f>
        <v>0</v>
      </c>
      <c r="E234">
        <f t="shared" si="7"/>
        <v>0</v>
      </c>
    </row>
    <row r="235" spans="1:5" x14ac:dyDescent="0.25">
      <c r="A235" s="3"/>
      <c r="B235" s="18"/>
      <c r="C235">
        <f t="shared" si="6"/>
        <v>0</v>
      </c>
      <c r="D235">
        <f>_xlfn.XLOOKUP(A235,'Tabla de valores'!$A$2:$A$6,'Tabla de valores'!$B$2:$B$6,FALSE)-_xlfn.XLOOKUP(B235,'Tabla de valores'!$A$2:$A$6,'Tabla de valores'!$B$2:$B$6,FALSE)</f>
        <v>0</v>
      </c>
      <c r="E235">
        <f t="shared" si="7"/>
        <v>0</v>
      </c>
    </row>
    <row r="236" spans="1:5" x14ac:dyDescent="0.25">
      <c r="A236" s="3"/>
      <c r="B236" s="18"/>
      <c r="C236">
        <f t="shared" si="6"/>
        <v>0</v>
      </c>
      <c r="D236">
        <f>_xlfn.XLOOKUP(A236,'Tabla de valores'!$A$2:$A$6,'Tabla de valores'!$B$2:$B$6,FALSE)-_xlfn.XLOOKUP(B236,'Tabla de valores'!$A$2:$A$6,'Tabla de valores'!$B$2:$B$6,FALSE)</f>
        <v>0</v>
      </c>
      <c r="E236">
        <f t="shared" si="7"/>
        <v>0</v>
      </c>
    </row>
    <row r="237" spans="1:5" x14ac:dyDescent="0.25">
      <c r="A237" s="3"/>
      <c r="B237" s="18"/>
      <c r="C237">
        <f t="shared" si="6"/>
        <v>0</v>
      </c>
      <c r="D237">
        <f>_xlfn.XLOOKUP(A237,'Tabla de valores'!$A$2:$A$6,'Tabla de valores'!$B$2:$B$6,FALSE)-_xlfn.XLOOKUP(B237,'Tabla de valores'!$A$2:$A$6,'Tabla de valores'!$B$2:$B$6,FALSE)</f>
        <v>0</v>
      </c>
      <c r="E237">
        <f t="shared" si="7"/>
        <v>0</v>
      </c>
    </row>
    <row r="238" spans="1:5" x14ac:dyDescent="0.25">
      <c r="A238" s="3"/>
      <c r="B238" s="18"/>
      <c r="C238">
        <f t="shared" si="6"/>
        <v>0</v>
      </c>
      <c r="D238">
        <f>_xlfn.XLOOKUP(A238,'Tabla de valores'!$A$2:$A$6,'Tabla de valores'!$B$2:$B$6,FALSE)-_xlfn.XLOOKUP(B238,'Tabla de valores'!$A$2:$A$6,'Tabla de valores'!$B$2:$B$6,FALSE)</f>
        <v>0</v>
      </c>
      <c r="E238">
        <f t="shared" si="7"/>
        <v>0</v>
      </c>
    </row>
    <row r="239" spans="1:5" x14ac:dyDescent="0.25">
      <c r="A239" s="3"/>
      <c r="B239" s="18"/>
      <c r="C239">
        <f t="shared" si="6"/>
        <v>0</v>
      </c>
      <c r="D239">
        <f>_xlfn.XLOOKUP(A239,'Tabla de valores'!$A$2:$A$6,'Tabla de valores'!$B$2:$B$6,FALSE)-_xlfn.XLOOKUP(B239,'Tabla de valores'!$A$2:$A$6,'Tabla de valores'!$B$2:$B$6,FALSE)</f>
        <v>0</v>
      </c>
      <c r="E239">
        <f t="shared" si="7"/>
        <v>0</v>
      </c>
    </row>
    <row r="240" spans="1:5" x14ac:dyDescent="0.25">
      <c r="A240" s="3"/>
      <c r="B240" s="18"/>
      <c r="C240">
        <f t="shared" si="6"/>
        <v>0</v>
      </c>
      <c r="D240">
        <f>_xlfn.XLOOKUP(A240,'Tabla de valores'!$A$2:$A$6,'Tabla de valores'!$B$2:$B$6,FALSE)-_xlfn.XLOOKUP(B240,'Tabla de valores'!$A$2:$A$6,'Tabla de valores'!$B$2:$B$6,FALSE)</f>
        <v>0</v>
      </c>
      <c r="E240">
        <f t="shared" si="7"/>
        <v>0</v>
      </c>
    </row>
    <row r="241" spans="1:5" x14ac:dyDescent="0.25">
      <c r="A241" s="3"/>
      <c r="B241" s="18"/>
      <c r="C241">
        <f t="shared" si="6"/>
        <v>0</v>
      </c>
      <c r="D241">
        <f>_xlfn.XLOOKUP(A241,'Tabla de valores'!$A$2:$A$6,'Tabla de valores'!$B$2:$B$6,FALSE)-_xlfn.XLOOKUP(B241,'Tabla de valores'!$A$2:$A$6,'Tabla de valores'!$B$2:$B$6,FALSE)</f>
        <v>0</v>
      </c>
      <c r="E241">
        <f t="shared" si="7"/>
        <v>0</v>
      </c>
    </row>
    <row r="242" spans="1:5" x14ac:dyDescent="0.25">
      <c r="A242" s="3"/>
      <c r="B242" s="18"/>
      <c r="C242">
        <f t="shared" si="6"/>
        <v>0</v>
      </c>
      <c r="D242">
        <f>_xlfn.XLOOKUP(A242,'Tabla de valores'!$A$2:$A$6,'Tabla de valores'!$B$2:$B$6,FALSE)-_xlfn.XLOOKUP(B242,'Tabla de valores'!$A$2:$A$6,'Tabla de valores'!$B$2:$B$6,FALSE)</f>
        <v>0</v>
      </c>
      <c r="E242">
        <f t="shared" si="7"/>
        <v>0</v>
      </c>
    </row>
    <row r="243" spans="1:5" x14ac:dyDescent="0.25">
      <c r="A243" s="3"/>
      <c r="B243" s="18"/>
      <c r="C243">
        <f t="shared" si="6"/>
        <v>0</v>
      </c>
      <c r="D243">
        <f>_xlfn.XLOOKUP(A243,'Tabla de valores'!$A$2:$A$6,'Tabla de valores'!$B$2:$B$6,FALSE)-_xlfn.XLOOKUP(B243,'Tabla de valores'!$A$2:$A$6,'Tabla de valores'!$B$2:$B$6,FALSE)</f>
        <v>0</v>
      </c>
      <c r="E243">
        <f t="shared" si="7"/>
        <v>0</v>
      </c>
    </row>
    <row r="244" spans="1:5" x14ac:dyDescent="0.25">
      <c r="A244" s="3"/>
      <c r="B244" s="18"/>
      <c r="C244">
        <f t="shared" si="6"/>
        <v>0</v>
      </c>
      <c r="D244">
        <f>_xlfn.XLOOKUP(A244,'Tabla de valores'!$A$2:$A$6,'Tabla de valores'!$B$2:$B$6,FALSE)-_xlfn.XLOOKUP(B244,'Tabla de valores'!$A$2:$A$6,'Tabla de valores'!$B$2:$B$6,FALSE)</f>
        <v>0</v>
      </c>
      <c r="E244">
        <f t="shared" si="7"/>
        <v>0</v>
      </c>
    </row>
    <row r="245" spans="1:5" x14ac:dyDescent="0.25">
      <c r="A245" s="3"/>
      <c r="B245" s="18"/>
      <c r="C245">
        <f t="shared" si="6"/>
        <v>0</v>
      </c>
      <c r="D245">
        <f>_xlfn.XLOOKUP(A245,'Tabla de valores'!$A$2:$A$6,'Tabla de valores'!$B$2:$B$6,FALSE)-_xlfn.XLOOKUP(B245,'Tabla de valores'!$A$2:$A$6,'Tabla de valores'!$B$2:$B$6,FALSE)</f>
        <v>0</v>
      </c>
      <c r="E245">
        <f t="shared" si="7"/>
        <v>0</v>
      </c>
    </row>
    <row r="246" spans="1:5" x14ac:dyDescent="0.25">
      <c r="A246" s="3"/>
      <c r="B246" s="18"/>
      <c r="C246">
        <f t="shared" si="6"/>
        <v>0</v>
      </c>
      <c r="D246">
        <f>_xlfn.XLOOKUP(A246,'Tabla de valores'!$A$2:$A$6,'Tabla de valores'!$B$2:$B$6,FALSE)-_xlfn.XLOOKUP(B246,'Tabla de valores'!$A$2:$A$6,'Tabla de valores'!$B$2:$B$6,FALSE)</f>
        <v>0</v>
      </c>
      <c r="E246">
        <f t="shared" si="7"/>
        <v>0</v>
      </c>
    </row>
    <row r="247" spans="1:5" x14ac:dyDescent="0.25">
      <c r="A247" s="3"/>
      <c r="B247" s="18"/>
      <c r="C247">
        <f t="shared" si="6"/>
        <v>0</v>
      </c>
      <c r="D247">
        <f>_xlfn.XLOOKUP(A247,'Tabla de valores'!$A$2:$A$6,'Tabla de valores'!$B$2:$B$6,FALSE)-_xlfn.XLOOKUP(B247,'Tabla de valores'!$A$2:$A$6,'Tabla de valores'!$B$2:$B$6,FALSE)</f>
        <v>0</v>
      </c>
      <c r="E247">
        <f t="shared" si="7"/>
        <v>0</v>
      </c>
    </row>
    <row r="248" spans="1:5" x14ac:dyDescent="0.25">
      <c r="A248" s="3"/>
      <c r="B248" s="18"/>
      <c r="C248">
        <f t="shared" si="6"/>
        <v>0</v>
      </c>
      <c r="D248">
        <f>_xlfn.XLOOKUP(A248,'Tabla de valores'!$A$2:$A$6,'Tabla de valores'!$B$2:$B$6,FALSE)-_xlfn.XLOOKUP(B248,'Tabla de valores'!$A$2:$A$6,'Tabla de valores'!$B$2:$B$6,FALSE)</f>
        <v>0</v>
      </c>
      <c r="E248">
        <f t="shared" si="7"/>
        <v>0</v>
      </c>
    </row>
    <row r="249" spans="1:5" x14ac:dyDescent="0.25">
      <c r="A249" s="3"/>
      <c r="B249" s="18"/>
      <c r="C249">
        <f t="shared" si="6"/>
        <v>0</v>
      </c>
      <c r="D249">
        <f>_xlfn.XLOOKUP(A249,'Tabla de valores'!$A$2:$A$6,'Tabla de valores'!$B$2:$B$6,FALSE)-_xlfn.XLOOKUP(B249,'Tabla de valores'!$A$2:$A$6,'Tabla de valores'!$B$2:$B$6,FALSE)</f>
        <v>0</v>
      </c>
      <c r="E249">
        <f t="shared" si="7"/>
        <v>0</v>
      </c>
    </row>
    <row r="250" spans="1:5" x14ac:dyDescent="0.25">
      <c r="A250" s="3"/>
      <c r="B250" s="18"/>
      <c r="C250">
        <f t="shared" si="6"/>
        <v>0</v>
      </c>
      <c r="D250">
        <f>_xlfn.XLOOKUP(A250,'Tabla de valores'!$A$2:$A$6,'Tabla de valores'!$B$2:$B$6,FALSE)-_xlfn.XLOOKUP(B250,'Tabla de valores'!$A$2:$A$6,'Tabla de valores'!$B$2:$B$6,FALSE)</f>
        <v>0</v>
      </c>
      <c r="E250">
        <f t="shared" si="7"/>
        <v>0</v>
      </c>
    </row>
    <row r="251" spans="1:5" x14ac:dyDescent="0.25">
      <c r="A251" s="3"/>
      <c r="B251" s="18"/>
      <c r="C251">
        <f t="shared" si="6"/>
        <v>0</v>
      </c>
      <c r="D251">
        <f>_xlfn.XLOOKUP(A251,'Tabla de valores'!$A$2:$A$6,'Tabla de valores'!$B$2:$B$6,FALSE)-_xlfn.XLOOKUP(B251,'Tabla de valores'!$A$2:$A$6,'Tabla de valores'!$B$2:$B$6,FALSE)</f>
        <v>0</v>
      </c>
      <c r="E251">
        <f t="shared" si="7"/>
        <v>0</v>
      </c>
    </row>
    <row r="252" spans="1:5" x14ac:dyDescent="0.25">
      <c r="A252" s="3"/>
      <c r="B252" s="18"/>
      <c r="C252">
        <f t="shared" si="6"/>
        <v>0</v>
      </c>
      <c r="D252">
        <f>_xlfn.XLOOKUP(A252,'Tabla de valores'!$A$2:$A$6,'Tabla de valores'!$B$2:$B$6,FALSE)-_xlfn.XLOOKUP(B252,'Tabla de valores'!$A$2:$A$6,'Tabla de valores'!$B$2:$B$6,FALSE)</f>
        <v>0</v>
      </c>
      <c r="E252">
        <f t="shared" si="7"/>
        <v>0</v>
      </c>
    </row>
    <row r="253" spans="1:5" x14ac:dyDescent="0.25">
      <c r="A253" s="3"/>
      <c r="B253" s="18"/>
      <c r="C253">
        <f t="shared" si="6"/>
        <v>0</v>
      </c>
      <c r="D253">
        <f>_xlfn.XLOOKUP(A253,'Tabla de valores'!$A$2:$A$6,'Tabla de valores'!$B$2:$B$6,FALSE)-_xlfn.XLOOKUP(B253,'Tabla de valores'!$A$2:$A$6,'Tabla de valores'!$B$2:$B$6,FALSE)</f>
        <v>0</v>
      </c>
      <c r="E253">
        <f t="shared" si="7"/>
        <v>0</v>
      </c>
    </row>
    <row r="254" spans="1:5" x14ac:dyDescent="0.25">
      <c r="A254" s="3"/>
      <c r="B254" s="18"/>
      <c r="C254">
        <f t="shared" si="6"/>
        <v>0</v>
      </c>
      <c r="D254">
        <f>_xlfn.XLOOKUP(A254,'Tabla de valores'!$A$2:$A$6,'Tabla de valores'!$B$2:$B$6,FALSE)-_xlfn.XLOOKUP(B254,'Tabla de valores'!$A$2:$A$6,'Tabla de valores'!$B$2:$B$6,FALSE)</f>
        <v>0</v>
      </c>
      <c r="E254">
        <f t="shared" si="7"/>
        <v>0</v>
      </c>
    </row>
    <row r="255" spans="1:5" x14ac:dyDescent="0.25">
      <c r="A255" s="3"/>
      <c r="B255" s="18"/>
      <c r="C255">
        <f t="shared" si="6"/>
        <v>0</v>
      </c>
      <c r="D255">
        <f>_xlfn.XLOOKUP(A255,'Tabla de valores'!$A$2:$A$6,'Tabla de valores'!$B$2:$B$6,FALSE)-_xlfn.XLOOKUP(B255,'Tabla de valores'!$A$2:$A$6,'Tabla de valores'!$B$2:$B$6,FALSE)</f>
        <v>0</v>
      </c>
      <c r="E255">
        <f t="shared" si="7"/>
        <v>0</v>
      </c>
    </row>
    <row r="256" spans="1:5" x14ac:dyDescent="0.25">
      <c r="A256" s="3"/>
      <c r="B256" s="18"/>
      <c r="C256">
        <f t="shared" si="6"/>
        <v>0</v>
      </c>
      <c r="D256">
        <f>_xlfn.XLOOKUP(A256,'Tabla de valores'!$A$2:$A$6,'Tabla de valores'!$B$2:$B$6,FALSE)-_xlfn.XLOOKUP(B256,'Tabla de valores'!$A$2:$A$6,'Tabla de valores'!$B$2:$B$6,FALSE)</f>
        <v>0</v>
      </c>
      <c r="E256">
        <f t="shared" si="7"/>
        <v>0</v>
      </c>
    </row>
    <row r="257" spans="1:5" x14ac:dyDescent="0.25">
      <c r="A257" s="3"/>
      <c r="B257" s="18"/>
      <c r="C257">
        <f t="shared" si="6"/>
        <v>0</v>
      </c>
      <c r="D257">
        <f>_xlfn.XLOOKUP(A257,'Tabla de valores'!$A$2:$A$6,'Tabla de valores'!$B$2:$B$6,FALSE)-_xlfn.XLOOKUP(B257,'Tabla de valores'!$A$2:$A$6,'Tabla de valores'!$B$2:$B$6,FALSE)</f>
        <v>0</v>
      </c>
      <c r="E257">
        <f t="shared" si="7"/>
        <v>0</v>
      </c>
    </row>
    <row r="258" spans="1:5" x14ac:dyDescent="0.25">
      <c r="A258" s="3"/>
      <c r="B258" s="18"/>
      <c r="C258">
        <f t="shared" si="6"/>
        <v>0</v>
      </c>
      <c r="D258">
        <f>_xlfn.XLOOKUP(A258,'Tabla de valores'!$A$2:$A$6,'Tabla de valores'!$B$2:$B$6,FALSE)-_xlfn.XLOOKUP(B258,'Tabla de valores'!$A$2:$A$6,'Tabla de valores'!$B$2:$B$6,FALSE)</f>
        <v>0</v>
      </c>
      <c r="E258">
        <f t="shared" si="7"/>
        <v>0</v>
      </c>
    </row>
    <row r="259" spans="1:5" x14ac:dyDescent="0.25">
      <c r="A259" s="3"/>
      <c r="B259" s="18"/>
      <c r="C259">
        <f t="shared" ref="C259:C322" si="8">IF(OR(ISBLANK(A259), ISBLANK(B259)), , IF(A259 &lt; B259, "Incremento", IF(A259 &gt; B259, "Decremento", "Sin cambio")))</f>
        <v>0</v>
      </c>
      <c r="D259">
        <f>_xlfn.XLOOKUP(A259,'Tabla de valores'!$A$2:$A$6,'Tabla de valores'!$B$2:$B$6,FALSE)-_xlfn.XLOOKUP(B259,'Tabla de valores'!$A$2:$A$6,'Tabla de valores'!$B$2:$B$6,FALSE)</f>
        <v>0</v>
      </c>
      <c r="E259">
        <f t="shared" ref="E259:E322" si="9">IF(AND(C259=0, D259=0), , IF(C259="Incremento", IF(ABS(D259)=1, CONCATENATE("Más ", ABS(D259), " nivel"), CONCATENATE("Más ", ABS(D259), " niveles")),IF(C259="Decremento",IF(D259=1, CONCATENATE("Menos ", D259, " nivel"), CONCATENATE("Menos ", D259, " niveles")), "Sin cambio")))</f>
        <v>0</v>
      </c>
    </row>
    <row r="260" spans="1:5" x14ac:dyDescent="0.25">
      <c r="A260" s="3"/>
      <c r="B260" s="18"/>
      <c r="C260">
        <f t="shared" si="8"/>
        <v>0</v>
      </c>
      <c r="D260">
        <f>_xlfn.XLOOKUP(A260,'Tabla de valores'!$A$2:$A$6,'Tabla de valores'!$B$2:$B$6,FALSE)-_xlfn.XLOOKUP(B260,'Tabla de valores'!$A$2:$A$6,'Tabla de valores'!$B$2:$B$6,FALSE)</f>
        <v>0</v>
      </c>
      <c r="E260">
        <f t="shared" si="9"/>
        <v>0</v>
      </c>
    </row>
    <row r="261" spans="1:5" x14ac:dyDescent="0.25">
      <c r="A261" s="3"/>
      <c r="B261" s="18"/>
      <c r="C261">
        <f t="shared" si="8"/>
        <v>0</v>
      </c>
      <c r="D261">
        <f>_xlfn.XLOOKUP(A261,'Tabla de valores'!$A$2:$A$6,'Tabla de valores'!$B$2:$B$6,FALSE)-_xlfn.XLOOKUP(B261,'Tabla de valores'!$A$2:$A$6,'Tabla de valores'!$B$2:$B$6,FALSE)</f>
        <v>0</v>
      </c>
      <c r="E261">
        <f t="shared" si="9"/>
        <v>0</v>
      </c>
    </row>
    <row r="262" spans="1:5" x14ac:dyDescent="0.25">
      <c r="A262" s="3"/>
      <c r="B262" s="18"/>
      <c r="C262">
        <f t="shared" si="8"/>
        <v>0</v>
      </c>
      <c r="D262">
        <f>_xlfn.XLOOKUP(A262,'Tabla de valores'!$A$2:$A$6,'Tabla de valores'!$B$2:$B$6,FALSE)-_xlfn.XLOOKUP(B262,'Tabla de valores'!$A$2:$A$6,'Tabla de valores'!$B$2:$B$6,FALSE)</f>
        <v>0</v>
      </c>
      <c r="E262">
        <f t="shared" si="9"/>
        <v>0</v>
      </c>
    </row>
    <row r="263" spans="1:5" x14ac:dyDescent="0.25">
      <c r="A263" s="3"/>
      <c r="B263" s="18"/>
      <c r="C263">
        <f t="shared" si="8"/>
        <v>0</v>
      </c>
      <c r="D263">
        <f>_xlfn.XLOOKUP(A263,'Tabla de valores'!$A$2:$A$6,'Tabla de valores'!$B$2:$B$6,FALSE)-_xlfn.XLOOKUP(B263,'Tabla de valores'!$A$2:$A$6,'Tabla de valores'!$B$2:$B$6,FALSE)</f>
        <v>0</v>
      </c>
      <c r="E263">
        <f t="shared" si="9"/>
        <v>0</v>
      </c>
    </row>
    <row r="264" spans="1:5" x14ac:dyDescent="0.25">
      <c r="A264" s="3"/>
      <c r="B264" s="18"/>
      <c r="C264">
        <f t="shared" si="8"/>
        <v>0</v>
      </c>
      <c r="D264">
        <f>_xlfn.XLOOKUP(A264,'Tabla de valores'!$A$2:$A$6,'Tabla de valores'!$B$2:$B$6,FALSE)-_xlfn.XLOOKUP(B264,'Tabla de valores'!$A$2:$A$6,'Tabla de valores'!$B$2:$B$6,FALSE)</f>
        <v>0</v>
      </c>
      <c r="E264">
        <f t="shared" si="9"/>
        <v>0</v>
      </c>
    </row>
    <row r="265" spans="1:5" x14ac:dyDescent="0.25">
      <c r="A265" s="3"/>
      <c r="B265" s="18"/>
      <c r="C265">
        <f t="shared" si="8"/>
        <v>0</v>
      </c>
      <c r="D265">
        <f>_xlfn.XLOOKUP(A265,'Tabla de valores'!$A$2:$A$6,'Tabla de valores'!$B$2:$B$6,FALSE)-_xlfn.XLOOKUP(B265,'Tabla de valores'!$A$2:$A$6,'Tabla de valores'!$B$2:$B$6,FALSE)</f>
        <v>0</v>
      </c>
      <c r="E265">
        <f t="shared" si="9"/>
        <v>0</v>
      </c>
    </row>
    <row r="266" spans="1:5" x14ac:dyDescent="0.25">
      <c r="A266" s="3"/>
      <c r="B266" s="18"/>
      <c r="C266">
        <f t="shared" si="8"/>
        <v>0</v>
      </c>
      <c r="D266">
        <f>_xlfn.XLOOKUP(A266,'Tabla de valores'!$A$2:$A$6,'Tabla de valores'!$B$2:$B$6,FALSE)-_xlfn.XLOOKUP(B266,'Tabla de valores'!$A$2:$A$6,'Tabla de valores'!$B$2:$B$6,FALSE)</f>
        <v>0</v>
      </c>
      <c r="E266">
        <f t="shared" si="9"/>
        <v>0</v>
      </c>
    </row>
    <row r="267" spans="1:5" x14ac:dyDescent="0.25">
      <c r="A267" s="3"/>
      <c r="B267" s="18"/>
      <c r="C267">
        <f t="shared" si="8"/>
        <v>0</v>
      </c>
      <c r="D267">
        <f>_xlfn.XLOOKUP(A267,'Tabla de valores'!$A$2:$A$6,'Tabla de valores'!$B$2:$B$6,FALSE)-_xlfn.XLOOKUP(B267,'Tabla de valores'!$A$2:$A$6,'Tabla de valores'!$B$2:$B$6,FALSE)</f>
        <v>0</v>
      </c>
      <c r="E267">
        <f t="shared" si="9"/>
        <v>0</v>
      </c>
    </row>
    <row r="268" spans="1:5" x14ac:dyDescent="0.25">
      <c r="A268" s="3"/>
      <c r="B268" s="18"/>
      <c r="C268">
        <f t="shared" si="8"/>
        <v>0</v>
      </c>
      <c r="D268">
        <f>_xlfn.XLOOKUP(A268,'Tabla de valores'!$A$2:$A$6,'Tabla de valores'!$B$2:$B$6,FALSE)-_xlfn.XLOOKUP(B268,'Tabla de valores'!$A$2:$A$6,'Tabla de valores'!$B$2:$B$6,FALSE)</f>
        <v>0</v>
      </c>
      <c r="E268">
        <f t="shared" si="9"/>
        <v>0</v>
      </c>
    </row>
    <row r="269" spans="1:5" x14ac:dyDescent="0.25">
      <c r="A269" s="3"/>
      <c r="B269" s="18"/>
      <c r="C269">
        <f t="shared" si="8"/>
        <v>0</v>
      </c>
      <c r="D269">
        <f>_xlfn.XLOOKUP(A269,'Tabla de valores'!$A$2:$A$6,'Tabla de valores'!$B$2:$B$6,FALSE)-_xlfn.XLOOKUP(B269,'Tabla de valores'!$A$2:$A$6,'Tabla de valores'!$B$2:$B$6,FALSE)</f>
        <v>0</v>
      </c>
      <c r="E269">
        <f t="shared" si="9"/>
        <v>0</v>
      </c>
    </row>
    <row r="270" spans="1:5" x14ac:dyDescent="0.25">
      <c r="A270" s="3"/>
      <c r="B270" s="18"/>
      <c r="C270">
        <f t="shared" si="8"/>
        <v>0</v>
      </c>
      <c r="D270">
        <f>_xlfn.XLOOKUP(A270,'Tabla de valores'!$A$2:$A$6,'Tabla de valores'!$B$2:$B$6,FALSE)-_xlfn.XLOOKUP(B270,'Tabla de valores'!$A$2:$A$6,'Tabla de valores'!$B$2:$B$6,FALSE)</f>
        <v>0</v>
      </c>
      <c r="E270">
        <f t="shared" si="9"/>
        <v>0</v>
      </c>
    </row>
    <row r="271" spans="1:5" x14ac:dyDescent="0.25">
      <c r="A271" s="3"/>
      <c r="B271" s="18"/>
      <c r="C271">
        <f t="shared" si="8"/>
        <v>0</v>
      </c>
      <c r="D271">
        <f>_xlfn.XLOOKUP(A271,'Tabla de valores'!$A$2:$A$6,'Tabla de valores'!$B$2:$B$6,FALSE)-_xlfn.XLOOKUP(B271,'Tabla de valores'!$A$2:$A$6,'Tabla de valores'!$B$2:$B$6,FALSE)</f>
        <v>0</v>
      </c>
      <c r="E271">
        <f t="shared" si="9"/>
        <v>0</v>
      </c>
    </row>
    <row r="272" spans="1:5" x14ac:dyDescent="0.25">
      <c r="A272" s="3"/>
      <c r="B272" s="18"/>
      <c r="C272">
        <f t="shared" si="8"/>
        <v>0</v>
      </c>
      <c r="D272">
        <f>_xlfn.XLOOKUP(A272,'Tabla de valores'!$A$2:$A$6,'Tabla de valores'!$B$2:$B$6,FALSE)-_xlfn.XLOOKUP(B272,'Tabla de valores'!$A$2:$A$6,'Tabla de valores'!$B$2:$B$6,FALSE)</f>
        <v>0</v>
      </c>
      <c r="E272">
        <f t="shared" si="9"/>
        <v>0</v>
      </c>
    </row>
    <row r="273" spans="1:5" x14ac:dyDescent="0.25">
      <c r="A273" s="3"/>
      <c r="B273" s="18"/>
      <c r="C273">
        <f t="shared" si="8"/>
        <v>0</v>
      </c>
      <c r="D273">
        <f>_xlfn.XLOOKUP(A273,'Tabla de valores'!$A$2:$A$6,'Tabla de valores'!$B$2:$B$6,FALSE)-_xlfn.XLOOKUP(B273,'Tabla de valores'!$A$2:$A$6,'Tabla de valores'!$B$2:$B$6,FALSE)</f>
        <v>0</v>
      </c>
      <c r="E273">
        <f t="shared" si="9"/>
        <v>0</v>
      </c>
    </row>
    <row r="274" spans="1:5" x14ac:dyDescent="0.25">
      <c r="A274" s="3"/>
      <c r="B274" s="18"/>
      <c r="C274">
        <f t="shared" si="8"/>
        <v>0</v>
      </c>
      <c r="D274">
        <f>_xlfn.XLOOKUP(A274,'Tabla de valores'!$A$2:$A$6,'Tabla de valores'!$B$2:$B$6,FALSE)-_xlfn.XLOOKUP(B274,'Tabla de valores'!$A$2:$A$6,'Tabla de valores'!$B$2:$B$6,FALSE)</f>
        <v>0</v>
      </c>
      <c r="E274">
        <f t="shared" si="9"/>
        <v>0</v>
      </c>
    </row>
    <row r="275" spans="1:5" x14ac:dyDescent="0.25">
      <c r="A275" s="3"/>
      <c r="B275" s="18"/>
      <c r="C275">
        <f t="shared" si="8"/>
        <v>0</v>
      </c>
      <c r="D275">
        <f>_xlfn.XLOOKUP(A275,'Tabla de valores'!$A$2:$A$6,'Tabla de valores'!$B$2:$B$6,FALSE)-_xlfn.XLOOKUP(B275,'Tabla de valores'!$A$2:$A$6,'Tabla de valores'!$B$2:$B$6,FALSE)</f>
        <v>0</v>
      </c>
      <c r="E275">
        <f t="shared" si="9"/>
        <v>0</v>
      </c>
    </row>
    <row r="276" spans="1:5" x14ac:dyDescent="0.25">
      <c r="A276" s="3"/>
      <c r="B276" s="18"/>
      <c r="C276">
        <f t="shared" si="8"/>
        <v>0</v>
      </c>
      <c r="D276">
        <f>_xlfn.XLOOKUP(A276,'Tabla de valores'!$A$2:$A$6,'Tabla de valores'!$B$2:$B$6,FALSE)-_xlfn.XLOOKUP(B276,'Tabla de valores'!$A$2:$A$6,'Tabla de valores'!$B$2:$B$6,FALSE)</f>
        <v>0</v>
      </c>
      <c r="E276">
        <f t="shared" si="9"/>
        <v>0</v>
      </c>
    </row>
    <row r="277" spans="1:5" x14ac:dyDescent="0.25">
      <c r="A277" s="3"/>
      <c r="B277" s="18"/>
      <c r="C277">
        <f t="shared" si="8"/>
        <v>0</v>
      </c>
      <c r="D277">
        <f>_xlfn.XLOOKUP(A277,'Tabla de valores'!$A$2:$A$6,'Tabla de valores'!$B$2:$B$6,FALSE)-_xlfn.XLOOKUP(B277,'Tabla de valores'!$A$2:$A$6,'Tabla de valores'!$B$2:$B$6,FALSE)</f>
        <v>0</v>
      </c>
      <c r="E277">
        <f t="shared" si="9"/>
        <v>0</v>
      </c>
    </row>
    <row r="278" spans="1:5" x14ac:dyDescent="0.25">
      <c r="A278" s="3"/>
      <c r="B278" s="18"/>
      <c r="C278">
        <f t="shared" si="8"/>
        <v>0</v>
      </c>
      <c r="D278">
        <f>_xlfn.XLOOKUP(A278,'Tabla de valores'!$A$2:$A$6,'Tabla de valores'!$B$2:$B$6,FALSE)-_xlfn.XLOOKUP(B278,'Tabla de valores'!$A$2:$A$6,'Tabla de valores'!$B$2:$B$6,FALSE)</f>
        <v>0</v>
      </c>
      <c r="E278">
        <f t="shared" si="9"/>
        <v>0</v>
      </c>
    </row>
    <row r="279" spans="1:5" x14ac:dyDescent="0.25">
      <c r="A279" s="3"/>
      <c r="B279" s="18"/>
      <c r="C279">
        <f t="shared" si="8"/>
        <v>0</v>
      </c>
      <c r="D279">
        <f>_xlfn.XLOOKUP(A279,'Tabla de valores'!$A$2:$A$6,'Tabla de valores'!$B$2:$B$6,FALSE)-_xlfn.XLOOKUP(B279,'Tabla de valores'!$A$2:$A$6,'Tabla de valores'!$B$2:$B$6,FALSE)</f>
        <v>0</v>
      </c>
      <c r="E279">
        <f t="shared" si="9"/>
        <v>0</v>
      </c>
    </row>
    <row r="280" spans="1:5" x14ac:dyDescent="0.25">
      <c r="A280" s="3"/>
      <c r="B280" s="18"/>
      <c r="C280">
        <f t="shared" si="8"/>
        <v>0</v>
      </c>
      <c r="D280">
        <f>_xlfn.XLOOKUP(A280,'Tabla de valores'!$A$2:$A$6,'Tabla de valores'!$B$2:$B$6,FALSE)-_xlfn.XLOOKUP(B280,'Tabla de valores'!$A$2:$A$6,'Tabla de valores'!$B$2:$B$6,FALSE)</f>
        <v>0</v>
      </c>
      <c r="E280">
        <f t="shared" si="9"/>
        <v>0</v>
      </c>
    </row>
    <row r="281" spans="1:5" x14ac:dyDescent="0.25">
      <c r="A281" s="3"/>
      <c r="B281" s="18"/>
      <c r="C281">
        <f t="shared" si="8"/>
        <v>0</v>
      </c>
      <c r="D281">
        <f>_xlfn.XLOOKUP(A281,'Tabla de valores'!$A$2:$A$6,'Tabla de valores'!$B$2:$B$6,FALSE)-_xlfn.XLOOKUP(B281,'Tabla de valores'!$A$2:$A$6,'Tabla de valores'!$B$2:$B$6,FALSE)</f>
        <v>0</v>
      </c>
      <c r="E281">
        <f t="shared" si="9"/>
        <v>0</v>
      </c>
    </row>
    <row r="282" spans="1:5" x14ac:dyDescent="0.25">
      <c r="A282" s="3"/>
      <c r="B282" s="18"/>
      <c r="C282">
        <f t="shared" si="8"/>
        <v>0</v>
      </c>
      <c r="D282">
        <f>_xlfn.XLOOKUP(A282,'Tabla de valores'!$A$2:$A$6,'Tabla de valores'!$B$2:$B$6,FALSE)-_xlfn.XLOOKUP(B282,'Tabla de valores'!$A$2:$A$6,'Tabla de valores'!$B$2:$B$6,FALSE)</f>
        <v>0</v>
      </c>
      <c r="E282">
        <f t="shared" si="9"/>
        <v>0</v>
      </c>
    </row>
    <row r="283" spans="1:5" x14ac:dyDescent="0.25">
      <c r="A283" s="3"/>
      <c r="B283" s="18"/>
      <c r="C283">
        <f t="shared" si="8"/>
        <v>0</v>
      </c>
      <c r="D283">
        <f>_xlfn.XLOOKUP(A283,'Tabla de valores'!$A$2:$A$6,'Tabla de valores'!$B$2:$B$6,FALSE)-_xlfn.XLOOKUP(B283,'Tabla de valores'!$A$2:$A$6,'Tabla de valores'!$B$2:$B$6,FALSE)</f>
        <v>0</v>
      </c>
      <c r="E283">
        <f t="shared" si="9"/>
        <v>0</v>
      </c>
    </row>
    <row r="284" spans="1:5" x14ac:dyDescent="0.25">
      <c r="A284" s="3"/>
      <c r="B284" s="18"/>
      <c r="C284">
        <f t="shared" si="8"/>
        <v>0</v>
      </c>
      <c r="D284">
        <f>_xlfn.XLOOKUP(A284,'Tabla de valores'!$A$2:$A$6,'Tabla de valores'!$B$2:$B$6,FALSE)-_xlfn.XLOOKUP(B284,'Tabla de valores'!$A$2:$A$6,'Tabla de valores'!$B$2:$B$6,FALSE)</f>
        <v>0</v>
      </c>
      <c r="E284">
        <f t="shared" si="9"/>
        <v>0</v>
      </c>
    </row>
    <row r="285" spans="1:5" x14ac:dyDescent="0.25">
      <c r="A285" s="3"/>
      <c r="B285" s="18"/>
      <c r="C285">
        <f t="shared" si="8"/>
        <v>0</v>
      </c>
      <c r="D285">
        <f>_xlfn.XLOOKUP(A285,'Tabla de valores'!$A$2:$A$6,'Tabla de valores'!$B$2:$B$6,FALSE)-_xlfn.XLOOKUP(B285,'Tabla de valores'!$A$2:$A$6,'Tabla de valores'!$B$2:$B$6,FALSE)</f>
        <v>0</v>
      </c>
      <c r="E285">
        <f t="shared" si="9"/>
        <v>0</v>
      </c>
    </row>
    <row r="286" spans="1:5" x14ac:dyDescent="0.25">
      <c r="A286" s="3"/>
      <c r="B286" s="18"/>
      <c r="C286">
        <f t="shared" si="8"/>
        <v>0</v>
      </c>
      <c r="D286">
        <f>_xlfn.XLOOKUP(A286,'Tabla de valores'!$A$2:$A$6,'Tabla de valores'!$B$2:$B$6,FALSE)-_xlfn.XLOOKUP(B286,'Tabla de valores'!$A$2:$A$6,'Tabla de valores'!$B$2:$B$6,FALSE)</f>
        <v>0</v>
      </c>
      <c r="E286">
        <f t="shared" si="9"/>
        <v>0</v>
      </c>
    </row>
    <row r="287" spans="1:5" x14ac:dyDescent="0.25">
      <c r="A287" s="3"/>
      <c r="B287" s="18"/>
      <c r="C287">
        <f t="shared" si="8"/>
        <v>0</v>
      </c>
      <c r="D287">
        <f>_xlfn.XLOOKUP(A287,'Tabla de valores'!$A$2:$A$6,'Tabla de valores'!$B$2:$B$6,FALSE)-_xlfn.XLOOKUP(B287,'Tabla de valores'!$A$2:$A$6,'Tabla de valores'!$B$2:$B$6,FALSE)</f>
        <v>0</v>
      </c>
      <c r="E287">
        <f t="shared" si="9"/>
        <v>0</v>
      </c>
    </row>
    <row r="288" spans="1:5" x14ac:dyDescent="0.25">
      <c r="A288" s="3"/>
      <c r="B288" s="18"/>
      <c r="C288">
        <f t="shared" si="8"/>
        <v>0</v>
      </c>
      <c r="D288">
        <f>_xlfn.XLOOKUP(A288,'Tabla de valores'!$A$2:$A$6,'Tabla de valores'!$B$2:$B$6,FALSE)-_xlfn.XLOOKUP(B288,'Tabla de valores'!$A$2:$A$6,'Tabla de valores'!$B$2:$B$6,FALSE)</f>
        <v>0</v>
      </c>
      <c r="E288">
        <f t="shared" si="9"/>
        <v>0</v>
      </c>
    </row>
    <row r="289" spans="1:5" x14ac:dyDescent="0.25">
      <c r="A289" s="3"/>
      <c r="B289" s="18"/>
      <c r="C289">
        <f t="shared" si="8"/>
        <v>0</v>
      </c>
      <c r="D289">
        <f>_xlfn.XLOOKUP(A289,'Tabla de valores'!$A$2:$A$6,'Tabla de valores'!$B$2:$B$6,FALSE)-_xlfn.XLOOKUP(B289,'Tabla de valores'!$A$2:$A$6,'Tabla de valores'!$B$2:$B$6,FALSE)</f>
        <v>0</v>
      </c>
      <c r="E289">
        <f t="shared" si="9"/>
        <v>0</v>
      </c>
    </row>
    <row r="290" spans="1:5" x14ac:dyDescent="0.25">
      <c r="A290" s="3"/>
      <c r="B290" s="18"/>
      <c r="C290">
        <f t="shared" si="8"/>
        <v>0</v>
      </c>
      <c r="D290">
        <f>_xlfn.XLOOKUP(A290,'Tabla de valores'!$A$2:$A$6,'Tabla de valores'!$B$2:$B$6,FALSE)-_xlfn.XLOOKUP(B290,'Tabla de valores'!$A$2:$A$6,'Tabla de valores'!$B$2:$B$6,FALSE)</f>
        <v>0</v>
      </c>
      <c r="E290">
        <f t="shared" si="9"/>
        <v>0</v>
      </c>
    </row>
    <row r="291" spans="1:5" x14ac:dyDescent="0.25">
      <c r="A291" s="3"/>
      <c r="B291" s="18"/>
      <c r="C291">
        <f t="shared" si="8"/>
        <v>0</v>
      </c>
      <c r="D291">
        <f>_xlfn.XLOOKUP(A291,'Tabla de valores'!$A$2:$A$6,'Tabla de valores'!$B$2:$B$6,FALSE)-_xlfn.XLOOKUP(B291,'Tabla de valores'!$A$2:$A$6,'Tabla de valores'!$B$2:$B$6,FALSE)</f>
        <v>0</v>
      </c>
      <c r="E291">
        <f t="shared" si="9"/>
        <v>0</v>
      </c>
    </row>
    <row r="292" spans="1:5" x14ac:dyDescent="0.25">
      <c r="A292" s="3"/>
      <c r="B292" s="18"/>
      <c r="C292">
        <f t="shared" si="8"/>
        <v>0</v>
      </c>
      <c r="D292">
        <f>_xlfn.XLOOKUP(A292,'Tabla de valores'!$A$2:$A$6,'Tabla de valores'!$B$2:$B$6,FALSE)-_xlfn.XLOOKUP(B292,'Tabla de valores'!$A$2:$A$6,'Tabla de valores'!$B$2:$B$6,FALSE)</f>
        <v>0</v>
      </c>
      <c r="E292">
        <f t="shared" si="9"/>
        <v>0</v>
      </c>
    </row>
    <row r="293" spans="1:5" x14ac:dyDescent="0.25">
      <c r="A293" s="3"/>
      <c r="B293" s="18"/>
      <c r="C293">
        <f t="shared" si="8"/>
        <v>0</v>
      </c>
      <c r="D293">
        <f>_xlfn.XLOOKUP(A293,'Tabla de valores'!$A$2:$A$6,'Tabla de valores'!$B$2:$B$6,FALSE)-_xlfn.XLOOKUP(B293,'Tabla de valores'!$A$2:$A$6,'Tabla de valores'!$B$2:$B$6,FALSE)</f>
        <v>0</v>
      </c>
      <c r="E293">
        <f t="shared" si="9"/>
        <v>0</v>
      </c>
    </row>
    <row r="294" spans="1:5" x14ac:dyDescent="0.25">
      <c r="A294" s="3"/>
      <c r="B294" s="18"/>
      <c r="C294">
        <f t="shared" si="8"/>
        <v>0</v>
      </c>
      <c r="D294">
        <f>_xlfn.XLOOKUP(A294,'Tabla de valores'!$A$2:$A$6,'Tabla de valores'!$B$2:$B$6,FALSE)-_xlfn.XLOOKUP(B294,'Tabla de valores'!$A$2:$A$6,'Tabla de valores'!$B$2:$B$6,FALSE)</f>
        <v>0</v>
      </c>
      <c r="E294">
        <f t="shared" si="9"/>
        <v>0</v>
      </c>
    </row>
    <row r="295" spans="1:5" x14ac:dyDescent="0.25">
      <c r="A295" s="3"/>
      <c r="B295" s="18"/>
      <c r="C295">
        <f t="shared" si="8"/>
        <v>0</v>
      </c>
      <c r="D295">
        <f>_xlfn.XLOOKUP(A295,'Tabla de valores'!$A$2:$A$6,'Tabla de valores'!$B$2:$B$6,FALSE)-_xlfn.XLOOKUP(B295,'Tabla de valores'!$A$2:$A$6,'Tabla de valores'!$B$2:$B$6,FALSE)</f>
        <v>0</v>
      </c>
      <c r="E295">
        <f t="shared" si="9"/>
        <v>0</v>
      </c>
    </row>
    <row r="296" spans="1:5" x14ac:dyDescent="0.25">
      <c r="A296" s="3"/>
      <c r="B296" s="18"/>
      <c r="C296">
        <f t="shared" si="8"/>
        <v>0</v>
      </c>
      <c r="D296">
        <f>_xlfn.XLOOKUP(A296,'Tabla de valores'!$A$2:$A$6,'Tabla de valores'!$B$2:$B$6,FALSE)-_xlfn.XLOOKUP(B296,'Tabla de valores'!$A$2:$A$6,'Tabla de valores'!$B$2:$B$6,FALSE)</f>
        <v>0</v>
      </c>
      <c r="E296">
        <f t="shared" si="9"/>
        <v>0</v>
      </c>
    </row>
    <row r="297" spans="1:5" x14ac:dyDescent="0.25">
      <c r="A297" s="3"/>
      <c r="B297" s="18"/>
      <c r="C297">
        <f t="shared" si="8"/>
        <v>0</v>
      </c>
      <c r="D297">
        <f>_xlfn.XLOOKUP(A297,'Tabla de valores'!$A$2:$A$6,'Tabla de valores'!$B$2:$B$6,FALSE)-_xlfn.XLOOKUP(B297,'Tabla de valores'!$A$2:$A$6,'Tabla de valores'!$B$2:$B$6,FALSE)</f>
        <v>0</v>
      </c>
      <c r="E297">
        <f t="shared" si="9"/>
        <v>0</v>
      </c>
    </row>
    <row r="298" spans="1:5" x14ac:dyDescent="0.25">
      <c r="A298" s="3"/>
      <c r="B298" s="18"/>
      <c r="C298">
        <f t="shared" si="8"/>
        <v>0</v>
      </c>
      <c r="D298">
        <f>_xlfn.XLOOKUP(A298,'Tabla de valores'!$A$2:$A$6,'Tabla de valores'!$B$2:$B$6,FALSE)-_xlfn.XLOOKUP(B298,'Tabla de valores'!$A$2:$A$6,'Tabla de valores'!$B$2:$B$6,FALSE)</f>
        <v>0</v>
      </c>
      <c r="E298">
        <f t="shared" si="9"/>
        <v>0</v>
      </c>
    </row>
    <row r="299" spans="1:5" x14ac:dyDescent="0.25">
      <c r="A299" s="3"/>
      <c r="B299" s="18"/>
      <c r="C299">
        <f t="shared" si="8"/>
        <v>0</v>
      </c>
      <c r="D299">
        <f>_xlfn.XLOOKUP(A299,'Tabla de valores'!$A$2:$A$6,'Tabla de valores'!$B$2:$B$6,FALSE)-_xlfn.XLOOKUP(B299,'Tabla de valores'!$A$2:$A$6,'Tabla de valores'!$B$2:$B$6,FALSE)</f>
        <v>0</v>
      </c>
      <c r="E299">
        <f t="shared" si="9"/>
        <v>0</v>
      </c>
    </row>
    <row r="300" spans="1:5" x14ac:dyDescent="0.25">
      <c r="A300" s="3"/>
      <c r="B300" s="18"/>
      <c r="C300">
        <f t="shared" si="8"/>
        <v>0</v>
      </c>
      <c r="D300">
        <f>_xlfn.XLOOKUP(A300,'Tabla de valores'!$A$2:$A$6,'Tabla de valores'!$B$2:$B$6,FALSE)-_xlfn.XLOOKUP(B300,'Tabla de valores'!$A$2:$A$6,'Tabla de valores'!$B$2:$B$6,FALSE)</f>
        <v>0</v>
      </c>
      <c r="E300">
        <f t="shared" si="9"/>
        <v>0</v>
      </c>
    </row>
    <row r="301" spans="1:5" x14ac:dyDescent="0.25">
      <c r="A301" s="3"/>
      <c r="B301" s="18"/>
      <c r="C301">
        <f t="shared" si="8"/>
        <v>0</v>
      </c>
      <c r="D301">
        <f>_xlfn.XLOOKUP(A301,'Tabla de valores'!$A$2:$A$6,'Tabla de valores'!$B$2:$B$6,FALSE)-_xlfn.XLOOKUP(B301,'Tabla de valores'!$A$2:$A$6,'Tabla de valores'!$B$2:$B$6,FALSE)</f>
        <v>0</v>
      </c>
      <c r="E301">
        <f t="shared" si="9"/>
        <v>0</v>
      </c>
    </row>
    <row r="302" spans="1:5" x14ac:dyDescent="0.25">
      <c r="A302" s="3"/>
      <c r="B302" s="18"/>
      <c r="C302">
        <f t="shared" si="8"/>
        <v>0</v>
      </c>
      <c r="D302">
        <f>_xlfn.XLOOKUP(A302,'Tabla de valores'!$A$2:$A$6,'Tabla de valores'!$B$2:$B$6,FALSE)-_xlfn.XLOOKUP(B302,'Tabla de valores'!$A$2:$A$6,'Tabla de valores'!$B$2:$B$6,FALSE)</f>
        <v>0</v>
      </c>
      <c r="E302">
        <f t="shared" si="9"/>
        <v>0</v>
      </c>
    </row>
    <row r="303" spans="1:5" x14ac:dyDescent="0.25">
      <c r="A303" s="3"/>
      <c r="B303" s="18"/>
      <c r="C303">
        <f t="shared" si="8"/>
        <v>0</v>
      </c>
      <c r="D303">
        <f>_xlfn.XLOOKUP(A303,'Tabla de valores'!$A$2:$A$6,'Tabla de valores'!$B$2:$B$6,FALSE)-_xlfn.XLOOKUP(B303,'Tabla de valores'!$A$2:$A$6,'Tabla de valores'!$B$2:$B$6,FALSE)</f>
        <v>0</v>
      </c>
      <c r="E303">
        <f t="shared" si="9"/>
        <v>0</v>
      </c>
    </row>
    <row r="304" spans="1:5" x14ac:dyDescent="0.25">
      <c r="A304" s="3"/>
      <c r="B304" s="18"/>
      <c r="C304">
        <f t="shared" si="8"/>
        <v>0</v>
      </c>
      <c r="D304">
        <f>_xlfn.XLOOKUP(A304,'Tabla de valores'!$A$2:$A$6,'Tabla de valores'!$B$2:$B$6,FALSE)-_xlfn.XLOOKUP(B304,'Tabla de valores'!$A$2:$A$6,'Tabla de valores'!$B$2:$B$6,FALSE)</f>
        <v>0</v>
      </c>
      <c r="E304">
        <f t="shared" si="9"/>
        <v>0</v>
      </c>
    </row>
    <row r="305" spans="1:5" x14ac:dyDescent="0.25">
      <c r="A305" s="3"/>
      <c r="B305" s="18"/>
      <c r="C305">
        <f t="shared" si="8"/>
        <v>0</v>
      </c>
      <c r="D305">
        <f>_xlfn.XLOOKUP(A305,'Tabla de valores'!$A$2:$A$6,'Tabla de valores'!$B$2:$B$6,FALSE)-_xlfn.XLOOKUP(B305,'Tabla de valores'!$A$2:$A$6,'Tabla de valores'!$B$2:$B$6,FALSE)</f>
        <v>0</v>
      </c>
      <c r="E305">
        <f t="shared" si="9"/>
        <v>0</v>
      </c>
    </row>
    <row r="306" spans="1:5" x14ac:dyDescent="0.25">
      <c r="A306" s="3"/>
      <c r="B306" s="18"/>
      <c r="C306">
        <f t="shared" si="8"/>
        <v>0</v>
      </c>
      <c r="D306">
        <f>_xlfn.XLOOKUP(A306,'Tabla de valores'!$A$2:$A$6,'Tabla de valores'!$B$2:$B$6,FALSE)-_xlfn.XLOOKUP(B306,'Tabla de valores'!$A$2:$A$6,'Tabla de valores'!$B$2:$B$6,FALSE)</f>
        <v>0</v>
      </c>
      <c r="E306">
        <f t="shared" si="9"/>
        <v>0</v>
      </c>
    </row>
    <row r="307" spans="1:5" x14ac:dyDescent="0.25">
      <c r="A307" s="3"/>
      <c r="B307" s="18"/>
      <c r="C307">
        <f t="shared" si="8"/>
        <v>0</v>
      </c>
      <c r="D307">
        <f>_xlfn.XLOOKUP(A307,'Tabla de valores'!$A$2:$A$6,'Tabla de valores'!$B$2:$B$6,FALSE)-_xlfn.XLOOKUP(B307,'Tabla de valores'!$A$2:$A$6,'Tabla de valores'!$B$2:$B$6,FALSE)</f>
        <v>0</v>
      </c>
      <c r="E307">
        <f t="shared" si="9"/>
        <v>0</v>
      </c>
    </row>
    <row r="308" spans="1:5" x14ac:dyDescent="0.25">
      <c r="A308" s="3"/>
      <c r="B308" s="18"/>
      <c r="C308">
        <f t="shared" si="8"/>
        <v>0</v>
      </c>
      <c r="D308">
        <f>_xlfn.XLOOKUP(A308,'Tabla de valores'!$A$2:$A$6,'Tabla de valores'!$B$2:$B$6,FALSE)-_xlfn.XLOOKUP(B308,'Tabla de valores'!$A$2:$A$6,'Tabla de valores'!$B$2:$B$6,FALSE)</f>
        <v>0</v>
      </c>
      <c r="E308">
        <f t="shared" si="9"/>
        <v>0</v>
      </c>
    </row>
    <row r="309" spans="1:5" x14ac:dyDescent="0.25">
      <c r="A309" s="3"/>
      <c r="B309" s="18"/>
      <c r="C309">
        <f t="shared" si="8"/>
        <v>0</v>
      </c>
      <c r="D309">
        <f>_xlfn.XLOOKUP(A309,'Tabla de valores'!$A$2:$A$6,'Tabla de valores'!$B$2:$B$6,FALSE)-_xlfn.XLOOKUP(B309,'Tabla de valores'!$A$2:$A$6,'Tabla de valores'!$B$2:$B$6,FALSE)</f>
        <v>0</v>
      </c>
      <c r="E309">
        <f t="shared" si="9"/>
        <v>0</v>
      </c>
    </row>
    <row r="310" spans="1:5" x14ac:dyDescent="0.25">
      <c r="A310" s="3"/>
      <c r="B310" s="18"/>
      <c r="C310">
        <f t="shared" si="8"/>
        <v>0</v>
      </c>
      <c r="D310">
        <f>_xlfn.XLOOKUP(A310,'Tabla de valores'!$A$2:$A$6,'Tabla de valores'!$B$2:$B$6,FALSE)-_xlfn.XLOOKUP(B310,'Tabla de valores'!$A$2:$A$6,'Tabla de valores'!$B$2:$B$6,FALSE)</f>
        <v>0</v>
      </c>
      <c r="E310">
        <f t="shared" si="9"/>
        <v>0</v>
      </c>
    </row>
    <row r="311" spans="1:5" x14ac:dyDescent="0.25">
      <c r="A311" s="3"/>
      <c r="B311" s="18"/>
      <c r="C311">
        <f t="shared" si="8"/>
        <v>0</v>
      </c>
      <c r="D311">
        <f>_xlfn.XLOOKUP(A311,'Tabla de valores'!$A$2:$A$6,'Tabla de valores'!$B$2:$B$6,FALSE)-_xlfn.XLOOKUP(B311,'Tabla de valores'!$A$2:$A$6,'Tabla de valores'!$B$2:$B$6,FALSE)</f>
        <v>0</v>
      </c>
      <c r="E311">
        <f t="shared" si="9"/>
        <v>0</v>
      </c>
    </row>
    <row r="312" spans="1:5" x14ac:dyDescent="0.25">
      <c r="A312" s="3"/>
      <c r="B312" s="18"/>
      <c r="C312">
        <f t="shared" si="8"/>
        <v>0</v>
      </c>
      <c r="D312">
        <f>_xlfn.XLOOKUP(A312,'Tabla de valores'!$A$2:$A$6,'Tabla de valores'!$B$2:$B$6,FALSE)-_xlfn.XLOOKUP(B312,'Tabla de valores'!$A$2:$A$6,'Tabla de valores'!$B$2:$B$6,FALSE)</f>
        <v>0</v>
      </c>
      <c r="E312">
        <f t="shared" si="9"/>
        <v>0</v>
      </c>
    </row>
    <row r="313" spans="1:5" x14ac:dyDescent="0.25">
      <c r="A313" s="3"/>
      <c r="B313" s="18"/>
      <c r="C313">
        <f t="shared" si="8"/>
        <v>0</v>
      </c>
      <c r="D313">
        <f>_xlfn.XLOOKUP(A313,'Tabla de valores'!$A$2:$A$6,'Tabla de valores'!$B$2:$B$6,FALSE)-_xlfn.XLOOKUP(B313,'Tabla de valores'!$A$2:$A$6,'Tabla de valores'!$B$2:$B$6,FALSE)</f>
        <v>0</v>
      </c>
      <c r="E313">
        <f t="shared" si="9"/>
        <v>0</v>
      </c>
    </row>
    <row r="314" spans="1:5" x14ac:dyDescent="0.25">
      <c r="A314" s="3"/>
      <c r="B314" s="18"/>
      <c r="C314">
        <f t="shared" si="8"/>
        <v>0</v>
      </c>
      <c r="D314">
        <f>_xlfn.XLOOKUP(A314,'Tabla de valores'!$A$2:$A$6,'Tabla de valores'!$B$2:$B$6,FALSE)-_xlfn.XLOOKUP(B314,'Tabla de valores'!$A$2:$A$6,'Tabla de valores'!$B$2:$B$6,FALSE)</f>
        <v>0</v>
      </c>
      <c r="E314">
        <f t="shared" si="9"/>
        <v>0</v>
      </c>
    </row>
    <row r="315" spans="1:5" x14ac:dyDescent="0.25">
      <c r="A315" s="3"/>
      <c r="B315" s="18"/>
      <c r="C315">
        <f t="shared" si="8"/>
        <v>0</v>
      </c>
      <c r="D315">
        <f>_xlfn.XLOOKUP(A315,'Tabla de valores'!$A$2:$A$6,'Tabla de valores'!$B$2:$B$6,FALSE)-_xlfn.XLOOKUP(B315,'Tabla de valores'!$A$2:$A$6,'Tabla de valores'!$B$2:$B$6,FALSE)</f>
        <v>0</v>
      </c>
      <c r="E315">
        <f t="shared" si="9"/>
        <v>0</v>
      </c>
    </row>
    <row r="316" spans="1:5" x14ac:dyDescent="0.25">
      <c r="A316" s="3"/>
      <c r="B316" s="18"/>
      <c r="C316">
        <f t="shared" si="8"/>
        <v>0</v>
      </c>
      <c r="D316">
        <f>_xlfn.XLOOKUP(A316,'Tabla de valores'!$A$2:$A$6,'Tabla de valores'!$B$2:$B$6,FALSE)-_xlfn.XLOOKUP(B316,'Tabla de valores'!$A$2:$A$6,'Tabla de valores'!$B$2:$B$6,FALSE)</f>
        <v>0</v>
      </c>
      <c r="E316">
        <f t="shared" si="9"/>
        <v>0</v>
      </c>
    </row>
    <row r="317" spans="1:5" x14ac:dyDescent="0.25">
      <c r="A317" s="3"/>
      <c r="B317" s="18"/>
      <c r="C317">
        <f t="shared" si="8"/>
        <v>0</v>
      </c>
      <c r="D317">
        <f>_xlfn.XLOOKUP(A317,'Tabla de valores'!$A$2:$A$6,'Tabla de valores'!$B$2:$B$6,FALSE)-_xlfn.XLOOKUP(B317,'Tabla de valores'!$A$2:$A$6,'Tabla de valores'!$B$2:$B$6,FALSE)</f>
        <v>0</v>
      </c>
      <c r="E317">
        <f t="shared" si="9"/>
        <v>0</v>
      </c>
    </row>
    <row r="318" spans="1:5" x14ac:dyDescent="0.25">
      <c r="A318" s="3"/>
      <c r="B318" s="18"/>
      <c r="C318">
        <f t="shared" si="8"/>
        <v>0</v>
      </c>
      <c r="D318">
        <f>_xlfn.XLOOKUP(A318,'Tabla de valores'!$A$2:$A$6,'Tabla de valores'!$B$2:$B$6,FALSE)-_xlfn.XLOOKUP(B318,'Tabla de valores'!$A$2:$A$6,'Tabla de valores'!$B$2:$B$6,FALSE)</f>
        <v>0</v>
      </c>
      <c r="E318">
        <f t="shared" si="9"/>
        <v>0</v>
      </c>
    </row>
    <row r="319" spans="1:5" x14ac:dyDescent="0.25">
      <c r="A319" s="3"/>
      <c r="B319" s="18"/>
      <c r="C319">
        <f t="shared" si="8"/>
        <v>0</v>
      </c>
      <c r="D319">
        <f>_xlfn.XLOOKUP(A319,'Tabla de valores'!$A$2:$A$6,'Tabla de valores'!$B$2:$B$6,FALSE)-_xlfn.XLOOKUP(B319,'Tabla de valores'!$A$2:$A$6,'Tabla de valores'!$B$2:$B$6,FALSE)</f>
        <v>0</v>
      </c>
      <c r="E319">
        <f t="shared" si="9"/>
        <v>0</v>
      </c>
    </row>
    <row r="320" spans="1:5" x14ac:dyDescent="0.25">
      <c r="A320" s="3"/>
      <c r="B320" s="18"/>
      <c r="C320">
        <f t="shared" si="8"/>
        <v>0</v>
      </c>
      <c r="D320">
        <f>_xlfn.XLOOKUP(A320,'Tabla de valores'!$A$2:$A$6,'Tabla de valores'!$B$2:$B$6,FALSE)-_xlfn.XLOOKUP(B320,'Tabla de valores'!$A$2:$A$6,'Tabla de valores'!$B$2:$B$6,FALSE)</f>
        <v>0</v>
      </c>
      <c r="E320">
        <f t="shared" si="9"/>
        <v>0</v>
      </c>
    </row>
    <row r="321" spans="1:5" x14ac:dyDescent="0.25">
      <c r="A321" s="3"/>
      <c r="B321" s="18"/>
      <c r="C321">
        <f t="shared" si="8"/>
        <v>0</v>
      </c>
      <c r="D321">
        <f>_xlfn.XLOOKUP(A321,'Tabla de valores'!$A$2:$A$6,'Tabla de valores'!$B$2:$B$6,FALSE)-_xlfn.XLOOKUP(B321,'Tabla de valores'!$A$2:$A$6,'Tabla de valores'!$B$2:$B$6,FALSE)</f>
        <v>0</v>
      </c>
      <c r="E321">
        <f t="shared" si="9"/>
        <v>0</v>
      </c>
    </row>
    <row r="322" spans="1:5" x14ac:dyDescent="0.25">
      <c r="A322" s="3"/>
      <c r="B322" s="18"/>
      <c r="C322">
        <f t="shared" si="8"/>
        <v>0</v>
      </c>
      <c r="D322">
        <f>_xlfn.XLOOKUP(A322,'Tabla de valores'!$A$2:$A$6,'Tabla de valores'!$B$2:$B$6,FALSE)-_xlfn.XLOOKUP(B322,'Tabla de valores'!$A$2:$A$6,'Tabla de valores'!$B$2:$B$6,FALSE)</f>
        <v>0</v>
      </c>
      <c r="E322">
        <f t="shared" si="9"/>
        <v>0</v>
      </c>
    </row>
    <row r="323" spans="1:5" x14ac:dyDescent="0.25">
      <c r="A323" s="3"/>
      <c r="B323" s="18"/>
      <c r="C323">
        <f t="shared" ref="C323:C350" si="10">IF(OR(ISBLANK(A323), ISBLANK(B323)), , IF(A323 &lt; B323, "Incremento", IF(A323 &gt; B323, "Decremento", "Sin cambio")))</f>
        <v>0</v>
      </c>
      <c r="D323">
        <f>_xlfn.XLOOKUP(A323,'Tabla de valores'!$A$2:$A$6,'Tabla de valores'!$B$2:$B$6,FALSE)-_xlfn.XLOOKUP(B323,'Tabla de valores'!$A$2:$A$6,'Tabla de valores'!$B$2:$B$6,FALSE)</f>
        <v>0</v>
      </c>
      <c r="E323">
        <f t="shared" ref="E323:E350" si="11">IF(AND(C323=0, D323=0), , IF(C323="Incremento", IF(ABS(D323)=1, CONCATENATE("Más ", ABS(D323), " nivel"), CONCATENATE("Más ", ABS(D323), " niveles")),IF(C323="Decremento",IF(D323=1, CONCATENATE("Menos ", D323, " nivel"), CONCATENATE("Menos ", D323, " niveles")), "Sin cambio")))</f>
        <v>0</v>
      </c>
    </row>
    <row r="324" spans="1:5" x14ac:dyDescent="0.25">
      <c r="A324" s="3"/>
      <c r="B324" s="18"/>
      <c r="C324">
        <f t="shared" si="10"/>
        <v>0</v>
      </c>
      <c r="D324">
        <f>_xlfn.XLOOKUP(A324,'Tabla de valores'!$A$2:$A$6,'Tabla de valores'!$B$2:$B$6,FALSE)-_xlfn.XLOOKUP(B324,'Tabla de valores'!$A$2:$A$6,'Tabla de valores'!$B$2:$B$6,FALSE)</f>
        <v>0</v>
      </c>
      <c r="E324">
        <f t="shared" si="11"/>
        <v>0</v>
      </c>
    </row>
    <row r="325" spans="1:5" x14ac:dyDescent="0.25">
      <c r="A325" s="3"/>
      <c r="B325" s="18"/>
      <c r="C325">
        <f t="shared" si="10"/>
        <v>0</v>
      </c>
      <c r="D325">
        <f>_xlfn.XLOOKUP(A325,'Tabla de valores'!$A$2:$A$6,'Tabla de valores'!$B$2:$B$6,FALSE)-_xlfn.XLOOKUP(B325,'Tabla de valores'!$A$2:$A$6,'Tabla de valores'!$B$2:$B$6,FALSE)</f>
        <v>0</v>
      </c>
      <c r="E325">
        <f t="shared" si="11"/>
        <v>0</v>
      </c>
    </row>
    <row r="326" spans="1:5" x14ac:dyDescent="0.25">
      <c r="A326" s="3"/>
      <c r="B326" s="18"/>
      <c r="C326">
        <f t="shared" si="10"/>
        <v>0</v>
      </c>
      <c r="D326">
        <f>_xlfn.XLOOKUP(A326,'Tabla de valores'!$A$2:$A$6,'Tabla de valores'!$B$2:$B$6,FALSE)-_xlfn.XLOOKUP(B326,'Tabla de valores'!$A$2:$A$6,'Tabla de valores'!$B$2:$B$6,FALSE)</f>
        <v>0</v>
      </c>
      <c r="E326">
        <f t="shared" si="11"/>
        <v>0</v>
      </c>
    </row>
    <row r="327" spans="1:5" x14ac:dyDescent="0.25">
      <c r="A327" s="3"/>
      <c r="B327" s="18"/>
      <c r="C327">
        <f t="shared" si="10"/>
        <v>0</v>
      </c>
      <c r="D327">
        <f>_xlfn.XLOOKUP(A327,'Tabla de valores'!$A$2:$A$6,'Tabla de valores'!$B$2:$B$6,FALSE)-_xlfn.XLOOKUP(B327,'Tabla de valores'!$A$2:$A$6,'Tabla de valores'!$B$2:$B$6,FALSE)</f>
        <v>0</v>
      </c>
      <c r="E327">
        <f t="shared" si="11"/>
        <v>0</v>
      </c>
    </row>
    <row r="328" spans="1:5" x14ac:dyDescent="0.25">
      <c r="A328" s="3"/>
      <c r="B328" s="18"/>
      <c r="C328">
        <f t="shared" si="10"/>
        <v>0</v>
      </c>
      <c r="D328">
        <f>_xlfn.XLOOKUP(A328,'Tabla de valores'!$A$2:$A$6,'Tabla de valores'!$B$2:$B$6,FALSE)-_xlfn.XLOOKUP(B328,'Tabla de valores'!$A$2:$A$6,'Tabla de valores'!$B$2:$B$6,FALSE)</f>
        <v>0</v>
      </c>
      <c r="E328">
        <f t="shared" si="11"/>
        <v>0</v>
      </c>
    </row>
    <row r="329" spans="1:5" x14ac:dyDescent="0.25">
      <c r="A329" s="3"/>
      <c r="B329" s="18"/>
      <c r="C329">
        <f t="shared" si="10"/>
        <v>0</v>
      </c>
      <c r="D329">
        <f>_xlfn.XLOOKUP(A329,'Tabla de valores'!$A$2:$A$6,'Tabla de valores'!$B$2:$B$6,FALSE)-_xlfn.XLOOKUP(B329,'Tabla de valores'!$A$2:$A$6,'Tabla de valores'!$B$2:$B$6,FALSE)</f>
        <v>0</v>
      </c>
      <c r="E329">
        <f t="shared" si="11"/>
        <v>0</v>
      </c>
    </row>
    <row r="330" spans="1:5" x14ac:dyDescent="0.25">
      <c r="A330" s="3"/>
      <c r="B330" s="18"/>
      <c r="C330">
        <f t="shared" si="10"/>
        <v>0</v>
      </c>
      <c r="D330">
        <f>_xlfn.XLOOKUP(A330,'Tabla de valores'!$A$2:$A$6,'Tabla de valores'!$B$2:$B$6,FALSE)-_xlfn.XLOOKUP(B330,'Tabla de valores'!$A$2:$A$6,'Tabla de valores'!$B$2:$B$6,FALSE)</f>
        <v>0</v>
      </c>
      <c r="E330">
        <f t="shared" si="11"/>
        <v>0</v>
      </c>
    </row>
    <row r="331" spans="1:5" x14ac:dyDescent="0.25">
      <c r="A331" s="3"/>
      <c r="B331" s="18"/>
      <c r="C331">
        <f t="shared" si="10"/>
        <v>0</v>
      </c>
      <c r="D331">
        <f>_xlfn.XLOOKUP(A331,'Tabla de valores'!$A$2:$A$6,'Tabla de valores'!$B$2:$B$6,FALSE)-_xlfn.XLOOKUP(B331,'Tabla de valores'!$A$2:$A$6,'Tabla de valores'!$B$2:$B$6,FALSE)</f>
        <v>0</v>
      </c>
      <c r="E331">
        <f t="shared" si="11"/>
        <v>0</v>
      </c>
    </row>
    <row r="332" spans="1:5" x14ac:dyDescent="0.25">
      <c r="A332" s="3"/>
      <c r="B332" s="18"/>
      <c r="C332">
        <f t="shared" si="10"/>
        <v>0</v>
      </c>
      <c r="D332">
        <f>_xlfn.XLOOKUP(A332,'Tabla de valores'!$A$2:$A$6,'Tabla de valores'!$B$2:$B$6,FALSE)-_xlfn.XLOOKUP(B332,'Tabla de valores'!$A$2:$A$6,'Tabla de valores'!$B$2:$B$6,FALSE)</f>
        <v>0</v>
      </c>
      <c r="E332">
        <f t="shared" si="11"/>
        <v>0</v>
      </c>
    </row>
    <row r="333" spans="1:5" x14ac:dyDescent="0.25">
      <c r="A333" s="3"/>
      <c r="B333" s="18"/>
      <c r="C333">
        <f t="shared" si="10"/>
        <v>0</v>
      </c>
      <c r="D333">
        <f>_xlfn.XLOOKUP(A333,'Tabla de valores'!$A$2:$A$6,'Tabla de valores'!$B$2:$B$6,FALSE)-_xlfn.XLOOKUP(B333,'Tabla de valores'!$A$2:$A$6,'Tabla de valores'!$B$2:$B$6,FALSE)</f>
        <v>0</v>
      </c>
      <c r="E333">
        <f t="shared" si="11"/>
        <v>0</v>
      </c>
    </row>
    <row r="334" spans="1:5" x14ac:dyDescent="0.25">
      <c r="A334" s="3"/>
      <c r="B334" s="18"/>
      <c r="C334">
        <f t="shared" si="10"/>
        <v>0</v>
      </c>
      <c r="D334">
        <f>_xlfn.XLOOKUP(A334,'Tabla de valores'!$A$2:$A$6,'Tabla de valores'!$B$2:$B$6,FALSE)-_xlfn.XLOOKUP(B334,'Tabla de valores'!$A$2:$A$6,'Tabla de valores'!$B$2:$B$6,FALSE)</f>
        <v>0</v>
      </c>
      <c r="E334">
        <f t="shared" si="11"/>
        <v>0</v>
      </c>
    </row>
    <row r="335" spans="1:5" x14ac:dyDescent="0.25">
      <c r="A335" s="3"/>
      <c r="B335" s="18"/>
      <c r="C335">
        <f t="shared" si="10"/>
        <v>0</v>
      </c>
      <c r="D335">
        <f>_xlfn.XLOOKUP(A335,'Tabla de valores'!$A$2:$A$6,'Tabla de valores'!$B$2:$B$6,FALSE)-_xlfn.XLOOKUP(B335,'Tabla de valores'!$A$2:$A$6,'Tabla de valores'!$B$2:$B$6,FALSE)</f>
        <v>0</v>
      </c>
      <c r="E335">
        <f t="shared" si="11"/>
        <v>0</v>
      </c>
    </row>
    <row r="336" spans="1:5" x14ac:dyDescent="0.25">
      <c r="A336" s="3"/>
      <c r="B336" s="18"/>
      <c r="C336">
        <f t="shared" si="10"/>
        <v>0</v>
      </c>
      <c r="D336">
        <f>_xlfn.XLOOKUP(A336,'Tabla de valores'!$A$2:$A$6,'Tabla de valores'!$B$2:$B$6,FALSE)-_xlfn.XLOOKUP(B336,'Tabla de valores'!$A$2:$A$6,'Tabla de valores'!$B$2:$B$6,FALSE)</f>
        <v>0</v>
      </c>
      <c r="E336">
        <f t="shared" si="11"/>
        <v>0</v>
      </c>
    </row>
    <row r="337" spans="1:5" x14ac:dyDescent="0.25">
      <c r="A337" s="3"/>
      <c r="B337" s="18"/>
      <c r="C337">
        <f t="shared" si="10"/>
        <v>0</v>
      </c>
      <c r="D337">
        <f>_xlfn.XLOOKUP(A337,'Tabla de valores'!$A$2:$A$6,'Tabla de valores'!$B$2:$B$6,FALSE)-_xlfn.XLOOKUP(B337,'Tabla de valores'!$A$2:$A$6,'Tabla de valores'!$B$2:$B$6,FALSE)</f>
        <v>0</v>
      </c>
      <c r="E337">
        <f t="shared" si="11"/>
        <v>0</v>
      </c>
    </row>
    <row r="338" spans="1:5" x14ac:dyDescent="0.25">
      <c r="A338" s="3"/>
      <c r="B338" s="18"/>
      <c r="C338">
        <f t="shared" si="10"/>
        <v>0</v>
      </c>
      <c r="D338">
        <f>_xlfn.XLOOKUP(A338,'Tabla de valores'!$A$2:$A$6,'Tabla de valores'!$B$2:$B$6,FALSE)-_xlfn.XLOOKUP(B338,'Tabla de valores'!$A$2:$A$6,'Tabla de valores'!$B$2:$B$6,FALSE)</f>
        <v>0</v>
      </c>
      <c r="E338">
        <f t="shared" si="11"/>
        <v>0</v>
      </c>
    </row>
    <row r="339" spans="1:5" x14ac:dyDescent="0.25">
      <c r="A339" s="3"/>
      <c r="B339" s="18"/>
      <c r="C339">
        <f t="shared" si="10"/>
        <v>0</v>
      </c>
      <c r="D339">
        <f>_xlfn.XLOOKUP(A339,'Tabla de valores'!$A$2:$A$6,'Tabla de valores'!$B$2:$B$6,FALSE)-_xlfn.XLOOKUP(B339,'Tabla de valores'!$A$2:$A$6,'Tabla de valores'!$B$2:$B$6,FALSE)</f>
        <v>0</v>
      </c>
      <c r="E339">
        <f t="shared" si="11"/>
        <v>0</v>
      </c>
    </row>
    <row r="340" spans="1:5" x14ac:dyDescent="0.25">
      <c r="A340" s="3"/>
      <c r="B340" s="18"/>
      <c r="C340">
        <f t="shared" si="10"/>
        <v>0</v>
      </c>
      <c r="D340">
        <f>_xlfn.XLOOKUP(A340,'Tabla de valores'!$A$2:$A$6,'Tabla de valores'!$B$2:$B$6,FALSE)-_xlfn.XLOOKUP(B340,'Tabla de valores'!$A$2:$A$6,'Tabla de valores'!$B$2:$B$6,FALSE)</f>
        <v>0</v>
      </c>
      <c r="E340">
        <f t="shared" si="11"/>
        <v>0</v>
      </c>
    </row>
    <row r="341" spans="1:5" x14ac:dyDescent="0.25">
      <c r="A341" s="3"/>
      <c r="B341" s="18"/>
      <c r="C341">
        <f t="shared" si="10"/>
        <v>0</v>
      </c>
      <c r="D341">
        <f>_xlfn.XLOOKUP(A341,'Tabla de valores'!$A$2:$A$6,'Tabla de valores'!$B$2:$B$6,FALSE)-_xlfn.XLOOKUP(B341,'Tabla de valores'!$A$2:$A$6,'Tabla de valores'!$B$2:$B$6,FALSE)</f>
        <v>0</v>
      </c>
      <c r="E341">
        <f t="shared" si="11"/>
        <v>0</v>
      </c>
    </row>
    <row r="342" spans="1:5" x14ac:dyDescent="0.25">
      <c r="A342" s="3"/>
      <c r="B342" s="18"/>
      <c r="C342">
        <f t="shared" si="10"/>
        <v>0</v>
      </c>
      <c r="D342">
        <f>_xlfn.XLOOKUP(A342,'Tabla de valores'!$A$2:$A$6,'Tabla de valores'!$B$2:$B$6,FALSE)-_xlfn.XLOOKUP(B342,'Tabla de valores'!$A$2:$A$6,'Tabla de valores'!$B$2:$B$6,FALSE)</f>
        <v>0</v>
      </c>
      <c r="E342">
        <f t="shared" si="11"/>
        <v>0</v>
      </c>
    </row>
    <row r="343" spans="1:5" x14ac:dyDescent="0.25">
      <c r="A343" s="3"/>
      <c r="B343" s="18"/>
      <c r="C343">
        <f t="shared" si="10"/>
        <v>0</v>
      </c>
      <c r="D343">
        <f>_xlfn.XLOOKUP(A343,'Tabla de valores'!$A$2:$A$6,'Tabla de valores'!$B$2:$B$6,FALSE)-_xlfn.XLOOKUP(B343,'Tabla de valores'!$A$2:$A$6,'Tabla de valores'!$B$2:$B$6,FALSE)</f>
        <v>0</v>
      </c>
      <c r="E343">
        <f t="shared" si="11"/>
        <v>0</v>
      </c>
    </row>
    <row r="344" spans="1:5" x14ac:dyDescent="0.25">
      <c r="A344" s="3"/>
      <c r="B344" s="18"/>
      <c r="C344">
        <f t="shared" si="10"/>
        <v>0</v>
      </c>
      <c r="D344">
        <f>_xlfn.XLOOKUP(A344,'Tabla de valores'!$A$2:$A$6,'Tabla de valores'!$B$2:$B$6,FALSE)-_xlfn.XLOOKUP(B344,'Tabla de valores'!$A$2:$A$6,'Tabla de valores'!$B$2:$B$6,FALSE)</f>
        <v>0</v>
      </c>
      <c r="E344">
        <f t="shared" si="11"/>
        <v>0</v>
      </c>
    </row>
    <row r="345" spans="1:5" x14ac:dyDescent="0.25">
      <c r="A345" s="3"/>
      <c r="B345" s="18"/>
      <c r="C345">
        <f t="shared" si="10"/>
        <v>0</v>
      </c>
      <c r="D345">
        <f>_xlfn.XLOOKUP(A345,'Tabla de valores'!$A$2:$A$6,'Tabla de valores'!$B$2:$B$6,FALSE)-_xlfn.XLOOKUP(B345,'Tabla de valores'!$A$2:$A$6,'Tabla de valores'!$B$2:$B$6,FALSE)</f>
        <v>0</v>
      </c>
      <c r="E345">
        <f t="shared" si="11"/>
        <v>0</v>
      </c>
    </row>
    <row r="346" spans="1:5" x14ac:dyDescent="0.25">
      <c r="A346" s="3"/>
      <c r="B346" s="18"/>
      <c r="C346">
        <f t="shared" si="10"/>
        <v>0</v>
      </c>
      <c r="D346">
        <f>_xlfn.XLOOKUP(A346,'Tabla de valores'!$A$2:$A$6,'Tabla de valores'!$B$2:$B$6,FALSE)-_xlfn.XLOOKUP(B346,'Tabla de valores'!$A$2:$A$6,'Tabla de valores'!$B$2:$B$6,FALSE)</f>
        <v>0</v>
      </c>
      <c r="E346">
        <f t="shared" si="11"/>
        <v>0</v>
      </c>
    </row>
    <row r="347" spans="1:5" x14ac:dyDescent="0.25">
      <c r="A347" s="3"/>
      <c r="B347" s="18"/>
      <c r="C347">
        <f t="shared" si="10"/>
        <v>0</v>
      </c>
      <c r="D347">
        <f>_xlfn.XLOOKUP(A347,'Tabla de valores'!$A$2:$A$6,'Tabla de valores'!$B$2:$B$6,FALSE)-_xlfn.XLOOKUP(B347,'Tabla de valores'!$A$2:$A$6,'Tabla de valores'!$B$2:$B$6,FALSE)</f>
        <v>0</v>
      </c>
      <c r="E347">
        <f t="shared" si="11"/>
        <v>0</v>
      </c>
    </row>
    <row r="348" spans="1:5" x14ac:dyDescent="0.25">
      <c r="A348" s="3"/>
      <c r="B348" s="18"/>
      <c r="C348">
        <f t="shared" si="10"/>
        <v>0</v>
      </c>
      <c r="D348">
        <f>_xlfn.XLOOKUP(A348,'Tabla de valores'!$A$2:$A$6,'Tabla de valores'!$B$2:$B$6,FALSE)-_xlfn.XLOOKUP(B348,'Tabla de valores'!$A$2:$A$6,'Tabla de valores'!$B$2:$B$6,FALSE)</f>
        <v>0</v>
      </c>
      <c r="E348">
        <f t="shared" si="11"/>
        <v>0</v>
      </c>
    </row>
    <row r="349" spans="1:5" x14ac:dyDescent="0.25">
      <c r="A349" s="3"/>
      <c r="B349" s="18"/>
      <c r="C349">
        <f t="shared" si="10"/>
        <v>0</v>
      </c>
      <c r="D349">
        <f>_xlfn.XLOOKUP(A349,'Tabla de valores'!$A$2:$A$6,'Tabla de valores'!$B$2:$B$6,FALSE)-_xlfn.XLOOKUP(B349,'Tabla de valores'!$A$2:$A$6,'Tabla de valores'!$B$2:$B$6,FALSE)</f>
        <v>0</v>
      </c>
      <c r="E349">
        <f t="shared" si="11"/>
        <v>0</v>
      </c>
    </row>
    <row r="350" spans="1:5" x14ac:dyDescent="0.25">
      <c r="A350" s="3"/>
      <c r="B350" s="18"/>
      <c r="C350">
        <f t="shared" si="10"/>
        <v>0</v>
      </c>
      <c r="D350">
        <f>_xlfn.XLOOKUP(A350,'Tabla de valores'!$A$2:$A$6,'Tabla de valores'!$B$2:$B$6,FALSE)-_xlfn.XLOOKUP(B350,'Tabla de valores'!$A$2:$A$6,'Tabla de valores'!$B$2:$B$6,FALSE)</f>
        <v>0</v>
      </c>
      <c r="E350">
        <f t="shared" si="11"/>
        <v>0</v>
      </c>
    </row>
  </sheetData>
  <pageMargins left="0.7" right="0.7" top="0.75" bottom="0.75" header="0.3" footer="0.3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5112-A1A8-428A-AEDD-0B5567F11341}">
  <sheetPr codeName="Sheet8"/>
  <dimension ref="A1:L39"/>
  <sheetViews>
    <sheetView zoomScale="68" workbookViewId="0">
      <selection activeCell="C1" sqref="C1:E2"/>
    </sheetView>
  </sheetViews>
  <sheetFormatPr defaultRowHeight="12.5" x14ac:dyDescent="0.25"/>
  <cols>
    <col min="7" max="7" width="14.90625" bestFit="1" customWidth="1"/>
    <col min="8" max="8" width="33" bestFit="1" customWidth="1"/>
    <col min="9" max="9" width="8.08984375" bestFit="1" customWidth="1"/>
    <col min="10" max="10" width="6.26953125" bestFit="1" customWidth="1"/>
    <col min="11" max="11" width="10.26953125" bestFit="1" customWidth="1"/>
    <col min="12" max="12" width="13" bestFit="1" customWidth="1"/>
    <col min="13" max="13" width="27.36328125" bestFit="1" customWidth="1"/>
  </cols>
  <sheetData>
    <row r="1" spans="1:8" x14ac:dyDescent="0.25">
      <c r="A1" s="3" t="s">
        <v>92</v>
      </c>
      <c r="B1" s="4" t="s">
        <v>93</v>
      </c>
      <c r="C1" t="s">
        <v>79</v>
      </c>
      <c r="D1" t="s">
        <v>131</v>
      </c>
      <c r="E1" t="s">
        <v>80</v>
      </c>
      <c r="G1" s="5" t="s">
        <v>72</v>
      </c>
      <c r="H1" t="s">
        <v>82</v>
      </c>
    </row>
    <row r="2" spans="1:8" x14ac:dyDescent="0.25">
      <c r="A2" s="3" t="s">
        <v>7</v>
      </c>
      <c r="B2" s="4" t="s">
        <v>6</v>
      </c>
      <c r="C2" t="str">
        <f>IF(A2&lt;B2,"Incremento",IF(A2&gt;B2,"Decremento","Sin cambio"))</f>
        <v>Incremento</v>
      </c>
      <c r="D2">
        <f>_xlfn.XLOOKUP(A2,'Tabla de valores'!$A$2:$A$6,'Tabla de valores'!$B$2:$B$6,FALSE)-_xlfn.XLOOKUP(B2,'Tabla de valores'!$A$2:$A$6,'Tabla de valores'!$B$2:$B$6,FALSE)</f>
        <v>-1</v>
      </c>
      <c r="E2" t="str">
        <f>IF(C2="Incremento", IF(ABS(D2)=1, CONCATENATE("Más ", ABS(D2), " nivel"), CONCATENATE("Más ", ABS(D2), " niveles")),IF(C2="Decremento",IF(D2=1, CONCATENATE("Menos ", D2, " nivel"), CONCATENATE("Menos ", D2, " niveles")), "Sin cambio"))</f>
        <v>Más 1 nivel</v>
      </c>
      <c r="G2" s="6" t="s">
        <v>85</v>
      </c>
      <c r="H2" s="17">
        <v>6</v>
      </c>
    </row>
    <row r="3" spans="1:8" x14ac:dyDescent="0.25">
      <c r="A3" s="3" t="s">
        <v>8</v>
      </c>
      <c r="B3" s="4" t="s">
        <v>8</v>
      </c>
      <c r="C3" t="str">
        <f t="shared" ref="C3:C19" si="0">IF(A3&lt;B3,"Incremento",IF(A3&gt;B3,"Decremento","Sin cambio"))</f>
        <v>Sin cambio</v>
      </c>
      <c r="D3">
        <f>_xlfn.XLOOKUP(A3,'Tabla de valores'!$A$2:$A$6,'Tabla de valores'!$B$2:$B$6,FALSE)-_xlfn.XLOOKUP(B3,'Tabla de valores'!$A$2:$A$6,'Tabla de valores'!$B$2:$B$6,FALSE)</f>
        <v>0</v>
      </c>
      <c r="E3" t="str">
        <f t="shared" ref="E3:E19" si="1">IF(C3="Incremento", IF(ABS(D3)=1, CONCATENATE("Más ", ABS(D3), " nivel"), CONCATENATE("Más ", ABS(D3), " niveles")),IF(C3="Decremento",IF(D3=1, CONCATENATE("Menos ", D3, " nivel"), CONCATENATE("Menos ", D3, " niveles")), "Sin cambio"))</f>
        <v>Sin cambio</v>
      </c>
      <c r="G3" s="6" t="s">
        <v>86</v>
      </c>
      <c r="H3" s="17">
        <v>7</v>
      </c>
    </row>
    <row r="4" spans="1:8" x14ac:dyDescent="0.25">
      <c r="A4" s="3" t="s">
        <v>7</v>
      </c>
      <c r="B4" s="4" t="s">
        <v>20</v>
      </c>
      <c r="C4" t="str">
        <f t="shared" si="0"/>
        <v>Incremento</v>
      </c>
      <c r="D4">
        <f>_xlfn.XLOOKUP(A4,'Tabla de valores'!$A$2:$A$6,'Tabla de valores'!$B$2:$B$6,FALSE)-_xlfn.XLOOKUP(B4,'Tabla de valores'!$A$2:$A$6,'Tabla de valores'!$B$2:$B$6,FALSE)</f>
        <v>-2</v>
      </c>
      <c r="E4" t="str">
        <f t="shared" si="1"/>
        <v>Más 2 niveles</v>
      </c>
      <c r="G4" s="6" t="s">
        <v>87</v>
      </c>
      <c r="H4" s="17">
        <v>5</v>
      </c>
    </row>
    <row r="5" spans="1:8" x14ac:dyDescent="0.25">
      <c r="A5" s="3" t="s">
        <v>7</v>
      </c>
      <c r="B5" s="4" t="s">
        <v>8</v>
      </c>
      <c r="C5" t="str">
        <f t="shared" si="0"/>
        <v>Decremento</v>
      </c>
      <c r="D5">
        <f>_xlfn.XLOOKUP(A5,'Tabla de valores'!$A$2:$A$6,'Tabla de valores'!$B$2:$B$6,FALSE)-_xlfn.XLOOKUP(B5,'Tabla de valores'!$A$2:$A$6,'Tabla de valores'!$B$2:$B$6,FALSE)</f>
        <v>1</v>
      </c>
      <c r="E5" t="str">
        <f t="shared" si="1"/>
        <v>Menos 1 nivel</v>
      </c>
      <c r="G5" s="6" t="s">
        <v>73</v>
      </c>
      <c r="H5" s="17">
        <v>18</v>
      </c>
    </row>
    <row r="6" spans="1:8" x14ac:dyDescent="0.25">
      <c r="A6" s="3" t="s">
        <v>7</v>
      </c>
      <c r="B6" s="4" t="s">
        <v>7</v>
      </c>
      <c r="C6" t="str">
        <f t="shared" si="0"/>
        <v>Sin cambio</v>
      </c>
      <c r="D6">
        <f>_xlfn.XLOOKUP(A6,'Tabla de valores'!$A$2:$A$6,'Tabla de valores'!$B$2:$B$6,FALSE)-_xlfn.XLOOKUP(B6,'Tabla de valores'!$A$2:$A$6,'Tabla de valores'!$B$2:$B$6,FALSE)</f>
        <v>0</v>
      </c>
      <c r="E6" t="str">
        <f t="shared" si="1"/>
        <v>Sin cambio</v>
      </c>
    </row>
    <row r="7" spans="1:8" x14ac:dyDescent="0.25">
      <c r="A7" s="3" t="s">
        <v>6</v>
      </c>
      <c r="B7" s="4" t="s">
        <v>6</v>
      </c>
      <c r="C7" t="str">
        <f t="shared" si="0"/>
        <v>Sin cambio</v>
      </c>
      <c r="D7">
        <f>_xlfn.XLOOKUP(A7,'Tabla de valores'!$A$2:$A$6,'Tabla de valores'!$B$2:$B$6,FALSE)-_xlfn.XLOOKUP(B7,'Tabla de valores'!$A$2:$A$6,'Tabla de valores'!$B$2:$B$6,FALSE)</f>
        <v>0</v>
      </c>
      <c r="E7" t="str">
        <f t="shared" si="1"/>
        <v>Sin cambio</v>
      </c>
    </row>
    <row r="8" spans="1:8" x14ac:dyDescent="0.25">
      <c r="A8" s="3" t="s">
        <v>8</v>
      </c>
      <c r="B8" s="4" t="s">
        <v>7</v>
      </c>
      <c r="C8" t="str">
        <f t="shared" si="0"/>
        <v>Incremento</v>
      </c>
      <c r="D8">
        <f>_xlfn.XLOOKUP(A8,'Tabla de valores'!$A$2:$A$6,'Tabla de valores'!$B$2:$B$6,FALSE)-_xlfn.XLOOKUP(B8,'Tabla de valores'!$A$2:$A$6,'Tabla de valores'!$B$2:$B$6,FALSE)</f>
        <v>-1</v>
      </c>
      <c r="E8" t="str">
        <f t="shared" si="1"/>
        <v>Más 1 nivel</v>
      </c>
      <c r="G8" s="5" t="s">
        <v>72</v>
      </c>
      <c r="H8" t="s">
        <v>83</v>
      </c>
    </row>
    <row r="9" spans="1:8" x14ac:dyDescent="0.25">
      <c r="A9" s="3" t="s">
        <v>8</v>
      </c>
      <c r="B9" s="4" t="s">
        <v>8</v>
      </c>
      <c r="C9" t="str">
        <f t="shared" si="0"/>
        <v>Sin cambio</v>
      </c>
      <c r="D9">
        <f>_xlfn.XLOOKUP(A9,'Tabla de valores'!$A$2:$A$6,'Tabla de valores'!$B$2:$B$6,FALSE)-_xlfn.XLOOKUP(B9,'Tabla de valores'!$A$2:$A$6,'Tabla de valores'!$B$2:$B$6,FALSE)</f>
        <v>0</v>
      </c>
      <c r="E9" t="str">
        <f t="shared" si="1"/>
        <v>Sin cambio</v>
      </c>
      <c r="G9" s="6" t="s">
        <v>91</v>
      </c>
      <c r="H9" s="17">
        <v>1</v>
      </c>
    </row>
    <row r="10" spans="1:8" x14ac:dyDescent="0.25">
      <c r="A10" s="3" t="s">
        <v>6</v>
      </c>
      <c r="B10" s="4" t="s">
        <v>8</v>
      </c>
      <c r="C10" t="str">
        <f t="shared" si="0"/>
        <v>Decremento</v>
      </c>
      <c r="D10">
        <f>_xlfn.XLOOKUP(A10,'Tabla de valores'!$A$2:$A$6,'Tabla de valores'!$B$2:$B$6,FALSE)-_xlfn.XLOOKUP(B10,'Tabla de valores'!$A$2:$A$6,'Tabla de valores'!$B$2:$B$6,FALSE)</f>
        <v>2</v>
      </c>
      <c r="E10" t="str">
        <f t="shared" si="1"/>
        <v>Menos 2 niveles</v>
      </c>
      <c r="G10" s="6" t="s">
        <v>88</v>
      </c>
      <c r="H10" s="17">
        <v>5</v>
      </c>
    </row>
    <row r="11" spans="1:8" x14ac:dyDescent="0.25">
      <c r="A11" s="3" t="s">
        <v>7</v>
      </c>
      <c r="B11" s="4" t="s">
        <v>8</v>
      </c>
      <c r="C11" t="str">
        <f t="shared" si="0"/>
        <v>Decremento</v>
      </c>
      <c r="D11">
        <f>_xlfn.XLOOKUP(A11,'Tabla de valores'!$A$2:$A$6,'Tabla de valores'!$B$2:$B$6,FALSE)-_xlfn.XLOOKUP(B11,'Tabla de valores'!$A$2:$A$6,'Tabla de valores'!$B$2:$B$6,FALSE)</f>
        <v>1</v>
      </c>
      <c r="E11" t="str">
        <f t="shared" si="1"/>
        <v>Menos 1 nivel</v>
      </c>
      <c r="G11" s="6" t="s">
        <v>86</v>
      </c>
      <c r="H11" s="17">
        <v>7</v>
      </c>
    </row>
    <row r="12" spans="1:8" x14ac:dyDescent="0.25">
      <c r="A12" s="3" t="s">
        <v>8</v>
      </c>
      <c r="B12" s="4" t="s">
        <v>8</v>
      </c>
      <c r="C12" t="str">
        <f t="shared" si="0"/>
        <v>Sin cambio</v>
      </c>
      <c r="D12">
        <f>_xlfn.XLOOKUP(A12,'Tabla de valores'!$A$2:$A$6,'Tabla de valores'!$B$2:$B$6,FALSE)-_xlfn.XLOOKUP(B12,'Tabla de valores'!$A$2:$A$6,'Tabla de valores'!$B$2:$B$6,FALSE)</f>
        <v>0</v>
      </c>
      <c r="E12" t="str">
        <f t="shared" si="1"/>
        <v>Sin cambio</v>
      </c>
      <c r="G12" s="6" t="s">
        <v>89</v>
      </c>
      <c r="H12" s="17">
        <v>4</v>
      </c>
    </row>
    <row r="13" spans="1:8" x14ac:dyDescent="0.25">
      <c r="A13" s="3" t="s">
        <v>7</v>
      </c>
      <c r="B13" s="4" t="s">
        <v>8</v>
      </c>
      <c r="C13" t="str">
        <f t="shared" si="0"/>
        <v>Decremento</v>
      </c>
      <c r="D13">
        <f>_xlfn.XLOOKUP(A13,'Tabla de valores'!$A$2:$A$6,'Tabla de valores'!$B$2:$B$6,FALSE)-_xlfn.XLOOKUP(B13,'Tabla de valores'!$A$2:$A$6,'Tabla de valores'!$B$2:$B$6,FALSE)</f>
        <v>1</v>
      </c>
      <c r="E13" t="str">
        <f t="shared" si="1"/>
        <v>Menos 1 nivel</v>
      </c>
      <c r="G13" s="6" t="s">
        <v>90</v>
      </c>
      <c r="H13" s="17">
        <v>1</v>
      </c>
    </row>
    <row r="14" spans="1:8" x14ac:dyDescent="0.25">
      <c r="A14" s="3" t="s">
        <v>6</v>
      </c>
      <c r="B14" s="4" t="s">
        <v>6</v>
      </c>
      <c r="C14" t="str">
        <f t="shared" si="0"/>
        <v>Sin cambio</v>
      </c>
      <c r="D14">
        <f>_xlfn.XLOOKUP(A14,'Tabla de valores'!$A$2:$A$6,'Tabla de valores'!$B$2:$B$6,FALSE)-_xlfn.XLOOKUP(B14,'Tabla de valores'!$A$2:$A$6,'Tabla de valores'!$B$2:$B$6,FALSE)</f>
        <v>0</v>
      </c>
      <c r="E14" t="str">
        <f t="shared" si="1"/>
        <v>Sin cambio</v>
      </c>
      <c r="G14" s="6" t="s">
        <v>73</v>
      </c>
      <c r="H14" s="17">
        <v>18</v>
      </c>
    </row>
    <row r="15" spans="1:8" x14ac:dyDescent="0.25">
      <c r="A15" s="3" t="s">
        <v>10</v>
      </c>
      <c r="B15" s="4" t="s">
        <v>8</v>
      </c>
      <c r="C15" t="str">
        <f t="shared" si="0"/>
        <v>Incremento</v>
      </c>
      <c r="D15">
        <f>_xlfn.XLOOKUP(A15,'Tabla de valores'!$A$2:$A$6,'Tabla de valores'!$B$2:$B$6,FALSE)-_xlfn.XLOOKUP(B15,'Tabla de valores'!$A$2:$A$6,'Tabla de valores'!$B$2:$B$6,FALSE)</f>
        <v>-1</v>
      </c>
      <c r="E15" t="str">
        <f t="shared" si="1"/>
        <v>Más 1 nivel</v>
      </c>
    </row>
    <row r="16" spans="1:8" x14ac:dyDescent="0.25">
      <c r="A16" s="3" t="s">
        <v>6</v>
      </c>
      <c r="B16" s="4" t="s">
        <v>7</v>
      </c>
      <c r="C16" t="str">
        <f t="shared" si="0"/>
        <v>Decremento</v>
      </c>
      <c r="D16">
        <f>_xlfn.XLOOKUP(A16,'Tabla de valores'!$A$2:$A$6,'Tabla de valores'!$B$2:$B$6,FALSE)-_xlfn.XLOOKUP(B16,'Tabla de valores'!$A$2:$A$6,'Tabla de valores'!$B$2:$B$6,FALSE)</f>
        <v>1</v>
      </c>
      <c r="E16" t="str">
        <f t="shared" si="1"/>
        <v>Menos 1 nivel</v>
      </c>
      <c r="G16" s="5" t="s">
        <v>72</v>
      </c>
      <c r="H16" t="s">
        <v>94</v>
      </c>
    </row>
    <row r="17" spans="1:9" x14ac:dyDescent="0.25">
      <c r="A17" s="3" t="s">
        <v>7</v>
      </c>
      <c r="B17" s="4" t="s">
        <v>8</v>
      </c>
      <c r="C17" t="str">
        <f t="shared" si="0"/>
        <v>Decremento</v>
      </c>
      <c r="D17">
        <f>_xlfn.XLOOKUP(A17,'Tabla de valores'!$A$2:$A$6,'Tabla de valores'!$B$2:$B$6,FALSE)-_xlfn.XLOOKUP(B17,'Tabla de valores'!$A$2:$A$6,'Tabla de valores'!$B$2:$B$6,FALSE)</f>
        <v>1</v>
      </c>
      <c r="E17" t="str">
        <f t="shared" si="1"/>
        <v>Menos 1 nivel</v>
      </c>
      <c r="G17" s="6" t="s">
        <v>10</v>
      </c>
      <c r="H17" s="17">
        <v>2</v>
      </c>
      <c r="I17" s="7">
        <f>GETPIVOTDATA("Nivel de estrés Antes",$G$16,"Nivel de estrés Antes","1. Muy bajo")/GETPIVOTDATA("Nivel de estrés Antes",$G$16)</f>
        <v>0.1111111111111111</v>
      </c>
    </row>
    <row r="18" spans="1:9" x14ac:dyDescent="0.25">
      <c r="A18" s="3" t="s">
        <v>8</v>
      </c>
      <c r="B18" s="4" t="s">
        <v>8</v>
      </c>
      <c r="C18" t="str">
        <f t="shared" si="0"/>
        <v>Sin cambio</v>
      </c>
      <c r="D18">
        <f>_xlfn.XLOOKUP(A18,'Tabla de valores'!$A$2:$A$6,'Tabla de valores'!$B$2:$B$6,FALSE)-_xlfn.XLOOKUP(B18,'Tabla de valores'!$A$2:$A$6,'Tabla de valores'!$B$2:$B$6,FALSE)</f>
        <v>0</v>
      </c>
      <c r="E18" t="str">
        <f t="shared" si="1"/>
        <v>Sin cambio</v>
      </c>
      <c r="G18" s="6" t="s">
        <v>8</v>
      </c>
      <c r="H18" s="17">
        <v>5</v>
      </c>
      <c r="I18" s="7">
        <f>GETPIVOTDATA("Nivel de estrés Antes",$G$16,"Nivel de estrés Antes","2. Bajo")/GETPIVOTDATA("Nivel de estrés Antes",$G$16)</f>
        <v>0.27777777777777779</v>
      </c>
    </row>
    <row r="19" spans="1:9" x14ac:dyDescent="0.25">
      <c r="A19" s="3" t="s">
        <v>10</v>
      </c>
      <c r="B19" s="4" t="s">
        <v>8</v>
      </c>
      <c r="C19" t="str">
        <f t="shared" si="0"/>
        <v>Incremento</v>
      </c>
      <c r="D19">
        <f>_xlfn.XLOOKUP(A19,'Tabla de valores'!$A$2:$A$6,'Tabla de valores'!$B$2:$B$6,FALSE)-_xlfn.XLOOKUP(B19,'Tabla de valores'!$A$2:$A$6,'Tabla de valores'!$B$2:$B$6,FALSE)</f>
        <v>-1</v>
      </c>
      <c r="E19" t="str">
        <f t="shared" si="1"/>
        <v>Más 1 nivel</v>
      </c>
      <c r="G19" s="6" t="s">
        <v>7</v>
      </c>
      <c r="H19" s="17">
        <v>7</v>
      </c>
      <c r="I19" s="7">
        <f>GETPIVOTDATA("Nivel de estrés Antes",$G$16,"Nivel de estrés Antes","3. Medio")/GETPIVOTDATA("Nivel de estrés Antes",$G$16)</f>
        <v>0.3888888888888889</v>
      </c>
    </row>
    <row r="20" spans="1:9" x14ac:dyDescent="0.25">
      <c r="G20" s="6" t="s">
        <v>6</v>
      </c>
      <c r="H20" s="17">
        <v>4</v>
      </c>
      <c r="I20" s="7">
        <f>GETPIVOTDATA("Nivel de estrés Antes",$G$16,"Nivel de estrés Antes","4. Alto")/GETPIVOTDATA("Nivel de estrés Antes",$G$16)</f>
        <v>0.22222222222222221</v>
      </c>
    </row>
    <row r="21" spans="1:9" x14ac:dyDescent="0.25">
      <c r="G21" s="6" t="s">
        <v>73</v>
      </c>
      <c r="H21" s="17">
        <v>18</v>
      </c>
    </row>
    <row r="23" spans="1:9" x14ac:dyDescent="0.25">
      <c r="G23" s="5" t="s">
        <v>72</v>
      </c>
      <c r="H23" t="s">
        <v>95</v>
      </c>
    </row>
    <row r="24" spans="1:9" x14ac:dyDescent="0.25">
      <c r="G24" s="6" t="s">
        <v>8</v>
      </c>
      <c r="H24" s="17">
        <v>11</v>
      </c>
      <c r="I24" s="7">
        <f>GETPIVOTDATA("Nivel de estrés Después",$G$23,"Nivel de estrés Después","2. Bajo")/GETPIVOTDATA("Nivel de estrés Después",$G$23)</f>
        <v>0.61111111111111116</v>
      </c>
    </row>
    <row r="25" spans="1:9" x14ac:dyDescent="0.25">
      <c r="G25" s="6" t="s">
        <v>7</v>
      </c>
      <c r="H25" s="17">
        <v>3</v>
      </c>
      <c r="I25" s="7">
        <f>GETPIVOTDATA("Nivel de estrés Después",$G$23,"Nivel de estrés Después","3. Medio")/GETPIVOTDATA("Nivel de estrés Después",$G$23)</f>
        <v>0.16666666666666666</v>
      </c>
    </row>
    <row r="26" spans="1:9" x14ac:dyDescent="0.25">
      <c r="G26" s="6" t="s">
        <v>6</v>
      </c>
      <c r="H26" s="17">
        <v>3</v>
      </c>
      <c r="I26" s="7">
        <f>GETPIVOTDATA("Nivel de estrés Después",$G$23,"Nivel de estrés Después","4. Alto")/GETPIVOTDATA("Nivel de estrés Después",$G$23)</f>
        <v>0.16666666666666666</v>
      </c>
    </row>
    <row r="27" spans="1:9" x14ac:dyDescent="0.25">
      <c r="G27" s="6" t="s">
        <v>20</v>
      </c>
      <c r="H27" s="17">
        <v>1</v>
      </c>
      <c r="I27" s="7">
        <f>GETPIVOTDATA("Nivel de estrés Después",$G$23,"Nivel de estrés Después","5. Muy alto")/GETPIVOTDATA("Nivel de estrés Después",$G$23)</f>
        <v>5.5555555555555552E-2</v>
      </c>
    </row>
    <row r="28" spans="1:9" x14ac:dyDescent="0.25">
      <c r="G28" s="6" t="s">
        <v>73</v>
      </c>
      <c r="H28" s="17">
        <v>18</v>
      </c>
    </row>
    <row r="29" spans="1:9" x14ac:dyDescent="0.25">
      <c r="G29" s="6"/>
    </row>
    <row r="30" spans="1:9" x14ac:dyDescent="0.25">
      <c r="G30" s="6" t="s">
        <v>96</v>
      </c>
      <c r="H30" t="s">
        <v>97</v>
      </c>
      <c r="I30" t="s">
        <v>98</v>
      </c>
    </row>
    <row r="31" spans="1:9" x14ac:dyDescent="0.25">
      <c r="F31" t="s">
        <v>99</v>
      </c>
      <c r="G31" s="6" t="s">
        <v>10</v>
      </c>
      <c r="H31">
        <f>COUNTIF($A$2:$A$20,G31)</f>
        <v>2</v>
      </c>
      <c r="I31">
        <f>COUNTIF($B$2:$B$19,G31)</f>
        <v>0</v>
      </c>
    </row>
    <row r="32" spans="1:9" x14ac:dyDescent="0.25">
      <c r="F32" t="s">
        <v>76</v>
      </c>
      <c r="G32" s="6" t="s">
        <v>8</v>
      </c>
      <c r="H32">
        <f t="shared" ref="H32:H35" si="2">COUNTIF($A$2:$A$20,G32)</f>
        <v>5</v>
      </c>
      <c r="I32">
        <f t="shared" ref="I32:I35" si="3">COUNTIF($B$2:$B$19,G32)</f>
        <v>11</v>
      </c>
    </row>
    <row r="33" spans="6:12" x14ac:dyDescent="0.25">
      <c r="F33" t="s">
        <v>59</v>
      </c>
      <c r="G33" s="6" t="s">
        <v>7</v>
      </c>
      <c r="H33">
        <f t="shared" si="2"/>
        <v>7</v>
      </c>
      <c r="I33">
        <f t="shared" si="3"/>
        <v>3</v>
      </c>
    </row>
    <row r="34" spans="6:12" x14ac:dyDescent="0.25">
      <c r="F34" t="s">
        <v>60</v>
      </c>
      <c r="G34" s="6" t="s">
        <v>6</v>
      </c>
      <c r="H34">
        <f t="shared" si="2"/>
        <v>4</v>
      </c>
      <c r="I34">
        <f t="shared" si="3"/>
        <v>3</v>
      </c>
    </row>
    <row r="35" spans="6:12" x14ac:dyDescent="0.25">
      <c r="F35" t="s">
        <v>100</v>
      </c>
      <c r="G35" s="6" t="s">
        <v>20</v>
      </c>
      <c r="H35">
        <f t="shared" si="2"/>
        <v>0</v>
      </c>
      <c r="I35">
        <f t="shared" si="3"/>
        <v>1</v>
      </c>
    </row>
    <row r="39" spans="6:12" ht="13" x14ac:dyDescent="0.3">
      <c r="L39" s="8"/>
    </row>
  </sheetData>
  <pageMargins left="0.7" right="0.7" top="0.75" bottom="0.75" header="0.3" footer="0.3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F22D-18E8-4681-BE53-98D06D17B427}">
  <sheetPr codeName="Sheet9"/>
  <dimension ref="A1:L39"/>
  <sheetViews>
    <sheetView zoomScale="74" workbookViewId="0">
      <selection activeCell="C1" sqref="C1:E2"/>
    </sheetView>
  </sheetViews>
  <sheetFormatPr defaultRowHeight="12.5" x14ac:dyDescent="0.25"/>
  <cols>
    <col min="7" max="7" width="14" bestFit="1" customWidth="1"/>
    <col min="8" max="8" width="15" bestFit="1" customWidth="1"/>
    <col min="9" max="9" width="8.08984375" bestFit="1" customWidth="1"/>
    <col min="10" max="10" width="6.26953125" bestFit="1" customWidth="1"/>
    <col min="11" max="11" width="10.26953125" bestFit="1" customWidth="1"/>
    <col min="12" max="12" width="13" bestFit="1" customWidth="1"/>
    <col min="13" max="13" width="27.36328125" bestFit="1" customWidth="1"/>
  </cols>
  <sheetData>
    <row r="1" spans="1:10" x14ac:dyDescent="0.25">
      <c r="A1" s="3" t="s">
        <v>128</v>
      </c>
      <c r="B1" s="4" t="s">
        <v>127</v>
      </c>
      <c r="C1" t="s">
        <v>79</v>
      </c>
      <c r="D1" t="s">
        <v>131</v>
      </c>
      <c r="E1" t="s">
        <v>80</v>
      </c>
      <c r="G1" s="5" t="s">
        <v>72</v>
      </c>
      <c r="H1" t="s">
        <v>82</v>
      </c>
    </row>
    <row r="2" spans="1:10" x14ac:dyDescent="0.25">
      <c r="A2" s="3" t="s">
        <v>8</v>
      </c>
      <c r="B2" s="4" t="s">
        <v>10</v>
      </c>
      <c r="C2" t="str">
        <f>IF(A2&lt;B2,"Incremento",IF(A2&gt;B2,"Decremento","Sin cambio"))</f>
        <v>Decremento</v>
      </c>
      <c r="D2">
        <f>_xlfn.XLOOKUP(A2,'Tabla de valores'!$A$2:$A$6,'Tabla de valores'!$B$2:$B$6,FALSE)-_xlfn.XLOOKUP(B2,'Tabla de valores'!$A$2:$A$6,'Tabla de valores'!$B$2:$B$6,FALSE)</f>
        <v>1</v>
      </c>
      <c r="E2" t="str">
        <f>IF(C2="Incremento", IF(ABS(D2)=1, CONCATENATE("Más ", ABS(D2), " nivel"), CONCATENATE("Más ", ABS(D2), " niveles")),IF(C2="Decremento",IF(D2=1, CONCATENATE("Menos ", D2, " nivel"), CONCATENATE("Menos ", D2, " niveles")), "Sin cambio"))</f>
        <v>Menos 1 nivel</v>
      </c>
      <c r="G2" s="6" t="s">
        <v>85</v>
      </c>
      <c r="H2" s="17">
        <v>3</v>
      </c>
    </row>
    <row r="3" spans="1:10" x14ac:dyDescent="0.25">
      <c r="A3" s="3" t="s">
        <v>10</v>
      </c>
      <c r="B3" s="4" t="s">
        <v>10</v>
      </c>
      <c r="C3" t="str">
        <f t="shared" ref="C3:C19" si="0">IF(A3&lt;B3,"Incremento",IF(A3&gt;B3,"Decremento","Sin cambio"))</f>
        <v>Sin cambio</v>
      </c>
      <c r="D3">
        <f>_xlfn.XLOOKUP(A3,'Tabla de valores'!$A$2:$A$6,'Tabla de valores'!$B$2:$B$6,FALSE)-_xlfn.XLOOKUP(B3,'Tabla de valores'!$A$2:$A$6,'Tabla de valores'!$B$2:$B$6,FALSE)</f>
        <v>0</v>
      </c>
      <c r="E3" t="str">
        <f t="shared" ref="E3:E19" si="1">IF(C3="Incremento", IF(ABS(D3)=1, CONCATENATE("Más ", ABS(D3), " nivel"), CONCATENATE("Más ", ABS(D3), " niveles")),IF(C3="Decremento",IF(D3=1, CONCATENATE("Menos ", D3, " nivel"), CONCATENATE("Menos ", D3, " niveles")), "Sin cambio"))</f>
        <v>Sin cambio</v>
      </c>
      <c r="G3" s="6" t="s">
        <v>86</v>
      </c>
      <c r="H3" s="17">
        <v>12</v>
      </c>
    </row>
    <row r="4" spans="1:10" x14ac:dyDescent="0.25">
      <c r="A4" s="3" t="s">
        <v>10</v>
      </c>
      <c r="B4" s="4" t="s">
        <v>20</v>
      </c>
      <c r="C4" t="str">
        <f t="shared" si="0"/>
        <v>Incremento</v>
      </c>
      <c r="D4">
        <f>_xlfn.XLOOKUP(A4,'Tabla de valores'!$A$2:$A$6,'Tabla de valores'!$B$2:$B$6,FALSE)-_xlfn.XLOOKUP(B4,'Tabla de valores'!$A$2:$A$6,'Tabla de valores'!$B$2:$B$6,FALSE)</f>
        <v>-4</v>
      </c>
      <c r="E4" t="str">
        <f t="shared" si="1"/>
        <v>Más 4 niveles</v>
      </c>
      <c r="G4" s="6" t="s">
        <v>87</v>
      </c>
      <c r="H4" s="17">
        <v>3</v>
      </c>
    </row>
    <row r="5" spans="1:10" x14ac:dyDescent="0.25">
      <c r="A5" s="3" t="s">
        <v>8</v>
      </c>
      <c r="B5" s="4" t="s">
        <v>10</v>
      </c>
      <c r="C5" t="str">
        <f t="shared" si="0"/>
        <v>Decremento</v>
      </c>
      <c r="D5">
        <f>_xlfn.XLOOKUP(A5,'Tabla de valores'!$A$2:$A$6,'Tabla de valores'!$B$2:$B$6,FALSE)-_xlfn.XLOOKUP(B5,'Tabla de valores'!$A$2:$A$6,'Tabla de valores'!$B$2:$B$6,FALSE)</f>
        <v>1</v>
      </c>
      <c r="E5" t="str">
        <f t="shared" si="1"/>
        <v>Menos 1 nivel</v>
      </c>
      <c r="G5" s="6" t="s">
        <v>73</v>
      </c>
      <c r="H5" s="17">
        <v>18</v>
      </c>
    </row>
    <row r="6" spans="1:10" x14ac:dyDescent="0.25">
      <c r="A6" s="3" t="s">
        <v>10</v>
      </c>
      <c r="B6" s="4" t="s">
        <v>8</v>
      </c>
      <c r="C6" t="str">
        <f t="shared" si="0"/>
        <v>Incremento</v>
      </c>
      <c r="D6">
        <f>_xlfn.XLOOKUP(A6,'Tabla de valores'!$A$2:$A$6,'Tabla de valores'!$B$2:$B$6,FALSE)-_xlfn.XLOOKUP(B6,'Tabla de valores'!$A$2:$A$6,'Tabla de valores'!$B$2:$B$6,FALSE)</f>
        <v>-1</v>
      </c>
      <c r="E6" t="str">
        <f t="shared" si="1"/>
        <v>Más 1 nivel</v>
      </c>
    </row>
    <row r="7" spans="1:10" x14ac:dyDescent="0.25">
      <c r="A7" s="3" t="s">
        <v>10</v>
      </c>
      <c r="B7" s="4" t="s">
        <v>7</v>
      </c>
      <c r="C7" t="str">
        <f t="shared" si="0"/>
        <v>Incremento</v>
      </c>
      <c r="D7">
        <f>_xlfn.XLOOKUP(A7,'Tabla de valores'!$A$2:$A$6,'Tabla de valores'!$B$2:$B$6,FALSE)-_xlfn.XLOOKUP(B7,'Tabla de valores'!$A$2:$A$6,'Tabla de valores'!$B$2:$B$6,FALSE)</f>
        <v>-2</v>
      </c>
      <c r="E7" t="str">
        <f t="shared" si="1"/>
        <v>Más 2 niveles</v>
      </c>
    </row>
    <row r="8" spans="1:10" x14ac:dyDescent="0.25">
      <c r="A8" s="3" t="s">
        <v>10</v>
      </c>
      <c r="B8" s="4" t="s">
        <v>10</v>
      </c>
      <c r="C8" t="str">
        <f t="shared" si="0"/>
        <v>Sin cambio</v>
      </c>
      <c r="D8">
        <f>_xlfn.XLOOKUP(A8,'Tabla de valores'!$A$2:$A$6,'Tabla de valores'!$B$2:$B$6,FALSE)-_xlfn.XLOOKUP(B8,'Tabla de valores'!$A$2:$A$6,'Tabla de valores'!$B$2:$B$6,FALSE)</f>
        <v>0</v>
      </c>
      <c r="E8" t="str">
        <f t="shared" si="1"/>
        <v>Sin cambio</v>
      </c>
      <c r="G8" s="5" t="s">
        <v>72</v>
      </c>
      <c r="H8" t="s">
        <v>83</v>
      </c>
    </row>
    <row r="9" spans="1:10" x14ac:dyDescent="0.25">
      <c r="A9" s="3" t="s">
        <v>10</v>
      </c>
      <c r="B9" s="4" t="s">
        <v>10</v>
      </c>
      <c r="C9" t="str">
        <f t="shared" si="0"/>
        <v>Sin cambio</v>
      </c>
      <c r="D9">
        <f>_xlfn.XLOOKUP(A9,'Tabla de valores'!$A$2:$A$6,'Tabla de valores'!$B$2:$B$6,FALSE)-_xlfn.XLOOKUP(B9,'Tabla de valores'!$A$2:$A$6,'Tabla de valores'!$B$2:$B$6,FALSE)</f>
        <v>0</v>
      </c>
      <c r="E9" t="str">
        <f t="shared" si="1"/>
        <v>Sin cambio</v>
      </c>
      <c r="G9" s="6" t="s">
        <v>88</v>
      </c>
      <c r="H9" s="17">
        <v>3</v>
      </c>
    </row>
    <row r="10" spans="1:10" x14ac:dyDescent="0.25">
      <c r="A10" s="3" t="s">
        <v>10</v>
      </c>
      <c r="B10" s="4" t="s">
        <v>10</v>
      </c>
      <c r="C10" t="str">
        <f t="shared" si="0"/>
        <v>Sin cambio</v>
      </c>
      <c r="D10">
        <f>_xlfn.XLOOKUP(A10,'Tabla de valores'!$A$2:$A$6,'Tabla de valores'!$B$2:$B$6,FALSE)-_xlfn.XLOOKUP(B10,'Tabla de valores'!$A$2:$A$6,'Tabla de valores'!$B$2:$B$6,FALSE)</f>
        <v>0</v>
      </c>
      <c r="E10" t="str">
        <f t="shared" si="1"/>
        <v>Sin cambio</v>
      </c>
      <c r="G10" s="6" t="s">
        <v>86</v>
      </c>
      <c r="H10" s="17">
        <v>12</v>
      </c>
      <c r="I10" s="7">
        <f>GETPIVOTDATA("Valor",$G$8,"Valor","Sin cambio")/GETPIVOTDATA("Valor",$G$8)</f>
        <v>0.66666666666666663</v>
      </c>
    </row>
    <row r="11" spans="1:10" x14ac:dyDescent="0.25">
      <c r="A11" s="3" t="s">
        <v>10</v>
      </c>
      <c r="B11" s="4" t="s">
        <v>10</v>
      </c>
      <c r="C11" t="str">
        <f t="shared" si="0"/>
        <v>Sin cambio</v>
      </c>
      <c r="D11">
        <f>_xlfn.XLOOKUP(A11,'Tabla de valores'!$A$2:$A$6,'Tabla de valores'!$B$2:$B$6,FALSE)-_xlfn.XLOOKUP(B11,'Tabla de valores'!$A$2:$A$6,'Tabla de valores'!$B$2:$B$6,FALSE)</f>
        <v>0</v>
      </c>
      <c r="E11" t="str">
        <f t="shared" si="1"/>
        <v>Sin cambio</v>
      </c>
      <c r="G11" s="6" t="s">
        <v>90</v>
      </c>
      <c r="H11" s="17">
        <v>1</v>
      </c>
    </row>
    <row r="12" spans="1:10" x14ac:dyDescent="0.25">
      <c r="A12" s="3" t="s">
        <v>8</v>
      </c>
      <c r="B12" s="4" t="s">
        <v>8</v>
      </c>
      <c r="C12" t="str">
        <f t="shared" si="0"/>
        <v>Sin cambio</v>
      </c>
      <c r="D12">
        <f>_xlfn.XLOOKUP(A12,'Tabla de valores'!$A$2:$A$6,'Tabla de valores'!$B$2:$B$6,FALSE)-_xlfn.XLOOKUP(B12,'Tabla de valores'!$A$2:$A$6,'Tabla de valores'!$B$2:$B$6,FALSE)</f>
        <v>0</v>
      </c>
      <c r="E12" t="str">
        <f t="shared" si="1"/>
        <v>Sin cambio</v>
      </c>
      <c r="G12" s="6" t="s">
        <v>103</v>
      </c>
      <c r="H12" s="17">
        <v>1</v>
      </c>
    </row>
    <row r="13" spans="1:10" x14ac:dyDescent="0.25">
      <c r="A13" s="3" t="s">
        <v>8</v>
      </c>
      <c r="B13" s="4" t="s">
        <v>10</v>
      </c>
      <c r="C13" t="str">
        <f t="shared" si="0"/>
        <v>Decremento</v>
      </c>
      <c r="D13">
        <f>_xlfn.XLOOKUP(A13,'Tabla de valores'!$A$2:$A$6,'Tabla de valores'!$B$2:$B$6,FALSE)-_xlfn.XLOOKUP(B13,'Tabla de valores'!$A$2:$A$6,'Tabla de valores'!$B$2:$B$6,FALSE)</f>
        <v>1</v>
      </c>
      <c r="E13" t="str">
        <f t="shared" si="1"/>
        <v>Menos 1 nivel</v>
      </c>
      <c r="G13" s="6" t="s">
        <v>89</v>
      </c>
      <c r="H13" s="17">
        <v>1</v>
      </c>
    </row>
    <row r="14" spans="1:10" x14ac:dyDescent="0.25">
      <c r="A14" s="3" t="s">
        <v>10</v>
      </c>
      <c r="B14" s="4" t="s">
        <v>10</v>
      </c>
      <c r="C14" t="str">
        <f t="shared" si="0"/>
        <v>Sin cambio</v>
      </c>
      <c r="D14">
        <f>_xlfn.XLOOKUP(A14,'Tabla de valores'!$A$2:$A$6,'Tabla de valores'!$B$2:$B$6,FALSE)-_xlfn.XLOOKUP(B14,'Tabla de valores'!$A$2:$A$6,'Tabla de valores'!$B$2:$B$6,FALSE)</f>
        <v>0</v>
      </c>
      <c r="E14" t="str">
        <f t="shared" si="1"/>
        <v>Sin cambio</v>
      </c>
      <c r="G14" s="6" t="s">
        <v>73</v>
      </c>
      <c r="H14" s="17">
        <v>18</v>
      </c>
    </row>
    <row r="15" spans="1:10" x14ac:dyDescent="0.25">
      <c r="A15" s="3" t="s">
        <v>10</v>
      </c>
      <c r="B15" s="4" t="s">
        <v>10</v>
      </c>
      <c r="C15" t="str">
        <f t="shared" si="0"/>
        <v>Sin cambio</v>
      </c>
      <c r="D15">
        <f>_xlfn.XLOOKUP(A15,'Tabla de valores'!$A$2:$A$6,'Tabla de valores'!$B$2:$B$6,FALSE)-_xlfn.XLOOKUP(B15,'Tabla de valores'!$A$2:$A$6,'Tabla de valores'!$B$2:$B$6,FALSE)</f>
        <v>0</v>
      </c>
      <c r="E15" t="str">
        <f t="shared" si="1"/>
        <v>Sin cambio</v>
      </c>
      <c r="H15" s="6" t="s">
        <v>96</v>
      </c>
      <c r="I15" s="9" t="str">
        <f>A1</f>
        <v>Nivel de enojo (antes)</v>
      </c>
      <c r="J15" s="9" t="str">
        <f>B1</f>
        <v>Nivel de enojo (después)</v>
      </c>
    </row>
    <row r="16" spans="1:10" x14ac:dyDescent="0.25">
      <c r="A16" s="3" t="s">
        <v>10</v>
      </c>
      <c r="B16" s="4" t="s">
        <v>10</v>
      </c>
      <c r="C16" t="str">
        <f t="shared" si="0"/>
        <v>Sin cambio</v>
      </c>
      <c r="D16">
        <f>_xlfn.XLOOKUP(A16,'Tabla de valores'!$A$2:$A$6,'Tabla de valores'!$B$2:$B$6,FALSE)-_xlfn.XLOOKUP(B16,'Tabla de valores'!$A$2:$A$6,'Tabla de valores'!$B$2:$B$6,FALSE)</f>
        <v>0</v>
      </c>
      <c r="E16" t="str">
        <f t="shared" si="1"/>
        <v>Sin cambio</v>
      </c>
      <c r="G16" t="s">
        <v>99</v>
      </c>
      <c r="H16" s="6" t="s">
        <v>10</v>
      </c>
      <c r="I16">
        <f>COUNTIF($A$2:$A$19,H16)</f>
        <v>13</v>
      </c>
      <c r="J16">
        <f>COUNTIF($B$2:$B$19,H16)</f>
        <v>13</v>
      </c>
    </row>
    <row r="17" spans="1:10" x14ac:dyDescent="0.25">
      <c r="A17" s="3" t="s">
        <v>10</v>
      </c>
      <c r="B17" s="4" t="s">
        <v>10</v>
      </c>
      <c r="C17" t="str">
        <f t="shared" si="0"/>
        <v>Sin cambio</v>
      </c>
      <c r="D17">
        <f>_xlfn.XLOOKUP(A17,'Tabla de valores'!$A$2:$A$6,'Tabla de valores'!$B$2:$B$6,FALSE)-_xlfn.XLOOKUP(B17,'Tabla de valores'!$A$2:$A$6,'Tabla de valores'!$B$2:$B$6,FALSE)</f>
        <v>0</v>
      </c>
      <c r="E17" t="str">
        <f t="shared" si="1"/>
        <v>Sin cambio</v>
      </c>
      <c r="G17" t="s">
        <v>76</v>
      </c>
      <c r="H17" s="6" t="s">
        <v>8</v>
      </c>
      <c r="I17">
        <f t="shared" ref="I17:I20" si="2">COUNTIF($A$2:$A$19,H17)</f>
        <v>5</v>
      </c>
      <c r="J17">
        <f t="shared" ref="J17:J20" si="3">COUNTIF($B$2:$B$19,H17)</f>
        <v>3</v>
      </c>
    </row>
    <row r="18" spans="1:10" x14ac:dyDescent="0.25">
      <c r="A18" s="3" t="s">
        <v>10</v>
      </c>
      <c r="B18" s="4" t="s">
        <v>10</v>
      </c>
      <c r="C18" t="str">
        <f t="shared" si="0"/>
        <v>Sin cambio</v>
      </c>
      <c r="D18">
        <f>_xlfn.XLOOKUP(A18,'Tabla de valores'!$A$2:$A$6,'Tabla de valores'!$B$2:$B$6,FALSE)-_xlfn.XLOOKUP(B18,'Tabla de valores'!$A$2:$A$6,'Tabla de valores'!$B$2:$B$6,FALSE)</f>
        <v>0</v>
      </c>
      <c r="E18" t="str">
        <f t="shared" si="1"/>
        <v>Sin cambio</v>
      </c>
      <c r="G18" t="s">
        <v>59</v>
      </c>
      <c r="H18" s="6" t="s">
        <v>7</v>
      </c>
      <c r="I18">
        <f t="shared" si="2"/>
        <v>0</v>
      </c>
      <c r="J18">
        <f t="shared" si="3"/>
        <v>1</v>
      </c>
    </row>
    <row r="19" spans="1:10" x14ac:dyDescent="0.25">
      <c r="A19" s="3" t="s">
        <v>8</v>
      </c>
      <c r="B19" s="4" t="s">
        <v>8</v>
      </c>
      <c r="C19" t="str">
        <f t="shared" si="0"/>
        <v>Sin cambio</v>
      </c>
      <c r="D19">
        <f>_xlfn.XLOOKUP(A19,'Tabla de valores'!$A$2:$A$6,'Tabla de valores'!$B$2:$B$6,FALSE)-_xlfn.XLOOKUP(B19,'Tabla de valores'!$A$2:$A$6,'Tabla de valores'!$B$2:$B$6,FALSE)</f>
        <v>0</v>
      </c>
      <c r="E19" t="str">
        <f t="shared" si="1"/>
        <v>Sin cambio</v>
      </c>
      <c r="G19" t="s">
        <v>60</v>
      </c>
      <c r="H19" s="6" t="s">
        <v>6</v>
      </c>
      <c r="I19">
        <f t="shared" si="2"/>
        <v>0</v>
      </c>
      <c r="J19">
        <f t="shared" si="3"/>
        <v>0</v>
      </c>
    </row>
    <row r="20" spans="1:10" x14ac:dyDescent="0.25">
      <c r="G20" t="s">
        <v>100</v>
      </c>
      <c r="H20" s="6" t="s">
        <v>20</v>
      </c>
      <c r="I20">
        <f t="shared" si="2"/>
        <v>0</v>
      </c>
      <c r="J20">
        <f t="shared" si="3"/>
        <v>1</v>
      </c>
    </row>
    <row r="21" spans="1:10" x14ac:dyDescent="0.25">
      <c r="I21">
        <f>SUM(I16:I20)</f>
        <v>18</v>
      </c>
      <c r="J21">
        <f>SUM(J16:J20)</f>
        <v>18</v>
      </c>
    </row>
    <row r="24" spans="1:10" x14ac:dyDescent="0.25">
      <c r="I24" s="7"/>
    </row>
    <row r="25" spans="1:10" x14ac:dyDescent="0.25">
      <c r="I25" s="7"/>
    </row>
    <row r="26" spans="1:10" x14ac:dyDescent="0.25">
      <c r="I26" s="7"/>
    </row>
    <row r="27" spans="1:10" x14ac:dyDescent="0.25">
      <c r="I27" s="7"/>
    </row>
    <row r="29" spans="1:10" x14ac:dyDescent="0.25">
      <c r="G29" s="6"/>
    </row>
    <row r="39" spans="12:12" ht="13" x14ac:dyDescent="0.3">
      <c r="L39" s="8"/>
    </row>
  </sheetData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A3DC-41A5-45E4-B5B1-871D938969A7}">
  <sheetPr codeName="Sheet10"/>
  <dimension ref="A1:L39"/>
  <sheetViews>
    <sheetView zoomScale="82" workbookViewId="0">
      <selection activeCell="D23" sqref="D23"/>
    </sheetView>
  </sheetViews>
  <sheetFormatPr defaultRowHeight="12.5" x14ac:dyDescent="0.25"/>
  <cols>
    <col min="7" max="7" width="13.7265625" bestFit="1" customWidth="1"/>
    <col min="8" max="8" width="14.90625" bestFit="1" customWidth="1"/>
    <col min="9" max="9" width="8.08984375" bestFit="1" customWidth="1"/>
    <col min="10" max="10" width="6.26953125" bestFit="1" customWidth="1"/>
    <col min="11" max="11" width="10.26953125" bestFit="1" customWidth="1"/>
    <col min="12" max="12" width="13" bestFit="1" customWidth="1"/>
    <col min="13" max="13" width="27.36328125" bestFit="1" customWidth="1"/>
  </cols>
  <sheetData>
    <row r="1" spans="1:10" x14ac:dyDescent="0.25">
      <c r="A1" s="10" t="s">
        <v>104</v>
      </c>
      <c r="B1" s="11" t="s">
        <v>105</v>
      </c>
      <c r="C1" t="s">
        <v>79</v>
      </c>
      <c r="D1" t="s">
        <v>131</v>
      </c>
      <c r="E1" t="s">
        <v>80</v>
      </c>
      <c r="G1" s="5" t="s">
        <v>72</v>
      </c>
      <c r="H1" t="s">
        <v>82</v>
      </c>
    </row>
    <row r="2" spans="1:10" x14ac:dyDescent="0.25">
      <c r="A2" s="3" t="s">
        <v>8</v>
      </c>
      <c r="B2" s="4" t="s">
        <v>7</v>
      </c>
      <c r="C2" t="str">
        <f>IF(A2&lt;B2,"Incremento",IF(A2&gt;B2,"Decremento","Sin cambio"))</f>
        <v>Incremento</v>
      </c>
      <c r="D2">
        <f>_xlfn.XLOOKUP(A2,'Tabla de valores'!$A$2:$A$6,'Tabla de valores'!$B$2:$B$6,FALSE)-_xlfn.XLOOKUP(B2,'Tabla de valores'!$A$2:$A$6,'Tabla de valores'!$B$2:$B$6,FALSE)</f>
        <v>-1</v>
      </c>
      <c r="E2" t="str">
        <f>IF(C2="Incremento", IF(ABS(D2)=1, CONCATENATE("Más ", ABS(D2), " nivel"), CONCATENATE("Más ", ABS(D2), " niveles")),IF(C2="Decremento",IF(D2=1, CONCATENATE("Menos ", D2, " nivel"), CONCATENATE("Menos ", D2, " niveles")), "Sin cambio"))</f>
        <v>Más 1 nivel</v>
      </c>
      <c r="G2" s="6" t="s">
        <v>85</v>
      </c>
      <c r="H2" s="17">
        <v>3</v>
      </c>
    </row>
    <row r="3" spans="1:10" x14ac:dyDescent="0.25">
      <c r="A3" s="3" t="s">
        <v>10</v>
      </c>
      <c r="B3" s="4" t="s">
        <v>10</v>
      </c>
      <c r="C3" t="str">
        <f t="shared" ref="C3:C18" si="0">IF(A3&lt;B3,"Incremento",IF(A3&gt;B3,"Decremento","Sin cambio"))</f>
        <v>Sin cambio</v>
      </c>
      <c r="D3">
        <f>_xlfn.XLOOKUP(A3,'Tabla de valores'!$A$2:$A$6,'Tabla de valores'!$B$2:$B$6,FALSE)-_xlfn.XLOOKUP(B3,'Tabla de valores'!$A$2:$A$6,'Tabla de valores'!$B$2:$B$6,FALSE)</f>
        <v>0</v>
      </c>
      <c r="E3" t="str">
        <f t="shared" ref="E3:E18" si="1">IF(C3="Incremento", IF(ABS(D3)=1, CONCATENATE("Más ", ABS(D3), " nivel"), CONCATENATE("Más ", ABS(D3), " niveles")),IF(C3="Decremento",IF(D3=1, CONCATENATE("Menos ", D3, " nivel"), CONCATENATE("Menos ", D3, " niveles")), "Sin cambio"))</f>
        <v>Sin cambio</v>
      </c>
      <c r="G3" s="6" t="s">
        <v>86</v>
      </c>
      <c r="H3" s="17">
        <v>11</v>
      </c>
    </row>
    <row r="4" spans="1:10" x14ac:dyDescent="0.25">
      <c r="A4" s="3" t="s">
        <v>10</v>
      </c>
      <c r="B4" s="4" t="s">
        <v>6</v>
      </c>
      <c r="C4" t="str">
        <f t="shared" si="0"/>
        <v>Incremento</v>
      </c>
      <c r="D4">
        <f>_xlfn.XLOOKUP(A4,'Tabla de valores'!$A$2:$A$6,'Tabla de valores'!$B$2:$B$6,FALSE)-_xlfn.XLOOKUP(B4,'Tabla de valores'!$A$2:$A$6,'Tabla de valores'!$B$2:$B$6,FALSE)</f>
        <v>-3</v>
      </c>
      <c r="E4" t="str">
        <f t="shared" si="1"/>
        <v>Más 3 niveles</v>
      </c>
      <c r="G4" s="6" t="s">
        <v>87</v>
      </c>
      <c r="H4" s="17">
        <v>4</v>
      </c>
    </row>
    <row r="5" spans="1:10" x14ac:dyDescent="0.25">
      <c r="A5" s="3" t="s">
        <v>8</v>
      </c>
      <c r="B5" s="4" t="s">
        <v>10</v>
      </c>
      <c r="C5" t="str">
        <f t="shared" si="0"/>
        <v>Decremento</v>
      </c>
      <c r="D5">
        <f>_xlfn.XLOOKUP(A5,'Tabla de valores'!$A$2:$A$6,'Tabla de valores'!$B$2:$B$6,FALSE)-_xlfn.XLOOKUP(B5,'Tabla de valores'!$A$2:$A$6,'Tabla de valores'!$B$2:$B$6,FALSE)</f>
        <v>1</v>
      </c>
      <c r="E5" t="str">
        <f t="shared" si="1"/>
        <v>Menos 1 nivel</v>
      </c>
      <c r="G5" s="6" t="s">
        <v>73</v>
      </c>
      <c r="H5" s="17">
        <v>18</v>
      </c>
    </row>
    <row r="6" spans="1:10" x14ac:dyDescent="0.25">
      <c r="A6" s="3" t="s">
        <v>7</v>
      </c>
      <c r="B6" s="4" t="s">
        <v>10</v>
      </c>
      <c r="C6" t="str">
        <f t="shared" si="0"/>
        <v>Decremento</v>
      </c>
      <c r="D6">
        <f>_xlfn.XLOOKUP(A6,'Tabla de valores'!$A$2:$A$6,'Tabla de valores'!$B$2:$B$6,FALSE)-_xlfn.XLOOKUP(B6,'Tabla de valores'!$A$2:$A$6,'Tabla de valores'!$B$2:$B$6,FALSE)</f>
        <v>2</v>
      </c>
      <c r="E6" t="str">
        <f t="shared" si="1"/>
        <v>Menos 2 niveles</v>
      </c>
    </row>
    <row r="7" spans="1:10" x14ac:dyDescent="0.25">
      <c r="A7" s="3" t="s">
        <v>10</v>
      </c>
      <c r="B7" s="4" t="s">
        <v>6</v>
      </c>
      <c r="C7" t="str">
        <f t="shared" si="0"/>
        <v>Incremento</v>
      </c>
      <c r="D7">
        <f>_xlfn.XLOOKUP(A7,'Tabla de valores'!$A$2:$A$6,'Tabla de valores'!$B$2:$B$6,FALSE)-_xlfn.XLOOKUP(B7,'Tabla de valores'!$A$2:$A$6,'Tabla de valores'!$B$2:$B$6,FALSE)</f>
        <v>-3</v>
      </c>
      <c r="E7" t="str">
        <f t="shared" si="1"/>
        <v>Más 3 niveles</v>
      </c>
    </row>
    <row r="8" spans="1:10" x14ac:dyDescent="0.25">
      <c r="A8" s="3" t="s">
        <v>10</v>
      </c>
      <c r="B8" s="4" t="s">
        <v>10</v>
      </c>
      <c r="C8" t="str">
        <f t="shared" si="0"/>
        <v>Sin cambio</v>
      </c>
      <c r="D8">
        <f>_xlfn.XLOOKUP(A8,'Tabla de valores'!$A$2:$A$6,'Tabla de valores'!$B$2:$B$6,FALSE)-_xlfn.XLOOKUP(B8,'Tabla de valores'!$A$2:$A$6,'Tabla de valores'!$B$2:$B$6,FALSE)</f>
        <v>0</v>
      </c>
      <c r="E8" t="str">
        <f t="shared" si="1"/>
        <v>Sin cambio</v>
      </c>
      <c r="G8" s="5" t="s">
        <v>72</v>
      </c>
      <c r="H8" t="s">
        <v>83</v>
      </c>
    </row>
    <row r="9" spans="1:10" x14ac:dyDescent="0.25">
      <c r="A9" s="3" t="s">
        <v>10</v>
      </c>
      <c r="B9" s="4" t="s">
        <v>10</v>
      </c>
      <c r="C9" t="str">
        <f t="shared" si="0"/>
        <v>Sin cambio</v>
      </c>
      <c r="D9">
        <f>_xlfn.XLOOKUP(A9,'Tabla de valores'!$A$2:$A$6,'Tabla de valores'!$B$2:$B$6,FALSE)-_xlfn.XLOOKUP(B9,'Tabla de valores'!$A$2:$A$6,'Tabla de valores'!$B$2:$B$6,FALSE)</f>
        <v>0</v>
      </c>
      <c r="E9" t="str">
        <f t="shared" si="1"/>
        <v>Sin cambio</v>
      </c>
      <c r="G9" s="6" t="s">
        <v>91</v>
      </c>
      <c r="H9" s="17">
        <v>1</v>
      </c>
    </row>
    <row r="10" spans="1:10" x14ac:dyDescent="0.25">
      <c r="A10" s="3" t="s">
        <v>10</v>
      </c>
      <c r="B10" s="4" t="s">
        <v>10</v>
      </c>
      <c r="C10" t="str">
        <f t="shared" si="0"/>
        <v>Sin cambio</v>
      </c>
      <c r="D10">
        <f>_xlfn.XLOOKUP(A10,'Tabla de valores'!$A$2:$A$6,'Tabla de valores'!$B$2:$B$6,FALSE)-_xlfn.XLOOKUP(B10,'Tabla de valores'!$A$2:$A$6,'Tabla de valores'!$B$2:$B$6,FALSE)</f>
        <v>0</v>
      </c>
      <c r="E10" t="str">
        <f t="shared" si="1"/>
        <v>Sin cambio</v>
      </c>
      <c r="G10" s="6" t="s">
        <v>88</v>
      </c>
      <c r="H10" s="17">
        <v>2</v>
      </c>
    </row>
    <row r="11" spans="1:10" x14ac:dyDescent="0.25">
      <c r="A11" s="3" t="s">
        <v>10</v>
      </c>
      <c r="B11" s="4" t="s">
        <v>10</v>
      </c>
      <c r="C11" t="str">
        <f t="shared" si="0"/>
        <v>Sin cambio</v>
      </c>
      <c r="D11">
        <f>_xlfn.XLOOKUP(A11,'Tabla de valores'!$A$2:$A$6,'Tabla de valores'!$B$2:$B$6,FALSE)-_xlfn.XLOOKUP(B11,'Tabla de valores'!$A$2:$A$6,'Tabla de valores'!$B$2:$B$6,FALSE)</f>
        <v>0</v>
      </c>
      <c r="E11" t="str">
        <f t="shared" si="1"/>
        <v>Sin cambio</v>
      </c>
      <c r="G11" s="6" t="s">
        <v>86</v>
      </c>
      <c r="H11" s="17">
        <v>11</v>
      </c>
      <c r="I11" s="7">
        <f>GETPIVOTDATA("Valor",$G$8,"Valor","Sin cambio")/GETPIVOTDATA("Valor",$G$8)</f>
        <v>0.61111111111111116</v>
      </c>
    </row>
    <row r="12" spans="1:10" x14ac:dyDescent="0.25">
      <c r="A12" s="3" t="s">
        <v>8</v>
      </c>
      <c r="B12" s="4" t="s">
        <v>8</v>
      </c>
      <c r="C12" t="str">
        <f t="shared" si="0"/>
        <v>Sin cambio</v>
      </c>
      <c r="D12">
        <f>_xlfn.XLOOKUP(A12,'Tabla de valores'!$A$2:$A$6,'Tabla de valores'!$B$2:$B$6,FALSE)-_xlfn.XLOOKUP(B12,'Tabla de valores'!$A$2:$A$6,'Tabla de valores'!$B$2:$B$6,FALSE)</f>
        <v>0</v>
      </c>
      <c r="E12" t="str">
        <f t="shared" si="1"/>
        <v>Sin cambio</v>
      </c>
      <c r="G12" s="6" t="s">
        <v>89</v>
      </c>
      <c r="H12" s="17">
        <v>2</v>
      </c>
    </row>
    <row r="13" spans="1:10" x14ac:dyDescent="0.25">
      <c r="A13" s="3" t="s">
        <v>8</v>
      </c>
      <c r="B13" s="4" t="s">
        <v>10</v>
      </c>
      <c r="C13" t="str">
        <f t="shared" si="0"/>
        <v>Decremento</v>
      </c>
      <c r="D13">
        <f>_xlfn.XLOOKUP(A13,'Tabla de valores'!$A$2:$A$6,'Tabla de valores'!$B$2:$B$6,FALSE)-_xlfn.XLOOKUP(B13,'Tabla de valores'!$A$2:$A$6,'Tabla de valores'!$B$2:$B$6,FALSE)</f>
        <v>1</v>
      </c>
      <c r="E13" t="str">
        <f t="shared" si="1"/>
        <v>Menos 1 nivel</v>
      </c>
      <c r="G13" s="6" t="s">
        <v>106</v>
      </c>
      <c r="H13" s="17">
        <v>2</v>
      </c>
    </row>
    <row r="14" spans="1:10" x14ac:dyDescent="0.25">
      <c r="A14" s="3" t="s">
        <v>10</v>
      </c>
      <c r="B14" s="4" t="s">
        <v>10</v>
      </c>
      <c r="C14" t="str">
        <f t="shared" si="0"/>
        <v>Sin cambio</v>
      </c>
      <c r="D14">
        <f>_xlfn.XLOOKUP(A14,'Tabla de valores'!$A$2:$A$6,'Tabla de valores'!$B$2:$B$6,FALSE)-_xlfn.XLOOKUP(B14,'Tabla de valores'!$A$2:$A$6,'Tabla de valores'!$B$2:$B$6,FALSE)</f>
        <v>0</v>
      </c>
      <c r="E14" t="str">
        <f t="shared" si="1"/>
        <v>Sin cambio</v>
      </c>
      <c r="G14" s="6" t="s">
        <v>73</v>
      </c>
      <c r="H14" s="17">
        <v>18</v>
      </c>
    </row>
    <row r="15" spans="1:10" x14ac:dyDescent="0.25">
      <c r="A15" s="3" t="s">
        <v>10</v>
      </c>
      <c r="B15" s="4" t="s">
        <v>8</v>
      </c>
      <c r="C15" t="str">
        <f t="shared" si="0"/>
        <v>Incremento</v>
      </c>
      <c r="D15">
        <f>_xlfn.XLOOKUP(A15,'Tabla de valores'!$A$2:$A$6,'Tabla de valores'!$B$2:$B$6,FALSE)-_xlfn.XLOOKUP(B15,'Tabla de valores'!$A$2:$A$6,'Tabla de valores'!$B$2:$B$6,FALSE)</f>
        <v>-1</v>
      </c>
      <c r="E15" t="str">
        <f t="shared" si="1"/>
        <v>Más 1 nivel</v>
      </c>
      <c r="H15" s="6" t="s">
        <v>96</v>
      </c>
      <c r="I15" s="9" t="str">
        <f>A1</f>
        <v>Nivel de disgusto (antes)</v>
      </c>
      <c r="J15" s="9" t="str">
        <f>B1</f>
        <v>Nivel de disgusto (después)</v>
      </c>
    </row>
    <row r="16" spans="1:10" x14ac:dyDescent="0.25">
      <c r="A16" s="3" t="s">
        <v>10</v>
      </c>
      <c r="B16" s="4" t="s">
        <v>10</v>
      </c>
      <c r="C16" t="str">
        <f t="shared" si="0"/>
        <v>Sin cambio</v>
      </c>
      <c r="D16">
        <f>_xlfn.XLOOKUP(A16,'Tabla de valores'!$A$2:$A$6,'Tabla de valores'!$B$2:$B$6,FALSE)-_xlfn.XLOOKUP(B16,'Tabla de valores'!$A$2:$A$6,'Tabla de valores'!$B$2:$B$6,FALSE)</f>
        <v>0</v>
      </c>
      <c r="E16" t="str">
        <f t="shared" si="1"/>
        <v>Sin cambio</v>
      </c>
      <c r="G16" t="s">
        <v>99</v>
      </c>
      <c r="H16" s="6" t="s">
        <v>10</v>
      </c>
      <c r="I16">
        <f>COUNTIF($A$2:$A$19,H16)</f>
        <v>12</v>
      </c>
      <c r="J16">
        <f>COUNTIF($B$2:$B$19,H16)</f>
        <v>12</v>
      </c>
    </row>
    <row r="17" spans="1:10" x14ac:dyDescent="0.25">
      <c r="A17" s="3" t="s">
        <v>10</v>
      </c>
      <c r="B17" s="4" t="s">
        <v>10</v>
      </c>
      <c r="C17" t="str">
        <f t="shared" si="0"/>
        <v>Sin cambio</v>
      </c>
      <c r="D17">
        <f>_xlfn.XLOOKUP(A17,'Tabla de valores'!$A$2:$A$6,'Tabla de valores'!$B$2:$B$6,FALSE)-_xlfn.XLOOKUP(B17,'Tabla de valores'!$A$2:$A$6,'Tabla de valores'!$B$2:$B$6,FALSE)</f>
        <v>0</v>
      </c>
      <c r="E17" t="str">
        <f t="shared" si="1"/>
        <v>Sin cambio</v>
      </c>
      <c r="G17" t="s">
        <v>76</v>
      </c>
      <c r="H17" s="6" t="s">
        <v>8</v>
      </c>
      <c r="I17">
        <f t="shared" ref="I17:I20" si="2">COUNTIF($A$2:$A$19,H17)</f>
        <v>5</v>
      </c>
      <c r="J17">
        <f t="shared" ref="J17:J20" si="3">COUNTIF($B$2:$B$19,H17)</f>
        <v>3</v>
      </c>
    </row>
    <row r="18" spans="1:10" x14ac:dyDescent="0.25">
      <c r="A18" s="3" t="s">
        <v>10</v>
      </c>
      <c r="B18" s="4" t="s">
        <v>10</v>
      </c>
      <c r="C18" t="str">
        <f t="shared" si="0"/>
        <v>Sin cambio</v>
      </c>
      <c r="D18">
        <f>_xlfn.XLOOKUP(A18,'Tabla de valores'!$A$2:$A$6,'Tabla de valores'!$B$2:$B$6,FALSE)-_xlfn.XLOOKUP(B18,'Tabla de valores'!$A$2:$A$6,'Tabla de valores'!$B$2:$B$6,FALSE)</f>
        <v>0</v>
      </c>
      <c r="E18" t="str">
        <f t="shared" si="1"/>
        <v>Sin cambio</v>
      </c>
      <c r="G18" t="s">
        <v>59</v>
      </c>
      <c r="H18" s="6" t="s">
        <v>7</v>
      </c>
      <c r="I18">
        <f t="shared" si="2"/>
        <v>1</v>
      </c>
      <c r="J18">
        <f t="shared" si="3"/>
        <v>1</v>
      </c>
    </row>
    <row r="19" spans="1:10" x14ac:dyDescent="0.25">
      <c r="A19" s="3" t="s">
        <v>8</v>
      </c>
      <c r="B19" s="4" t="s">
        <v>8</v>
      </c>
      <c r="C19" t="str">
        <f>IF(A19&lt;B19,"Incremento",IF(A19&gt;B19,"Decremento","Sin cambio"))</f>
        <v>Sin cambio</v>
      </c>
      <c r="D19">
        <f>_xlfn.XLOOKUP(A19,'Tabla de valores'!$A$2:$A$6,'Tabla de valores'!$B$2:$B$6,FALSE)-_xlfn.XLOOKUP(B19,'Tabla de valores'!$A$2:$A$6,'Tabla de valores'!$B$2:$B$6,FALSE)</f>
        <v>0</v>
      </c>
      <c r="E19" t="str">
        <f>IF(C19="Incremento", IF(ABS(D19)=1, CONCATENATE("Más ", ABS(D19), " nivel"), CONCATENATE("Más ", ABS(D19), " niveles")),IF(C19="Decremento",IF(D19=1, CONCATENATE("Menos ", D19, " nivel"), CONCATENATE("Menos ", D19, " niveles")), "Sin cambio"))</f>
        <v>Sin cambio</v>
      </c>
      <c r="G19" t="s">
        <v>60</v>
      </c>
      <c r="H19" s="6" t="s">
        <v>6</v>
      </c>
      <c r="I19">
        <f t="shared" si="2"/>
        <v>0</v>
      </c>
      <c r="J19">
        <f t="shared" si="3"/>
        <v>2</v>
      </c>
    </row>
    <row r="20" spans="1:10" x14ac:dyDescent="0.25">
      <c r="G20" t="s">
        <v>100</v>
      </c>
      <c r="H20" s="6" t="s">
        <v>20</v>
      </c>
      <c r="I20">
        <f t="shared" si="2"/>
        <v>0</v>
      </c>
      <c r="J20">
        <f t="shared" si="3"/>
        <v>0</v>
      </c>
    </row>
    <row r="21" spans="1:10" x14ac:dyDescent="0.25">
      <c r="I21">
        <f>SUM(I16:I20)</f>
        <v>18</v>
      </c>
      <c r="J21">
        <f>SUM(J16:J20)</f>
        <v>18</v>
      </c>
    </row>
    <row r="24" spans="1:10" x14ac:dyDescent="0.25">
      <c r="I24" s="7"/>
    </row>
    <row r="25" spans="1:10" x14ac:dyDescent="0.25">
      <c r="I25" s="7"/>
    </row>
    <row r="26" spans="1:10" x14ac:dyDescent="0.25">
      <c r="I26" s="7"/>
    </row>
    <row r="27" spans="1:10" x14ac:dyDescent="0.25">
      <c r="I27" s="7"/>
    </row>
    <row r="29" spans="1:10" x14ac:dyDescent="0.25">
      <c r="G29" s="6"/>
    </row>
    <row r="39" spans="12:12" ht="13" x14ac:dyDescent="0.3">
      <c r="L39" s="8"/>
    </row>
  </sheetData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F949-0771-4429-A968-451087E11F05}">
  <sheetPr codeName="Sheet11"/>
  <dimension ref="A1:Q19"/>
  <sheetViews>
    <sheetView workbookViewId="0">
      <selection activeCell="K18" sqref="K18"/>
    </sheetView>
  </sheetViews>
  <sheetFormatPr defaultRowHeight="12.5" x14ac:dyDescent="0.25"/>
  <cols>
    <col min="1" max="1" width="33.54296875" customWidth="1"/>
    <col min="2" max="2" width="28.26953125" customWidth="1"/>
    <col min="3" max="4" width="11.26953125" customWidth="1"/>
    <col min="5" max="8" width="9.6328125" customWidth="1"/>
  </cols>
  <sheetData>
    <row r="1" spans="1:17" x14ac:dyDescent="0.25">
      <c r="A1" s="3" t="s">
        <v>5</v>
      </c>
      <c r="B1" s="4" t="s">
        <v>28</v>
      </c>
      <c r="C1" s="9" t="s">
        <v>107</v>
      </c>
      <c r="D1" s="9" t="s">
        <v>70</v>
      </c>
      <c r="E1" s="9" t="s">
        <v>108</v>
      </c>
      <c r="F1" s="9" t="s">
        <v>16</v>
      </c>
      <c r="G1" s="9" t="s">
        <v>13</v>
      </c>
      <c r="H1" s="9" t="s">
        <v>12</v>
      </c>
      <c r="I1" s="9" t="s">
        <v>17</v>
      </c>
      <c r="K1" s="9"/>
      <c r="L1" s="9" t="s">
        <v>114</v>
      </c>
      <c r="M1" s="9" t="s">
        <v>109</v>
      </c>
      <c r="N1" s="9" t="s">
        <v>110</v>
      </c>
      <c r="O1" s="9" t="s">
        <v>115</v>
      </c>
      <c r="P1" s="9"/>
      <c r="Q1" s="9" t="s">
        <v>116</v>
      </c>
    </row>
    <row r="2" spans="1:17" x14ac:dyDescent="0.25">
      <c r="A2" s="3" t="s">
        <v>9</v>
      </c>
      <c r="B2" s="4" t="s">
        <v>48</v>
      </c>
      <c r="C2" s="9">
        <f t="shared" ref="C2:D19" si="0">IF(AND(ISNUMBER(FIND(C$1,$A2)), ISNUMBER(FIND(C$1,$B2))), 3, IF(ISNUMBER(FIND(C$1,$A2)), 1, IF(ISNUMBER(FIND(C$1,$B2)), 2, 0)))</f>
        <v>0</v>
      </c>
      <c r="D2" s="9">
        <f t="shared" si="0"/>
        <v>3</v>
      </c>
      <c r="E2" s="9">
        <f t="shared" ref="E2:I17" si="1">IF(AND(ISNUMBER(FIND(E$1,$A2)), ISNUMBER(FIND(E$1,$B2))), 3, IF(ISNUMBER(FIND(E$1,$A2)), 1, IF(ISNUMBER(FIND(E$1,$B2)), 2, 0)))</f>
        <v>3</v>
      </c>
      <c r="F2" s="9">
        <f t="shared" si="1"/>
        <v>0</v>
      </c>
      <c r="G2" s="9">
        <f t="shared" si="1"/>
        <v>1</v>
      </c>
      <c r="H2" s="9">
        <f t="shared" si="1"/>
        <v>1</v>
      </c>
      <c r="I2" s="9">
        <f t="shared" si="1"/>
        <v>0</v>
      </c>
      <c r="K2" s="9" t="s">
        <v>107</v>
      </c>
      <c r="L2">
        <f>COUNTIF(C2:C19,0)</f>
        <v>18</v>
      </c>
      <c r="M2">
        <f>COUNTIF(C2:C19,1)</f>
        <v>0</v>
      </c>
      <c r="N2">
        <f>COUNTIF(C2:C19,2)</f>
        <v>0</v>
      </c>
      <c r="O2">
        <f>COUNTIF(C2:C19,3)</f>
        <v>0</v>
      </c>
      <c r="P2">
        <f t="shared" ref="P2:P8" si="2">M2+N2+O2</f>
        <v>0</v>
      </c>
      <c r="Q2">
        <f t="shared" ref="Q2:Q8" si="3">SUM(L2:O2)</f>
        <v>18</v>
      </c>
    </row>
    <row r="3" spans="1:17" x14ac:dyDescent="0.25">
      <c r="A3" s="3" t="s">
        <v>11</v>
      </c>
      <c r="B3" s="4" t="s">
        <v>15</v>
      </c>
      <c r="C3" s="9">
        <f t="shared" si="0"/>
        <v>0</v>
      </c>
      <c r="D3" s="9">
        <f t="shared" si="0"/>
        <v>2</v>
      </c>
      <c r="E3" s="9">
        <f t="shared" si="1"/>
        <v>0</v>
      </c>
      <c r="F3" s="9">
        <f t="shared" si="1"/>
        <v>0</v>
      </c>
      <c r="G3" s="9">
        <f t="shared" si="1"/>
        <v>1</v>
      </c>
      <c r="H3" s="9">
        <f t="shared" si="1"/>
        <v>3</v>
      </c>
      <c r="I3" s="9">
        <f t="shared" si="1"/>
        <v>0</v>
      </c>
      <c r="K3" s="12" t="s">
        <v>70</v>
      </c>
      <c r="L3">
        <f>COUNTIF(D2:D19,0)</f>
        <v>2</v>
      </c>
      <c r="M3" s="16">
        <f>COUNTIF(D2:D19,1)</f>
        <v>4</v>
      </c>
      <c r="N3" s="16">
        <f>COUNTIF(D2:D19,2)</f>
        <v>6</v>
      </c>
      <c r="O3" s="16">
        <f>COUNTIF(D2:D19,3)</f>
        <v>6</v>
      </c>
      <c r="P3">
        <f t="shared" si="2"/>
        <v>16</v>
      </c>
      <c r="Q3">
        <f t="shared" si="3"/>
        <v>18</v>
      </c>
    </row>
    <row r="4" spans="1:17" x14ac:dyDescent="0.25">
      <c r="A4" s="3" t="s">
        <v>12</v>
      </c>
      <c r="B4" s="4" t="s">
        <v>48</v>
      </c>
      <c r="C4" s="9">
        <f t="shared" si="0"/>
        <v>0</v>
      </c>
      <c r="D4" s="9">
        <f t="shared" si="0"/>
        <v>2</v>
      </c>
      <c r="E4" s="9">
        <f t="shared" si="1"/>
        <v>2</v>
      </c>
      <c r="F4" s="9">
        <f t="shared" si="1"/>
        <v>0</v>
      </c>
      <c r="G4" s="9">
        <f t="shared" si="1"/>
        <v>0</v>
      </c>
      <c r="H4" s="9">
        <f t="shared" si="1"/>
        <v>1</v>
      </c>
      <c r="I4" s="9">
        <f t="shared" si="1"/>
        <v>0</v>
      </c>
      <c r="K4" s="12" t="s">
        <v>108</v>
      </c>
      <c r="L4">
        <f>COUNTIF(E2:E19,0)</f>
        <v>10</v>
      </c>
      <c r="M4">
        <f>COUNTIF(E2:E19,1)</f>
        <v>1</v>
      </c>
      <c r="N4" s="16">
        <f>COUNTIF(E2:E19,2)</f>
        <v>4</v>
      </c>
      <c r="O4" s="16">
        <f>COUNTIF(E2:E19,3)</f>
        <v>3</v>
      </c>
      <c r="P4">
        <f t="shared" si="2"/>
        <v>8</v>
      </c>
      <c r="Q4">
        <f t="shared" si="3"/>
        <v>18</v>
      </c>
    </row>
    <row r="5" spans="1:17" x14ac:dyDescent="0.25">
      <c r="A5" s="3" t="s">
        <v>13</v>
      </c>
      <c r="B5" s="4" t="s">
        <v>14</v>
      </c>
      <c r="C5" s="9">
        <f t="shared" si="0"/>
        <v>0</v>
      </c>
      <c r="D5" s="9">
        <f t="shared" si="0"/>
        <v>2</v>
      </c>
      <c r="E5" s="9">
        <f t="shared" si="1"/>
        <v>0</v>
      </c>
      <c r="F5" s="9">
        <f t="shared" si="1"/>
        <v>0</v>
      </c>
      <c r="G5" s="9">
        <f t="shared" si="1"/>
        <v>3</v>
      </c>
      <c r="H5" s="9">
        <f t="shared" si="1"/>
        <v>0</v>
      </c>
      <c r="I5" s="9">
        <f t="shared" si="1"/>
        <v>0</v>
      </c>
      <c r="K5" s="9" t="s">
        <v>16</v>
      </c>
      <c r="L5">
        <f>COUNTIF(F2:F19,0)</f>
        <v>11</v>
      </c>
      <c r="M5" s="16">
        <f>COUNTIF(F2:F19,1)</f>
        <v>4</v>
      </c>
      <c r="N5">
        <f>COUNTIF(F2:F19,2)</f>
        <v>1</v>
      </c>
      <c r="O5">
        <f>COUNTIF(F2:F19,3)</f>
        <v>2</v>
      </c>
      <c r="P5">
        <f t="shared" si="2"/>
        <v>7</v>
      </c>
      <c r="Q5">
        <f t="shared" si="3"/>
        <v>18</v>
      </c>
    </row>
    <row r="6" spans="1:17" x14ac:dyDescent="0.25">
      <c r="A6" s="3" t="s">
        <v>14</v>
      </c>
      <c r="B6" s="4" t="s">
        <v>17</v>
      </c>
      <c r="C6" s="9">
        <f t="shared" si="0"/>
        <v>0</v>
      </c>
      <c r="D6" s="9">
        <f t="shared" si="0"/>
        <v>1</v>
      </c>
      <c r="E6" s="9">
        <f t="shared" si="1"/>
        <v>0</v>
      </c>
      <c r="F6" s="9">
        <f t="shared" si="1"/>
        <v>0</v>
      </c>
      <c r="G6" s="9">
        <f t="shared" si="1"/>
        <v>1</v>
      </c>
      <c r="H6" s="9">
        <f t="shared" si="1"/>
        <v>0</v>
      </c>
      <c r="I6" s="9">
        <f t="shared" si="1"/>
        <v>2</v>
      </c>
      <c r="K6" s="12" t="s">
        <v>13</v>
      </c>
      <c r="L6">
        <f>COUNTIF(G2:G19,0)</f>
        <v>9</v>
      </c>
      <c r="M6" s="16">
        <f>COUNTIF(G2:G19,1)</f>
        <v>4</v>
      </c>
      <c r="N6">
        <f>COUNTIF(G2:G19,2)</f>
        <v>1</v>
      </c>
      <c r="O6" s="16">
        <f>COUNTIF(G2:G19,3)</f>
        <v>4</v>
      </c>
      <c r="P6">
        <f t="shared" si="2"/>
        <v>9</v>
      </c>
      <c r="Q6">
        <f t="shared" si="3"/>
        <v>18</v>
      </c>
    </row>
    <row r="7" spans="1:17" x14ac:dyDescent="0.25">
      <c r="A7" s="3" t="s">
        <v>15</v>
      </c>
      <c r="B7" s="4" t="s">
        <v>48</v>
      </c>
      <c r="C7" s="9">
        <f t="shared" si="0"/>
        <v>0</v>
      </c>
      <c r="D7" s="9">
        <f t="shared" si="0"/>
        <v>3</v>
      </c>
      <c r="E7" s="9">
        <f t="shared" si="1"/>
        <v>2</v>
      </c>
      <c r="F7" s="9">
        <f t="shared" si="1"/>
        <v>0</v>
      </c>
      <c r="G7" s="9">
        <f t="shared" si="1"/>
        <v>0</v>
      </c>
      <c r="H7" s="9">
        <f t="shared" si="1"/>
        <v>1</v>
      </c>
      <c r="I7" s="9">
        <f t="shared" si="1"/>
        <v>0</v>
      </c>
      <c r="K7" s="9" t="s">
        <v>12</v>
      </c>
      <c r="L7">
        <f>COUNTIF(H2:H19,0)</f>
        <v>12</v>
      </c>
      <c r="M7" s="16">
        <f>COUNTIF(H2:H19,1)</f>
        <v>5</v>
      </c>
      <c r="N7">
        <f>COUNTIF(H2:H19,2)</f>
        <v>0</v>
      </c>
      <c r="O7">
        <f>COUNTIF(H2:H19,3)</f>
        <v>1</v>
      </c>
      <c r="P7">
        <f t="shared" si="2"/>
        <v>6</v>
      </c>
      <c r="Q7">
        <f t="shared" si="3"/>
        <v>18</v>
      </c>
    </row>
    <row r="8" spans="1:17" x14ac:dyDescent="0.25">
      <c r="A8" s="3" t="s">
        <v>16</v>
      </c>
      <c r="B8" s="4" t="s">
        <v>17</v>
      </c>
      <c r="C8" s="9">
        <f t="shared" si="0"/>
        <v>0</v>
      </c>
      <c r="D8" s="9">
        <f t="shared" si="0"/>
        <v>0</v>
      </c>
      <c r="E8" s="9">
        <f t="shared" si="1"/>
        <v>0</v>
      </c>
      <c r="F8" s="9">
        <f t="shared" si="1"/>
        <v>1</v>
      </c>
      <c r="G8" s="9">
        <f t="shared" si="1"/>
        <v>0</v>
      </c>
      <c r="H8" s="9">
        <f t="shared" si="1"/>
        <v>0</v>
      </c>
      <c r="I8" s="9">
        <f t="shared" si="1"/>
        <v>2</v>
      </c>
      <c r="K8" s="9" t="s">
        <v>17</v>
      </c>
      <c r="L8">
        <f>COUNTIF(I2:I19,0)</f>
        <v>13</v>
      </c>
      <c r="M8">
        <f>COUNTIF(I2:I19,1)</f>
        <v>2</v>
      </c>
      <c r="N8">
        <f>COUNTIF(I2:I19,2)</f>
        <v>3</v>
      </c>
      <c r="O8">
        <f>COUNTIF(I2:I19,3)</f>
        <v>0</v>
      </c>
      <c r="P8">
        <f t="shared" si="2"/>
        <v>5</v>
      </c>
      <c r="Q8">
        <f t="shared" si="3"/>
        <v>18</v>
      </c>
    </row>
    <row r="9" spans="1:17" x14ac:dyDescent="0.25">
      <c r="A9" s="3" t="s">
        <v>17</v>
      </c>
      <c r="B9" s="4" t="s">
        <v>14</v>
      </c>
      <c r="C9" s="9">
        <f t="shared" si="0"/>
        <v>0</v>
      </c>
      <c r="D9" s="9">
        <f t="shared" si="0"/>
        <v>2</v>
      </c>
      <c r="E9" s="9">
        <f t="shared" si="1"/>
        <v>0</v>
      </c>
      <c r="F9" s="9">
        <f t="shared" si="1"/>
        <v>0</v>
      </c>
      <c r="G9" s="9">
        <f t="shared" si="1"/>
        <v>2</v>
      </c>
      <c r="H9" s="9">
        <f t="shared" si="1"/>
        <v>0</v>
      </c>
      <c r="I9" s="9">
        <f t="shared" si="1"/>
        <v>1</v>
      </c>
    </row>
    <row r="10" spans="1:17" x14ac:dyDescent="0.25">
      <c r="A10" s="3" t="s">
        <v>18</v>
      </c>
      <c r="B10" s="4" t="s">
        <v>13</v>
      </c>
      <c r="C10" s="9">
        <f t="shared" si="0"/>
        <v>0</v>
      </c>
      <c r="D10" s="9">
        <f t="shared" si="0"/>
        <v>1</v>
      </c>
      <c r="E10" s="9">
        <f t="shared" si="1"/>
        <v>0</v>
      </c>
      <c r="F10" s="9">
        <f t="shared" si="1"/>
        <v>1</v>
      </c>
      <c r="G10" s="9">
        <f t="shared" si="1"/>
        <v>3</v>
      </c>
      <c r="H10" s="9">
        <f t="shared" si="1"/>
        <v>0</v>
      </c>
      <c r="I10" s="9">
        <f t="shared" si="1"/>
        <v>0</v>
      </c>
    </row>
    <row r="11" spans="1:17" x14ac:dyDescent="0.25">
      <c r="A11" s="3" t="s">
        <v>12</v>
      </c>
      <c r="B11" s="4" t="s">
        <v>48</v>
      </c>
      <c r="C11" s="9">
        <f t="shared" si="0"/>
        <v>0</v>
      </c>
      <c r="D11" s="9">
        <f t="shared" si="0"/>
        <v>2</v>
      </c>
      <c r="E11" s="9">
        <f t="shared" si="1"/>
        <v>2</v>
      </c>
      <c r="F11" s="9">
        <f t="shared" si="1"/>
        <v>0</v>
      </c>
      <c r="G11" s="9">
        <f t="shared" si="1"/>
        <v>0</v>
      </c>
      <c r="H11" s="9">
        <f t="shared" si="1"/>
        <v>1</v>
      </c>
      <c r="I11" s="9">
        <f t="shared" si="1"/>
        <v>0</v>
      </c>
      <c r="K11">
        <v>0</v>
      </c>
      <c r="L11" s="9" t="s">
        <v>86</v>
      </c>
    </row>
    <row r="12" spans="1:17" x14ac:dyDescent="0.25">
      <c r="A12" s="3" t="s">
        <v>21</v>
      </c>
      <c r="B12" s="4" t="s">
        <v>21</v>
      </c>
      <c r="C12" s="9">
        <f t="shared" si="0"/>
        <v>0</v>
      </c>
      <c r="D12" s="9">
        <f t="shared" si="0"/>
        <v>3</v>
      </c>
      <c r="E12" s="9">
        <f t="shared" si="1"/>
        <v>0</v>
      </c>
      <c r="F12" s="9">
        <f t="shared" si="1"/>
        <v>3</v>
      </c>
      <c r="G12" s="9">
        <f t="shared" si="1"/>
        <v>0</v>
      </c>
      <c r="H12" s="9">
        <f t="shared" si="1"/>
        <v>0</v>
      </c>
      <c r="I12" s="9">
        <f t="shared" si="1"/>
        <v>0</v>
      </c>
      <c r="K12">
        <v>1</v>
      </c>
      <c r="L12" s="9" t="s">
        <v>111</v>
      </c>
    </row>
    <row r="13" spans="1:17" x14ac:dyDescent="0.25">
      <c r="A13" s="3" t="s">
        <v>21</v>
      </c>
      <c r="B13" s="4" t="s">
        <v>17</v>
      </c>
      <c r="C13" s="9">
        <f t="shared" si="0"/>
        <v>0</v>
      </c>
      <c r="D13" s="9">
        <f t="shared" si="0"/>
        <v>1</v>
      </c>
      <c r="E13" s="9">
        <f t="shared" si="1"/>
        <v>0</v>
      </c>
      <c r="F13" s="9">
        <f t="shared" si="1"/>
        <v>1</v>
      </c>
      <c r="G13" s="9">
        <f t="shared" si="1"/>
        <v>0</v>
      </c>
      <c r="H13" s="9">
        <f t="shared" si="1"/>
        <v>0</v>
      </c>
      <c r="I13" s="9">
        <f t="shared" si="1"/>
        <v>2</v>
      </c>
      <c r="K13">
        <v>2</v>
      </c>
      <c r="L13" s="9" t="s">
        <v>112</v>
      </c>
    </row>
    <row r="14" spans="1:17" x14ac:dyDescent="0.25">
      <c r="A14" s="3" t="s">
        <v>9</v>
      </c>
      <c r="B14" s="4" t="s">
        <v>13</v>
      </c>
      <c r="C14" s="9">
        <f t="shared" si="0"/>
        <v>0</v>
      </c>
      <c r="D14" s="9">
        <f t="shared" si="0"/>
        <v>1</v>
      </c>
      <c r="E14" s="9">
        <f t="shared" si="1"/>
        <v>1</v>
      </c>
      <c r="F14" s="9">
        <f t="shared" si="1"/>
        <v>0</v>
      </c>
      <c r="G14" s="9">
        <f t="shared" si="1"/>
        <v>3</v>
      </c>
      <c r="H14" s="9">
        <f t="shared" si="1"/>
        <v>1</v>
      </c>
      <c r="I14" s="9">
        <f t="shared" si="1"/>
        <v>0</v>
      </c>
      <c r="K14">
        <v>3</v>
      </c>
      <c r="L14" s="9" t="s">
        <v>113</v>
      </c>
    </row>
    <row r="15" spans="1:17" x14ac:dyDescent="0.25">
      <c r="A15" s="3" t="s">
        <v>21</v>
      </c>
      <c r="B15" s="4" t="s">
        <v>48</v>
      </c>
      <c r="C15" s="9">
        <f t="shared" si="0"/>
        <v>0</v>
      </c>
      <c r="D15" s="9">
        <f t="shared" si="0"/>
        <v>3</v>
      </c>
      <c r="E15" s="9">
        <f t="shared" si="1"/>
        <v>2</v>
      </c>
      <c r="F15" s="9">
        <f t="shared" si="1"/>
        <v>1</v>
      </c>
      <c r="G15" s="9">
        <f t="shared" si="1"/>
        <v>0</v>
      </c>
      <c r="H15" s="9">
        <f t="shared" si="1"/>
        <v>0</v>
      </c>
      <c r="I15" s="9">
        <f t="shared" si="1"/>
        <v>0</v>
      </c>
    </row>
    <row r="16" spans="1:17" x14ac:dyDescent="0.25">
      <c r="A16" s="3" t="s">
        <v>22</v>
      </c>
      <c r="B16" s="4" t="s">
        <v>22</v>
      </c>
      <c r="C16" s="9">
        <f t="shared" si="0"/>
        <v>0</v>
      </c>
      <c r="D16" s="9">
        <f t="shared" si="0"/>
        <v>3</v>
      </c>
      <c r="E16" s="9">
        <f t="shared" si="1"/>
        <v>3</v>
      </c>
      <c r="F16" s="9">
        <f t="shared" si="1"/>
        <v>3</v>
      </c>
      <c r="G16" s="9">
        <f t="shared" si="1"/>
        <v>0</v>
      </c>
      <c r="H16" s="9">
        <f t="shared" si="1"/>
        <v>0</v>
      </c>
      <c r="I16" s="9">
        <f t="shared" si="1"/>
        <v>0</v>
      </c>
    </row>
    <row r="17" spans="1:9" x14ac:dyDescent="0.25">
      <c r="A17" s="3" t="s">
        <v>23</v>
      </c>
      <c r="B17" s="4" t="s">
        <v>23</v>
      </c>
      <c r="C17" s="9">
        <f t="shared" si="0"/>
        <v>0</v>
      </c>
      <c r="D17" s="9">
        <f t="shared" si="0"/>
        <v>3</v>
      </c>
      <c r="E17" s="9">
        <f t="shared" si="1"/>
        <v>3</v>
      </c>
      <c r="F17" s="9">
        <f t="shared" si="1"/>
        <v>0</v>
      </c>
      <c r="G17" s="9">
        <f t="shared" si="1"/>
        <v>3</v>
      </c>
      <c r="H17" s="9">
        <f t="shared" si="1"/>
        <v>0</v>
      </c>
      <c r="I17" s="9">
        <f t="shared" si="1"/>
        <v>0</v>
      </c>
    </row>
    <row r="18" spans="1:9" x14ac:dyDescent="0.25">
      <c r="A18" s="3" t="s">
        <v>13</v>
      </c>
      <c r="B18" s="4" t="s">
        <v>70</v>
      </c>
      <c r="C18" s="9">
        <f t="shared" si="0"/>
        <v>0</v>
      </c>
      <c r="D18" s="9">
        <f t="shared" si="0"/>
        <v>2</v>
      </c>
      <c r="E18" s="9">
        <f t="shared" ref="E18:I19" si="4">IF(AND(ISNUMBER(FIND(E$1,$A18)), ISNUMBER(FIND(E$1,$B18))), 3, IF(ISNUMBER(FIND(E$1,$A18)), 1, IF(ISNUMBER(FIND(E$1,$B18)), 2, 0)))</f>
        <v>0</v>
      </c>
      <c r="F18" s="9">
        <f t="shared" si="4"/>
        <v>0</v>
      </c>
      <c r="G18" s="9">
        <f t="shared" si="4"/>
        <v>1</v>
      </c>
      <c r="H18" s="9">
        <f t="shared" si="4"/>
        <v>0</v>
      </c>
      <c r="I18" s="9">
        <f t="shared" si="4"/>
        <v>0</v>
      </c>
    </row>
    <row r="19" spans="1:9" x14ac:dyDescent="0.25">
      <c r="A19" s="3" t="s">
        <v>17</v>
      </c>
      <c r="B19" s="4" t="s">
        <v>16</v>
      </c>
      <c r="C19" s="9">
        <f t="shared" si="0"/>
        <v>0</v>
      </c>
      <c r="D19" s="9">
        <f t="shared" si="0"/>
        <v>0</v>
      </c>
      <c r="E19" s="9">
        <f t="shared" si="4"/>
        <v>0</v>
      </c>
      <c r="F19" s="9">
        <f t="shared" si="4"/>
        <v>2</v>
      </c>
      <c r="G19" s="9">
        <f t="shared" si="4"/>
        <v>0</v>
      </c>
      <c r="H19" s="9">
        <f t="shared" si="4"/>
        <v>0</v>
      </c>
      <c r="I19" s="9">
        <f t="shared" si="4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64BD-36C4-4F06-8C82-28B6D3C1D2FD}">
  <sheetPr codeName="Sheet12"/>
  <dimension ref="A3:D28"/>
  <sheetViews>
    <sheetView zoomScale="77" workbookViewId="0">
      <selection activeCell="C6" sqref="C6"/>
    </sheetView>
  </sheetViews>
  <sheetFormatPr defaultRowHeight="12.5" x14ac:dyDescent="0.25"/>
  <cols>
    <col min="1" max="1" width="13.453125" bestFit="1" customWidth="1"/>
    <col min="2" max="2" width="38.6328125" bestFit="1" customWidth="1"/>
    <col min="3" max="3" width="19.1796875" customWidth="1"/>
  </cols>
  <sheetData>
    <row r="3" spans="1:4" x14ac:dyDescent="0.25">
      <c r="A3" s="5" t="s">
        <v>72</v>
      </c>
      <c r="B3" t="s">
        <v>118</v>
      </c>
    </row>
    <row r="4" spans="1:4" x14ac:dyDescent="0.25">
      <c r="A4" s="6" t="s">
        <v>49</v>
      </c>
      <c r="B4" s="17">
        <v>14</v>
      </c>
    </row>
    <row r="5" spans="1:4" x14ac:dyDescent="0.25">
      <c r="A5" s="6" t="s">
        <v>53</v>
      </c>
      <c r="B5" s="17">
        <v>2</v>
      </c>
    </row>
    <row r="6" spans="1:4" x14ac:dyDescent="0.25">
      <c r="A6" s="6" t="s">
        <v>56</v>
      </c>
      <c r="B6" s="17">
        <v>2</v>
      </c>
    </row>
    <row r="7" spans="1:4" x14ac:dyDescent="0.25">
      <c r="A7" s="6" t="s">
        <v>73</v>
      </c>
      <c r="B7" s="17">
        <v>18</v>
      </c>
    </row>
    <row r="9" spans="1:4" x14ac:dyDescent="0.25">
      <c r="A9" s="5" t="s">
        <v>72</v>
      </c>
      <c r="B9" t="s">
        <v>119</v>
      </c>
    </row>
    <row r="10" spans="1:4" x14ac:dyDescent="0.25">
      <c r="A10" s="6" t="s">
        <v>60</v>
      </c>
      <c r="B10" s="17">
        <v>3</v>
      </c>
    </row>
    <row r="11" spans="1:4" x14ac:dyDescent="0.25">
      <c r="A11" s="6" t="s">
        <v>59</v>
      </c>
      <c r="B11" s="17">
        <v>9</v>
      </c>
    </row>
    <row r="12" spans="1:4" x14ac:dyDescent="0.25">
      <c r="A12" s="6" t="s">
        <v>50</v>
      </c>
      <c r="B12" s="17">
        <v>6</v>
      </c>
    </row>
    <row r="13" spans="1:4" x14ac:dyDescent="0.25">
      <c r="A13" s="6" t="s">
        <v>73</v>
      </c>
      <c r="B13" s="17">
        <v>18</v>
      </c>
    </row>
    <row r="15" spans="1:4" x14ac:dyDescent="0.25">
      <c r="A15" s="5" t="s">
        <v>72</v>
      </c>
      <c r="B15" t="s">
        <v>122</v>
      </c>
    </row>
    <row r="16" spans="1:4" x14ac:dyDescent="0.25">
      <c r="A16" s="6">
        <v>2</v>
      </c>
      <c r="B16" s="17">
        <v>4</v>
      </c>
      <c r="C16" s="9" t="s">
        <v>124</v>
      </c>
      <c r="D16">
        <v>4</v>
      </c>
    </row>
    <row r="17" spans="1:4" x14ac:dyDescent="0.25">
      <c r="A17" s="6">
        <v>3</v>
      </c>
      <c r="B17" s="17">
        <v>4</v>
      </c>
      <c r="C17" s="9" t="s">
        <v>125</v>
      </c>
      <c r="D17">
        <v>4</v>
      </c>
    </row>
    <row r="18" spans="1:4" x14ac:dyDescent="0.25">
      <c r="A18" s="6">
        <v>4</v>
      </c>
      <c r="B18" s="17">
        <v>7</v>
      </c>
      <c r="C18" s="9" t="s">
        <v>126</v>
      </c>
      <c r="D18">
        <v>10</v>
      </c>
    </row>
    <row r="19" spans="1:4" x14ac:dyDescent="0.25">
      <c r="A19" s="6">
        <v>5</v>
      </c>
      <c r="B19" s="17">
        <v>3</v>
      </c>
      <c r="D19">
        <f>SUM(D16:D18)</f>
        <v>18</v>
      </c>
    </row>
    <row r="20" spans="1:4" x14ac:dyDescent="0.25">
      <c r="A20" s="6" t="s">
        <v>73</v>
      </c>
      <c r="B20" s="17">
        <v>18</v>
      </c>
    </row>
    <row r="22" spans="1:4" x14ac:dyDescent="0.25">
      <c r="A22" s="5" t="s">
        <v>72</v>
      </c>
      <c r="B22" t="s">
        <v>123</v>
      </c>
      <c r="C22" s="9"/>
    </row>
    <row r="23" spans="1:4" x14ac:dyDescent="0.25">
      <c r="A23" s="6">
        <v>1</v>
      </c>
      <c r="B23" s="17">
        <v>2</v>
      </c>
      <c r="C23" s="9" t="s">
        <v>124</v>
      </c>
      <c r="D23">
        <v>5</v>
      </c>
    </row>
    <row r="24" spans="1:4" x14ac:dyDescent="0.25">
      <c r="A24" s="6">
        <v>2</v>
      </c>
      <c r="B24" s="17">
        <v>3</v>
      </c>
      <c r="C24" s="9" t="s">
        <v>125</v>
      </c>
      <c r="D24">
        <v>2</v>
      </c>
    </row>
    <row r="25" spans="1:4" x14ac:dyDescent="0.25">
      <c r="A25" s="6">
        <v>3</v>
      </c>
      <c r="B25" s="17">
        <v>2</v>
      </c>
      <c r="C25" s="9" t="s">
        <v>126</v>
      </c>
      <c r="D25">
        <v>11</v>
      </c>
    </row>
    <row r="26" spans="1:4" x14ac:dyDescent="0.25">
      <c r="A26" s="6">
        <v>4</v>
      </c>
      <c r="B26" s="17">
        <v>5</v>
      </c>
      <c r="D26">
        <f>SUM(D23:D25)</f>
        <v>18</v>
      </c>
    </row>
    <row r="27" spans="1:4" x14ac:dyDescent="0.25">
      <c r="A27" s="6">
        <v>5</v>
      </c>
      <c r="B27" s="17">
        <v>6</v>
      </c>
    </row>
    <row r="28" spans="1:4" x14ac:dyDescent="0.25">
      <c r="A28" s="6" t="s">
        <v>73</v>
      </c>
      <c r="B28" s="17">
        <v>18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Respuestas de formulario 1</vt:lpstr>
      <vt:lpstr>Respuestas de formulario 2</vt:lpstr>
      <vt:lpstr>Tabla de valores</vt:lpstr>
      <vt:lpstr>Data completa</vt:lpstr>
      <vt:lpstr>Genero</vt:lpstr>
      <vt:lpstr>Edad</vt:lpstr>
      <vt:lpstr>Nivel de relajación</vt:lpstr>
      <vt:lpstr>Nivel de estrés</vt:lpstr>
      <vt:lpstr>Nivel de enojo</vt:lpstr>
      <vt:lpstr>Nivel de disgusto</vt:lpstr>
      <vt:lpstr>Emociones</vt:lpstr>
      <vt:lpstr>Impacto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VELA GARCIA, MARGARETH MARYLU</cp:lastModifiedBy>
  <dcterms:modified xsi:type="dcterms:W3CDTF">2023-11-18T10:03:08Z</dcterms:modified>
</cp:coreProperties>
</file>