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drawings/drawing3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GESTÁO FINANCEIRA - MARGARETH\GESTÁO FINANCEIRA - KITNET\"/>
    </mc:Choice>
  </mc:AlternateContent>
  <bookViews>
    <workbookView xWindow="0" yWindow="-465" windowWidth="28800" windowHeight="18000" tabRatio="556" activeTab="1"/>
  </bookViews>
  <sheets>
    <sheet name="DRE MENSAL- 2022" sheetId="4" r:id="rId1"/>
    <sheet name="DRE PROJETADA- 2022" sheetId="6" r:id="rId2"/>
    <sheet name="Volt" sheetId="3" state="hidden" r:id="rId3"/>
    <sheet name="Consolidado" sheetId="2" state="hidden" r:id="rId4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7" i="6" l="1"/>
  <c r="B56" i="6" l="1"/>
  <c r="D56" i="6" s="1"/>
  <c r="E56" i="6" s="1"/>
  <c r="G56" i="6"/>
  <c r="I56" i="6"/>
  <c r="K56" i="6"/>
  <c r="M56" i="6"/>
  <c r="O56" i="6"/>
  <c r="Q56" i="6"/>
  <c r="S56" i="6"/>
  <c r="U56" i="6"/>
  <c r="W56" i="6"/>
  <c r="Y56" i="6"/>
  <c r="AA56" i="6"/>
  <c r="AC56" i="6"/>
  <c r="B57" i="6"/>
  <c r="C57" i="6" s="1"/>
  <c r="G57" i="6"/>
  <c r="I57" i="6"/>
  <c r="K57" i="6"/>
  <c r="M57" i="6"/>
  <c r="O57" i="6"/>
  <c r="Q57" i="6"/>
  <c r="S57" i="6"/>
  <c r="U57" i="6"/>
  <c r="W57" i="6"/>
  <c r="Y57" i="6"/>
  <c r="AA57" i="6"/>
  <c r="AC57" i="6"/>
  <c r="G55" i="6"/>
  <c r="H55" i="6"/>
  <c r="I55" i="6" s="1"/>
  <c r="J55" i="6"/>
  <c r="K55" i="6" s="1"/>
  <c r="L55" i="6"/>
  <c r="M55" i="6" s="1"/>
  <c r="N55" i="6"/>
  <c r="O55" i="6" s="1"/>
  <c r="P55" i="6"/>
  <c r="Q55" i="6" s="1"/>
  <c r="S55" i="6"/>
  <c r="T55" i="6"/>
  <c r="U55" i="6" s="1"/>
  <c r="V55" i="6"/>
  <c r="W55" i="6" s="1"/>
  <c r="X55" i="6"/>
  <c r="Y55" i="6" s="1"/>
  <c r="Z55" i="6"/>
  <c r="AA55" i="6" s="1"/>
  <c r="AB55" i="6"/>
  <c r="AC55" i="6" s="1"/>
  <c r="F52" i="6"/>
  <c r="R52" i="6"/>
  <c r="S52" i="6" s="1"/>
  <c r="B53" i="6"/>
  <c r="C53" i="6" s="1"/>
  <c r="G53" i="6"/>
  <c r="I53" i="6"/>
  <c r="K53" i="6"/>
  <c r="M53" i="6"/>
  <c r="O53" i="6"/>
  <c r="Q53" i="6"/>
  <c r="S53" i="6"/>
  <c r="U53" i="6"/>
  <c r="W53" i="6"/>
  <c r="Y53" i="6"/>
  <c r="AA53" i="6"/>
  <c r="AC53" i="6"/>
  <c r="F47" i="6"/>
  <c r="F37" i="6"/>
  <c r="B5" i="6"/>
  <c r="C5" i="6" s="1"/>
  <c r="C56" i="6" l="1"/>
  <c r="D57" i="6"/>
  <c r="E57" i="6" s="1"/>
  <c r="B55" i="6"/>
  <c r="G52" i="6"/>
  <c r="D53" i="6"/>
  <c r="E53" i="6" s="1"/>
  <c r="F14" i="6"/>
  <c r="C55" i="6" l="1"/>
  <c r="D55" i="6"/>
  <c r="E55" i="6" s="1"/>
  <c r="B40" i="6"/>
  <c r="D40" i="6" s="1"/>
  <c r="E40" i="6" s="1"/>
  <c r="G40" i="6"/>
  <c r="I40" i="6"/>
  <c r="K40" i="6"/>
  <c r="M40" i="6"/>
  <c r="O40" i="6"/>
  <c r="Q40" i="6"/>
  <c r="S40" i="6"/>
  <c r="U40" i="6"/>
  <c r="W40" i="6"/>
  <c r="Y40" i="6"/>
  <c r="AA40" i="6"/>
  <c r="AC40" i="6"/>
  <c r="I46" i="6"/>
  <c r="K46" i="6"/>
  <c r="M46" i="6"/>
  <c r="O46" i="6"/>
  <c r="Q46" i="6"/>
  <c r="S46" i="6"/>
  <c r="U46" i="6"/>
  <c r="W46" i="6"/>
  <c r="Y46" i="6"/>
  <c r="AA46" i="6"/>
  <c r="AC46" i="6"/>
  <c r="D28" i="6" l="1"/>
  <c r="E28" i="6" s="1"/>
  <c r="D29" i="6"/>
  <c r="E29" i="6" s="1"/>
  <c r="D31" i="6"/>
  <c r="E31" i="6" s="1"/>
  <c r="D54" i="6"/>
  <c r="E54" i="6" s="1"/>
  <c r="B5" i="4" l="1"/>
  <c r="B7" i="4"/>
  <c r="B8" i="4"/>
  <c r="B10" i="4"/>
  <c r="B11" i="4"/>
  <c r="B12" i="4"/>
  <c r="B13" i="4"/>
  <c r="B15" i="4"/>
  <c r="B16" i="4"/>
  <c r="B4" i="4"/>
  <c r="B20" i="4"/>
  <c r="B21" i="4"/>
  <c r="B22" i="4"/>
  <c r="B23" i="4"/>
  <c r="B24" i="4"/>
  <c r="B25" i="4"/>
  <c r="B26" i="4"/>
  <c r="B27" i="4"/>
  <c r="B28" i="4"/>
  <c r="B29" i="4"/>
  <c r="B30" i="4"/>
  <c r="B46" i="4"/>
  <c r="B43" i="4"/>
  <c r="B34" i="4"/>
  <c r="B35" i="4"/>
  <c r="B36" i="4"/>
  <c r="B37" i="4"/>
  <c r="B39" i="4"/>
  <c r="B40" i="4"/>
  <c r="B33" i="4"/>
  <c r="Z52" i="6" l="1"/>
  <c r="AA52" i="6" s="1"/>
  <c r="V52" i="6"/>
  <c r="W52" i="6" s="1"/>
  <c r="T52" i="6"/>
  <c r="U52" i="6" s="1"/>
  <c r="P52" i="6"/>
  <c r="Q52" i="6" s="1"/>
  <c r="AC44" i="6"/>
  <c r="AA44" i="6"/>
  <c r="Y44" i="6"/>
  <c r="W44" i="6"/>
  <c r="U44" i="6"/>
  <c r="S44" i="6"/>
  <c r="Q44" i="6"/>
  <c r="O44" i="6"/>
  <c r="M44" i="6"/>
  <c r="K44" i="6"/>
  <c r="I44" i="6"/>
  <c r="AC43" i="6"/>
  <c r="AA43" i="6"/>
  <c r="Y43" i="6"/>
  <c r="W43" i="6"/>
  <c r="U43" i="6"/>
  <c r="S43" i="6"/>
  <c r="Q43" i="6"/>
  <c r="O43" i="6"/>
  <c r="M43" i="6"/>
  <c r="K43" i="6"/>
  <c r="I43" i="6"/>
  <c r="AC42" i="6"/>
  <c r="AA42" i="6"/>
  <c r="Y42" i="6"/>
  <c r="W42" i="6"/>
  <c r="U42" i="6"/>
  <c r="S42" i="6"/>
  <c r="Q42" i="6"/>
  <c r="O42" i="6"/>
  <c r="M42" i="6"/>
  <c r="K42" i="6"/>
  <c r="I42" i="6"/>
  <c r="AC38" i="6"/>
  <c r="AA38" i="6"/>
  <c r="Y38" i="6"/>
  <c r="W38" i="6"/>
  <c r="U38" i="6"/>
  <c r="S38" i="6"/>
  <c r="Q38" i="6"/>
  <c r="O38" i="6"/>
  <c r="M38" i="6"/>
  <c r="K38" i="6"/>
  <c r="I38" i="6"/>
  <c r="G38" i="6"/>
  <c r="B38" i="6"/>
  <c r="AB37" i="6"/>
  <c r="AC37" i="6" s="1"/>
  <c r="Z37" i="6"/>
  <c r="AA37" i="6" s="1"/>
  <c r="X37" i="6"/>
  <c r="Y37" i="6" s="1"/>
  <c r="V37" i="6"/>
  <c r="W37" i="6" s="1"/>
  <c r="U37" i="6"/>
  <c r="R37" i="6"/>
  <c r="S37" i="6" s="1"/>
  <c r="P37" i="6"/>
  <c r="Q37" i="6" s="1"/>
  <c r="N37" i="6"/>
  <c r="O37" i="6" s="1"/>
  <c r="L37" i="6"/>
  <c r="M37" i="6" s="1"/>
  <c r="J37" i="6"/>
  <c r="K37" i="6" s="1"/>
  <c r="H37" i="6"/>
  <c r="I37" i="6" s="1"/>
  <c r="AC36" i="6"/>
  <c r="AA36" i="6"/>
  <c r="Y36" i="6"/>
  <c r="W36" i="6"/>
  <c r="U36" i="6"/>
  <c r="S36" i="6"/>
  <c r="Q36" i="6"/>
  <c r="O36" i="6"/>
  <c r="M36" i="6"/>
  <c r="K36" i="6"/>
  <c r="I36" i="6"/>
  <c r="G36" i="6"/>
  <c r="B36" i="6"/>
  <c r="AC35" i="6"/>
  <c r="AA35" i="6"/>
  <c r="Y35" i="6"/>
  <c r="W35" i="6"/>
  <c r="U35" i="6"/>
  <c r="S35" i="6"/>
  <c r="Q35" i="6"/>
  <c r="O35" i="6"/>
  <c r="M35" i="6"/>
  <c r="K35" i="6"/>
  <c r="I35" i="6"/>
  <c r="G35" i="6"/>
  <c r="B35" i="6"/>
  <c r="AC34" i="6"/>
  <c r="AA34" i="6"/>
  <c r="Y34" i="6"/>
  <c r="W34" i="6"/>
  <c r="U34" i="6"/>
  <c r="S34" i="6"/>
  <c r="Q34" i="6"/>
  <c r="O34" i="6"/>
  <c r="M34" i="6"/>
  <c r="K34" i="6"/>
  <c r="I34" i="6"/>
  <c r="G34" i="6"/>
  <c r="B34" i="6"/>
  <c r="AB33" i="6"/>
  <c r="AC33" i="6" s="1"/>
  <c r="Z33" i="6"/>
  <c r="AA33" i="6" s="1"/>
  <c r="X33" i="6"/>
  <c r="Y33" i="6" s="1"/>
  <c r="V33" i="6"/>
  <c r="W33" i="6" s="1"/>
  <c r="T33" i="6"/>
  <c r="U33" i="6" s="1"/>
  <c r="R33" i="6"/>
  <c r="S33" i="6" s="1"/>
  <c r="P33" i="6"/>
  <c r="Q33" i="6" s="1"/>
  <c r="N33" i="6"/>
  <c r="O33" i="6" s="1"/>
  <c r="L33" i="6"/>
  <c r="M33" i="6" s="1"/>
  <c r="J33" i="6"/>
  <c r="K33" i="6" s="1"/>
  <c r="H33" i="6"/>
  <c r="I33" i="6" s="1"/>
  <c r="F33" i="6"/>
  <c r="G33" i="6" s="1"/>
  <c r="AC32" i="6"/>
  <c r="AA32" i="6"/>
  <c r="Y32" i="6"/>
  <c r="W32" i="6"/>
  <c r="U32" i="6"/>
  <c r="S32" i="6"/>
  <c r="Q32" i="6"/>
  <c r="O32" i="6"/>
  <c r="M32" i="6"/>
  <c r="K32" i="6"/>
  <c r="I32" i="6"/>
  <c r="G32" i="6"/>
  <c r="B32" i="6"/>
  <c r="AC31" i="6"/>
  <c r="AA31" i="6"/>
  <c r="Y31" i="6"/>
  <c r="W31" i="6"/>
  <c r="U31" i="6"/>
  <c r="S31" i="6"/>
  <c r="Q31" i="6"/>
  <c r="O31" i="6"/>
  <c r="M31" i="6"/>
  <c r="K31" i="6"/>
  <c r="I31" i="6"/>
  <c r="G31" i="6"/>
  <c r="AC30" i="6"/>
  <c r="AA30" i="6"/>
  <c r="Y30" i="6"/>
  <c r="W30" i="6"/>
  <c r="U30" i="6"/>
  <c r="S30" i="6"/>
  <c r="Q30" i="6"/>
  <c r="O30" i="6"/>
  <c r="M30" i="6"/>
  <c r="K30" i="6"/>
  <c r="I30" i="6"/>
  <c r="G30" i="6"/>
  <c r="B30" i="6"/>
  <c r="AC29" i="6"/>
  <c r="AA29" i="6"/>
  <c r="Y29" i="6"/>
  <c r="W29" i="6"/>
  <c r="U29" i="6"/>
  <c r="S29" i="6"/>
  <c r="Q29" i="6"/>
  <c r="O29" i="6"/>
  <c r="M29" i="6"/>
  <c r="K29" i="6"/>
  <c r="I29" i="6"/>
  <c r="G29" i="6"/>
  <c r="AC28" i="6"/>
  <c r="AA28" i="6"/>
  <c r="Y28" i="6"/>
  <c r="W28" i="6"/>
  <c r="U28" i="6"/>
  <c r="S28" i="6"/>
  <c r="Q28" i="6"/>
  <c r="O28" i="6"/>
  <c r="M28" i="6"/>
  <c r="K28" i="6"/>
  <c r="I28" i="6"/>
  <c r="G28" i="6"/>
  <c r="AB27" i="6"/>
  <c r="AC27" i="6" s="1"/>
  <c r="Z27" i="6"/>
  <c r="AA27" i="6" s="1"/>
  <c r="X27" i="6"/>
  <c r="Y27" i="6" s="1"/>
  <c r="V27" i="6"/>
  <c r="W27" i="6" s="1"/>
  <c r="U27" i="6"/>
  <c r="R27" i="6"/>
  <c r="S27" i="6" s="1"/>
  <c r="P27" i="6"/>
  <c r="Q27" i="6" s="1"/>
  <c r="N27" i="6"/>
  <c r="O27" i="6" s="1"/>
  <c r="L27" i="6"/>
  <c r="M27" i="6" s="1"/>
  <c r="J27" i="6"/>
  <c r="K27" i="6" s="1"/>
  <c r="H27" i="6"/>
  <c r="I27" i="6" s="1"/>
  <c r="F27" i="6"/>
  <c r="F13" i="6" s="1"/>
  <c r="AC26" i="6"/>
  <c r="AA26" i="6"/>
  <c r="Y26" i="6"/>
  <c r="W26" i="6"/>
  <c r="U26" i="6"/>
  <c r="S26" i="6"/>
  <c r="Q26" i="6"/>
  <c r="O26" i="6"/>
  <c r="M26" i="6"/>
  <c r="K26" i="6"/>
  <c r="I26" i="6"/>
  <c r="G26" i="6"/>
  <c r="AC25" i="6"/>
  <c r="AA25" i="6"/>
  <c r="Y25" i="6"/>
  <c r="W25" i="6"/>
  <c r="U25" i="6"/>
  <c r="S25" i="6"/>
  <c r="Q25" i="6"/>
  <c r="O25" i="6"/>
  <c r="M25" i="6"/>
  <c r="K25" i="6"/>
  <c r="I25" i="6"/>
  <c r="G25" i="6"/>
  <c r="B25" i="6"/>
  <c r="AC24" i="6"/>
  <c r="AA24" i="6"/>
  <c r="Y24" i="6"/>
  <c r="W24" i="6"/>
  <c r="U24" i="6"/>
  <c r="S24" i="6"/>
  <c r="Q24" i="6"/>
  <c r="O24" i="6"/>
  <c r="M24" i="6"/>
  <c r="K24" i="6"/>
  <c r="I24" i="6"/>
  <c r="G24" i="6"/>
  <c r="B24" i="6"/>
  <c r="AC23" i="6"/>
  <c r="AA23" i="6"/>
  <c r="Y23" i="6"/>
  <c r="W23" i="6"/>
  <c r="U23" i="6"/>
  <c r="S23" i="6"/>
  <c r="Q23" i="6"/>
  <c r="O23" i="6"/>
  <c r="M23" i="6"/>
  <c r="K23" i="6"/>
  <c r="I23" i="6"/>
  <c r="G23" i="6"/>
  <c r="B23" i="6"/>
  <c r="AC22" i="6"/>
  <c r="AA22" i="6"/>
  <c r="Y22" i="6"/>
  <c r="W22" i="6"/>
  <c r="U22" i="6"/>
  <c r="S22" i="6"/>
  <c r="Q22" i="6"/>
  <c r="O22" i="6"/>
  <c r="M22" i="6"/>
  <c r="K22" i="6"/>
  <c r="I22" i="6"/>
  <c r="G22" i="6"/>
  <c r="B22" i="6"/>
  <c r="AC21" i="6"/>
  <c r="AA21" i="6"/>
  <c r="Y21" i="6"/>
  <c r="W21" i="6"/>
  <c r="U21" i="6"/>
  <c r="S21" i="6"/>
  <c r="Q21" i="6"/>
  <c r="O21" i="6"/>
  <c r="M21" i="6"/>
  <c r="K21" i="6"/>
  <c r="I21" i="6"/>
  <c r="G21" i="6"/>
  <c r="B21" i="6"/>
  <c r="AC20" i="6"/>
  <c r="AA20" i="6"/>
  <c r="Y20" i="6"/>
  <c r="W20" i="6"/>
  <c r="U20" i="6"/>
  <c r="S20" i="6"/>
  <c r="Q20" i="6"/>
  <c r="O20" i="6"/>
  <c r="M20" i="6"/>
  <c r="K20" i="6"/>
  <c r="I20" i="6"/>
  <c r="G20" i="6"/>
  <c r="B20" i="6"/>
  <c r="AC19" i="6"/>
  <c r="AA19" i="6"/>
  <c r="Y19" i="6"/>
  <c r="W19" i="6"/>
  <c r="U19" i="6"/>
  <c r="S19" i="6"/>
  <c r="Q19" i="6"/>
  <c r="O19" i="6"/>
  <c r="M19" i="6"/>
  <c r="K19" i="6"/>
  <c r="I19" i="6"/>
  <c r="G19" i="6"/>
  <c r="B19" i="6"/>
  <c r="B18" i="6"/>
  <c r="AC17" i="6"/>
  <c r="AA17" i="6"/>
  <c r="Y17" i="6"/>
  <c r="W17" i="6"/>
  <c r="U17" i="6"/>
  <c r="S17" i="6"/>
  <c r="Q17" i="6"/>
  <c r="O17" i="6"/>
  <c r="M17" i="6"/>
  <c r="K17" i="6"/>
  <c r="I17" i="6"/>
  <c r="G17" i="6"/>
  <c r="B17" i="6"/>
  <c r="AC16" i="6"/>
  <c r="AA16" i="6"/>
  <c r="Y16" i="6"/>
  <c r="W16" i="6"/>
  <c r="U16" i="6"/>
  <c r="S16" i="6"/>
  <c r="Q16" i="6"/>
  <c r="O16" i="6"/>
  <c r="M16" i="6"/>
  <c r="K16" i="6"/>
  <c r="I16" i="6"/>
  <c r="G16" i="6"/>
  <c r="B16" i="6"/>
  <c r="AC15" i="6"/>
  <c r="AA15" i="6"/>
  <c r="Y15" i="6"/>
  <c r="W15" i="6"/>
  <c r="U15" i="6"/>
  <c r="S15" i="6"/>
  <c r="Q15" i="6"/>
  <c r="O15" i="6"/>
  <c r="M15" i="6"/>
  <c r="K15" i="6"/>
  <c r="I15" i="6"/>
  <c r="G15" i="6"/>
  <c r="B15" i="6"/>
  <c r="AB14" i="6"/>
  <c r="AC14" i="6" s="1"/>
  <c r="Z14" i="6"/>
  <c r="AA14" i="6" s="1"/>
  <c r="X14" i="6"/>
  <c r="V14" i="6"/>
  <c r="W14" i="6" s="1"/>
  <c r="T14" i="6"/>
  <c r="R14" i="6"/>
  <c r="S14" i="6" s="1"/>
  <c r="P14" i="6"/>
  <c r="Q14" i="6" s="1"/>
  <c r="N14" i="6"/>
  <c r="O14" i="6" s="1"/>
  <c r="L14" i="6"/>
  <c r="M14" i="6" s="1"/>
  <c r="K14" i="6"/>
  <c r="H14" i="6"/>
  <c r="G14" i="6"/>
  <c r="AC6" i="6"/>
  <c r="AA6" i="6"/>
  <c r="Y6" i="6"/>
  <c r="W6" i="6"/>
  <c r="U6" i="6"/>
  <c r="S6" i="6"/>
  <c r="Q6" i="6"/>
  <c r="O6" i="6"/>
  <c r="M6" i="6"/>
  <c r="K6" i="6"/>
  <c r="I6" i="6"/>
  <c r="AC4" i="6"/>
  <c r="AA4" i="6"/>
  <c r="Y4" i="6"/>
  <c r="W4" i="6"/>
  <c r="U4" i="6"/>
  <c r="S4" i="6"/>
  <c r="Q4" i="6"/>
  <c r="O4" i="6"/>
  <c r="M4" i="6"/>
  <c r="K4" i="6"/>
  <c r="I4" i="6"/>
  <c r="AB3" i="6"/>
  <c r="AC3" i="6" s="1"/>
  <c r="Z3" i="6"/>
  <c r="AA3" i="6" s="1"/>
  <c r="X3" i="6"/>
  <c r="Y3" i="6" s="1"/>
  <c r="V3" i="6"/>
  <c r="W3" i="6" s="1"/>
  <c r="T3" i="6"/>
  <c r="U3" i="6" s="1"/>
  <c r="R3" i="6"/>
  <c r="S3" i="6" s="1"/>
  <c r="P3" i="6"/>
  <c r="Q3" i="6" s="1"/>
  <c r="N3" i="6"/>
  <c r="O3" i="6" s="1"/>
  <c r="L3" i="6"/>
  <c r="M3" i="6" s="1"/>
  <c r="J3" i="6"/>
  <c r="K3" i="6" s="1"/>
  <c r="H3" i="6"/>
  <c r="AC50" i="6"/>
  <c r="AA50" i="6"/>
  <c r="Y50" i="6"/>
  <c r="W50" i="6"/>
  <c r="U50" i="6"/>
  <c r="S50" i="6"/>
  <c r="Q50" i="6"/>
  <c r="O50" i="6"/>
  <c r="M50" i="6"/>
  <c r="K50" i="6"/>
  <c r="I50" i="6"/>
  <c r="AC49" i="6"/>
  <c r="AA49" i="6"/>
  <c r="Y49" i="6"/>
  <c r="W49" i="6"/>
  <c r="U49" i="6"/>
  <c r="S49" i="6"/>
  <c r="Q49" i="6"/>
  <c r="O49" i="6"/>
  <c r="M49" i="6"/>
  <c r="K49" i="6"/>
  <c r="I49" i="6"/>
  <c r="AB47" i="6"/>
  <c r="AC47" i="6" s="1"/>
  <c r="Z47" i="6"/>
  <c r="AA47" i="6" s="1"/>
  <c r="X47" i="6"/>
  <c r="Y47" i="6" s="1"/>
  <c r="V47" i="6"/>
  <c r="W47" i="6" s="1"/>
  <c r="T47" i="6"/>
  <c r="U47" i="6" s="1"/>
  <c r="R47" i="6"/>
  <c r="S47" i="6" s="1"/>
  <c r="P47" i="6"/>
  <c r="Q47" i="6" s="1"/>
  <c r="N47" i="6"/>
  <c r="O47" i="6" s="1"/>
  <c r="L47" i="6"/>
  <c r="M47" i="6" s="1"/>
  <c r="J47" i="6"/>
  <c r="K47" i="6" s="1"/>
  <c r="H47" i="6"/>
  <c r="I47" i="6" s="1"/>
  <c r="AC48" i="6"/>
  <c r="AA48" i="6"/>
  <c r="Y48" i="6"/>
  <c r="W48" i="6"/>
  <c r="U48" i="6"/>
  <c r="S48" i="6"/>
  <c r="Q48" i="6"/>
  <c r="O48" i="6"/>
  <c r="M48" i="6"/>
  <c r="K48" i="6"/>
  <c r="I48" i="6"/>
  <c r="AC10" i="6"/>
  <c r="AA10" i="6"/>
  <c r="Y10" i="6"/>
  <c r="W10" i="6"/>
  <c r="U10" i="6"/>
  <c r="S10" i="6"/>
  <c r="Q10" i="6"/>
  <c r="O10" i="6"/>
  <c r="M10" i="6"/>
  <c r="K10" i="6"/>
  <c r="I10" i="6"/>
  <c r="G10" i="6"/>
  <c r="B10" i="6"/>
  <c r="AB9" i="6"/>
  <c r="AC9" i="6" s="1"/>
  <c r="Z9" i="6"/>
  <c r="X9" i="6"/>
  <c r="V9" i="6"/>
  <c r="T9" i="6"/>
  <c r="U9" i="6" s="1"/>
  <c r="R9" i="6"/>
  <c r="P9" i="6"/>
  <c r="Q9" i="6" s="1"/>
  <c r="N9" i="6"/>
  <c r="L9" i="6"/>
  <c r="M9" i="6" s="1"/>
  <c r="J9" i="6"/>
  <c r="H9" i="6"/>
  <c r="AC8" i="6"/>
  <c r="AA8" i="6"/>
  <c r="Y8" i="6"/>
  <c r="W8" i="6"/>
  <c r="U8" i="6"/>
  <c r="S8" i="6"/>
  <c r="Q8" i="6"/>
  <c r="O8" i="6"/>
  <c r="M8" i="6"/>
  <c r="K8" i="6"/>
  <c r="I8" i="6"/>
  <c r="AC2" i="6"/>
  <c r="AA2" i="6"/>
  <c r="Y2" i="6"/>
  <c r="W2" i="6"/>
  <c r="U2" i="6"/>
  <c r="S2" i="6"/>
  <c r="Q2" i="6"/>
  <c r="O2" i="6"/>
  <c r="M2" i="6"/>
  <c r="K2" i="6"/>
  <c r="I2" i="6"/>
  <c r="G2" i="6"/>
  <c r="AB52" i="6" l="1"/>
  <c r="AC52" i="6" s="1"/>
  <c r="N52" i="6"/>
  <c r="O52" i="6" s="1"/>
  <c r="L52" i="6"/>
  <c r="M52" i="6" s="1"/>
  <c r="H52" i="6"/>
  <c r="X52" i="6"/>
  <c r="Y52" i="6" s="1"/>
  <c r="J52" i="6"/>
  <c r="K52" i="6" s="1"/>
  <c r="R45" i="6"/>
  <c r="R11" i="6" s="1"/>
  <c r="S11" i="6" s="1"/>
  <c r="G27" i="6"/>
  <c r="C41" i="6"/>
  <c r="C40" i="6"/>
  <c r="D17" i="6"/>
  <c r="E17" i="6" s="1"/>
  <c r="C17" i="6"/>
  <c r="D21" i="6"/>
  <c r="E21" i="6" s="1"/>
  <c r="C21" i="6"/>
  <c r="D18" i="6"/>
  <c r="E18" i="6" s="1"/>
  <c r="C18" i="6"/>
  <c r="D22" i="6"/>
  <c r="E22" i="6" s="1"/>
  <c r="C22" i="6"/>
  <c r="D26" i="6"/>
  <c r="E26" i="6" s="1"/>
  <c r="C26" i="6"/>
  <c r="D35" i="6"/>
  <c r="E35" i="6" s="1"/>
  <c r="C35" i="6"/>
  <c r="D43" i="6"/>
  <c r="E43" i="6" s="1"/>
  <c r="C43" i="6"/>
  <c r="D25" i="6"/>
  <c r="E25" i="6" s="1"/>
  <c r="C25" i="6"/>
  <c r="D34" i="6"/>
  <c r="E34" i="6" s="1"/>
  <c r="C34" i="6"/>
  <c r="D42" i="6"/>
  <c r="E42" i="6" s="1"/>
  <c r="C42" i="6"/>
  <c r="D10" i="6"/>
  <c r="E10" i="6" s="1"/>
  <c r="C10" i="6"/>
  <c r="D15" i="6"/>
  <c r="E15" i="6" s="1"/>
  <c r="C15" i="6"/>
  <c r="D19" i="6"/>
  <c r="E19" i="6" s="1"/>
  <c r="C19" i="6"/>
  <c r="D23" i="6"/>
  <c r="E23" i="6" s="1"/>
  <c r="C23" i="6"/>
  <c r="D30" i="6"/>
  <c r="E30" i="6" s="1"/>
  <c r="C30" i="6"/>
  <c r="D36" i="6"/>
  <c r="E36" i="6" s="1"/>
  <c r="C36" i="6"/>
  <c r="D2" i="6"/>
  <c r="E2" i="6" s="1"/>
  <c r="C31" i="6"/>
  <c r="C2" i="6"/>
  <c r="C28" i="6"/>
  <c r="C54" i="6"/>
  <c r="C29" i="6"/>
  <c r="D16" i="6"/>
  <c r="E16" i="6" s="1"/>
  <c r="C16" i="6"/>
  <c r="D20" i="6"/>
  <c r="E20" i="6" s="1"/>
  <c r="C20" i="6"/>
  <c r="D24" i="6"/>
  <c r="E24" i="6" s="1"/>
  <c r="C24" i="6"/>
  <c r="D32" i="6"/>
  <c r="E32" i="6" s="1"/>
  <c r="C32" i="6"/>
  <c r="D38" i="6"/>
  <c r="E38" i="6" s="1"/>
  <c r="C38" i="6"/>
  <c r="N45" i="6"/>
  <c r="O45" i="6" s="1"/>
  <c r="P45" i="6"/>
  <c r="P11" i="6" s="1"/>
  <c r="Q11" i="6" s="1"/>
  <c r="X13" i="6"/>
  <c r="Y13" i="6" s="1"/>
  <c r="H45" i="6"/>
  <c r="I45" i="6" s="1"/>
  <c r="R13" i="6"/>
  <c r="S13" i="6" s="1"/>
  <c r="X45" i="6"/>
  <c r="Y45" i="6" s="1"/>
  <c r="I9" i="6"/>
  <c r="T13" i="6"/>
  <c r="U13" i="6" s="1"/>
  <c r="Y14" i="6"/>
  <c r="Z13" i="6"/>
  <c r="T45" i="6"/>
  <c r="U45" i="6" s="1"/>
  <c r="Y9" i="6"/>
  <c r="V13" i="6"/>
  <c r="W13" i="6" s="1"/>
  <c r="J45" i="6"/>
  <c r="J11" i="6" s="1"/>
  <c r="Z45" i="6"/>
  <c r="Z11" i="6" s="1"/>
  <c r="AA11" i="6" s="1"/>
  <c r="J13" i="6"/>
  <c r="K13" i="6" s="1"/>
  <c r="U14" i="6"/>
  <c r="L45" i="6"/>
  <c r="L11" i="6" s="1"/>
  <c r="M11" i="6" s="1"/>
  <c r="AB45" i="6"/>
  <c r="AB11" i="6" s="1"/>
  <c r="AC11" i="6" s="1"/>
  <c r="N13" i="6"/>
  <c r="O13" i="6" s="1"/>
  <c r="L13" i="6"/>
  <c r="AB13" i="6"/>
  <c r="AC13" i="6" s="1"/>
  <c r="H13" i="6"/>
  <c r="I14" i="6"/>
  <c r="B14" i="6"/>
  <c r="C14" i="6" s="1"/>
  <c r="P13" i="6"/>
  <c r="B27" i="6"/>
  <c r="C27" i="6" s="1"/>
  <c r="B33" i="6"/>
  <c r="C33" i="6" s="1"/>
  <c r="V45" i="6"/>
  <c r="K9" i="6"/>
  <c r="O9" i="6"/>
  <c r="S9" i="6"/>
  <c r="W9" i="6"/>
  <c r="AA9" i="6"/>
  <c r="S45" i="6" l="1"/>
  <c r="I52" i="6"/>
  <c r="B52" i="6"/>
  <c r="H11" i="6"/>
  <c r="I11" i="6" s="1"/>
  <c r="N11" i="6"/>
  <c r="O11" i="6" s="1"/>
  <c r="L51" i="6"/>
  <c r="L58" i="6" s="1"/>
  <c r="M58" i="6" s="1"/>
  <c r="Q45" i="6"/>
  <c r="K45" i="6"/>
  <c r="K11" i="6"/>
  <c r="J51" i="6"/>
  <c r="K51" i="6" s="1"/>
  <c r="AC45" i="6"/>
  <c r="AB51" i="6"/>
  <c r="AB58" i="6" s="1"/>
  <c r="AC58" i="6" s="1"/>
  <c r="AA45" i="6"/>
  <c r="M13" i="6"/>
  <c r="D33" i="6"/>
  <c r="E33" i="6" s="1"/>
  <c r="X11" i="6"/>
  <c r="D27" i="6"/>
  <c r="E27" i="6" s="1"/>
  <c r="D14" i="6"/>
  <c r="E14" i="6" s="1"/>
  <c r="Z51" i="6"/>
  <c r="Z58" i="6" s="1"/>
  <c r="AA58" i="6" s="1"/>
  <c r="AA13" i="6"/>
  <c r="R51" i="6"/>
  <c r="R58" i="6" s="1"/>
  <c r="S58" i="6" s="1"/>
  <c r="M45" i="6"/>
  <c r="T11" i="6"/>
  <c r="U11" i="6" s="1"/>
  <c r="I13" i="6"/>
  <c r="W45" i="6"/>
  <c r="V11" i="6"/>
  <c r="Q13" i="6"/>
  <c r="P51" i="6"/>
  <c r="AC51" i="6" l="1"/>
  <c r="H51" i="6"/>
  <c r="N51" i="6"/>
  <c r="O51" i="6" s="1"/>
  <c r="C52" i="6"/>
  <c r="D52" i="6"/>
  <c r="E52" i="6" s="1"/>
  <c r="M51" i="6"/>
  <c r="J58" i="6"/>
  <c r="K58" i="6" s="1"/>
  <c r="AA51" i="6"/>
  <c r="Y11" i="6"/>
  <c r="X51" i="6"/>
  <c r="S51" i="6"/>
  <c r="T51" i="6"/>
  <c r="P58" i="6"/>
  <c r="Q58" i="6" s="1"/>
  <c r="Q51" i="6"/>
  <c r="W11" i="6"/>
  <c r="V51" i="6"/>
  <c r="H58" i="6"/>
  <c r="I58" i="6" s="1"/>
  <c r="I51" i="6"/>
  <c r="N58" i="6" l="1"/>
  <c r="O58" i="6" s="1"/>
  <c r="G37" i="6"/>
  <c r="B37" i="6"/>
  <c r="X58" i="6"/>
  <c r="Y58" i="6" s="1"/>
  <c r="Y51" i="6"/>
  <c r="T58" i="6"/>
  <c r="U58" i="6" s="1"/>
  <c r="U51" i="6"/>
  <c r="V58" i="6"/>
  <c r="W58" i="6" s="1"/>
  <c r="W51" i="6"/>
  <c r="G13" i="6" l="1"/>
  <c r="B13" i="6"/>
  <c r="C37" i="6"/>
  <c r="D37" i="6"/>
  <c r="E37" i="6" s="1"/>
  <c r="E54" i="4"/>
  <c r="AA54" i="4"/>
  <c r="Y54" i="4"/>
  <c r="W54" i="4"/>
  <c r="U54" i="4"/>
  <c r="S54" i="4"/>
  <c r="Q54" i="4"/>
  <c r="O54" i="4"/>
  <c r="M54" i="4"/>
  <c r="K54" i="4"/>
  <c r="I54" i="4"/>
  <c r="G54" i="4"/>
  <c r="B54" i="4"/>
  <c r="C54" i="4" s="1"/>
  <c r="Z38" i="4"/>
  <c r="AA38" i="4" s="1"/>
  <c r="X38" i="4"/>
  <c r="Y38" i="4" s="1"/>
  <c r="V38" i="4"/>
  <c r="T38" i="4"/>
  <c r="U38" i="4" s="1"/>
  <c r="R38" i="4"/>
  <c r="S38" i="4" s="1"/>
  <c r="P38" i="4"/>
  <c r="Q38" i="4" s="1"/>
  <c r="N38" i="4"/>
  <c r="O38" i="4" s="1"/>
  <c r="L38" i="4"/>
  <c r="M38" i="4" s="1"/>
  <c r="J38" i="4"/>
  <c r="K38" i="4" s="1"/>
  <c r="H38" i="4"/>
  <c r="F38" i="4"/>
  <c r="G38" i="4" s="1"/>
  <c r="I38" i="4"/>
  <c r="W38" i="4"/>
  <c r="D38" i="4"/>
  <c r="C13" i="6" l="1"/>
  <c r="D13" i="6"/>
  <c r="E13" i="6" s="1"/>
  <c r="E38" i="4"/>
  <c r="B38" i="4"/>
  <c r="Y37" i="4"/>
  <c r="T6" i="4"/>
  <c r="F6" i="4"/>
  <c r="AA49" i="4" l="1"/>
  <c r="Y49" i="4"/>
  <c r="W49" i="4"/>
  <c r="U49" i="4"/>
  <c r="S49" i="4"/>
  <c r="Q49" i="4"/>
  <c r="M49" i="4"/>
  <c r="K49" i="4"/>
  <c r="I49" i="4"/>
  <c r="G49" i="4"/>
  <c r="O11" i="4"/>
  <c r="Z51" i="4"/>
  <c r="AA51" i="4" s="1"/>
  <c r="X51" i="4"/>
  <c r="Y51" i="4" s="1"/>
  <c r="V51" i="4"/>
  <c r="W51" i="4" s="1"/>
  <c r="T51" i="4"/>
  <c r="U51" i="4" s="1"/>
  <c r="R51" i="4"/>
  <c r="S51" i="4" s="1"/>
  <c r="Q51" i="4"/>
  <c r="N51" i="4"/>
  <c r="O51" i="4" s="1"/>
  <c r="L51" i="4"/>
  <c r="M51" i="4" s="1"/>
  <c r="J51" i="4"/>
  <c r="K51" i="4" s="1"/>
  <c r="H51" i="4"/>
  <c r="I51" i="4" s="1"/>
  <c r="F51" i="4"/>
  <c r="G51" i="4" s="1"/>
  <c r="D51" i="4"/>
  <c r="E51" i="4" s="1"/>
  <c r="B56" i="4"/>
  <c r="B55" i="4"/>
  <c r="B53" i="4"/>
  <c r="B52" i="4"/>
  <c r="B49" i="4"/>
  <c r="B45" i="4"/>
  <c r="B44" i="4"/>
  <c r="AA11" i="4"/>
  <c r="Y11" i="4"/>
  <c r="W11" i="4"/>
  <c r="U11" i="4"/>
  <c r="S11" i="4"/>
  <c r="Q11" i="4"/>
  <c r="M11" i="4"/>
  <c r="K11" i="4"/>
  <c r="I11" i="4"/>
  <c r="G11" i="4"/>
  <c r="E11" i="4"/>
  <c r="Z42" i="4"/>
  <c r="X42" i="4"/>
  <c r="V42" i="4"/>
  <c r="W42" i="4" s="1"/>
  <c r="T42" i="4"/>
  <c r="S42" i="4"/>
  <c r="P42" i="4"/>
  <c r="N42" i="4"/>
  <c r="O42" i="4" s="1"/>
  <c r="L42" i="4"/>
  <c r="M42" i="4" s="1"/>
  <c r="J42" i="4"/>
  <c r="H42" i="4"/>
  <c r="I42" i="4" s="1"/>
  <c r="F42" i="4"/>
  <c r="D42" i="4"/>
  <c r="E42" i="4" s="1"/>
  <c r="AA41" i="4"/>
  <c r="Y41" i="4"/>
  <c r="W41" i="4"/>
  <c r="U41" i="4"/>
  <c r="S41" i="4"/>
  <c r="Q41" i="4"/>
  <c r="M41" i="4"/>
  <c r="K41" i="4"/>
  <c r="I41" i="4"/>
  <c r="G41" i="4"/>
  <c r="E41" i="4"/>
  <c r="Z6" i="4"/>
  <c r="AA6" i="4" s="1"/>
  <c r="X6" i="4"/>
  <c r="Y6" i="4" s="1"/>
  <c r="V6" i="4"/>
  <c r="W6" i="4" s="1"/>
  <c r="U6" i="4"/>
  <c r="R6" i="4"/>
  <c r="S6" i="4" s="1"/>
  <c r="P6" i="4"/>
  <c r="Q6" i="4" s="1"/>
  <c r="N6" i="4"/>
  <c r="O6" i="4" s="1"/>
  <c r="L6" i="4"/>
  <c r="M6" i="4" s="1"/>
  <c r="J6" i="4"/>
  <c r="K6" i="4" s="1"/>
  <c r="H6" i="4"/>
  <c r="I6" i="4" s="1"/>
  <c r="G6" i="4"/>
  <c r="D6" i="4"/>
  <c r="AA8" i="4"/>
  <c r="Y8" i="4"/>
  <c r="W8" i="4"/>
  <c r="U8" i="4"/>
  <c r="S8" i="4"/>
  <c r="Q8" i="4"/>
  <c r="O8" i="4"/>
  <c r="M8" i="4"/>
  <c r="K8" i="4"/>
  <c r="I8" i="4"/>
  <c r="G8" i="4"/>
  <c r="E8" i="4"/>
  <c r="AA16" i="4"/>
  <c r="Y16" i="4"/>
  <c r="W16" i="4"/>
  <c r="U16" i="4"/>
  <c r="M15" i="4"/>
  <c r="K15" i="4"/>
  <c r="I15" i="4"/>
  <c r="G15" i="4"/>
  <c r="E15" i="4"/>
  <c r="T14" i="4"/>
  <c r="U14" i="4" s="1"/>
  <c r="V14" i="4"/>
  <c r="W14" i="4" s="1"/>
  <c r="X14" i="4"/>
  <c r="Y14" i="4" s="1"/>
  <c r="Z14" i="4"/>
  <c r="Z32" i="4"/>
  <c r="AA32" i="4" s="1"/>
  <c r="X32" i="4"/>
  <c r="Y32" i="4" s="1"/>
  <c r="V32" i="4"/>
  <c r="W32" i="4" s="1"/>
  <c r="T32" i="4"/>
  <c r="U32" i="4" s="1"/>
  <c r="S32" i="4"/>
  <c r="P32" i="4"/>
  <c r="Q32" i="4" s="1"/>
  <c r="N32" i="4"/>
  <c r="O32" i="4" s="1"/>
  <c r="L32" i="4"/>
  <c r="M32" i="4" s="1"/>
  <c r="J32" i="4"/>
  <c r="K32" i="4" s="1"/>
  <c r="H32" i="4"/>
  <c r="I32" i="4" s="1"/>
  <c r="F32" i="4"/>
  <c r="G32" i="4" s="1"/>
  <c r="D32" i="4"/>
  <c r="V48" i="4"/>
  <c r="W48" i="4" s="1"/>
  <c r="J48" i="4"/>
  <c r="K48" i="4" s="1"/>
  <c r="R48" i="4"/>
  <c r="S48" i="4" s="1"/>
  <c r="O41" i="4"/>
  <c r="O49" i="4"/>
  <c r="Z9" i="4"/>
  <c r="AA9" i="4" s="1"/>
  <c r="X9" i="4"/>
  <c r="V9" i="4"/>
  <c r="W9" i="4" s="1"/>
  <c r="T9" i="4"/>
  <c r="U9" i="4" s="1"/>
  <c r="R9" i="4"/>
  <c r="S9" i="4" s="1"/>
  <c r="P9" i="4"/>
  <c r="Q9" i="4" s="1"/>
  <c r="N9" i="4"/>
  <c r="O9" i="4" s="1"/>
  <c r="L9" i="4"/>
  <c r="M9" i="4" s="1"/>
  <c r="J9" i="4"/>
  <c r="K9" i="4" s="1"/>
  <c r="H9" i="4"/>
  <c r="I9" i="4" s="1"/>
  <c r="F9" i="4"/>
  <c r="G9" i="4" s="1"/>
  <c r="D9" i="4"/>
  <c r="Z19" i="4"/>
  <c r="X19" i="4"/>
  <c r="Y19" i="4" s="1"/>
  <c r="V19" i="4"/>
  <c r="W19" i="4" s="1"/>
  <c r="T19" i="4"/>
  <c r="R19" i="4"/>
  <c r="P19" i="4"/>
  <c r="Q19" i="4" s="1"/>
  <c r="N19" i="4"/>
  <c r="O19" i="4" s="1"/>
  <c r="L19" i="4"/>
  <c r="J19" i="4"/>
  <c r="I19" i="4"/>
  <c r="F19" i="4"/>
  <c r="G19" i="4" s="1"/>
  <c r="D19" i="4"/>
  <c r="R14" i="4"/>
  <c r="S14" i="4" s="1"/>
  <c r="P14" i="4"/>
  <c r="Q14" i="4" s="1"/>
  <c r="N14" i="4"/>
  <c r="O14" i="4" s="1"/>
  <c r="L14" i="4"/>
  <c r="M14" i="4" s="1"/>
  <c r="J14" i="4"/>
  <c r="K14" i="4" s="1"/>
  <c r="H14" i="4"/>
  <c r="I14" i="4" s="1"/>
  <c r="F14" i="4"/>
  <c r="G14" i="4" s="1"/>
  <c r="D14" i="4"/>
  <c r="M53" i="4"/>
  <c r="AA4" i="4"/>
  <c r="AA55" i="4"/>
  <c r="AA53" i="4"/>
  <c r="AA52" i="4"/>
  <c r="AA7" i="4"/>
  <c r="AA40" i="4"/>
  <c r="AA45" i="4"/>
  <c r="AA44" i="4"/>
  <c r="AA39" i="4"/>
  <c r="AA43" i="4"/>
  <c r="AA46" i="4"/>
  <c r="AA37" i="4"/>
  <c r="AA36" i="4"/>
  <c r="AA33" i="4"/>
  <c r="AA12" i="4"/>
  <c r="AA56" i="4"/>
  <c r="AA34" i="4"/>
  <c r="AA35" i="4"/>
  <c r="AA25" i="4"/>
  <c r="AA24" i="4"/>
  <c r="AA27" i="4"/>
  <c r="AA26" i="4"/>
  <c r="AA28" i="4"/>
  <c r="AA30" i="4"/>
  <c r="AA22" i="4"/>
  <c r="AA29" i="4"/>
  <c r="AA21" i="4"/>
  <c r="AA31" i="4"/>
  <c r="AA20" i="4"/>
  <c r="AA13" i="4"/>
  <c r="AA15" i="4"/>
  <c r="AA10" i="4"/>
  <c r="AA5" i="4"/>
  <c r="AA2" i="4"/>
  <c r="Y4" i="4"/>
  <c r="Y55" i="4"/>
  <c r="Y53" i="4"/>
  <c r="Y52" i="4"/>
  <c r="Y7" i="4"/>
  <c r="Y40" i="4"/>
  <c r="Y45" i="4"/>
  <c r="Y44" i="4"/>
  <c r="Y39" i="4"/>
  <c r="Y43" i="4"/>
  <c r="Y46" i="4"/>
  <c r="Y36" i="4"/>
  <c r="Y33" i="4"/>
  <c r="Y12" i="4"/>
  <c r="Y56" i="4"/>
  <c r="Y34" i="4"/>
  <c r="Y35" i="4"/>
  <c r="Y25" i="4"/>
  <c r="Y24" i="4"/>
  <c r="Y27" i="4"/>
  <c r="Y26" i="4"/>
  <c r="Y28" i="4"/>
  <c r="Y30" i="4"/>
  <c r="Y22" i="4"/>
  <c r="Y29" i="4"/>
  <c r="Y21" i="4"/>
  <c r="Y31" i="4"/>
  <c r="Y20" i="4"/>
  <c r="Y13" i="4"/>
  <c r="Y15" i="4"/>
  <c r="Y10" i="4"/>
  <c r="Y5" i="4"/>
  <c r="Y2" i="4"/>
  <c r="W4" i="4"/>
  <c r="W55" i="4"/>
  <c r="W53" i="4"/>
  <c r="W52" i="4"/>
  <c r="W7" i="4"/>
  <c r="W40" i="4"/>
  <c r="W45" i="4"/>
  <c r="W44" i="4"/>
  <c r="W39" i="4"/>
  <c r="W43" i="4"/>
  <c r="W46" i="4"/>
  <c r="W37" i="4"/>
  <c r="W36" i="4"/>
  <c r="W33" i="4"/>
  <c r="W12" i="4"/>
  <c r="W56" i="4"/>
  <c r="W34" i="4"/>
  <c r="W25" i="4"/>
  <c r="W24" i="4"/>
  <c r="W27" i="4"/>
  <c r="W26" i="4"/>
  <c r="W28" i="4"/>
  <c r="W30" i="4"/>
  <c r="W22" i="4"/>
  <c r="W29" i="4"/>
  <c r="W21" i="4"/>
  <c r="W31" i="4"/>
  <c r="W20" i="4"/>
  <c r="W13" i="4"/>
  <c r="W15" i="4"/>
  <c r="W10" i="4"/>
  <c r="W5" i="4"/>
  <c r="W2" i="4"/>
  <c r="U4" i="4"/>
  <c r="U55" i="4"/>
  <c r="U53" i="4"/>
  <c r="U52" i="4"/>
  <c r="U7" i="4"/>
  <c r="U40" i="4"/>
  <c r="U45" i="4"/>
  <c r="U44" i="4"/>
  <c r="U39" i="4"/>
  <c r="U43" i="4"/>
  <c r="U46" i="4"/>
  <c r="U37" i="4"/>
  <c r="U36" i="4"/>
  <c r="U33" i="4"/>
  <c r="U12" i="4"/>
  <c r="U56" i="4"/>
  <c r="U34" i="4"/>
  <c r="U35" i="4"/>
  <c r="U25" i="4"/>
  <c r="U24" i="4"/>
  <c r="U27" i="4"/>
  <c r="U26" i="4"/>
  <c r="U28" i="4"/>
  <c r="U30" i="4"/>
  <c r="U22" i="4"/>
  <c r="U29" i="4"/>
  <c r="U21" i="4"/>
  <c r="U31" i="4"/>
  <c r="U20" i="4"/>
  <c r="U13" i="4"/>
  <c r="U15" i="4"/>
  <c r="U10" i="4"/>
  <c r="U5" i="4"/>
  <c r="U2" i="4"/>
  <c r="S4" i="4"/>
  <c r="S55" i="4"/>
  <c r="S53" i="4"/>
  <c r="S52" i="4"/>
  <c r="S7" i="4"/>
  <c r="S40" i="4"/>
  <c r="S45" i="4"/>
  <c r="S44" i="4"/>
  <c r="S39" i="4"/>
  <c r="S43" i="4"/>
  <c r="S46" i="4"/>
  <c r="S37" i="4"/>
  <c r="S36" i="4"/>
  <c r="S33" i="4"/>
  <c r="S12" i="4"/>
  <c r="S56" i="4"/>
  <c r="S34" i="4"/>
  <c r="S35" i="4"/>
  <c r="S25" i="4"/>
  <c r="S24" i="4"/>
  <c r="S27" i="4"/>
  <c r="S26" i="4"/>
  <c r="S28" i="4"/>
  <c r="S30" i="4"/>
  <c r="S22" i="4"/>
  <c r="S29" i="4"/>
  <c r="S21" i="4"/>
  <c r="S31" i="4"/>
  <c r="S20" i="4"/>
  <c r="S13" i="4"/>
  <c r="S16" i="4"/>
  <c r="S15" i="4"/>
  <c r="S10" i="4"/>
  <c r="S5" i="4"/>
  <c r="S2" i="4"/>
  <c r="Q4" i="4"/>
  <c r="Q55" i="4"/>
  <c r="Q53" i="4"/>
  <c r="Q52" i="4"/>
  <c r="Q7" i="4"/>
  <c r="Q40" i="4"/>
  <c r="Q45" i="4"/>
  <c r="Q44" i="4"/>
  <c r="Q39" i="4"/>
  <c r="Q43" i="4"/>
  <c r="Q46" i="4"/>
  <c r="Q37" i="4"/>
  <c r="Q36" i="4"/>
  <c r="Q33" i="4"/>
  <c r="Q12" i="4"/>
  <c r="Q56" i="4"/>
  <c r="Q34" i="4"/>
  <c r="Q35" i="4"/>
  <c r="Q25" i="4"/>
  <c r="Q24" i="4"/>
  <c r="Q27" i="4"/>
  <c r="Q26" i="4"/>
  <c r="Q28" i="4"/>
  <c r="Q30" i="4"/>
  <c r="Q22" i="4"/>
  <c r="Q29" i="4"/>
  <c r="Q21" i="4"/>
  <c r="Q31" i="4"/>
  <c r="Q20" i="4"/>
  <c r="Q13" i="4"/>
  <c r="Q16" i="4"/>
  <c r="Q15" i="4"/>
  <c r="Q10" i="4"/>
  <c r="Q5" i="4"/>
  <c r="Q2" i="4"/>
  <c r="O4" i="4"/>
  <c r="O55" i="4"/>
  <c r="O53" i="4"/>
  <c r="O52" i="4"/>
  <c r="O7" i="4"/>
  <c r="O40" i="4"/>
  <c r="O45" i="4"/>
  <c r="O44" i="4"/>
  <c r="O39" i="4"/>
  <c r="O43" i="4"/>
  <c r="O46" i="4"/>
  <c r="O37" i="4"/>
  <c r="O36" i="4"/>
  <c r="O33" i="4"/>
  <c r="O12" i="4"/>
  <c r="O56" i="4"/>
  <c r="O34" i="4"/>
  <c r="O35" i="4"/>
  <c r="O25" i="4"/>
  <c r="O24" i="4"/>
  <c r="O27" i="4"/>
  <c r="O26" i="4"/>
  <c r="O28" i="4"/>
  <c r="O30" i="4"/>
  <c r="O22" i="4"/>
  <c r="O29" i="4"/>
  <c r="O21" i="4"/>
  <c r="O31" i="4"/>
  <c r="O20" i="4"/>
  <c r="O13" i="4"/>
  <c r="O16" i="4"/>
  <c r="O15" i="4"/>
  <c r="O10" i="4"/>
  <c r="O5" i="4"/>
  <c r="O2" i="4"/>
  <c r="M4" i="4"/>
  <c r="M55" i="4"/>
  <c r="M52" i="4"/>
  <c r="M7" i="4"/>
  <c r="M40" i="4"/>
  <c r="M45" i="4"/>
  <c r="M44" i="4"/>
  <c r="M39" i="4"/>
  <c r="M43" i="4"/>
  <c r="M46" i="4"/>
  <c r="M37" i="4"/>
  <c r="M36" i="4"/>
  <c r="M33" i="4"/>
  <c r="M12" i="4"/>
  <c r="M56" i="4"/>
  <c r="M34" i="4"/>
  <c r="M25" i="4"/>
  <c r="M24" i="4"/>
  <c r="M27" i="4"/>
  <c r="M26" i="4"/>
  <c r="M28" i="4"/>
  <c r="M30" i="4"/>
  <c r="M22" i="4"/>
  <c r="M29" i="4"/>
  <c r="M21" i="4"/>
  <c r="M31" i="4"/>
  <c r="M20" i="4"/>
  <c r="M13" i="4"/>
  <c r="M16" i="4"/>
  <c r="M10" i="4"/>
  <c r="M5" i="4"/>
  <c r="M2" i="4"/>
  <c r="K4" i="4"/>
  <c r="K55" i="4"/>
  <c r="K53" i="4"/>
  <c r="K52" i="4"/>
  <c r="K7" i="4"/>
  <c r="K40" i="4"/>
  <c r="K45" i="4"/>
  <c r="K44" i="4"/>
  <c r="K39" i="4"/>
  <c r="K43" i="4"/>
  <c r="K46" i="4"/>
  <c r="K37" i="4"/>
  <c r="K36" i="4"/>
  <c r="K33" i="4"/>
  <c r="K12" i="4"/>
  <c r="K56" i="4"/>
  <c r="K34" i="4"/>
  <c r="K25" i="4"/>
  <c r="K24" i="4"/>
  <c r="K27" i="4"/>
  <c r="K26" i="4"/>
  <c r="K28" i="4"/>
  <c r="K30" i="4"/>
  <c r="K22" i="4"/>
  <c r="K29" i="4"/>
  <c r="K21" i="4"/>
  <c r="K31" i="4"/>
  <c r="K20" i="4"/>
  <c r="K13" i="4"/>
  <c r="K16" i="4"/>
  <c r="K10" i="4"/>
  <c r="K5" i="4"/>
  <c r="K2" i="4"/>
  <c r="I4" i="4"/>
  <c r="I55" i="4"/>
  <c r="I53" i="4"/>
  <c r="I52" i="4"/>
  <c r="I7" i="4"/>
  <c r="I40" i="4"/>
  <c r="I45" i="4"/>
  <c r="I44" i="4"/>
  <c r="I39" i="4"/>
  <c r="I43" i="4"/>
  <c r="I46" i="4"/>
  <c r="I37" i="4"/>
  <c r="I36" i="4"/>
  <c r="I33" i="4"/>
  <c r="I12" i="4"/>
  <c r="I56" i="4"/>
  <c r="I34" i="4"/>
  <c r="I25" i="4"/>
  <c r="I24" i="4"/>
  <c r="I27" i="4"/>
  <c r="I26" i="4"/>
  <c r="I28" i="4"/>
  <c r="I30" i="4"/>
  <c r="I22" i="4"/>
  <c r="I29" i="4"/>
  <c r="I21" i="4"/>
  <c r="I31" i="4"/>
  <c r="I20" i="4"/>
  <c r="I13" i="4"/>
  <c r="I16" i="4"/>
  <c r="I10" i="4"/>
  <c r="I5" i="4"/>
  <c r="I2" i="4"/>
  <c r="G4" i="4"/>
  <c r="G55" i="4"/>
  <c r="G53" i="4"/>
  <c r="G52" i="4"/>
  <c r="G7" i="4"/>
  <c r="G40" i="4"/>
  <c r="G45" i="4"/>
  <c r="G44" i="4"/>
  <c r="G39" i="4"/>
  <c r="G43" i="4"/>
  <c r="G46" i="4"/>
  <c r="G37" i="4"/>
  <c r="G36" i="4"/>
  <c r="G33" i="4"/>
  <c r="G12" i="4"/>
  <c r="G56" i="4"/>
  <c r="G34" i="4"/>
  <c r="G25" i="4"/>
  <c r="G24" i="4"/>
  <c r="G27" i="4"/>
  <c r="G26" i="4"/>
  <c r="G28" i="4"/>
  <c r="G30" i="4"/>
  <c r="G22" i="4"/>
  <c r="G29" i="4"/>
  <c r="G21" i="4"/>
  <c r="G31" i="4"/>
  <c r="G20" i="4"/>
  <c r="G13" i="4"/>
  <c r="G16" i="4"/>
  <c r="G10" i="4"/>
  <c r="G5" i="4"/>
  <c r="G2" i="4"/>
  <c r="E49" i="4"/>
  <c r="E55" i="4"/>
  <c r="E53" i="4"/>
  <c r="E52" i="4"/>
  <c r="E36" i="4"/>
  <c r="E56" i="4"/>
  <c r="E24" i="4"/>
  <c r="E13" i="4"/>
  <c r="E16" i="4"/>
  <c r="M19" i="4"/>
  <c r="U19" i="4"/>
  <c r="K19" i="4"/>
  <c r="S19" i="4"/>
  <c r="R18" i="4"/>
  <c r="AA19" i="4"/>
  <c r="E14" i="4"/>
  <c r="E122" i="3"/>
  <c r="E121" i="3"/>
  <c r="E120" i="3"/>
  <c r="E119" i="3"/>
  <c r="E118" i="3"/>
  <c r="E117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4" i="3"/>
  <c r="E93" i="3"/>
  <c r="E92" i="3"/>
  <c r="E90" i="3"/>
  <c r="E89" i="3"/>
  <c r="E88" i="3"/>
  <c r="E87" i="3"/>
  <c r="E86" i="3"/>
  <c r="E84" i="3"/>
  <c r="E82" i="3"/>
  <c r="E81" i="3"/>
  <c r="E80" i="3"/>
  <c r="E79" i="3"/>
  <c r="E78" i="3"/>
  <c r="E77" i="3"/>
  <c r="E76" i="3"/>
  <c r="E75" i="3"/>
  <c r="E74" i="3"/>
  <c r="E73" i="3"/>
  <c r="E72" i="3"/>
  <c r="E71" i="3"/>
  <c r="E69" i="3"/>
  <c r="E68" i="3"/>
  <c r="E67" i="3"/>
  <c r="B122" i="3"/>
  <c r="B4" i="3"/>
  <c r="C122" i="3"/>
  <c r="B121" i="3"/>
  <c r="B119" i="3"/>
  <c r="C119" i="3"/>
  <c r="B120" i="3"/>
  <c r="B118" i="3"/>
  <c r="B117" i="3"/>
  <c r="B115" i="3"/>
  <c r="C115" i="3"/>
  <c r="B114" i="3"/>
  <c r="B113" i="3"/>
  <c r="B112" i="3"/>
  <c r="B111" i="3"/>
  <c r="B110" i="3"/>
  <c r="B109" i="3"/>
  <c r="B108" i="3"/>
  <c r="B107" i="3"/>
  <c r="C107" i="3"/>
  <c r="B106" i="3"/>
  <c r="B105" i="3"/>
  <c r="B104" i="3"/>
  <c r="C104" i="3"/>
  <c r="B103" i="3"/>
  <c r="C103" i="3"/>
  <c r="B102" i="3"/>
  <c r="B101" i="3"/>
  <c r="B100" i="3"/>
  <c r="B99" i="3"/>
  <c r="C99" i="3"/>
  <c r="B98" i="3"/>
  <c r="B94" i="3"/>
  <c r="B93" i="3"/>
  <c r="B92" i="3"/>
  <c r="C92" i="3"/>
  <c r="B90" i="3"/>
  <c r="B89" i="3"/>
  <c r="B88" i="3"/>
  <c r="B87" i="3"/>
  <c r="C87" i="3"/>
  <c r="B86" i="3"/>
  <c r="B85" i="3"/>
  <c r="B84" i="3"/>
  <c r="C84" i="3"/>
  <c r="B83" i="3"/>
  <c r="B82" i="3"/>
  <c r="B81" i="3"/>
  <c r="B80" i="3"/>
  <c r="B79" i="3"/>
  <c r="C79" i="3"/>
  <c r="B78" i="3"/>
  <c r="B77" i="3"/>
  <c r="B76" i="3"/>
  <c r="B75" i="3"/>
  <c r="C75" i="3"/>
  <c r="B74" i="3"/>
  <c r="B73" i="3"/>
  <c r="B72" i="3"/>
  <c r="B71" i="3"/>
  <c r="C71" i="3"/>
  <c r="B70" i="3"/>
  <c r="B69" i="3"/>
  <c r="B68" i="3"/>
  <c r="C68" i="3"/>
  <c r="B67" i="3"/>
  <c r="C67" i="3"/>
  <c r="AC60" i="3"/>
  <c r="AC59" i="3"/>
  <c r="AC58" i="3"/>
  <c r="AC57" i="3"/>
  <c r="AC55" i="3"/>
  <c r="AC51" i="3"/>
  <c r="AC50" i="3"/>
  <c r="AC49" i="3"/>
  <c r="AC48" i="3"/>
  <c r="AC47" i="3"/>
  <c r="AC46" i="3"/>
  <c r="AC45" i="3"/>
  <c r="AC44" i="3"/>
  <c r="AC43" i="3"/>
  <c r="AC42" i="3"/>
  <c r="AC41" i="3"/>
  <c r="AC40" i="3"/>
  <c r="AC39" i="3"/>
  <c r="AC38" i="3"/>
  <c r="AC37" i="3"/>
  <c r="AC36" i="3"/>
  <c r="AC32" i="3"/>
  <c r="AC31" i="3"/>
  <c r="AC30" i="3"/>
  <c r="AC28" i="3"/>
  <c r="AC27" i="3"/>
  <c r="AC26" i="3"/>
  <c r="AC25" i="3"/>
  <c r="AC24" i="3"/>
  <c r="AC22" i="3"/>
  <c r="AC20" i="3"/>
  <c r="AC19" i="3"/>
  <c r="AC18" i="3"/>
  <c r="AC17" i="3"/>
  <c r="AC16" i="3"/>
  <c r="AC15" i="3"/>
  <c r="AC14" i="3"/>
  <c r="AC13" i="3"/>
  <c r="AC12" i="3"/>
  <c r="AC11" i="3"/>
  <c r="AC6" i="3"/>
  <c r="AC5" i="3"/>
  <c r="AC4" i="3"/>
  <c r="AC56" i="3"/>
  <c r="AC52" i="3"/>
  <c r="AC10" i="3"/>
  <c r="W45" i="3"/>
  <c r="X10" i="3"/>
  <c r="Y10" i="3"/>
  <c r="X21" i="3"/>
  <c r="X21" i="2"/>
  <c r="X23" i="3"/>
  <c r="X23" i="2"/>
  <c r="X24" i="3"/>
  <c r="X24" i="2"/>
  <c r="X36" i="3"/>
  <c r="Y36" i="3"/>
  <c r="X46" i="3"/>
  <c r="X42" i="2"/>
  <c r="L7" i="3"/>
  <c r="L7" i="2"/>
  <c r="L10" i="3"/>
  <c r="M10" i="3"/>
  <c r="L21" i="3"/>
  <c r="L23" i="3"/>
  <c r="L23" i="2"/>
  <c r="L24" i="3"/>
  <c r="L36" i="3"/>
  <c r="M36" i="3"/>
  <c r="L46" i="3"/>
  <c r="M46" i="3"/>
  <c r="L53" i="3"/>
  <c r="L49" i="2"/>
  <c r="N7" i="3"/>
  <c r="N7" i="2"/>
  <c r="N53" i="3"/>
  <c r="N49" i="2"/>
  <c r="P10" i="3"/>
  <c r="R10" i="3"/>
  <c r="S10" i="3"/>
  <c r="R53" i="3"/>
  <c r="R49" i="2"/>
  <c r="R24" i="2"/>
  <c r="T10" i="2"/>
  <c r="V24" i="3"/>
  <c r="W24" i="3"/>
  <c r="V46" i="3"/>
  <c r="W46" i="3"/>
  <c r="W35" i="4"/>
  <c r="Z21" i="3"/>
  <c r="Z21" i="2"/>
  <c r="Z23" i="3"/>
  <c r="Z23" i="2"/>
  <c r="Z10" i="2"/>
  <c r="Z24" i="3"/>
  <c r="AA24" i="3"/>
  <c r="Z36" i="3"/>
  <c r="Z32" i="2"/>
  <c r="AA36" i="3"/>
  <c r="Z46" i="3"/>
  <c r="J7" i="3"/>
  <c r="J10" i="3"/>
  <c r="K10" i="3"/>
  <c r="J21" i="3"/>
  <c r="J21" i="2"/>
  <c r="J23" i="3"/>
  <c r="J23" i="2"/>
  <c r="J24" i="3"/>
  <c r="K24" i="3"/>
  <c r="J36" i="3"/>
  <c r="J46" i="3"/>
  <c r="J42" i="2"/>
  <c r="J53" i="3"/>
  <c r="J49" i="2"/>
  <c r="H7" i="3"/>
  <c r="H10" i="3"/>
  <c r="I10" i="3"/>
  <c r="H21" i="3"/>
  <c r="H23" i="3"/>
  <c r="H24" i="3"/>
  <c r="I24" i="3"/>
  <c r="H36" i="3"/>
  <c r="H46" i="3"/>
  <c r="H53" i="3"/>
  <c r="H49" i="2"/>
  <c r="H21" i="2"/>
  <c r="H10" i="2"/>
  <c r="F7" i="3"/>
  <c r="F10" i="3"/>
  <c r="F21" i="3"/>
  <c r="F23" i="3"/>
  <c r="D23" i="3"/>
  <c r="B23" i="3"/>
  <c r="C23" i="3"/>
  <c r="F23" i="2"/>
  <c r="F24" i="3"/>
  <c r="F36" i="3"/>
  <c r="G36" i="3"/>
  <c r="F46" i="3"/>
  <c r="G46" i="3"/>
  <c r="F53" i="3"/>
  <c r="F49" i="2"/>
  <c r="F32" i="2"/>
  <c r="F4" i="2"/>
  <c r="D7" i="3"/>
  <c r="B7" i="3"/>
  <c r="C7" i="3"/>
  <c r="D21" i="3"/>
  <c r="D23" i="2"/>
  <c r="D24" i="3"/>
  <c r="B24" i="3"/>
  <c r="C24" i="3"/>
  <c r="D36" i="3"/>
  <c r="E36" i="3"/>
  <c r="D46" i="3"/>
  <c r="D53" i="3"/>
  <c r="D10" i="2"/>
  <c r="E4" i="4"/>
  <c r="B2" i="4"/>
  <c r="F57" i="3"/>
  <c r="F52" i="2"/>
  <c r="E7" i="4"/>
  <c r="E40" i="4"/>
  <c r="E45" i="4"/>
  <c r="E44" i="4"/>
  <c r="E39" i="4"/>
  <c r="E43" i="4"/>
  <c r="E46" i="4"/>
  <c r="E37" i="4"/>
  <c r="E33" i="4"/>
  <c r="E12" i="4"/>
  <c r="E34" i="4"/>
  <c r="E25" i="4"/>
  <c r="E27" i="4"/>
  <c r="E26" i="4"/>
  <c r="E28" i="4"/>
  <c r="E30" i="4"/>
  <c r="E22" i="4"/>
  <c r="E29" i="4"/>
  <c r="E21" i="4"/>
  <c r="E31" i="4"/>
  <c r="E20" i="4"/>
  <c r="E10" i="4"/>
  <c r="E5" i="4"/>
  <c r="E2" i="4"/>
  <c r="AA60" i="3"/>
  <c r="S60" i="3"/>
  <c r="Q60" i="3"/>
  <c r="O60" i="3"/>
  <c r="M60" i="3"/>
  <c r="K60" i="3"/>
  <c r="I60" i="3"/>
  <c r="G60" i="3"/>
  <c r="E60" i="3"/>
  <c r="B60" i="3"/>
  <c r="AA59" i="3"/>
  <c r="S59" i="3"/>
  <c r="Q59" i="3"/>
  <c r="O59" i="3"/>
  <c r="M59" i="3"/>
  <c r="K59" i="3"/>
  <c r="I59" i="3"/>
  <c r="G59" i="3"/>
  <c r="E59" i="3"/>
  <c r="B59" i="3"/>
  <c r="B57" i="3"/>
  <c r="C57" i="3"/>
  <c r="AA58" i="3"/>
  <c r="S58" i="3"/>
  <c r="Q58" i="3"/>
  <c r="O58" i="3"/>
  <c r="M58" i="3"/>
  <c r="K58" i="3"/>
  <c r="I58" i="3"/>
  <c r="G58" i="3"/>
  <c r="E58" i="3"/>
  <c r="B58" i="3"/>
  <c r="Z57" i="3"/>
  <c r="Z52" i="2"/>
  <c r="X57" i="3"/>
  <c r="Y57" i="3"/>
  <c r="V57" i="3"/>
  <c r="W57" i="3"/>
  <c r="T57" i="3"/>
  <c r="U57" i="3"/>
  <c r="R57" i="3"/>
  <c r="S57" i="3"/>
  <c r="P57" i="3"/>
  <c r="Q57" i="3"/>
  <c r="N57" i="3"/>
  <c r="L57" i="3"/>
  <c r="M57" i="3"/>
  <c r="J57" i="3"/>
  <c r="H57" i="3"/>
  <c r="I57" i="3"/>
  <c r="G57" i="3"/>
  <c r="D57" i="3"/>
  <c r="D52" i="2"/>
  <c r="AA55" i="3"/>
  <c r="Y55" i="3"/>
  <c r="S55" i="3"/>
  <c r="Q55" i="3"/>
  <c r="O55" i="3"/>
  <c r="M55" i="3"/>
  <c r="K55" i="3"/>
  <c r="I55" i="3"/>
  <c r="G55" i="3"/>
  <c r="E55" i="3"/>
  <c r="B55" i="3"/>
  <c r="C55" i="3"/>
  <c r="AA51" i="3"/>
  <c r="S51" i="3"/>
  <c r="Q51" i="3"/>
  <c r="O51" i="3"/>
  <c r="M51" i="3"/>
  <c r="K51" i="3"/>
  <c r="I51" i="3"/>
  <c r="G51" i="3"/>
  <c r="E51" i="3"/>
  <c r="B51" i="3"/>
  <c r="C51" i="3"/>
  <c r="AA50" i="3"/>
  <c r="Y50" i="3"/>
  <c r="S50" i="3"/>
  <c r="Q50" i="3"/>
  <c r="O50" i="3"/>
  <c r="M50" i="3"/>
  <c r="K50" i="3"/>
  <c r="I50" i="3"/>
  <c r="G50" i="3"/>
  <c r="E50" i="3"/>
  <c r="B50" i="3"/>
  <c r="C50" i="3"/>
  <c r="AA49" i="3"/>
  <c r="S49" i="3"/>
  <c r="Q49" i="3"/>
  <c r="O49" i="3"/>
  <c r="M49" i="3"/>
  <c r="K49" i="3"/>
  <c r="I49" i="3"/>
  <c r="G49" i="3"/>
  <c r="E49" i="3"/>
  <c r="B49" i="3"/>
  <c r="AA48" i="3"/>
  <c r="S48" i="3"/>
  <c r="Q48" i="3"/>
  <c r="O48" i="3"/>
  <c r="M48" i="3"/>
  <c r="K48" i="3"/>
  <c r="I48" i="3"/>
  <c r="G48" i="3"/>
  <c r="E48" i="3"/>
  <c r="B48" i="3"/>
  <c r="AA47" i="3"/>
  <c r="U47" i="3"/>
  <c r="S47" i="3"/>
  <c r="Q47" i="3"/>
  <c r="O47" i="3"/>
  <c r="M47" i="3"/>
  <c r="K47" i="3"/>
  <c r="I47" i="3"/>
  <c r="G47" i="3"/>
  <c r="E47" i="3"/>
  <c r="B47" i="3"/>
  <c r="S46" i="3"/>
  <c r="Q46" i="3"/>
  <c r="O46" i="3"/>
  <c r="AA45" i="3"/>
  <c r="S45" i="3"/>
  <c r="Q45" i="3"/>
  <c r="O45" i="3"/>
  <c r="M45" i="3"/>
  <c r="K45" i="3"/>
  <c r="I45" i="3"/>
  <c r="G45" i="3"/>
  <c r="E45" i="3"/>
  <c r="B45" i="3"/>
  <c r="AA44" i="3"/>
  <c r="W44" i="3"/>
  <c r="S44" i="3"/>
  <c r="Q44" i="3"/>
  <c r="O44" i="3"/>
  <c r="M44" i="3"/>
  <c r="K44" i="3"/>
  <c r="I44" i="3"/>
  <c r="G44" i="3"/>
  <c r="E44" i="3"/>
  <c r="B44" i="3"/>
  <c r="AA43" i="3"/>
  <c r="Y43" i="3"/>
  <c r="S43" i="3"/>
  <c r="Q43" i="3"/>
  <c r="O43" i="3"/>
  <c r="M43" i="3"/>
  <c r="K43" i="3"/>
  <c r="I43" i="3"/>
  <c r="G43" i="3"/>
  <c r="E43" i="3"/>
  <c r="B43" i="3"/>
  <c r="AA42" i="3"/>
  <c r="S42" i="3"/>
  <c r="Q42" i="3"/>
  <c r="O42" i="3"/>
  <c r="M42" i="3"/>
  <c r="K42" i="3"/>
  <c r="I42" i="3"/>
  <c r="G42" i="3"/>
  <c r="E42" i="3"/>
  <c r="B42" i="3"/>
  <c r="AA41" i="3"/>
  <c r="S41" i="3"/>
  <c r="Q41" i="3"/>
  <c r="O41" i="3"/>
  <c r="M41" i="3"/>
  <c r="K41" i="3"/>
  <c r="I41" i="3"/>
  <c r="G41" i="3"/>
  <c r="E41" i="3"/>
  <c r="B41" i="3"/>
  <c r="C41" i="3"/>
  <c r="AA40" i="3"/>
  <c r="U40" i="3"/>
  <c r="S40" i="3"/>
  <c r="Q40" i="3"/>
  <c r="O40" i="3"/>
  <c r="M40" i="3"/>
  <c r="K40" i="3"/>
  <c r="I40" i="3"/>
  <c r="G40" i="3"/>
  <c r="E40" i="3"/>
  <c r="B40" i="3"/>
  <c r="AA39" i="3"/>
  <c r="U39" i="3"/>
  <c r="S39" i="3"/>
  <c r="Q39" i="3"/>
  <c r="O39" i="3"/>
  <c r="M39" i="3"/>
  <c r="K39" i="3"/>
  <c r="I39" i="3"/>
  <c r="G39" i="3"/>
  <c r="E39" i="3"/>
  <c r="B39" i="3"/>
  <c r="AA38" i="3"/>
  <c r="U38" i="3"/>
  <c r="S38" i="3"/>
  <c r="Q38" i="3"/>
  <c r="O38" i="3"/>
  <c r="M38" i="3"/>
  <c r="K38" i="3"/>
  <c r="I38" i="3"/>
  <c r="G38" i="3"/>
  <c r="E38" i="3"/>
  <c r="B38" i="3"/>
  <c r="C38" i="3"/>
  <c r="AA37" i="3"/>
  <c r="S37" i="3"/>
  <c r="Q37" i="3"/>
  <c r="O37" i="3"/>
  <c r="M37" i="3"/>
  <c r="K37" i="3"/>
  <c r="I37" i="3"/>
  <c r="G37" i="3"/>
  <c r="E37" i="3"/>
  <c r="B37" i="3"/>
  <c r="S36" i="3"/>
  <c r="Q36" i="3"/>
  <c r="O36" i="3"/>
  <c r="K36" i="3"/>
  <c r="AA32" i="3"/>
  <c r="S32" i="3"/>
  <c r="Q32" i="3"/>
  <c r="O32" i="3"/>
  <c r="M32" i="3"/>
  <c r="K32" i="3"/>
  <c r="I32" i="3"/>
  <c r="G32" i="3"/>
  <c r="E32" i="3"/>
  <c r="B32" i="3"/>
  <c r="AA31" i="3"/>
  <c r="S31" i="3"/>
  <c r="Q31" i="3"/>
  <c r="O31" i="3"/>
  <c r="M31" i="3"/>
  <c r="K31" i="3"/>
  <c r="I31" i="3"/>
  <c r="G31" i="3"/>
  <c r="E31" i="3"/>
  <c r="B31" i="3"/>
  <c r="AA30" i="3"/>
  <c r="S30" i="3"/>
  <c r="Q30" i="3"/>
  <c r="O30" i="3"/>
  <c r="M30" i="3"/>
  <c r="K30" i="3"/>
  <c r="I30" i="3"/>
  <c r="G30" i="3"/>
  <c r="E30" i="3"/>
  <c r="B30" i="3"/>
  <c r="AA28" i="3"/>
  <c r="S28" i="3"/>
  <c r="Q28" i="3"/>
  <c r="O28" i="3"/>
  <c r="M28" i="3"/>
  <c r="K28" i="3"/>
  <c r="I28" i="3"/>
  <c r="G28" i="3"/>
  <c r="E28" i="3"/>
  <c r="B28" i="3"/>
  <c r="AA27" i="3"/>
  <c r="S27" i="3"/>
  <c r="Q27" i="3"/>
  <c r="O27" i="3"/>
  <c r="M27" i="3"/>
  <c r="K27" i="3"/>
  <c r="I27" i="3"/>
  <c r="G27" i="3"/>
  <c r="E27" i="3"/>
  <c r="B27" i="3"/>
  <c r="AA26" i="3"/>
  <c r="Y26" i="3"/>
  <c r="S26" i="3"/>
  <c r="Q26" i="3"/>
  <c r="O26" i="3"/>
  <c r="M26" i="3"/>
  <c r="K26" i="3"/>
  <c r="I26" i="3"/>
  <c r="G26" i="3"/>
  <c r="E26" i="3"/>
  <c r="B26" i="3"/>
  <c r="AA25" i="3"/>
  <c r="U25" i="3"/>
  <c r="S25" i="3"/>
  <c r="Q25" i="3"/>
  <c r="O25" i="3"/>
  <c r="M25" i="3"/>
  <c r="K25" i="3"/>
  <c r="I25" i="3"/>
  <c r="G25" i="3"/>
  <c r="E25" i="3"/>
  <c r="B25" i="3"/>
  <c r="C25" i="3"/>
  <c r="S24" i="3"/>
  <c r="Q24" i="3"/>
  <c r="O24" i="3"/>
  <c r="AA22" i="3"/>
  <c r="S22" i="3"/>
  <c r="Q22" i="3"/>
  <c r="O22" i="3"/>
  <c r="M22" i="3"/>
  <c r="K22" i="3"/>
  <c r="I22" i="3"/>
  <c r="G22" i="3"/>
  <c r="E22" i="3"/>
  <c r="B22" i="3"/>
  <c r="AA20" i="3"/>
  <c r="S20" i="3"/>
  <c r="Q20" i="3"/>
  <c r="O20" i="3"/>
  <c r="M20" i="3"/>
  <c r="K20" i="3"/>
  <c r="I20" i="3"/>
  <c r="G20" i="3"/>
  <c r="E20" i="3"/>
  <c r="B20" i="3"/>
  <c r="AA19" i="3"/>
  <c r="S19" i="3"/>
  <c r="Q19" i="3"/>
  <c r="O19" i="3"/>
  <c r="M19" i="3"/>
  <c r="K19" i="3"/>
  <c r="I19" i="3"/>
  <c r="G19" i="3"/>
  <c r="E19" i="3"/>
  <c r="B19" i="3"/>
  <c r="C19" i="3"/>
  <c r="AA18" i="3"/>
  <c r="S18" i="3"/>
  <c r="Q18" i="3"/>
  <c r="O18" i="3"/>
  <c r="M18" i="3"/>
  <c r="K18" i="3"/>
  <c r="I18" i="3"/>
  <c r="G18" i="3"/>
  <c r="E18" i="3"/>
  <c r="B18" i="3"/>
  <c r="AA17" i="3"/>
  <c r="S17" i="3"/>
  <c r="Q17" i="3"/>
  <c r="O17" i="3"/>
  <c r="M17" i="3"/>
  <c r="K17" i="3"/>
  <c r="I17" i="3"/>
  <c r="G17" i="3"/>
  <c r="E17" i="3"/>
  <c r="B17" i="3"/>
  <c r="C17" i="3"/>
  <c r="AA16" i="3"/>
  <c r="U16" i="3"/>
  <c r="S16" i="3"/>
  <c r="Q16" i="3"/>
  <c r="O16" i="3"/>
  <c r="M16" i="3"/>
  <c r="K16" i="3"/>
  <c r="I16" i="3"/>
  <c r="G16" i="3"/>
  <c r="E16" i="3"/>
  <c r="B16" i="3"/>
  <c r="C16" i="3"/>
  <c r="AA15" i="3"/>
  <c r="U15" i="3"/>
  <c r="S15" i="3"/>
  <c r="Q15" i="3"/>
  <c r="O15" i="3"/>
  <c r="M15" i="3"/>
  <c r="K15" i="3"/>
  <c r="I15" i="3"/>
  <c r="G15" i="3"/>
  <c r="E15" i="3"/>
  <c r="B15" i="3"/>
  <c r="AA14" i="3"/>
  <c r="S14" i="3"/>
  <c r="Q14" i="3"/>
  <c r="O14" i="3"/>
  <c r="M14" i="3"/>
  <c r="K14" i="3"/>
  <c r="I14" i="3"/>
  <c r="G14" i="3"/>
  <c r="E14" i="3"/>
  <c r="B14" i="3"/>
  <c r="AA13" i="3"/>
  <c r="S13" i="3"/>
  <c r="Q13" i="3"/>
  <c r="O13" i="3"/>
  <c r="M13" i="3"/>
  <c r="K13" i="3"/>
  <c r="I13" i="3"/>
  <c r="G13" i="3"/>
  <c r="E13" i="3"/>
  <c r="B13" i="3"/>
  <c r="AA12" i="3"/>
  <c r="S12" i="3"/>
  <c r="Q12" i="3"/>
  <c r="O12" i="3"/>
  <c r="M12" i="3"/>
  <c r="K12" i="3"/>
  <c r="I12" i="3"/>
  <c r="G12" i="3"/>
  <c r="E12" i="3"/>
  <c r="B12" i="3"/>
  <c r="AA11" i="3"/>
  <c r="S11" i="3"/>
  <c r="Q11" i="3"/>
  <c r="O11" i="3"/>
  <c r="M11" i="3"/>
  <c r="K11" i="3"/>
  <c r="I11" i="3"/>
  <c r="G11" i="3"/>
  <c r="E11" i="3"/>
  <c r="B11" i="3"/>
  <c r="AA6" i="3"/>
  <c r="S6" i="3"/>
  <c r="Q6" i="3"/>
  <c r="O6" i="3"/>
  <c r="M6" i="3"/>
  <c r="K6" i="3"/>
  <c r="I6" i="3"/>
  <c r="G6" i="3"/>
  <c r="E6" i="3"/>
  <c r="B6" i="3"/>
  <c r="AA5" i="3"/>
  <c r="S5" i="3"/>
  <c r="Q5" i="3"/>
  <c r="O5" i="3"/>
  <c r="M5" i="3"/>
  <c r="K5" i="3"/>
  <c r="I5" i="3"/>
  <c r="G5" i="3"/>
  <c r="E5" i="3"/>
  <c r="B5" i="3"/>
  <c r="AA4" i="3"/>
  <c r="U4" i="3"/>
  <c r="S4" i="3"/>
  <c r="Q4" i="3"/>
  <c r="O4" i="3"/>
  <c r="M4" i="3"/>
  <c r="K4" i="3"/>
  <c r="I4" i="3"/>
  <c r="G4" i="3"/>
  <c r="E4" i="3"/>
  <c r="Z55" i="2"/>
  <c r="Z4" i="2"/>
  <c r="X55" i="2"/>
  <c r="X4" i="2"/>
  <c r="V55" i="2"/>
  <c r="T55" i="2"/>
  <c r="R55" i="2"/>
  <c r="R4" i="2"/>
  <c r="P55" i="2"/>
  <c r="P4" i="2"/>
  <c r="Q4" i="2" s="1"/>
  <c r="N55" i="2"/>
  <c r="N4" i="2"/>
  <c r="O4" i="2" s="1"/>
  <c r="L55" i="2"/>
  <c r="L4" i="2"/>
  <c r="J55" i="2"/>
  <c r="J4" i="2"/>
  <c r="H55" i="2"/>
  <c r="H4" i="2"/>
  <c r="F55" i="2"/>
  <c r="D55" i="2"/>
  <c r="D4" i="2"/>
  <c r="Z54" i="2"/>
  <c r="X54" i="2"/>
  <c r="V54" i="2"/>
  <c r="T54" i="2"/>
  <c r="R54" i="2"/>
  <c r="P54" i="2"/>
  <c r="N54" i="2"/>
  <c r="O54" i="2" s="1"/>
  <c r="L54" i="2"/>
  <c r="J54" i="2"/>
  <c r="H54" i="2"/>
  <c r="F54" i="2"/>
  <c r="D54" i="2"/>
  <c r="Z53" i="2"/>
  <c r="X53" i="2"/>
  <c r="V53" i="2"/>
  <c r="T53" i="2"/>
  <c r="R53" i="2"/>
  <c r="P53" i="2"/>
  <c r="N53" i="2"/>
  <c r="L53" i="2"/>
  <c r="J53" i="2"/>
  <c r="H53" i="2"/>
  <c r="F53" i="2"/>
  <c r="D53" i="2"/>
  <c r="T52" i="2"/>
  <c r="Z50" i="2"/>
  <c r="X50" i="2"/>
  <c r="V50" i="2"/>
  <c r="T50" i="2"/>
  <c r="R50" i="2"/>
  <c r="P50" i="2"/>
  <c r="N50" i="2"/>
  <c r="L50" i="2"/>
  <c r="J50" i="2"/>
  <c r="H50" i="2"/>
  <c r="F50" i="2"/>
  <c r="D50" i="2"/>
  <c r="Z49" i="2"/>
  <c r="Z47" i="2"/>
  <c r="X47" i="2"/>
  <c r="V47" i="2"/>
  <c r="T47" i="2"/>
  <c r="R47" i="2"/>
  <c r="P47" i="2"/>
  <c r="N47" i="2"/>
  <c r="L47" i="2"/>
  <c r="J47" i="2"/>
  <c r="H47" i="2"/>
  <c r="F47" i="2"/>
  <c r="D47" i="2"/>
  <c r="Z46" i="2"/>
  <c r="X46" i="2"/>
  <c r="V46" i="2"/>
  <c r="T46" i="2"/>
  <c r="R46" i="2"/>
  <c r="S46" i="2" s="1"/>
  <c r="P46" i="2"/>
  <c r="N46" i="2"/>
  <c r="L46" i="2"/>
  <c r="J46" i="2"/>
  <c r="H46" i="2"/>
  <c r="F46" i="2"/>
  <c r="D46" i="2"/>
  <c r="Z45" i="2"/>
  <c r="X45" i="2"/>
  <c r="V45" i="2"/>
  <c r="T45" i="2"/>
  <c r="R45" i="2"/>
  <c r="P45" i="2"/>
  <c r="N45" i="2"/>
  <c r="L45" i="2"/>
  <c r="J45" i="2"/>
  <c r="H45" i="2"/>
  <c r="F45" i="2"/>
  <c r="D45" i="2"/>
  <c r="Z44" i="2"/>
  <c r="AA44" i="2" s="1"/>
  <c r="X44" i="2"/>
  <c r="V44" i="2"/>
  <c r="T44" i="2"/>
  <c r="R44" i="2"/>
  <c r="S44" i="2" s="1"/>
  <c r="P44" i="2"/>
  <c r="N44" i="2"/>
  <c r="L44" i="2"/>
  <c r="J44" i="2"/>
  <c r="H44" i="2"/>
  <c r="F44" i="2"/>
  <c r="D44" i="2"/>
  <c r="Z43" i="2"/>
  <c r="AA43" i="2" s="1"/>
  <c r="X43" i="2"/>
  <c r="V43" i="2"/>
  <c r="T43" i="2"/>
  <c r="R43" i="2"/>
  <c r="P43" i="2"/>
  <c r="N43" i="2"/>
  <c r="L43" i="2"/>
  <c r="J43" i="2"/>
  <c r="H43" i="2"/>
  <c r="F43" i="2"/>
  <c r="D43" i="2"/>
  <c r="R42" i="2"/>
  <c r="P42" i="2"/>
  <c r="N42" i="2"/>
  <c r="Z41" i="2"/>
  <c r="X41" i="2"/>
  <c r="Y41" i="2" s="1"/>
  <c r="V41" i="2"/>
  <c r="T41" i="2"/>
  <c r="R41" i="2"/>
  <c r="P41" i="2"/>
  <c r="N41" i="2"/>
  <c r="L41" i="2"/>
  <c r="J41" i="2"/>
  <c r="H41" i="2"/>
  <c r="F41" i="2"/>
  <c r="D41" i="2"/>
  <c r="Z40" i="2"/>
  <c r="X40" i="2"/>
  <c r="V40" i="2"/>
  <c r="T40" i="2"/>
  <c r="R40" i="2"/>
  <c r="P40" i="2"/>
  <c r="N40" i="2"/>
  <c r="L40" i="2"/>
  <c r="J40" i="2"/>
  <c r="H40" i="2"/>
  <c r="F40" i="2"/>
  <c r="D40" i="2"/>
  <c r="Z39" i="2"/>
  <c r="AA39" i="2" s="1"/>
  <c r="X39" i="2"/>
  <c r="Y39" i="2" s="1"/>
  <c r="V39" i="2"/>
  <c r="T39" i="2"/>
  <c r="R39" i="2"/>
  <c r="P39" i="2"/>
  <c r="Q39" i="2" s="1"/>
  <c r="N39" i="2"/>
  <c r="L39" i="2"/>
  <c r="J39" i="2"/>
  <c r="H39" i="2"/>
  <c r="F39" i="2"/>
  <c r="D39" i="2"/>
  <c r="Z38" i="2"/>
  <c r="X38" i="2"/>
  <c r="V38" i="2"/>
  <c r="T38" i="2"/>
  <c r="R38" i="2"/>
  <c r="P38" i="2"/>
  <c r="N38" i="2"/>
  <c r="L38" i="2"/>
  <c r="J38" i="2"/>
  <c r="H38" i="2"/>
  <c r="F38" i="2"/>
  <c r="D38" i="2"/>
  <c r="Z37" i="2"/>
  <c r="X37" i="2"/>
  <c r="V37" i="2"/>
  <c r="T37" i="2"/>
  <c r="R37" i="2"/>
  <c r="P37" i="2"/>
  <c r="N37" i="2"/>
  <c r="L37" i="2"/>
  <c r="J37" i="2"/>
  <c r="H37" i="2"/>
  <c r="F37" i="2"/>
  <c r="D37" i="2"/>
  <c r="Z36" i="2"/>
  <c r="X36" i="2"/>
  <c r="V36" i="2"/>
  <c r="T36" i="2"/>
  <c r="R36" i="2"/>
  <c r="P36" i="2"/>
  <c r="N36" i="2"/>
  <c r="L36" i="2"/>
  <c r="J36" i="2"/>
  <c r="H36" i="2"/>
  <c r="F36" i="2"/>
  <c r="D36" i="2"/>
  <c r="Z35" i="2"/>
  <c r="AA35" i="2" s="1"/>
  <c r="X35" i="2"/>
  <c r="Y35" i="2" s="1"/>
  <c r="V35" i="2"/>
  <c r="T35" i="2"/>
  <c r="R35" i="2"/>
  <c r="P35" i="2"/>
  <c r="N35" i="2"/>
  <c r="L35" i="2"/>
  <c r="J35" i="2"/>
  <c r="H35" i="2"/>
  <c r="F35" i="2"/>
  <c r="D35" i="2"/>
  <c r="Z34" i="2"/>
  <c r="X34" i="2"/>
  <c r="V34" i="2"/>
  <c r="T34" i="2"/>
  <c r="R34" i="2"/>
  <c r="P34" i="2"/>
  <c r="Q34" i="2" s="1"/>
  <c r="N34" i="2"/>
  <c r="L34" i="2"/>
  <c r="J34" i="2"/>
  <c r="H34" i="2"/>
  <c r="F34" i="2"/>
  <c r="D34" i="2"/>
  <c r="Z33" i="2"/>
  <c r="X33" i="2"/>
  <c r="V33" i="2"/>
  <c r="T33" i="2"/>
  <c r="R33" i="2"/>
  <c r="P33" i="2"/>
  <c r="Q33" i="2" s="1"/>
  <c r="N33" i="2"/>
  <c r="L33" i="2"/>
  <c r="J33" i="2"/>
  <c r="H33" i="2"/>
  <c r="F33" i="2"/>
  <c r="D33" i="2"/>
  <c r="V32" i="2"/>
  <c r="R32" i="2"/>
  <c r="N32" i="2"/>
  <c r="Z31" i="2"/>
  <c r="X31" i="2"/>
  <c r="V31" i="2"/>
  <c r="T31" i="2"/>
  <c r="R31" i="2"/>
  <c r="P31" i="2"/>
  <c r="N31" i="2"/>
  <c r="L31" i="2"/>
  <c r="J31" i="2"/>
  <c r="H31" i="2"/>
  <c r="F31" i="2"/>
  <c r="D31" i="2"/>
  <c r="Z30" i="2"/>
  <c r="X30" i="2"/>
  <c r="V30" i="2"/>
  <c r="T30" i="2"/>
  <c r="R30" i="2"/>
  <c r="P30" i="2"/>
  <c r="Q30" i="2" s="1"/>
  <c r="N30" i="2"/>
  <c r="O30" i="2" s="1"/>
  <c r="L30" i="2"/>
  <c r="J30" i="2"/>
  <c r="H30" i="2"/>
  <c r="F30" i="2"/>
  <c r="D30" i="2"/>
  <c r="Z29" i="2"/>
  <c r="X29" i="2"/>
  <c r="V29" i="2"/>
  <c r="T29" i="2"/>
  <c r="R29" i="2"/>
  <c r="P29" i="2"/>
  <c r="N29" i="2"/>
  <c r="L29" i="2"/>
  <c r="J29" i="2"/>
  <c r="H29" i="2"/>
  <c r="F29" i="2"/>
  <c r="D29" i="2"/>
  <c r="E29" i="2" s="1"/>
  <c r="Z28" i="2"/>
  <c r="X28" i="2"/>
  <c r="V28" i="2"/>
  <c r="T28" i="2"/>
  <c r="R28" i="2"/>
  <c r="P28" i="2"/>
  <c r="N28" i="2"/>
  <c r="L28" i="2"/>
  <c r="J28" i="2"/>
  <c r="H28" i="2"/>
  <c r="F28" i="2"/>
  <c r="D28" i="2"/>
  <c r="Z27" i="2"/>
  <c r="X27" i="2"/>
  <c r="V27" i="2"/>
  <c r="T27" i="2"/>
  <c r="R27" i="2"/>
  <c r="P27" i="2"/>
  <c r="Q27" i="2" s="1"/>
  <c r="N27" i="2"/>
  <c r="L27" i="2"/>
  <c r="J27" i="2"/>
  <c r="H27" i="2"/>
  <c r="F27" i="2"/>
  <c r="D27" i="2"/>
  <c r="Z26" i="2"/>
  <c r="AA26" i="2" s="1"/>
  <c r="X26" i="2"/>
  <c r="V26" i="2"/>
  <c r="T26" i="2"/>
  <c r="R26" i="2"/>
  <c r="P26" i="2"/>
  <c r="N26" i="2"/>
  <c r="L26" i="2"/>
  <c r="J26" i="2"/>
  <c r="H26" i="2"/>
  <c r="F26" i="2"/>
  <c r="D26" i="2"/>
  <c r="Z25" i="2"/>
  <c r="X25" i="2"/>
  <c r="V25" i="2"/>
  <c r="T25" i="2"/>
  <c r="R25" i="2"/>
  <c r="P25" i="2"/>
  <c r="N25" i="2"/>
  <c r="L25" i="2"/>
  <c r="J25" i="2"/>
  <c r="H25" i="2"/>
  <c r="F25" i="2"/>
  <c r="D25" i="2"/>
  <c r="P24" i="2"/>
  <c r="N24" i="2"/>
  <c r="V23" i="2"/>
  <c r="T23" i="2"/>
  <c r="P23" i="2"/>
  <c r="N23" i="2"/>
  <c r="H23" i="2"/>
  <c r="F7" i="2"/>
  <c r="P7" i="2"/>
  <c r="Q7" i="2" s="1"/>
  <c r="Z22" i="2"/>
  <c r="X22" i="2"/>
  <c r="Y22" i="2" s="1"/>
  <c r="V22" i="2"/>
  <c r="T22" i="2"/>
  <c r="R22" i="2"/>
  <c r="P22" i="2"/>
  <c r="N22" i="2"/>
  <c r="L22" i="2"/>
  <c r="J22" i="2"/>
  <c r="H22" i="2"/>
  <c r="F22" i="2"/>
  <c r="D22" i="2"/>
  <c r="V21" i="2"/>
  <c r="T21" i="2"/>
  <c r="R21" i="2"/>
  <c r="P21" i="2"/>
  <c r="N21" i="2"/>
  <c r="Z20" i="2"/>
  <c r="X20" i="2"/>
  <c r="V20" i="2"/>
  <c r="T20" i="2"/>
  <c r="R20" i="2"/>
  <c r="P20" i="2"/>
  <c r="N20" i="2"/>
  <c r="L20" i="2"/>
  <c r="J20" i="2"/>
  <c r="H20" i="2"/>
  <c r="F20" i="2"/>
  <c r="D20" i="2"/>
  <c r="Z19" i="2"/>
  <c r="X19" i="2"/>
  <c r="V19" i="2"/>
  <c r="T19" i="2"/>
  <c r="R19" i="2"/>
  <c r="P19" i="2"/>
  <c r="N19" i="2"/>
  <c r="L19" i="2"/>
  <c r="J19" i="2"/>
  <c r="H19" i="2"/>
  <c r="F19" i="2"/>
  <c r="D19" i="2"/>
  <c r="Z18" i="2"/>
  <c r="X18" i="2"/>
  <c r="V18" i="2"/>
  <c r="T18" i="2"/>
  <c r="R18" i="2"/>
  <c r="P18" i="2"/>
  <c r="N18" i="2"/>
  <c r="L18" i="2"/>
  <c r="J18" i="2"/>
  <c r="H18" i="2"/>
  <c r="F18" i="2"/>
  <c r="D18" i="2"/>
  <c r="Z17" i="2"/>
  <c r="AA17" i="2" s="1"/>
  <c r="X17" i="2"/>
  <c r="V17" i="2"/>
  <c r="V4" i="2"/>
  <c r="T17" i="2"/>
  <c r="R17" i="2"/>
  <c r="P17" i="2"/>
  <c r="N17" i="2"/>
  <c r="L17" i="2"/>
  <c r="J17" i="2"/>
  <c r="H17" i="2"/>
  <c r="F17" i="2"/>
  <c r="D17" i="2"/>
  <c r="Z16" i="2"/>
  <c r="X16" i="2"/>
  <c r="V16" i="2"/>
  <c r="W16" i="2" s="1"/>
  <c r="T16" i="2"/>
  <c r="R16" i="2"/>
  <c r="P16" i="2"/>
  <c r="N16" i="2"/>
  <c r="L16" i="2"/>
  <c r="J16" i="2"/>
  <c r="H16" i="2"/>
  <c r="F16" i="2"/>
  <c r="D16" i="2"/>
  <c r="Z15" i="2"/>
  <c r="X15" i="2"/>
  <c r="V15" i="2"/>
  <c r="W15" i="2" s="1"/>
  <c r="T15" i="2"/>
  <c r="R15" i="2"/>
  <c r="P15" i="2"/>
  <c r="N15" i="2"/>
  <c r="L15" i="2"/>
  <c r="J15" i="2"/>
  <c r="H15" i="2"/>
  <c r="F15" i="2"/>
  <c r="D15" i="2"/>
  <c r="Z14" i="2"/>
  <c r="X14" i="2"/>
  <c r="V14" i="2"/>
  <c r="W14" i="2" s="1"/>
  <c r="T14" i="2"/>
  <c r="R14" i="2"/>
  <c r="P14" i="2"/>
  <c r="N14" i="2"/>
  <c r="L14" i="2"/>
  <c r="J14" i="2"/>
  <c r="H14" i="2"/>
  <c r="F14" i="2"/>
  <c r="D14" i="2"/>
  <c r="Z13" i="2"/>
  <c r="X13" i="2"/>
  <c r="V13" i="2"/>
  <c r="W13" i="2" s="1"/>
  <c r="T13" i="2"/>
  <c r="R13" i="2"/>
  <c r="P13" i="2"/>
  <c r="N13" i="2"/>
  <c r="L13" i="2"/>
  <c r="J13" i="2"/>
  <c r="H13" i="2"/>
  <c r="F13" i="2"/>
  <c r="D13" i="2"/>
  <c r="Z12" i="2"/>
  <c r="X12" i="2"/>
  <c r="V12" i="2"/>
  <c r="W12" i="2" s="1"/>
  <c r="T12" i="2"/>
  <c r="R12" i="2"/>
  <c r="P12" i="2"/>
  <c r="N12" i="2"/>
  <c r="L12" i="2"/>
  <c r="J12" i="2"/>
  <c r="H12" i="2"/>
  <c r="F12" i="2"/>
  <c r="D12" i="2"/>
  <c r="Z11" i="2"/>
  <c r="X11" i="2"/>
  <c r="V11" i="2"/>
  <c r="T11" i="2"/>
  <c r="R11" i="2"/>
  <c r="P11" i="2"/>
  <c r="N11" i="2"/>
  <c r="L11" i="2"/>
  <c r="J11" i="2"/>
  <c r="H11" i="2"/>
  <c r="F11" i="2"/>
  <c r="D11" i="2"/>
  <c r="R10" i="2"/>
  <c r="P10" i="2"/>
  <c r="N10" i="2"/>
  <c r="Z9" i="2"/>
  <c r="X9" i="2"/>
  <c r="V9" i="2"/>
  <c r="T9" i="2"/>
  <c r="R9" i="2"/>
  <c r="P9" i="2"/>
  <c r="N9" i="2"/>
  <c r="L9" i="2"/>
  <c r="J9" i="2"/>
  <c r="H9" i="2"/>
  <c r="F9" i="2"/>
  <c r="D9" i="2"/>
  <c r="Z6" i="2"/>
  <c r="AA6" i="2" s="1"/>
  <c r="X6" i="2"/>
  <c r="V6" i="2"/>
  <c r="T6" i="2"/>
  <c r="R6" i="2"/>
  <c r="P6" i="2"/>
  <c r="N6" i="2"/>
  <c r="L6" i="2"/>
  <c r="J6" i="2"/>
  <c r="H6" i="2"/>
  <c r="F6" i="2"/>
  <c r="D6" i="2"/>
  <c r="Z5" i="2"/>
  <c r="AA5" i="2" s="1"/>
  <c r="X5" i="2"/>
  <c r="V5" i="2"/>
  <c r="T5" i="2"/>
  <c r="R5" i="2"/>
  <c r="P5" i="2"/>
  <c r="N5" i="2"/>
  <c r="L5" i="2"/>
  <c r="J5" i="2"/>
  <c r="H5" i="2"/>
  <c r="F5" i="2"/>
  <c r="D5" i="2"/>
  <c r="R23" i="2"/>
  <c r="R7" i="2"/>
  <c r="R52" i="2"/>
  <c r="P49" i="2"/>
  <c r="Q49" i="2" s="1"/>
  <c r="T42" i="2"/>
  <c r="T24" i="2"/>
  <c r="L42" i="2"/>
  <c r="W58" i="3"/>
  <c r="W51" i="3"/>
  <c r="W38" i="3"/>
  <c r="W31" i="3"/>
  <c r="W27" i="3"/>
  <c r="W19" i="3"/>
  <c r="W16" i="3"/>
  <c r="W6" i="3"/>
  <c r="W55" i="3"/>
  <c r="W50" i="3"/>
  <c r="W42" i="3"/>
  <c r="W32" i="3"/>
  <c r="W26" i="3"/>
  <c r="W12" i="3"/>
  <c r="V7" i="2"/>
  <c r="W49" i="3"/>
  <c r="W41" i="3"/>
  <c r="W40" i="3"/>
  <c r="W20" i="3"/>
  <c r="W37" i="3"/>
  <c r="W36" i="3"/>
  <c r="W17" i="3"/>
  <c r="W14" i="3"/>
  <c r="W13" i="3"/>
  <c r="W11" i="3"/>
  <c r="W4" i="3"/>
  <c r="W5" i="3"/>
  <c r="W28" i="3"/>
  <c r="W30" i="3"/>
  <c r="D10" i="3"/>
  <c r="E10" i="3"/>
  <c r="Y45" i="3"/>
  <c r="Y18" i="3"/>
  <c r="Y60" i="3"/>
  <c r="Y25" i="3"/>
  <c r="D42" i="2"/>
  <c r="D7" i="2"/>
  <c r="Y22" i="3"/>
  <c r="Y6" i="3"/>
  <c r="Y59" i="3"/>
  <c r="Y19" i="3"/>
  <c r="Y40" i="3"/>
  <c r="Y20" i="3"/>
  <c r="Y5" i="3"/>
  <c r="Y44" i="3"/>
  <c r="Y17" i="3"/>
  <c r="Y58" i="3"/>
  <c r="Y46" i="3"/>
  <c r="Y42" i="3"/>
  <c r="Y16" i="3"/>
  <c r="Y15" i="3"/>
  <c r="Y28" i="3"/>
  <c r="Y24" i="3"/>
  <c r="Y47" i="3"/>
  <c r="Y32" i="3"/>
  <c r="AA57" i="3"/>
  <c r="X53" i="3"/>
  <c r="X49" i="2"/>
  <c r="T10" i="3"/>
  <c r="T52" i="3"/>
  <c r="T56" i="3"/>
  <c r="T53" i="3"/>
  <c r="T49" i="2"/>
  <c r="T4" i="2"/>
  <c r="U58" i="3"/>
  <c r="U51" i="3"/>
  <c r="U50" i="3"/>
  <c r="U46" i="3"/>
  <c r="U45" i="3"/>
  <c r="U44" i="3"/>
  <c r="U43" i="3"/>
  <c r="U42" i="3"/>
  <c r="U36" i="3"/>
  <c r="U32" i="3"/>
  <c r="U31" i="3"/>
  <c r="U24" i="3"/>
  <c r="U20" i="3"/>
  <c r="U19" i="3"/>
  <c r="U13" i="3"/>
  <c r="U12" i="3"/>
  <c r="U5" i="3"/>
  <c r="U48" i="3"/>
  <c r="U41" i="3"/>
  <c r="U28" i="3"/>
  <c r="U27" i="3"/>
  <c r="U26" i="3"/>
  <c r="U22" i="3"/>
  <c r="U11" i="3"/>
  <c r="U60" i="3"/>
  <c r="U59" i="3"/>
  <c r="U49" i="3"/>
  <c r="U30" i="3"/>
  <c r="U14" i="3"/>
  <c r="U6" i="3"/>
  <c r="Y4" i="3"/>
  <c r="Y41" i="3"/>
  <c r="Y11" i="3"/>
  <c r="Y30" i="3"/>
  <c r="Y48" i="3"/>
  <c r="E46" i="3"/>
  <c r="Y12" i="3"/>
  <c r="U18" i="3"/>
  <c r="Y31" i="3"/>
  <c r="U37" i="3"/>
  <c r="Y38" i="3"/>
  <c r="Y39" i="3"/>
  <c r="Y14" i="3"/>
  <c r="Y49" i="3"/>
  <c r="Y13" i="3"/>
  <c r="Y37" i="3"/>
  <c r="Z24" i="2"/>
  <c r="U17" i="3"/>
  <c r="Y27" i="3"/>
  <c r="Y51" i="3"/>
  <c r="U55" i="3"/>
  <c r="W47" i="3"/>
  <c r="W60" i="3"/>
  <c r="W18" i="3"/>
  <c r="W25" i="3"/>
  <c r="W15" i="3"/>
  <c r="W39" i="3"/>
  <c r="W59" i="3"/>
  <c r="W22" i="3"/>
  <c r="W43" i="3"/>
  <c r="V53" i="3"/>
  <c r="V49" i="2"/>
  <c r="T7" i="2"/>
  <c r="F10" i="2"/>
  <c r="X7" i="2"/>
  <c r="C31" i="3"/>
  <c r="N10" i="3"/>
  <c r="O10" i="3"/>
  <c r="V24" i="2"/>
  <c r="W24" i="2" s="1"/>
  <c r="L10" i="2"/>
  <c r="H52" i="2"/>
  <c r="J10" i="2"/>
  <c r="L21" i="2"/>
  <c r="V10" i="2"/>
  <c r="X10" i="2"/>
  <c r="U52" i="3"/>
  <c r="H7" i="2"/>
  <c r="P52" i="2"/>
  <c r="C28" i="3"/>
  <c r="C72" i="3"/>
  <c r="C76" i="3"/>
  <c r="C80" i="3"/>
  <c r="C88" i="3"/>
  <c r="C93" i="3"/>
  <c r="C100" i="3"/>
  <c r="C108" i="3"/>
  <c r="C112" i="3"/>
  <c r="C117" i="3"/>
  <c r="J7" i="2"/>
  <c r="E57" i="3"/>
  <c r="K57" i="3"/>
  <c r="G24" i="3"/>
  <c r="B36" i="3"/>
  <c r="C36" i="3"/>
  <c r="R52" i="3"/>
  <c r="R56" i="3"/>
  <c r="C15" i="3"/>
  <c r="C37" i="3"/>
  <c r="C49" i="3"/>
  <c r="C44" i="3"/>
  <c r="C60" i="3"/>
  <c r="C26" i="3"/>
  <c r="C74" i="3"/>
  <c r="C78" i="3"/>
  <c r="C82" i="3"/>
  <c r="C90" i="3"/>
  <c r="C98" i="3"/>
  <c r="C102" i="3"/>
  <c r="C110" i="3"/>
  <c r="C114" i="3"/>
  <c r="C120" i="3"/>
  <c r="C42" i="3"/>
  <c r="C20" i="3"/>
  <c r="C58" i="3"/>
  <c r="C12" i="3"/>
  <c r="C4" i="3"/>
  <c r="C14" i="3"/>
  <c r="C6" i="3"/>
  <c r="C59" i="3"/>
  <c r="C5" i="3"/>
  <c r="C27" i="3"/>
  <c r="C32" i="3"/>
  <c r="C40" i="3"/>
  <c r="C47" i="3"/>
  <c r="C43" i="3"/>
  <c r="C48" i="3"/>
  <c r="C73" i="3"/>
  <c r="C77" i="3"/>
  <c r="C81" i="3"/>
  <c r="C89" i="3"/>
  <c r="C94" i="3"/>
  <c r="C101" i="3"/>
  <c r="C109" i="3"/>
  <c r="C113" i="3"/>
  <c r="C118" i="3"/>
  <c r="C18" i="3"/>
  <c r="C22" i="3"/>
  <c r="C83" i="3"/>
  <c r="C111" i="3"/>
  <c r="U10" i="3"/>
  <c r="E24" i="3"/>
  <c r="K46" i="3"/>
  <c r="D49" i="2"/>
  <c r="J52" i="3"/>
  <c r="K52" i="3"/>
  <c r="Z7" i="2"/>
  <c r="Z10" i="3"/>
  <c r="AA10" i="3"/>
  <c r="Z42" i="2"/>
  <c r="AA46" i="3"/>
  <c r="M24" i="3"/>
  <c r="H52" i="3"/>
  <c r="I52" i="3"/>
  <c r="V52" i="2"/>
  <c r="B21" i="3"/>
  <c r="C21" i="3"/>
  <c r="V42" i="2"/>
  <c r="W42" i="2" s="1"/>
  <c r="I36" i="3"/>
  <c r="V10" i="3"/>
  <c r="W10" i="3"/>
  <c r="S52" i="3"/>
  <c r="U56" i="3"/>
  <c r="H56" i="3"/>
  <c r="I56" i="3"/>
  <c r="J56" i="3"/>
  <c r="K56" i="3"/>
  <c r="S56" i="3"/>
  <c r="F52" i="3"/>
  <c r="G10" i="3"/>
  <c r="B10" i="3"/>
  <c r="C10" i="3"/>
  <c r="D52" i="3"/>
  <c r="N52" i="2"/>
  <c r="O57" i="3"/>
  <c r="Z52" i="3"/>
  <c r="X52" i="3"/>
  <c r="B46" i="3"/>
  <c r="C46" i="3"/>
  <c r="C121" i="3"/>
  <c r="L52" i="3"/>
  <c r="F42" i="2"/>
  <c r="L52" i="2"/>
  <c r="X52" i="2"/>
  <c r="B53" i="3"/>
  <c r="C53" i="3"/>
  <c r="I46" i="3"/>
  <c r="H42" i="2"/>
  <c r="Q10" i="3"/>
  <c r="P52" i="3"/>
  <c r="V52" i="3"/>
  <c r="N52" i="3"/>
  <c r="C39" i="3"/>
  <c r="C45" i="3"/>
  <c r="C30" i="3"/>
  <c r="C69" i="3"/>
  <c r="C85" i="3"/>
  <c r="C105" i="3"/>
  <c r="C11" i="3"/>
  <c r="C13" i="3"/>
  <c r="C70" i="3"/>
  <c r="C86" i="3"/>
  <c r="C106" i="3"/>
  <c r="S18" i="4"/>
  <c r="L18" i="4"/>
  <c r="M18" i="4" s="1"/>
  <c r="D32" i="2"/>
  <c r="H32" i="2"/>
  <c r="L32" i="2"/>
  <c r="J52" i="2"/>
  <c r="J32" i="2"/>
  <c r="V56" i="3"/>
  <c r="W56" i="3"/>
  <c r="W52" i="3"/>
  <c r="E52" i="3"/>
  <c r="B52" i="3"/>
  <c r="C52" i="3"/>
  <c r="D56" i="3"/>
  <c r="Y52" i="3"/>
  <c r="X56" i="3"/>
  <c r="Y56" i="3"/>
  <c r="N56" i="3"/>
  <c r="O56" i="3"/>
  <c r="O52" i="3"/>
  <c r="Q52" i="3"/>
  <c r="P56" i="3"/>
  <c r="Q56" i="3"/>
  <c r="L56" i="3"/>
  <c r="M56" i="3"/>
  <c r="M52" i="3"/>
  <c r="Z56" i="3"/>
  <c r="AA56" i="3"/>
  <c r="AA52" i="3"/>
  <c r="G52" i="3"/>
  <c r="F56" i="3"/>
  <c r="G56" i="3"/>
  <c r="E56" i="3"/>
  <c r="B56" i="3"/>
  <c r="C56" i="3"/>
  <c r="D21" i="2"/>
  <c r="F21" i="2"/>
  <c r="E35" i="4"/>
  <c r="D24" i="2"/>
  <c r="G35" i="4"/>
  <c r="F24" i="2"/>
  <c r="H24" i="2"/>
  <c r="I35" i="4"/>
  <c r="K35" i="4"/>
  <c r="J24" i="2"/>
  <c r="M35" i="4"/>
  <c r="L24" i="2"/>
  <c r="W23" i="2" l="1"/>
  <c r="W29" i="2"/>
  <c r="K37" i="2"/>
  <c r="S31" i="2"/>
  <c r="AA23" i="2"/>
  <c r="O49" i="2"/>
  <c r="Q5" i="2"/>
  <c r="AA12" i="2"/>
  <c r="AA14" i="2"/>
  <c r="B14" i="4"/>
  <c r="Z48" i="4"/>
  <c r="AA48" i="4" s="1"/>
  <c r="S52" i="2"/>
  <c r="K36" i="2"/>
  <c r="Q43" i="2"/>
  <c r="Q55" i="2"/>
  <c r="E19" i="4"/>
  <c r="B19" i="4"/>
  <c r="C19" i="4" s="1"/>
  <c r="B9" i="4"/>
  <c r="E6" i="4"/>
  <c r="B6" i="4"/>
  <c r="K7" i="2"/>
  <c r="O10" i="2"/>
  <c r="O24" i="2"/>
  <c r="Y25" i="2"/>
  <c r="Y27" i="2"/>
  <c r="K33" i="2"/>
  <c r="S35" i="2"/>
  <c r="K39" i="2"/>
  <c r="K40" i="2"/>
  <c r="K41" i="2"/>
  <c r="S41" i="2"/>
  <c r="M46" i="2"/>
  <c r="Y13" i="2"/>
  <c r="S27" i="2"/>
  <c r="M38" i="2"/>
  <c r="O45" i="2"/>
  <c r="O46" i="2"/>
  <c r="S13" i="2"/>
  <c r="S17" i="2"/>
  <c r="O32" i="2"/>
  <c r="O35" i="2"/>
  <c r="O37" i="2"/>
  <c r="O39" i="2"/>
  <c r="O41" i="2"/>
  <c r="Y43" i="2"/>
  <c r="Y45" i="2"/>
  <c r="B46" i="2"/>
  <c r="Y47" i="2"/>
  <c r="W50" i="2"/>
  <c r="W55" i="2"/>
  <c r="E32" i="4"/>
  <c r="B32" i="4"/>
  <c r="C32" i="4" s="1"/>
  <c r="H3" i="4"/>
  <c r="I3" i="4" s="1"/>
  <c r="F3" i="4"/>
  <c r="C41" i="4"/>
  <c r="W28" i="2"/>
  <c r="P3" i="4"/>
  <c r="Q3" i="4" s="1"/>
  <c r="R3" i="4"/>
  <c r="X3" i="4"/>
  <c r="W31" i="2"/>
  <c r="W19" i="2"/>
  <c r="W5" i="2"/>
  <c r="W6" i="2"/>
  <c r="W9" i="2"/>
  <c r="W18" i="2"/>
  <c r="W20" i="2"/>
  <c r="B22" i="2"/>
  <c r="W32" i="2"/>
  <c r="E46" i="2"/>
  <c r="W53" i="2"/>
  <c r="W54" i="2"/>
  <c r="K47" i="2"/>
  <c r="W26" i="2"/>
  <c r="W27" i="2"/>
  <c r="W38" i="2"/>
  <c r="W7" i="2"/>
  <c r="W22" i="2"/>
  <c r="W45" i="2"/>
  <c r="W47" i="2"/>
  <c r="W40" i="2"/>
  <c r="W41" i="2"/>
  <c r="W52" i="2"/>
  <c r="W4" i="2"/>
  <c r="W10" i="2"/>
  <c r="W49" i="2"/>
  <c r="E30" i="2"/>
  <c r="E31" i="2"/>
  <c r="W33" i="2"/>
  <c r="W34" i="2"/>
  <c r="M54" i="2"/>
  <c r="K24" i="2"/>
  <c r="K43" i="2"/>
  <c r="K52" i="2"/>
  <c r="K49" i="2"/>
  <c r="K23" i="2"/>
  <c r="K44" i="2"/>
  <c r="M52" i="2"/>
  <c r="K4" i="2"/>
  <c r="K22" i="2"/>
  <c r="K10" i="2"/>
  <c r="K26" i="2"/>
  <c r="K13" i="2"/>
  <c r="K45" i="2"/>
  <c r="K11" i="2"/>
  <c r="K12" i="2"/>
  <c r="K14" i="2"/>
  <c r="K15" i="2"/>
  <c r="K16" i="2"/>
  <c r="K17" i="2"/>
  <c r="K29" i="2"/>
  <c r="K30" i="2"/>
  <c r="K31" i="2"/>
  <c r="B38" i="2"/>
  <c r="B43" i="2"/>
  <c r="B44" i="2"/>
  <c r="B45" i="2"/>
  <c r="B47" i="2"/>
  <c r="B50" i="2"/>
  <c r="B53" i="2"/>
  <c r="K42" i="2"/>
  <c r="K46" i="2"/>
  <c r="K25" i="2"/>
  <c r="K27" i="2"/>
  <c r="K38" i="2"/>
  <c r="K32" i="2"/>
  <c r="K54" i="2"/>
  <c r="K53" i="2"/>
  <c r="K5" i="2"/>
  <c r="K6" i="2"/>
  <c r="K9" i="2"/>
  <c r="K18" i="2"/>
  <c r="K19" i="2"/>
  <c r="K20" i="2"/>
  <c r="F48" i="4"/>
  <c r="G48" i="4" s="1"/>
  <c r="U49" i="2"/>
  <c r="B42" i="2"/>
  <c r="B24" i="2"/>
  <c r="F18" i="4"/>
  <c r="G18" i="4" s="1"/>
  <c r="B10" i="2"/>
  <c r="B9" i="2"/>
  <c r="W35" i="2"/>
  <c r="B36" i="2"/>
  <c r="W36" i="2"/>
  <c r="B37" i="2"/>
  <c r="W37" i="2"/>
  <c r="W39" i="2"/>
  <c r="I13" i="2"/>
  <c r="AA45" i="2"/>
  <c r="Y24" i="2"/>
  <c r="U47" i="2"/>
  <c r="B29" i="2"/>
  <c r="B30" i="2"/>
  <c r="W30" i="2"/>
  <c r="E38" i="2"/>
  <c r="K35" i="2"/>
  <c r="B49" i="2"/>
  <c r="J3" i="4"/>
  <c r="J17" i="4" s="1"/>
  <c r="K17" i="4" s="1"/>
  <c r="N3" i="4"/>
  <c r="O3" i="4" s="1"/>
  <c r="Y9" i="4"/>
  <c r="B42" i="4"/>
  <c r="C42" i="4" s="1"/>
  <c r="AA32" i="2"/>
  <c r="AA38" i="2"/>
  <c r="AA25" i="2"/>
  <c r="AA7" i="2"/>
  <c r="AA29" i="2"/>
  <c r="AA53" i="2"/>
  <c r="AA54" i="2"/>
  <c r="AA41" i="2"/>
  <c r="AA37" i="2"/>
  <c r="AA33" i="2"/>
  <c r="AA30" i="2"/>
  <c r="AA27" i="2"/>
  <c r="AA20" i="2"/>
  <c r="AA16" i="2"/>
  <c r="AA13" i="2"/>
  <c r="AA52" i="2"/>
  <c r="AA28" i="2"/>
  <c r="AA42" i="2"/>
  <c r="AA9" i="2"/>
  <c r="AA11" i="2"/>
  <c r="AA15" i="2"/>
  <c r="AA4" i="2"/>
  <c r="AA10" i="2"/>
  <c r="AA40" i="2"/>
  <c r="AA34" i="2"/>
  <c r="AA22" i="2"/>
  <c r="AA47" i="2"/>
  <c r="AA46" i="2"/>
  <c r="AA50" i="2"/>
  <c r="AA55" i="2"/>
  <c r="AA36" i="2"/>
  <c r="AA24" i="2"/>
  <c r="AA18" i="2"/>
  <c r="AA19" i="2"/>
  <c r="AA31" i="2"/>
  <c r="AA49" i="2"/>
  <c r="Y55" i="2"/>
  <c r="I47" i="2"/>
  <c r="I10" i="2"/>
  <c r="I35" i="2"/>
  <c r="I12" i="2"/>
  <c r="I9" i="2"/>
  <c r="I18" i="2"/>
  <c r="I6" i="2"/>
  <c r="I54" i="2"/>
  <c r="C11" i="4"/>
  <c r="K55" i="2"/>
  <c r="M11" i="2"/>
  <c r="M15" i="2"/>
  <c r="M9" i="2"/>
  <c r="M49" i="2"/>
  <c r="M45" i="2"/>
  <c r="M36" i="2"/>
  <c r="M6" i="2"/>
  <c r="Q45" i="2"/>
  <c r="Q28" i="2"/>
  <c r="Q31" i="2"/>
  <c r="Q47" i="2"/>
  <c r="Q44" i="2"/>
  <c r="Q24" i="2"/>
  <c r="Q29" i="2"/>
  <c r="Q22" i="2"/>
  <c r="Q50" i="2"/>
  <c r="Q41" i="2"/>
  <c r="Q37" i="2"/>
  <c r="Q52" i="2"/>
  <c r="Q10" i="2"/>
  <c r="Q15" i="2"/>
  <c r="Q16" i="2"/>
  <c r="Q17" i="2"/>
  <c r="Q42" i="2"/>
  <c r="Q9" i="2"/>
  <c r="Q38" i="2"/>
  <c r="Q35" i="2"/>
  <c r="Q13" i="2"/>
  <c r="Q14" i="2"/>
  <c r="Q46" i="2"/>
  <c r="Q23" i="2"/>
  <c r="Q6" i="2"/>
  <c r="Q25" i="2"/>
  <c r="Q40" i="2"/>
  <c r="Q36" i="2"/>
  <c r="Q11" i="2"/>
  <c r="Q12" i="2"/>
  <c r="Q18" i="2"/>
  <c r="Q19" i="2"/>
  <c r="Q20" i="2"/>
  <c r="Q26" i="2"/>
  <c r="C28" i="4"/>
  <c r="C34" i="4"/>
  <c r="C39" i="4"/>
  <c r="C56" i="4"/>
  <c r="C55" i="4"/>
  <c r="U38" i="2"/>
  <c r="C20" i="4"/>
  <c r="C33" i="4"/>
  <c r="C27" i="4"/>
  <c r="C12" i="4"/>
  <c r="C44" i="4"/>
  <c r="C49" i="4"/>
  <c r="C29" i="4"/>
  <c r="C24" i="4"/>
  <c r="C36" i="4"/>
  <c r="C7" i="4"/>
  <c r="C21" i="4"/>
  <c r="W11" i="2"/>
  <c r="W25" i="2"/>
  <c r="C13" i="4"/>
  <c r="C37" i="4"/>
  <c r="C2" i="4"/>
  <c r="C43" i="4"/>
  <c r="C25" i="4"/>
  <c r="C46" i="4"/>
  <c r="C52" i="4"/>
  <c r="W43" i="2"/>
  <c r="W44" i="2"/>
  <c r="W46" i="2"/>
  <c r="Q54" i="2"/>
  <c r="C22" i="4"/>
  <c r="C30" i="4"/>
  <c r="C31" i="4"/>
  <c r="C35" i="4"/>
  <c r="C4" i="4"/>
  <c r="N48" i="4"/>
  <c r="O48" i="4" s="1"/>
  <c r="B51" i="4"/>
  <c r="C51" i="4" s="1"/>
  <c r="H18" i="4"/>
  <c r="I18" i="4" s="1"/>
  <c r="B13" i="2"/>
  <c r="B33" i="2"/>
  <c r="B21" i="2"/>
  <c r="B23" i="2"/>
  <c r="B15" i="2"/>
  <c r="B18" i="2"/>
  <c r="B19" i="2"/>
  <c r="B14" i="2"/>
  <c r="B25" i="2"/>
  <c r="Z18" i="4"/>
  <c r="AA18" i="4" s="1"/>
  <c r="Y42" i="4"/>
  <c r="X32" i="2"/>
  <c r="Y32" i="2" s="1"/>
  <c r="AA42" i="4"/>
  <c r="U42" i="4"/>
  <c r="T32" i="2"/>
  <c r="U32" i="2" s="1"/>
  <c r="Q42" i="4"/>
  <c r="P18" i="4"/>
  <c r="Q18" i="4" s="1"/>
  <c r="B28" i="2"/>
  <c r="K28" i="2"/>
  <c r="B34" i="2"/>
  <c r="K34" i="2"/>
  <c r="K42" i="4"/>
  <c r="G42" i="4"/>
  <c r="G32" i="2"/>
  <c r="B41" i="2"/>
  <c r="B39" i="2"/>
  <c r="C53" i="4"/>
  <c r="B55" i="2"/>
  <c r="Z3" i="4"/>
  <c r="Z17" i="4" s="1"/>
  <c r="U14" i="2"/>
  <c r="B20" i="2"/>
  <c r="B16" i="2"/>
  <c r="B12" i="2"/>
  <c r="U44" i="2"/>
  <c r="U55" i="2"/>
  <c r="B54" i="2"/>
  <c r="B52" i="2" s="1"/>
  <c r="U25" i="2"/>
  <c r="I19" i="2"/>
  <c r="J18" i="4"/>
  <c r="K18" i="4" s="1"/>
  <c r="V18" i="4"/>
  <c r="N18" i="4"/>
  <c r="O18" i="4" s="1"/>
  <c r="X18" i="4"/>
  <c r="Y18" i="4" s="1"/>
  <c r="T48" i="4"/>
  <c r="U48" i="4" s="1"/>
  <c r="L48" i="4"/>
  <c r="M48" i="4" s="1"/>
  <c r="D48" i="4"/>
  <c r="C10" i="4"/>
  <c r="C16" i="4"/>
  <c r="K50" i="2"/>
  <c r="U16" i="2"/>
  <c r="U4" i="2"/>
  <c r="B35" i="2"/>
  <c r="E25" i="2"/>
  <c r="V3" i="4"/>
  <c r="AA14" i="4"/>
  <c r="C5" i="4"/>
  <c r="U17" i="2"/>
  <c r="B17" i="2"/>
  <c r="U13" i="2"/>
  <c r="B27" i="2"/>
  <c r="U52" i="2"/>
  <c r="B31" i="2"/>
  <c r="U37" i="2"/>
  <c r="U36" i="2"/>
  <c r="K3" i="4"/>
  <c r="B7" i="2"/>
  <c r="W17" i="2"/>
  <c r="O23" i="2"/>
  <c r="S36" i="2"/>
  <c r="Y53" i="2"/>
  <c r="T18" i="4"/>
  <c r="U18" i="4" s="1"/>
  <c r="X48" i="4"/>
  <c r="Y48" i="4" s="1"/>
  <c r="P48" i="4"/>
  <c r="Q48" i="4" s="1"/>
  <c r="H48" i="4"/>
  <c r="I48" i="4" s="1"/>
  <c r="C14" i="4"/>
  <c r="T3" i="4"/>
  <c r="X17" i="4"/>
  <c r="Y3" i="4"/>
  <c r="L3" i="4"/>
  <c r="M3" i="4" s="1"/>
  <c r="B26" i="2"/>
  <c r="B5" i="2"/>
  <c r="Y42" i="2"/>
  <c r="Y23" i="2"/>
  <c r="Y28" i="2"/>
  <c r="Y11" i="2"/>
  <c r="Y50" i="2"/>
  <c r="Y38" i="2"/>
  <c r="Y34" i="2"/>
  <c r="Y10" i="2"/>
  <c r="Y12" i="2"/>
  <c r="Y15" i="2"/>
  <c r="Y17" i="2"/>
  <c r="Y31" i="2"/>
  <c r="Y44" i="2"/>
  <c r="Y4" i="2"/>
  <c r="Y19" i="2"/>
  <c r="Y37" i="2"/>
  <c r="Y33" i="2"/>
  <c r="Y14" i="2"/>
  <c r="Y16" i="2"/>
  <c r="Y20" i="2"/>
  <c r="Y26" i="2"/>
  <c r="Y30" i="2"/>
  <c r="Y54" i="2"/>
  <c r="Y9" i="2"/>
  <c r="Y6" i="2"/>
  <c r="Y5" i="2"/>
  <c r="Y7" i="2"/>
  <c r="Y46" i="2"/>
  <c r="Y49" i="2"/>
  <c r="Y40" i="2"/>
  <c r="Y36" i="2"/>
  <c r="Y52" i="2"/>
  <c r="Y18" i="2"/>
  <c r="Y29" i="2"/>
  <c r="U15" i="2"/>
  <c r="U27" i="2"/>
  <c r="U28" i="2"/>
  <c r="U46" i="2"/>
  <c r="U26" i="2"/>
  <c r="U5" i="2"/>
  <c r="U22" i="2"/>
  <c r="U33" i="2"/>
  <c r="U12" i="2"/>
  <c r="U42" i="2"/>
  <c r="U11" i="2"/>
  <c r="U34" i="2"/>
  <c r="U29" i="2"/>
  <c r="U41" i="2"/>
  <c r="U19" i="2"/>
  <c r="U9" i="2"/>
  <c r="U31" i="2"/>
  <c r="U35" i="2"/>
  <c r="U7" i="2"/>
  <c r="U50" i="2"/>
  <c r="U20" i="2"/>
  <c r="U10" i="2"/>
  <c r="U43" i="2"/>
  <c r="U6" i="2"/>
  <c r="U30" i="2"/>
  <c r="U53" i="2"/>
  <c r="U39" i="2"/>
  <c r="U18" i="2"/>
  <c r="U24" i="2"/>
  <c r="U45" i="2"/>
  <c r="U54" i="2"/>
  <c r="U40" i="2"/>
  <c r="U23" i="2"/>
  <c r="S53" i="2"/>
  <c r="S34" i="2"/>
  <c r="S32" i="2"/>
  <c r="S25" i="2"/>
  <c r="S14" i="2"/>
  <c r="S4" i="2"/>
  <c r="S26" i="2"/>
  <c r="S39" i="2"/>
  <c r="S24" i="2"/>
  <c r="S50" i="2"/>
  <c r="S20" i="2"/>
  <c r="S5" i="2"/>
  <c r="S40" i="2"/>
  <c r="S28" i="2"/>
  <c r="S18" i="2"/>
  <c r="S15" i="2"/>
  <c r="S7" i="2"/>
  <c r="S37" i="2"/>
  <c r="S49" i="2"/>
  <c r="S47" i="2"/>
  <c r="S45" i="2"/>
  <c r="S43" i="2"/>
  <c r="S9" i="2"/>
  <c r="S55" i="2"/>
  <c r="S54" i="2"/>
  <c r="S38" i="2"/>
  <c r="S33" i="2"/>
  <c r="S19" i="2"/>
  <c r="S16" i="2"/>
  <c r="S12" i="2"/>
  <c r="S10" i="2"/>
  <c r="S29" i="2"/>
  <c r="S42" i="2"/>
  <c r="S30" i="2"/>
  <c r="S11" i="2"/>
  <c r="S23" i="2"/>
  <c r="S6" i="2"/>
  <c r="S22" i="2"/>
  <c r="O43" i="2"/>
  <c r="O50" i="2"/>
  <c r="O33" i="2"/>
  <c r="O28" i="2"/>
  <c r="O22" i="2"/>
  <c r="O11" i="2"/>
  <c r="O31" i="2"/>
  <c r="O42" i="2"/>
  <c r="O53" i="2"/>
  <c r="O38" i="2"/>
  <c r="O36" i="2"/>
  <c r="O34" i="2"/>
  <c r="O26" i="2"/>
  <c r="O25" i="2"/>
  <c r="O17" i="2"/>
  <c r="O16" i="2"/>
  <c r="O15" i="2"/>
  <c r="O14" i="2"/>
  <c r="O13" i="2"/>
  <c r="O12" i="2"/>
  <c r="O27" i="2"/>
  <c r="O52" i="2"/>
  <c r="O44" i="2"/>
  <c r="O6" i="2"/>
  <c r="O40" i="2"/>
  <c r="O29" i="2"/>
  <c r="O55" i="2"/>
  <c r="O20" i="2"/>
  <c r="O19" i="2"/>
  <c r="O18" i="2"/>
  <c r="O7" i="2"/>
  <c r="O9" i="2"/>
  <c r="O47" i="2"/>
  <c r="O5" i="2"/>
  <c r="Q53" i="2"/>
  <c r="C8" i="4"/>
  <c r="C15" i="4"/>
  <c r="C26" i="4"/>
  <c r="C40" i="4"/>
  <c r="C45" i="4"/>
  <c r="M28" i="2"/>
  <c r="M53" i="2"/>
  <c r="M24" i="2"/>
  <c r="M4" i="2"/>
  <c r="M41" i="2"/>
  <c r="M44" i="2"/>
  <c r="M55" i="2"/>
  <c r="M32" i="2"/>
  <c r="M26" i="2"/>
  <c r="M34" i="2"/>
  <c r="M10" i="2"/>
  <c r="M14" i="2"/>
  <c r="M17" i="2"/>
  <c r="M19" i="2"/>
  <c r="M25" i="2"/>
  <c r="M27" i="2"/>
  <c r="M31" i="2"/>
  <c r="M23" i="2"/>
  <c r="M40" i="2"/>
  <c r="M43" i="2"/>
  <c r="M7" i="2"/>
  <c r="M30" i="2"/>
  <c r="M22" i="2"/>
  <c r="M13" i="2"/>
  <c r="M37" i="2"/>
  <c r="M35" i="2"/>
  <c r="M42" i="2"/>
  <c r="M18" i="2"/>
  <c r="M50" i="2"/>
  <c r="M39" i="2"/>
  <c r="M47" i="2"/>
  <c r="M5" i="2"/>
  <c r="M33" i="2"/>
  <c r="M12" i="2"/>
  <c r="M16" i="2"/>
  <c r="M20" i="2"/>
  <c r="M29" i="2"/>
  <c r="J8" i="2"/>
  <c r="K8" i="2" s="1"/>
  <c r="I24" i="2"/>
  <c r="I49" i="2"/>
  <c r="I55" i="2"/>
  <c r="I50" i="2"/>
  <c r="I43" i="2"/>
  <c r="I23" i="2"/>
  <c r="I7" i="2"/>
  <c r="I32" i="2"/>
  <c r="I41" i="2"/>
  <c r="I39" i="2"/>
  <c r="I36" i="2"/>
  <c r="I11" i="2"/>
  <c r="I25" i="2"/>
  <c r="I53" i="2"/>
  <c r="I26" i="2"/>
  <c r="I45" i="2"/>
  <c r="I44" i="2"/>
  <c r="I52" i="2"/>
  <c r="I22" i="2"/>
  <c r="I37" i="2"/>
  <c r="I33" i="2"/>
  <c r="I17" i="2"/>
  <c r="I20" i="2"/>
  <c r="I28" i="2"/>
  <c r="I29" i="2"/>
  <c r="I30" i="2"/>
  <c r="I42" i="2"/>
  <c r="I5" i="2"/>
  <c r="I4" i="2"/>
  <c r="I46" i="2"/>
  <c r="I31" i="2"/>
  <c r="I27" i="2"/>
  <c r="I40" i="2"/>
  <c r="I38" i="2"/>
  <c r="I34" i="2"/>
  <c r="I14" i="2"/>
  <c r="I15" i="2"/>
  <c r="I16" i="2"/>
  <c r="G45" i="2"/>
  <c r="G39" i="2"/>
  <c r="G25" i="2"/>
  <c r="G49" i="2"/>
  <c r="G52" i="2"/>
  <c r="G5" i="2"/>
  <c r="G18" i="2"/>
  <c r="G31" i="2"/>
  <c r="G30" i="2"/>
  <c r="G15" i="2"/>
  <c r="G42" i="2"/>
  <c r="G54" i="2"/>
  <c r="G43" i="2"/>
  <c r="G40" i="2"/>
  <c r="G38" i="2"/>
  <c r="G27" i="2"/>
  <c r="G22" i="2"/>
  <c r="G20" i="2"/>
  <c r="G14" i="2"/>
  <c r="G50" i="2"/>
  <c r="G11" i="2"/>
  <c r="G24" i="2"/>
  <c r="G37" i="2"/>
  <c r="G41" i="2"/>
  <c r="G19" i="2"/>
  <c r="G17" i="2"/>
  <c r="G12" i="2"/>
  <c r="G53" i="2"/>
  <c r="G55" i="2"/>
  <c r="G23" i="2"/>
  <c r="G47" i="2"/>
  <c r="G46" i="2"/>
  <c r="G44" i="2"/>
  <c r="G28" i="2"/>
  <c r="G10" i="2"/>
  <c r="G33" i="2"/>
  <c r="G4" i="2"/>
  <c r="G36" i="2"/>
  <c r="G34" i="2"/>
  <c r="G29" i="2"/>
  <c r="G7" i="2"/>
  <c r="G16" i="2"/>
  <c r="G13" i="2"/>
  <c r="G26" i="2"/>
  <c r="G6" i="2"/>
  <c r="G9" i="2"/>
  <c r="G35" i="2"/>
  <c r="E4" i="2"/>
  <c r="E32" i="2"/>
  <c r="E7" i="2"/>
  <c r="E12" i="2"/>
  <c r="E9" i="2"/>
  <c r="E5" i="2"/>
  <c r="E44" i="2"/>
  <c r="E39" i="2"/>
  <c r="E37" i="2"/>
  <c r="E55" i="2"/>
  <c r="E45" i="2"/>
  <c r="E43" i="2"/>
  <c r="E10" i="2"/>
  <c r="E22" i="2"/>
  <c r="E15" i="2"/>
  <c r="E50" i="2"/>
  <c r="E11" i="2"/>
  <c r="E13" i="2"/>
  <c r="E14" i="2"/>
  <c r="E18" i="2"/>
  <c r="E36" i="2"/>
  <c r="E24" i="2"/>
  <c r="E54" i="2"/>
  <c r="E52" i="2"/>
  <c r="E6" i="2"/>
  <c r="E16" i="2"/>
  <c r="E17" i="2"/>
  <c r="E27" i="2"/>
  <c r="E34" i="2"/>
  <c r="E40" i="2"/>
  <c r="E42" i="2"/>
  <c r="E33" i="2"/>
  <c r="E19" i="2"/>
  <c r="B4" i="2"/>
  <c r="E53" i="2"/>
  <c r="E47" i="2"/>
  <c r="E28" i="2"/>
  <c r="E23" i="2"/>
  <c r="E41" i="2"/>
  <c r="E49" i="2"/>
  <c r="E20" i="2"/>
  <c r="E26" i="2"/>
  <c r="D3" i="4"/>
  <c r="D17" i="4" s="1"/>
  <c r="C6" i="4"/>
  <c r="B6" i="2"/>
  <c r="C9" i="4"/>
  <c r="E9" i="4"/>
  <c r="B40" i="2"/>
  <c r="E35" i="2"/>
  <c r="D18" i="4"/>
  <c r="B11" i="2"/>
  <c r="B18" i="4" l="1"/>
  <c r="H17" i="4"/>
  <c r="P17" i="4"/>
  <c r="P8" i="2" s="1"/>
  <c r="Q8" i="2" s="1"/>
  <c r="G3" i="4"/>
  <c r="F17" i="4"/>
  <c r="F47" i="4" s="1"/>
  <c r="R17" i="4"/>
  <c r="S3" i="4"/>
  <c r="N17" i="4"/>
  <c r="O17" i="4" s="1"/>
  <c r="B3" i="4"/>
  <c r="C3" i="4" s="1"/>
  <c r="H47" i="4"/>
  <c r="H57" i="4" s="1"/>
  <c r="C23" i="2"/>
  <c r="P32" i="2"/>
  <c r="C38" i="4"/>
  <c r="J47" i="4"/>
  <c r="K47" i="4" s="1"/>
  <c r="C35" i="2"/>
  <c r="X47" i="4"/>
  <c r="X57" i="4" s="1"/>
  <c r="Y57" i="4" s="1"/>
  <c r="AA3" i="4"/>
  <c r="E3" i="4"/>
  <c r="E48" i="4"/>
  <c r="B48" i="4"/>
  <c r="C48" i="4" s="1"/>
  <c r="W3" i="4"/>
  <c r="V17" i="4"/>
  <c r="V47" i="4" s="1"/>
  <c r="C18" i="4"/>
  <c r="W18" i="4"/>
  <c r="AA17" i="4"/>
  <c r="Z47" i="4"/>
  <c r="Z8" i="2"/>
  <c r="AA8" i="2" s="1"/>
  <c r="U3" i="4"/>
  <c r="T17" i="4"/>
  <c r="Y17" i="4"/>
  <c r="X8" i="2"/>
  <c r="Y8" i="2" s="1"/>
  <c r="L17" i="4"/>
  <c r="L47" i="4" s="1"/>
  <c r="C39" i="2"/>
  <c r="C11" i="2"/>
  <c r="C40" i="2"/>
  <c r="C34" i="2"/>
  <c r="C21" i="2"/>
  <c r="C19" i="2"/>
  <c r="C38" i="2"/>
  <c r="C42" i="2"/>
  <c r="C45" i="2"/>
  <c r="C25" i="2"/>
  <c r="C16" i="2"/>
  <c r="C52" i="2"/>
  <c r="C27" i="2"/>
  <c r="C37" i="2"/>
  <c r="C49" i="2"/>
  <c r="C12" i="2"/>
  <c r="C17" i="2"/>
  <c r="C22" i="2"/>
  <c r="C46" i="2"/>
  <c r="C10" i="2"/>
  <c r="C33" i="2"/>
  <c r="C47" i="2"/>
  <c r="C36" i="2"/>
  <c r="C54" i="2"/>
  <c r="C53" i="2"/>
  <c r="C44" i="2"/>
  <c r="C31" i="2"/>
  <c r="C55" i="2"/>
  <c r="C50" i="2"/>
  <c r="C43" i="2"/>
  <c r="C13" i="2"/>
  <c r="C28" i="2"/>
  <c r="C18" i="2"/>
  <c r="C24" i="2"/>
  <c r="C15" i="2"/>
  <c r="C14" i="2"/>
  <c r="C30" i="2"/>
  <c r="C4" i="2"/>
  <c r="C41" i="2"/>
  <c r="C20" i="2"/>
  <c r="C9" i="2"/>
  <c r="C7" i="2"/>
  <c r="C29" i="2"/>
  <c r="C5" i="2"/>
  <c r="C6" i="2"/>
  <c r="C26" i="2"/>
  <c r="E17" i="4"/>
  <c r="D8" i="2"/>
  <c r="E8" i="2" s="1"/>
  <c r="D47" i="4"/>
  <c r="E18" i="4"/>
  <c r="I17" i="4" l="1"/>
  <c r="H8" i="2"/>
  <c r="I8" i="2" s="1"/>
  <c r="Q17" i="4"/>
  <c r="P47" i="4"/>
  <c r="Q47" i="4" s="1"/>
  <c r="B17" i="4"/>
  <c r="N8" i="2"/>
  <c r="O8" i="2" s="1"/>
  <c r="G47" i="4"/>
  <c r="F48" i="2"/>
  <c r="G48" i="2" s="1"/>
  <c r="J48" i="2"/>
  <c r="K48" i="2" s="1"/>
  <c r="N47" i="4"/>
  <c r="O47" i="4" s="1"/>
  <c r="F8" i="2"/>
  <c r="G8" i="2" s="1"/>
  <c r="G17" i="4"/>
  <c r="M17" i="4"/>
  <c r="N57" i="4"/>
  <c r="O57" i="4" s="1"/>
  <c r="L8" i="2"/>
  <c r="M8" i="2" s="1"/>
  <c r="F57" i="4"/>
  <c r="F51" i="2" s="1"/>
  <c r="G51" i="2" s="1"/>
  <c r="I47" i="4"/>
  <c r="S17" i="4"/>
  <c r="R8" i="2"/>
  <c r="S8" i="2" s="1"/>
  <c r="R47" i="4"/>
  <c r="H48" i="2"/>
  <c r="I48" i="2" s="1"/>
  <c r="J57" i="4"/>
  <c r="J51" i="2" s="1"/>
  <c r="K51" i="2" s="1"/>
  <c r="X48" i="2"/>
  <c r="Y48" i="2" s="1"/>
  <c r="Y47" i="4"/>
  <c r="Q32" i="2"/>
  <c r="B32" i="2"/>
  <c r="C32" i="2" s="1"/>
  <c r="W47" i="4"/>
  <c r="V57" i="4"/>
  <c r="V48" i="2"/>
  <c r="W48" i="2" s="1"/>
  <c r="X51" i="2"/>
  <c r="Y51" i="2" s="1"/>
  <c r="Z57" i="4"/>
  <c r="AA47" i="4"/>
  <c r="Z48" i="2"/>
  <c r="AA48" i="2" s="1"/>
  <c r="V8" i="2"/>
  <c r="W8" i="2" s="1"/>
  <c r="W17" i="4"/>
  <c r="P57" i="4"/>
  <c r="C17" i="4"/>
  <c r="U17" i="4"/>
  <c r="T47" i="4"/>
  <c r="T8" i="2"/>
  <c r="U8" i="2" s="1"/>
  <c r="L48" i="2"/>
  <c r="M48" i="2" s="1"/>
  <c r="L57" i="4"/>
  <c r="M47" i="4"/>
  <c r="K57" i="4"/>
  <c r="H51" i="2"/>
  <c r="I51" i="2" s="1"/>
  <c r="I57" i="4"/>
  <c r="E47" i="4"/>
  <c r="D57" i="4"/>
  <c r="D48" i="2"/>
  <c r="P48" i="2" l="1"/>
  <c r="Q48" i="2" s="1"/>
  <c r="N48" i="2"/>
  <c r="O48" i="2" s="1"/>
  <c r="N51" i="2"/>
  <c r="O51" i="2" s="1"/>
  <c r="G57" i="4"/>
  <c r="R57" i="4"/>
  <c r="S47" i="4"/>
  <c r="R48" i="2"/>
  <c r="S48" i="2" s="1"/>
  <c r="B47" i="4"/>
  <c r="C47" i="4" s="1"/>
  <c r="W57" i="4"/>
  <c r="V51" i="2"/>
  <c r="W51" i="2" s="1"/>
  <c r="AA57" i="4"/>
  <c r="Z51" i="2"/>
  <c r="AA51" i="2" s="1"/>
  <c r="P51" i="2"/>
  <c r="Q51" i="2" s="1"/>
  <c r="Q57" i="4"/>
  <c r="T48" i="2"/>
  <c r="U48" i="2" s="1"/>
  <c r="U47" i="4"/>
  <c r="T57" i="4"/>
  <c r="B57" i="4" s="1"/>
  <c r="C57" i="4" s="1"/>
  <c r="B8" i="2"/>
  <c r="C8" i="2" s="1"/>
  <c r="M57" i="4"/>
  <c r="L51" i="2"/>
  <c r="M51" i="2" s="1"/>
  <c r="E48" i="2"/>
  <c r="E57" i="4"/>
  <c r="D51" i="2"/>
  <c r="S57" i="4" l="1"/>
  <c r="R51" i="2"/>
  <c r="S51" i="2" s="1"/>
  <c r="B48" i="2"/>
  <c r="C48" i="2" s="1"/>
  <c r="T51" i="2"/>
  <c r="U51" i="2" s="1"/>
  <c r="U57" i="4"/>
  <c r="E51" i="2"/>
  <c r="B51" i="2" l="1"/>
  <c r="C51" i="2" s="1"/>
  <c r="G47" i="6" l="1"/>
  <c r="G44" i="6"/>
  <c r="G50" i="6"/>
  <c r="G46" i="6"/>
  <c r="G49" i="6"/>
  <c r="B46" i="6"/>
  <c r="D46" i="6" s="1"/>
  <c r="E46" i="6" s="1"/>
  <c r="B49" i="6"/>
  <c r="C49" i="6" s="1"/>
  <c r="B44" i="6"/>
  <c r="C44" i="6" s="1"/>
  <c r="G48" i="6"/>
  <c r="B48" i="6"/>
  <c r="C48" i="6" s="1"/>
  <c r="B47" i="6"/>
  <c r="C47" i="6" s="1"/>
  <c r="B50" i="6"/>
  <c r="C50" i="6" s="1"/>
  <c r="F9" i="6"/>
  <c r="G9" i="6" s="1"/>
  <c r="D44" i="6" l="1"/>
  <c r="E44" i="6" s="1"/>
  <c r="D50" i="6"/>
  <c r="E50" i="6" s="1"/>
  <c r="C46" i="6"/>
  <c r="F8" i="6"/>
  <c r="B8" i="6" s="1"/>
  <c r="D8" i="6" s="1"/>
  <c r="E8" i="6" s="1"/>
  <c r="B9" i="6"/>
  <c r="C9" i="6" s="1"/>
  <c r="D47" i="6"/>
  <c r="E47" i="6" s="1"/>
  <c r="D49" i="6"/>
  <c r="E49" i="6" s="1"/>
  <c r="D48" i="6"/>
  <c r="E48" i="6" s="1"/>
  <c r="C8" i="6" l="1"/>
  <c r="G8" i="6"/>
  <c r="D9" i="6"/>
  <c r="E9" i="6" s="1"/>
  <c r="C6" i="6"/>
  <c r="B4" i="6"/>
  <c r="D4" i="6" s="1"/>
  <c r="E4" i="6" s="1"/>
  <c r="B6" i="6"/>
  <c r="D6" i="6" s="1"/>
  <c r="E6" i="6" s="1"/>
  <c r="B7" i="6"/>
  <c r="C7" i="6" s="1"/>
  <c r="F6" i="6"/>
  <c r="G6" i="6" s="1"/>
  <c r="F4" i="6"/>
  <c r="G4" i="6" s="1"/>
  <c r="F3" i="6"/>
  <c r="F45" i="6" s="1"/>
  <c r="B45" i="6" l="1"/>
  <c r="G45" i="6"/>
  <c r="F11" i="6"/>
  <c r="F43" i="6"/>
  <c r="G3" i="6"/>
  <c r="C4" i="6"/>
  <c r="B3" i="6"/>
  <c r="G43" i="6" l="1"/>
  <c r="F42" i="6"/>
  <c r="G42" i="6" s="1"/>
  <c r="G11" i="6"/>
  <c r="B11" i="6"/>
  <c r="D3" i="6"/>
  <c r="E3" i="6" s="1"/>
  <c r="C3" i="6"/>
  <c r="C45" i="6"/>
  <c r="D45" i="6"/>
  <c r="E45" i="6" s="1"/>
  <c r="F51" i="6" l="1"/>
  <c r="D11" i="6"/>
  <c r="E11" i="6" s="1"/>
  <c r="C11" i="6"/>
  <c r="G51" i="6" l="1"/>
  <c r="B51" i="6"/>
  <c r="F58" i="6"/>
  <c r="B58" i="6" l="1"/>
  <c r="G58" i="6"/>
  <c r="C51" i="6"/>
  <c r="D51" i="6"/>
  <c r="E51" i="6" s="1"/>
  <c r="D58" i="6" l="1"/>
  <c r="E58" i="6" s="1"/>
  <c r="C58" i="6"/>
</calcChain>
</file>

<file path=xl/comments1.xml><?xml version="1.0" encoding="utf-8"?>
<comments xmlns="http://schemas.openxmlformats.org/spreadsheetml/2006/main">
  <authors>
    <author/>
    <author>hp</author>
    <author>PC</author>
    <author>THAIS</author>
  </authors>
  <commentList>
    <comment ref="L2" authorId="0" shapeId="0">
      <text>
        <r>
          <rPr>
            <sz val="10"/>
            <rFont val="Arial"/>
            <family val="2"/>
          </rPr>
          <t>Fechamento em 30/05 203k</t>
        </r>
      </text>
    </comment>
    <comment ref="R7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DSL</t>
        </r>
      </text>
    </comment>
    <comment ref="V7" authorId="2" shapeId="0">
      <text>
        <r>
          <rPr>
            <b/>
            <sz val="9"/>
            <color indexed="81"/>
            <rFont val="Segoe UI"/>
            <family val="2"/>
          </rPr>
          <t>PC:</t>
        </r>
        <r>
          <rPr>
            <sz val="9"/>
            <color indexed="81"/>
            <rFont val="Segoe UI"/>
            <family val="2"/>
          </rPr>
          <t xml:space="preserve">
DSL</t>
        </r>
      </text>
    </comment>
    <comment ref="X7" authorId="2" shapeId="0">
      <text>
        <r>
          <rPr>
            <b/>
            <sz val="9"/>
            <color indexed="81"/>
            <rFont val="Segoe UI"/>
            <family val="2"/>
          </rPr>
          <t>PC:</t>
        </r>
        <r>
          <rPr>
            <sz val="9"/>
            <color indexed="81"/>
            <rFont val="Segoe UI"/>
            <family val="2"/>
          </rPr>
          <t xml:space="preserve">
DSL</t>
        </r>
      </text>
    </comment>
    <comment ref="L10" authorId="0" shapeId="0">
      <text>
        <r>
          <rPr>
            <sz val="10"/>
            <rFont val="Arial"/>
            <family val="2"/>
          </rPr>
          <t>Estoque em liquidação</t>
        </r>
      </text>
    </comment>
    <comment ref="N10" authorId="0" shapeId="0">
      <text>
        <r>
          <rPr>
            <sz val="10"/>
            <rFont val="Arial"/>
            <family val="2"/>
          </rPr>
          <t>Estoque em liquidação.Pago comissões de junho e premiação de maio</t>
        </r>
      </text>
    </comment>
    <comment ref="P10" authorId="0" shapeId="0">
      <text>
        <r>
          <rPr>
            <sz val="10"/>
            <rFont val="Arial"/>
            <family val="2"/>
          </rPr>
          <t>Estoque em liquidação</t>
        </r>
      </text>
    </comment>
    <comment ref="R10" authorId="0" shapeId="0">
      <text>
        <r>
          <rPr>
            <sz val="10"/>
            <rFont val="Arial"/>
            <family val="2"/>
          </rPr>
          <t>Estoque em liquidação</t>
        </r>
      </text>
    </comment>
    <comment ref="R12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2 FATURAS</t>
        </r>
      </text>
    </comment>
    <comment ref="V12" authorId="3" shapeId="0">
      <text>
        <r>
          <rPr>
            <b/>
            <sz val="9"/>
            <color indexed="81"/>
            <rFont val="Tahoma"/>
            <family val="2"/>
          </rPr>
          <t>THAIS:</t>
        </r>
        <r>
          <rPr>
            <sz val="9"/>
            <color indexed="81"/>
            <rFont val="Tahoma"/>
            <family val="2"/>
          </rPr>
          <t xml:space="preserve">
VIVO</t>
        </r>
      </text>
    </comment>
    <comment ref="R13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FITAS ADESIVAS MANUTENÇÃO COMODATO + COMBUSTIVEL PARA INSTALAÇÃO, VIAGEM RAFAELA</t>
        </r>
      </text>
    </comment>
    <comment ref="T13" authorId="1" shapeId="0">
      <text>
        <r>
          <rPr>
            <sz val="9"/>
            <color indexed="81"/>
            <rFont val="Tahoma"/>
            <family val="2"/>
          </rPr>
          <t xml:space="preserve">R$ 147,7 = MATERIAIS PARA INSTALAÇÃO DISPENSERES
R$ 527,95 = CARRO NOBERTO + VOLX + MOTO NOBERTO
</t>
        </r>
      </text>
    </comment>
    <comment ref="V13" authorId="3" shapeId="0">
      <text>
        <r>
          <rPr>
            <b/>
            <sz val="9"/>
            <color indexed="81"/>
            <rFont val="Tahoma"/>
            <family val="2"/>
          </rPr>
          <t>THAIS:</t>
        </r>
        <r>
          <rPr>
            <sz val="9"/>
            <color indexed="81"/>
            <rFont val="Tahoma"/>
            <family val="2"/>
          </rPr>
          <t xml:space="preserve">
GASOLINA, MATERIAIS P INSTALAÇÃO DISPENSERES, LANCHE TECNICO ADHETHEC, COCO BAMBU, VIAGEM RAFAELLA, BALAIO, TROCA DE OLEO CARRO NOBERTO ALINHAMENTO, PASTILHA, OLEO, VIAGEM RAFAELLA</t>
        </r>
      </text>
    </comment>
    <comment ref="A16" authorId="0" shapeId="0">
      <text>
        <r>
          <rPr>
            <sz val="10"/>
            <rFont val="Arial"/>
            <family val="2"/>
          </rPr>
          <t>(DAS + Bi-tributação)</t>
        </r>
      </text>
    </comment>
    <comment ref="T16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PARCELAMETO</t>
        </r>
      </text>
    </comment>
    <comment ref="J21" authorId="2" shapeId="0">
      <text>
        <r>
          <rPr>
            <b/>
            <sz val="9"/>
            <color indexed="81"/>
            <rFont val="Segoe UI"/>
            <family val="2"/>
          </rPr>
          <t>PC:</t>
        </r>
        <r>
          <rPr>
            <sz val="9"/>
            <color indexed="81"/>
            <rFont val="Segoe UI"/>
            <family val="2"/>
          </rPr>
          <t xml:space="preserve">
NOBERTO</t>
        </r>
      </text>
    </comment>
    <comment ref="V22" authorId="2" shapeId="0">
      <text>
        <r>
          <rPr>
            <b/>
            <sz val="9"/>
            <color indexed="81"/>
            <rFont val="Segoe UI"/>
            <family val="2"/>
          </rPr>
          <t>PC:</t>
        </r>
        <r>
          <rPr>
            <sz val="9"/>
            <color indexed="81"/>
            <rFont val="Segoe UI"/>
            <family val="2"/>
          </rPr>
          <t xml:space="preserve">
JOZIANE</t>
        </r>
      </text>
    </comment>
    <comment ref="X22" authorId="2" shapeId="0">
      <text>
        <r>
          <rPr>
            <b/>
            <sz val="9"/>
            <color indexed="81"/>
            <rFont val="Segoe UI"/>
            <family val="2"/>
          </rPr>
          <t>PC:</t>
        </r>
        <r>
          <rPr>
            <sz val="9"/>
            <color indexed="81"/>
            <rFont val="Segoe UI"/>
            <family val="2"/>
          </rPr>
          <t xml:space="preserve">
JOZIANE</t>
        </r>
      </text>
    </comment>
    <comment ref="Z22" authorId="2" shapeId="0">
      <text>
        <r>
          <rPr>
            <b/>
            <sz val="9"/>
            <color indexed="81"/>
            <rFont val="Segoe UI"/>
            <family val="2"/>
          </rPr>
          <t>PC:</t>
        </r>
        <r>
          <rPr>
            <sz val="9"/>
            <color indexed="81"/>
            <rFont val="Segoe UI"/>
            <family val="2"/>
          </rPr>
          <t xml:space="preserve">
JOZIANE</t>
        </r>
      </text>
    </comment>
    <comment ref="V30" authorId="3" shapeId="0">
      <text>
        <r>
          <rPr>
            <b/>
            <sz val="9"/>
            <color indexed="81"/>
            <rFont val="Tahoma"/>
            <family val="2"/>
          </rPr>
          <t>THAIS:</t>
        </r>
        <r>
          <rPr>
            <sz val="9"/>
            <color indexed="81"/>
            <rFont val="Tahoma"/>
            <family val="2"/>
          </rPr>
          <t xml:space="preserve">
ADRIANO, JEISCIANO</t>
        </r>
      </text>
    </comment>
    <comment ref="X30" authorId="2" shapeId="0">
      <text>
        <r>
          <rPr>
            <b/>
            <sz val="9"/>
            <color indexed="81"/>
            <rFont val="Segoe UI"/>
            <family val="2"/>
          </rPr>
          <t>PC:</t>
        </r>
        <r>
          <rPr>
            <sz val="9"/>
            <color indexed="81"/>
            <rFont val="Segoe UI"/>
            <family val="2"/>
          </rPr>
          <t xml:space="preserve">
MARCOS, AUREA</t>
        </r>
      </text>
    </comment>
    <comment ref="Z30" authorId="2" shapeId="0">
      <text>
        <r>
          <rPr>
            <b/>
            <sz val="9"/>
            <color indexed="81"/>
            <rFont val="Segoe UI"/>
            <family val="2"/>
          </rPr>
          <t>PC:</t>
        </r>
        <r>
          <rPr>
            <sz val="9"/>
            <color indexed="81"/>
            <rFont val="Segoe UI"/>
            <family val="2"/>
          </rPr>
          <t xml:space="preserve">
DANIELLE</t>
        </r>
      </text>
    </comment>
    <comment ref="R31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REST. SELF. SERVICE, QUALICORPO, PLANO DE SAÚDE, HB 20 ETC, TRABALHISTA</t>
        </r>
      </text>
    </comment>
    <comment ref="T31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TRABALHISTA, AC COELHO, SÓ REPAROS</t>
        </r>
      </text>
    </comment>
    <comment ref="V31" authorId="3" shapeId="0">
      <text>
        <r>
          <rPr>
            <b/>
            <sz val="9"/>
            <color indexed="81"/>
            <rFont val="Tahoma"/>
            <family val="2"/>
          </rPr>
          <t>THAIS:</t>
        </r>
        <r>
          <rPr>
            <sz val="9"/>
            <color indexed="81"/>
            <rFont val="Tahoma"/>
            <family val="2"/>
          </rPr>
          <t xml:space="preserve">
CARTAO CARREFOUR, FARMACIA, AC COELHO, HB20</t>
        </r>
      </text>
    </comment>
    <comment ref="T33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HOST NET</t>
        </r>
      </text>
    </comment>
    <comment ref="V33" authorId="3" shapeId="0">
      <text>
        <r>
          <rPr>
            <b/>
            <sz val="9"/>
            <color indexed="81"/>
            <rFont val="Tahoma"/>
            <family val="2"/>
          </rPr>
          <t>THAIS:</t>
        </r>
        <r>
          <rPr>
            <sz val="9"/>
            <color indexed="81"/>
            <rFont val="Tahoma"/>
            <family val="2"/>
          </rPr>
          <t xml:space="preserve">
HOST NET</t>
        </r>
      </text>
    </comment>
    <comment ref="T34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OI, ANATEL</t>
        </r>
      </text>
    </comment>
    <comment ref="R35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MANUTENÇÃO IMPRESSORA + ALUGUEL ESTABILIZADOR + 2 FONTES</t>
        </r>
      </text>
    </comment>
    <comment ref="T36" authorId="1" shapeId="0">
      <text>
        <r>
          <rPr>
            <b/>
            <sz val="9"/>
            <color indexed="81"/>
            <rFont val="Tahoma"/>
            <family val="2"/>
          </rPr>
          <t>hp:
PARC. NOTBOOK</t>
        </r>
      </text>
    </comment>
    <comment ref="X36" authorId="2" shapeId="0">
      <text>
        <r>
          <rPr>
            <b/>
            <sz val="9"/>
            <color indexed="81"/>
            <rFont val="Segoe UI"/>
            <family val="2"/>
          </rPr>
          <t>PC:NOTBOOK</t>
        </r>
      </text>
    </comment>
    <comment ref="R37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MAXIMA    MANUTEN. + ACESSO SERVIDOR</t>
        </r>
      </text>
    </comment>
    <comment ref="T37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PC SISTEMA</t>
        </r>
      </text>
    </comment>
    <comment ref="T40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PAPELARIA + CARTUCHOS</t>
        </r>
      </text>
    </comment>
    <comment ref="V40" authorId="3" shapeId="0">
      <text>
        <r>
          <rPr>
            <b/>
            <sz val="9"/>
            <color indexed="81"/>
            <rFont val="Tahoma"/>
            <family val="2"/>
          </rPr>
          <t>THAIS:</t>
        </r>
        <r>
          <rPr>
            <sz val="9"/>
            <color indexed="81"/>
            <rFont val="Tahoma"/>
            <family val="2"/>
          </rPr>
          <t xml:space="preserve">
CARTUCHOS, PAPEL, TONERS</t>
        </r>
      </text>
    </comment>
    <comment ref="V43" authorId="3" shapeId="0">
      <text>
        <r>
          <rPr>
            <b/>
            <sz val="9"/>
            <color indexed="81"/>
            <rFont val="Tahoma"/>
            <family val="2"/>
          </rPr>
          <t>THAIS:</t>
        </r>
        <r>
          <rPr>
            <sz val="9"/>
            <color indexed="81"/>
            <rFont val="Tahoma"/>
            <family val="2"/>
          </rPr>
          <t xml:space="preserve">
RESSARCIMENTO IPTU</t>
        </r>
      </text>
    </comment>
    <comment ref="R44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2 FATURAS CEB</t>
        </r>
      </text>
    </comment>
    <comment ref="T44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CEB</t>
        </r>
      </text>
    </comment>
    <comment ref="V45" authorId="3" shapeId="0">
      <text>
        <r>
          <rPr>
            <b/>
            <sz val="9"/>
            <color indexed="81"/>
            <rFont val="Tahoma"/>
            <family val="2"/>
          </rPr>
          <t>THAIS:</t>
        </r>
        <r>
          <rPr>
            <sz val="9"/>
            <color indexed="81"/>
            <rFont val="Tahoma"/>
            <family val="2"/>
          </rPr>
          <t xml:space="preserve">
QUITAÇAO MÊS ANTERIORES</t>
        </r>
      </text>
    </comment>
    <comment ref="X46" authorId="2" shapeId="0">
      <text>
        <r>
          <rPr>
            <b/>
            <sz val="9"/>
            <color indexed="81"/>
            <rFont val="Segoe UI"/>
            <family val="2"/>
          </rPr>
          <t>PC:</t>
        </r>
        <r>
          <rPr>
            <sz val="9"/>
            <color indexed="81"/>
            <rFont val="Segoe UI"/>
            <family val="2"/>
          </rPr>
          <t xml:space="preserve">
SANTANDER</t>
        </r>
      </text>
    </comment>
    <comment ref="Z46" authorId="2" shapeId="0">
      <text>
        <r>
          <rPr>
            <b/>
            <sz val="9"/>
            <color indexed="81"/>
            <rFont val="Segoe UI"/>
            <family val="2"/>
          </rPr>
          <t>PC:</t>
        </r>
        <r>
          <rPr>
            <sz val="9"/>
            <color indexed="81"/>
            <rFont val="Segoe UI"/>
            <family val="2"/>
          </rPr>
          <t xml:space="preserve">
SANTANDER</t>
        </r>
      </text>
    </comment>
    <comment ref="P52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BB</t>
        </r>
      </text>
    </comment>
    <comment ref="R52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BB</t>
        </r>
      </text>
    </comment>
    <comment ref="T52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BB</t>
        </r>
      </text>
    </comment>
    <comment ref="V52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BB</t>
        </r>
      </text>
    </comment>
    <comment ref="X52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BB</t>
        </r>
      </text>
    </comment>
    <comment ref="Z52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BB</t>
        </r>
      </text>
    </comment>
  </commentList>
</comments>
</file>

<file path=xl/comments2.xml><?xml version="1.0" encoding="utf-8"?>
<comments xmlns="http://schemas.openxmlformats.org/spreadsheetml/2006/main">
  <authors>
    <author/>
    <author>hp</author>
    <author>PC</author>
    <author>THAIS</author>
    <author>rogeria</author>
  </authors>
  <commentList>
    <comment ref="N2" authorId="0" shapeId="0">
      <text>
        <r>
          <rPr>
            <sz val="10"/>
            <rFont val="Arial"/>
            <family val="2"/>
          </rPr>
          <t>Fechamento em 30/05 203k</t>
        </r>
      </text>
    </comment>
    <comment ref="A6" authorId="0" shapeId="0">
      <text>
        <r>
          <rPr>
            <sz val="10"/>
            <rFont val="Arial"/>
            <family val="2"/>
          </rPr>
          <t>(DAS + Bi-tributação)</t>
        </r>
      </text>
    </comment>
    <comment ref="V6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PARCELAMETO</t>
        </r>
      </text>
    </comment>
    <comment ref="T10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DSL</t>
        </r>
      </text>
    </comment>
    <comment ref="X10" authorId="2" shapeId="0">
      <text>
        <r>
          <rPr>
            <b/>
            <sz val="9"/>
            <color indexed="81"/>
            <rFont val="Segoe UI"/>
            <family val="2"/>
          </rPr>
          <t>PC:</t>
        </r>
        <r>
          <rPr>
            <sz val="9"/>
            <color indexed="81"/>
            <rFont val="Segoe UI"/>
            <family val="2"/>
          </rPr>
          <t xml:space="preserve">
DSL</t>
        </r>
      </text>
    </comment>
    <comment ref="Z10" authorId="2" shapeId="0">
      <text>
        <r>
          <rPr>
            <b/>
            <sz val="9"/>
            <color indexed="81"/>
            <rFont val="Segoe UI"/>
            <family val="2"/>
          </rPr>
          <t>PC:</t>
        </r>
        <r>
          <rPr>
            <sz val="9"/>
            <color indexed="81"/>
            <rFont val="Segoe UI"/>
            <family val="2"/>
          </rPr>
          <t xml:space="preserve">
DSL</t>
        </r>
      </text>
    </comment>
    <comment ref="L16" authorId="2" shapeId="0">
      <text>
        <r>
          <rPr>
            <b/>
            <sz val="9"/>
            <color indexed="81"/>
            <rFont val="Segoe UI"/>
            <family val="2"/>
          </rPr>
          <t>PC:</t>
        </r>
        <r>
          <rPr>
            <sz val="9"/>
            <color indexed="81"/>
            <rFont val="Segoe UI"/>
            <family val="2"/>
          </rPr>
          <t xml:space="preserve">
NOBERTO</t>
        </r>
      </text>
    </comment>
    <comment ref="X17" authorId="2" shapeId="0">
      <text>
        <r>
          <rPr>
            <b/>
            <sz val="9"/>
            <color indexed="81"/>
            <rFont val="Segoe UI"/>
            <family val="2"/>
          </rPr>
          <t>PC:</t>
        </r>
        <r>
          <rPr>
            <sz val="9"/>
            <color indexed="81"/>
            <rFont val="Segoe UI"/>
            <family val="2"/>
          </rPr>
          <t xml:space="preserve">
JOZIANE</t>
        </r>
      </text>
    </comment>
    <comment ref="Z17" authorId="2" shapeId="0">
      <text>
        <r>
          <rPr>
            <b/>
            <sz val="9"/>
            <color indexed="81"/>
            <rFont val="Segoe UI"/>
            <family val="2"/>
          </rPr>
          <t>PC:</t>
        </r>
        <r>
          <rPr>
            <sz val="9"/>
            <color indexed="81"/>
            <rFont val="Segoe UI"/>
            <family val="2"/>
          </rPr>
          <t xml:space="preserve">
JOZIANE</t>
        </r>
      </text>
    </comment>
    <comment ref="AB17" authorId="2" shapeId="0">
      <text>
        <r>
          <rPr>
            <b/>
            <sz val="9"/>
            <color indexed="81"/>
            <rFont val="Segoe UI"/>
            <family val="2"/>
          </rPr>
          <t>PC:</t>
        </r>
        <r>
          <rPr>
            <sz val="9"/>
            <color indexed="81"/>
            <rFont val="Segoe UI"/>
            <family val="2"/>
          </rPr>
          <t xml:space="preserve">
JOZIANE</t>
        </r>
      </text>
    </comment>
    <comment ref="X25" authorId="3" shapeId="0">
      <text>
        <r>
          <rPr>
            <b/>
            <sz val="9"/>
            <color indexed="81"/>
            <rFont val="Tahoma"/>
            <family val="2"/>
          </rPr>
          <t>THAIS:</t>
        </r>
        <r>
          <rPr>
            <sz val="9"/>
            <color indexed="81"/>
            <rFont val="Tahoma"/>
            <family val="2"/>
          </rPr>
          <t xml:space="preserve">
ADRIANO, JEISCIANO</t>
        </r>
      </text>
    </comment>
    <comment ref="Z25" authorId="2" shapeId="0">
      <text>
        <r>
          <rPr>
            <b/>
            <sz val="9"/>
            <color indexed="81"/>
            <rFont val="Segoe UI"/>
            <family val="2"/>
          </rPr>
          <t>PC:</t>
        </r>
        <r>
          <rPr>
            <sz val="9"/>
            <color indexed="81"/>
            <rFont val="Segoe UI"/>
            <family val="2"/>
          </rPr>
          <t xml:space="preserve">
MARCOS, AUREA</t>
        </r>
      </text>
    </comment>
    <comment ref="AB25" authorId="2" shapeId="0">
      <text>
        <r>
          <rPr>
            <b/>
            <sz val="9"/>
            <color indexed="81"/>
            <rFont val="Segoe UI"/>
            <family val="2"/>
          </rPr>
          <t>PC:</t>
        </r>
        <r>
          <rPr>
            <sz val="9"/>
            <color indexed="81"/>
            <rFont val="Segoe UI"/>
            <family val="2"/>
          </rPr>
          <t xml:space="preserve">
DANIELLE</t>
        </r>
      </text>
    </comment>
    <comment ref="T26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REST. SELF. SERVICE, QUALICORPO, PLANO DE SAÚDE, HB 20 ETC, TRABALHISTA</t>
        </r>
      </text>
    </comment>
    <comment ref="V26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TRABALHISTA, AC COELHO, SÓ REPAROS</t>
        </r>
      </text>
    </comment>
    <comment ref="X26" authorId="3" shapeId="0">
      <text>
        <r>
          <rPr>
            <b/>
            <sz val="9"/>
            <color indexed="81"/>
            <rFont val="Tahoma"/>
            <family val="2"/>
          </rPr>
          <t>THAIS:</t>
        </r>
        <r>
          <rPr>
            <sz val="9"/>
            <color indexed="81"/>
            <rFont val="Tahoma"/>
            <family val="2"/>
          </rPr>
          <t xml:space="preserve">
CARTAO CARREFOUR, FARMACIA, AC COELHO, HB20</t>
        </r>
      </text>
    </comment>
    <comment ref="V28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HOST NET</t>
        </r>
      </text>
    </comment>
    <comment ref="X28" authorId="3" shapeId="0">
      <text>
        <r>
          <rPr>
            <b/>
            <sz val="9"/>
            <color indexed="81"/>
            <rFont val="Tahoma"/>
            <family val="2"/>
          </rPr>
          <t>THAIS:</t>
        </r>
        <r>
          <rPr>
            <sz val="9"/>
            <color indexed="81"/>
            <rFont val="Tahoma"/>
            <family val="2"/>
          </rPr>
          <t xml:space="preserve">
HOST NET</t>
        </r>
      </text>
    </comment>
    <comment ref="V29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OI, ANATEL</t>
        </r>
      </text>
    </comment>
    <comment ref="T30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MANUTENÇÃO IMPRESSORA + ALUGUEL ESTABILIZADOR + 2 FONTES</t>
        </r>
      </text>
    </comment>
    <comment ref="V31" authorId="1" shapeId="0">
      <text>
        <r>
          <rPr>
            <b/>
            <sz val="9"/>
            <color indexed="81"/>
            <rFont val="Tahoma"/>
            <family val="2"/>
          </rPr>
          <t>hp:
PARC. NOTBOOK</t>
        </r>
      </text>
    </comment>
    <comment ref="Z31" authorId="2" shapeId="0">
      <text>
        <r>
          <rPr>
            <b/>
            <sz val="9"/>
            <color indexed="81"/>
            <rFont val="Segoe UI"/>
            <family val="2"/>
          </rPr>
          <t>PC:NOTBOOK</t>
        </r>
      </text>
    </comment>
    <comment ref="T32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MAXIMA    MANUTEN. + ACESSO SERVIDOR</t>
        </r>
      </text>
    </comment>
    <comment ref="V32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PC SISTEMA</t>
        </r>
      </text>
    </comment>
    <comment ref="V35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PAPELARIA + CARTUCHOS</t>
        </r>
      </text>
    </comment>
    <comment ref="X35" authorId="3" shapeId="0">
      <text>
        <r>
          <rPr>
            <b/>
            <sz val="9"/>
            <color indexed="81"/>
            <rFont val="Tahoma"/>
            <family val="2"/>
          </rPr>
          <t>THAIS:</t>
        </r>
        <r>
          <rPr>
            <sz val="9"/>
            <color indexed="81"/>
            <rFont val="Tahoma"/>
            <family val="2"/>
          </rPr>
          <t xml:space="preserve">
CARTUCHOS, PAPEL, TONERS</t>
        </r>
      </text>
    </comment>
    <comment ref="X38" authorId="3" shapeId="0">
      <text>
        <r>
          <rPr>
            <b/>
            <sz val="9"/>
            <color indexed="81"/>
            <rFont val="Tahoma"/>
            <family val="2"/>
          </rPr>
          <t>THAIS:</t>
        </r>
        <r>
          <rPr>
            <sz val="9"/>
            <color indexed="81"/>
            <rFont val="Tahoma"/>
            <family val="2"/>
          </rPr>
          <t xml:space="preserve">
RESSARCIMENTO IPTU</t>
        </r>
      </text>
    </comment>
    <comment ref="T40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FITAS ADESIVAS MANUTENÇÃO COMODATO + COMBUSTIVEL PARA INSTALAÇÃO, VIAGEM RAFAELA</t>
        </r>
      </text>
    </comment>
    <comment ref="V40" authorId="1" shapeId="0">
      <text>
        <r>
          <rPr>
            <sz val="9"/>
            <color indexed="81"/>
            <rFont val="Tahoma"/>
            <family val="2"/>
          </rPr>
          <t xml:space="preserve">R$ 147,7 = MATERIAIS PARA INSTALAÇÃO DISPENSERES
R$ 527,95 = CARRO NOBERTO + VOLX + MOTO NOBERTO
</t>
        </r>
      </text>
    </comment>
    <comment ref="X40" authorId="3" shapeId="0">
      <text>
        <r>
          <rPr>
            <b/>
            <sz val="9"/>
            <color indexed="81"/>
            <rFont val="Tahoma"/>
            <family val="2"/>
          </rPr>
          <t>THAIS:</t>
        </r>
        <r>
          <rPr>
            <sz val="9"/>
            <color indexed="81"/>
            <rFont val="Tahoma"/>
            <family val="2"/>
          </rPr>
          <t xml:space="preserve">
GASOLINA, MATERIAIS P INSTALAÇÃO DISPENSERES, LANCHE TECNICO ADHETHEC, COCO BAMBU, VIAGEM RAFAELLA, BALAIO, TROCA DE OLEO CARRO NOBERTO ALINHAMENTO, PASTILHA, OLEO, VIAGEM RAFAELLA</t>
        </r>
      </text>
    </comment>
    <comment ref="T42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2 FATURAS CEB</t>
        </r>
      </text>
    </comment>
    <comment ref="V42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CEB</t>
        </r>
      </text>
    </comment>
    <comment ref="X43" authorId="3" shapeId="0">
      <text>
        <r>
          <rPr>
            <b/>
            <sz val="9"/>
            <color indexed="81"/>
            <rFont val="Tahoma"/>
            <family val="2"/>
          </rPr>
          <t>THAIS:</t>
        </r>
        <r>
          <rPr>
            <sz val="9"/>
            <color indexed="81"/>
            <rFont val="Tahoma"/>
            <family val="2"/>
          </rPr>
          <t xml:space="preserve">
QUITAÇAO MÊS ANTERIORES</t>
        </r>
      </text>
    </comment>
    <comment ref="Z44" authorId="2" shapeId="0">
      <text>
        <r>
          <rPr>
            <b/>
            <sz val="9"/>
            <color indexed="81"/>
            <rFont val="Segoe UI"/>
            <family val="2"/>
          </rPr>
          <t>PC:</t>
        </r>
        <r>
          <rPr>
            <sz val="9"/>
            <color indexed="81"/>
            <rFont val="Segoe UI"/>
            <family val="2"/>
          </rPr>
          <t xml:space="preserve">
SANTANDER</t>
        </r>
      </text>
    </comment>
    <comment ref="AB44" authorId="2" shapeId="0">
      <text>
        <r>
          <rPr>
            <b/>
            <sz val="9"/>
            <color indexed="81"/>
            <rFont val="Segoe UI"/>
            <family val="2"/>
          </rPr>
          <t>PC:</t>
        </r>
        <r>
          <rPr>
            <sz val="9"/>
            <color indexed="81"/>
            <rFont val="Segoe UI"/>
            <family val="2"/>
          </rPr>
          <t xml:space="preserve">
SANTANDER</t>
        </r>
      </text>
    </comment>
    <comment ref="T50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2 FATURAS</t>
        </r>
      </text>
    </comment>
    <comment ref="X50" authorId="3" shapeId="0">
      <text>
        <r>
          <rPr>
            <b/>
            <sz val="9"/>
            <color indexed="81"/>
            <rFont val="Tahoma"/>
            <family val="2"/>
          </rPr>
          <t>THAIS:</t>
        </r>
        <r>
          <rPr>
            <sz val="9"/>
            <color indexed="81"/>
            <rFont val="Tahoma"/>
            <family val="2"/>
          </rPr>
          <t xml:space="preserve">
VIVO</t>
        </r>
      </text>
    </comment>
    <comment ref="C66" authorId="4" shapeId="0">
      <text>
        <r>
          <rPr>
            <b/>
            <sz val="9"/>
            <color indexed="81"/>
            <rFont val="Tahoma"/>
            <family val="2"/>
          </rPr>
          <t>rogeria:</t>
        </r>
        <r>
          <rPr>
            <sz val="9"/>
            <color indexed="81"/>
            <rFont val="Tahoma"/>
            <family val="2"/>
          </rPr>
          <t xml:space="preserve">
BOTAS, DETETIZAÇÃO, PAPELARIA</t>
        </r>
      </text>
    </comment>
  </commentList>
</comments>
</file>

<file path=xl/comments3.xml><?xml version="1.0" encoding="utf-8"?>
<comments xmlns="http://schemas.openxmlformats.org/spreadsheetml/2006/main">
  <authors>
    <author>PC</author>
    <author>hp</author>
    <author>Derlon.Aliendres</author>
    <author>THAIS</author>
    <author/>
  </authors>
  <commentList>
    <comment ref="Z8" authorId="0" shapeId="0">
      <text>
        <r>
          <rPr>
            <b/>
            <sz val="9"/>
            <color indexed="81"/>
            <rFont val="Segoe UI"/>
            <family val="2"/>
          </rPr>
          <t>PC:
FOLHA DEZEMBRO+ 13° SALARIO</t>
        </r>
      </text>
    </comment>
    <comment ref="R13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Condominio Prime  688,95 +
</t>
        </r>
      </text>
    </comment>
    <comment ref="T13" authorId="2" shapeId="0">
      <text>
        <r>
          <rPr>
            <b/>
            <sz val="9"/>
            <color indexed="81"/>
            <rFont val="Tahoma"/>
            <family val="2"/>
          </rPr>
          <t>Derlon.Aliendres:</t>
        </r>
        <r>
          <rPr>
            <sz val="9"/>
            <color indexed="81"/>
            <rFont val="Tahoma"/>
            <family val="2"/>
          </rPr>
          <t xml:space="preserve">
AC COELHO, PIZZA</t>
        </r>
      </text>
    </comment>
    <comment ref="V13" authorId="3" shapeId="0">
      <text>
        <r>
          <rPr>
            <b/>
            <sz val="9"/>
            <color indexed="81"/>
            <rFont val="Tahoma"/>
            <family val="2"/>
          </rPr>
          <t>THAIS:</t>
        </r>
        <r>
          <rPr>
            <sz val="9"/>
            <color indexed="81"/>
            <rFont val="Tahoma"/>
            <family val="2"/>
          </rPr>
          <t xml:space="preserve">
AC COELHO, CRA, FLORICULTURA, ALIMENTAÇÃO</t>
        </r>
      </text>
    </comment>
    <comment ref="T14" authorId="2" shapeId="0">
      <text>
        <r>
          <rPr>
            <b/>
            <sz val="9"/>
            <color indexed="81"/>
            <rFont val="Tahoma"/>
            <family val="2"/>
          </rPr>
          <t>Derlon.Aliendres:</t>
        </r>
        <r>
          <rPr>
            <sz val="9"/>
            <color indexed="81"/>
            <rFont val="Tahoma"/>
            <family val="2"/>
          </rPr>
          <t xml:space="preserve">
FÉRIAS JÔ</t>
        </r>
      </text>
    </comment>
    <comment ref="V14" authorId="3" shapeId="0">
      <text>
        <r>
          <rPr>
            <b/>
            <sz val="9"/>
            <color indexed="81"/>
            <rFont val="Tahoma"/>
            <family val="2"/>
          </rPr>
          <t>THAIS:</t>
        </r>
        <r>
          <rPr>
            <sz val="9"/>
            <color indexed="81"/>
            <rFont val="Tahoma"/>
            <family val="2"/>
          </rPr>
          <t xml:space="preserve">
JUVENILDE</t>
        </r>
      </text>
    </comment>
    <comment ref="T17" authorId="2" shapeId="0">
      <text>
        <r>
          <rPr>
            <b/>
            <sz val="9"/>
            <color indexed="81"/>
            <rFont val="Tahoma"/>
            <family val="2"/>
          </rPr>
          <t>Derlon.Aliendres:</t>
        </r>
        <r>
          <rPr>
            <sz val="9"/>
            <color indexed="81"/>
            <rFont val="Tahoma"/>
            <family val="2"/>
          </rPr>
          <t xml:space="preserve">
RESCISÃO THAIS</t>
        </r>
      </text>
    </comment>
    <comment ref="R21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FGTS ATRASADO 13815,00 + DO MÊS 23736,73</t>
        </r>
      </text>
    </comment>
    <comment ref="T24" authorId="2" shapeId="0">
      <text>
        <r>
          <rPr>
            <b/>
            <sz val="9"/>
            <color indexed="81"/>
            <rFont val="Tahoma"/>
            <family val="2"/>
          </rPr>
          <t>Derlon.Aliendres:</t>
        </r>
        <r>
          <rPr>
            <sz val="9"/>
            <color indexed="81"/>
            <rFont val="Tahoma"/>
            <family val="2"/>
          </rPr>
          <t xml:space="preserve">
HOST NET</t>
        </r>
      </text>
    </comment>
    <comment ref="R26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NEXTEL</t>
        </r>
      </text>
    </comment>
    <comment ref="T26" authorId="2" shapeId="0">
      <text>
        <r>
          <rPr>
            <b/>
            <sz val="9"/>
            <color indexed="81"/>
            <rFont val="Tahoma"/>
            <family val="2"/>
          </rPr>
          <t>Derlon.Aliendres:</t>
        </r>
        <r>
          <rPr>
            <sz val="9"/>
            <color indexed="81"/>
            <rFont val="Tahoma"/>
            <family val="2"/>
          </rPr>
          <t xml:space="preserve">
VIVO</t>
        </r>
      </text>
    </comment>
    <comment ref="V26" authorId="3" shapeId="0">
      <text>
        <r>
          <rPr>
            <b/>
            <sz val="9"/>
            <color indexed="81"/>
            <rFont val="Tahoma"/>
            <family val="2"/>
          </rPr>
          <t>THAIS:</t>
        </r>
        <r>
          <rPr>
            <sz val="9"/>
            <color indexed="81"/>
            <rFont val="Tahoma"/>
            <family val="2"/>
          </rPr>
          <t xml:space="preserve">
NEXTEL, VIVO</t>
        </r>
      </text>
    </comment>
    <comment ref="T29" authorId="2" shapeId="0">
      <text>
        <r>
          <rPr>
            <b/>
            <sz val="9"/>
            <color indexed="81"/>
            <rFont val="Tahoma"/>
            <family val="2"/>
          </rPr>
          <t>Derlon.Aliendres:</t>
        </r>
        <r>
          <rPr>
            <sz val="9"/>
            <color indexed="81"/>
            <rFont val="Tahoma"/>
            <family val="2"/>
          </rPr>
          <t xml:space="preserve">
BOTAS, ELAINE UNIFORMES</t>
        </r>
      </text>
    </comment>
    <comment ref="R30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BR OFFICE</t>
        </r>
      </text>
    </comment>
    <comment ref="T31" authorId="2" shapeId="0">
      <text>
        <r>
          <rPr>
            <b/>
            <sz val="9"/>
            <color indexed="81"/>
            <rFont val="Tahoma"/>
            <family val="2"/>
          </rPr>
          <t>Derlon.Aliendres:</t>
        </r>
        <r>
          <rPr>
            <sz val="9"/>
            <color indexed="81"/>
            <rFont val="Tahoma"/>
            <family val="2"/>
          </rPr>
          <t xml:space="preserve">
RELOGIO DE PONTO - DIGICARD</t>
        </r>
      </text>
    </comment>
    <comment ref="V31" authorId="3" shapeId="0">
      <text>
        <r>
          <rPr>
            <b/>
            <sz val="9"/>
            <color indexed="81"/>
            <rFont val="Tahoma"/>
            <family val="2"/>
          </rPr>
          <t>THAIS:</t>
        </r>
        <r>
          <rPr>
            <sz val="9"/>
            <color indexed="81"/>
            <rFont val="Tahoma"/>
            <family val="2"/>
          </rPr>
          <t xml:space="preserve">
CASA DAS FERRAMENTAS, TETO GALPÃO</t>
        </r>
      </text>
    </comment>
    <comment ref="R33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CARTORIO</t>
        </r>
      </text>
    </comment>
    <comment ref="R34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CLINICA AMIGO</t>
        </r>
      </text>
    </comment>
    <comment ref="R36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SEM DESCRIÇÃO DE SERVIÇO  NF  147,00 + CASA DOS PARAFUSOS 93,81
</t>
        </r>
      </text>
    </comment>
    <comment ref="T36" authorId="2" shapeId="0">
      <text>
        <r>
          <rPr>
            <b/>
            <sz val="9"/>
            <color indexed="81"/>
            <rFont val="Tahoma"/>
            <family val="2"/>
          </rPr>
          <t>JACARÉ PARA CRACHÁ, COMERCIAL ALVORADA, CASA DAS FERRAMENTAS</t>
        </r>
      </text>
    </comment>
    <comment ref="V36" authorId="3" shapeId="0">
      <text>
        <r>
          <rPr>
            <b/>
            <sz val="9"/>
            <color indexed="81"/>
            <rFont val="Tahoma"/>
            <family val="2"/>
          </rPr>
          <t>THAIS:</t>
        </r>
        <r>
          <rPr>
            <sz val="9"/>
            <color indexed="81"/>
            <rFont val="Tahoma"/>
            <family val="2"/>
          </rPr>
          <t xml:space="preserve">
BOTAS, RESSARCIMENTO PORTÃO CONTRATO</t>
        </r>
      </text>
    </comment>
    <comment ref="T37" authorId="2" shapeId="0">
      <text>
        <r>
          <rPr>
            <b/>
            <sz val="9"/>
            <color indexed="81"/>
            <rFont val="Tahoma"/>
            <family val="2"/>
          </rPr>
          <t>Derlon.Aliendres:</t>
        </r>
        <r>
          <rPr>
            <sz val="9"/>
            <color indexed="81"/>
            <rFont val="Tahoma"/>
            <family val="2"/>
          </rPr>
          <t xml:space="preserve">
BR OFFICE</t>
        </r>
      </text>
    </comment>
    <comment ref="V37" authorId="3" shapeId="0">
      <text>
        <r>
          <rPr>
            <b/>
            <sz val="9"/>
            <color indexed="81"/>
            <rFont val="Tahoma"/>
            <family val="2"/>
          </rPr>
          <t>THAIS:</t>
        </r>
        <r>
          <rPr>
            <sz val="9"/>
            <color indexed="81"/>
            <rFont val="Tahoma"/>
            <family val="2"/>
          </rPr>
          <t xml:space="preserve">
BROFFICE</t>
        </r>
      </text>
    </comment>
    <comment ref="R40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ADVOGADO</t>
        </r>
      </text>
    </comment>
    <comment ref="T40" authorId="2" shapeId="0">
      <text>
        <r>
          <rPr>
            <b/>
            <sz val="9"/>
            <color indexed="81"/>
            <rFont val="Tahoma"/>
            <family val="2"/>
          </rPr>
          <t>Derlon.Aliendres:</t>
        </r>
        <r>
          <rPr>
            <sz val="9"/>
            <color indexed="81"/>
            <rFont val="Tahoma"/>
            <family val="2"/>
          </rPr>
          <t xml:space="preserve">
GUSTAVO</t>
        </r>
      </text>
    </comment>
    <comment ref="V40" authorId="3" shapeId="0">
      <text>
        <r>
          <rPr>
            <b/>
            <sz val="9"/>
            <color indexed="81"/>
            <rFont val="Tahoma"/>
            <family val="2"/>
          </rPr>
          <t>THAIS:</t>
        </r>
        <r>
          <rPr>
            <sz val="9"/>
            <color indexed="81"/>
            <rFont val="Tahoma"/>
            <family val="2"/>
          </rPr>
          <t xml:space="preserve">
ACORDO ROSALINO, LAIANE, PGT ADV. GUSTAVO</t>
        </r>
      </text>
    </comment>
    <comment ref="AA42" authorId="4" shapeId="0">
      <text>
        <r>
          <rPr>
            <sz val="10"/>
            <rFont val="Arial"/>
            <family val="2"/>
          </rPr>
          <t>Inclui 400,00 a clinica de exames admissionais e demissionais</t>
        </r>
      </text>
    </comment>
    <comment ref="AC42" authorId="4" shapeId="0">
      <text>
        <r>
          <rPr>
            <sz val="10"/>
            <rFont val="Arial"/>
            <family val="2"/>
          </rPr>
          <t>Inclui 400,00 a clinica de exames admissionais e demissionais</t>
        </r>
      </text>
    </comment>
    <comment ref="T45" authorId="2" shapeId="0">
      <text>
        <r>
          <rPr>
            <b/>
            <sz val="9"/>
            <color indexed="81"/>
            <rFont val="Tahoma"/>
            <family val="2"/>
          </rPr>
          <t>Derlon.Aliendres:</t>
        </r>
        <r>
          <rPr>
            <sz val="9"/>
            <color indexed="81"/>
            <rFont val="Tahoma"/>
            <family val="2"/>
          </rPr>
          <t xml:space="preserve">
PAPELARIA</t>
        </r>
      </text>
    </comment>
    <comment ref="T48" authorId="2" shapeId="0">
      <text>
        <r>
          <rPr>
            <b/>
            <sz val="9"/>
            <color indexed="81"/>
            <rFont val="Tahoma"/>
            <family val="2"/>
          </rPr>
          <t>Derlon.Aliendres:</t>
        </r>
        <r>
          <rPr>
            <sz val="9"/>
            <color indexed="81"/>
            <rFont val="Tahoma"/>
            <family val="2"/>
          </rPr>
          <t xml:space="preserve">
GASOLINA CONTRATOS MOTOS</t>
        </r>
      </text>
    </comment>
    <comment ref="V48" authorId="3" shapeId="0">
      <text>
        <r>
          <rPr>
            <b/>
            <sz val="9"/>
            <color indexed="81"/>
            <rFont val="Tahoma"/>
            <family val="2"/>
          </rPr>
          <t>THAIS:</t>
        </r>
        <r>
          <rPr>
            <sz val="9"/>
            <color indexed="81"/>
            <rFont val="Tahoma"/>
            <family val="2"/>
          </rPr>
          <t xml:space="preserve">
MOTOS SUPERVISORES, CONTRATOS</t>
        </r>
      </text>
    </comment>
    <comment ref="A49" authorId="4" shapeId="0">
      <text>
        <r>
          <rPr>
            <sz val="10"/>
            <rFont val="Arial"/>
            <family val="2"/>
          </rPr>
          <t xml:space="preserve"> (gas. motos e veículos)</t>
        </r>
      </text>
    </comment>
    <comment ref="V50" authorId="3" shapeId="0">
      <text>
        <r>
          <rPr>
            <b/>
            <sz val="9"/>
            <color indexed="81"/>
            <rFont val="Tahoma"/>
            <family val="2"/>
          </rPr>
          <t>THAIS:</t>
        </r>
        <r>
          <rPr>
            <sz val="9"/>
            <color indexed="81"/>
            <rFont val="Tahoma"/>
            <family val="2"/>
          </rPr>
          <t xml:space="preserve">
KANGOO, REMEDO MOTO CONTRATO</t>
        </r>
      </text>
    </comment>
    <comment ref="T51" authorId="2" shapeId="0">
      <text>
        <r>
          <rPr>
            <b/>
            <sz val="9"/>
            <color indexed="81"/>
            <rFont val="Tahoma"/>
            <family val="2"/>
          </rPr>
          <t>Derlon.Aliendres:</t>
        </r>
        <r>
          <rPr>
            <sz val="9"/>
            <color indexed="81"/>
            <rFont val="Tahoma"/>
            <family val="2"/>
          </rPr>
          <t xml:space="preserve">
CONCERTO MOTO, CONCERTO VOLT</t>
        </r>
      </text>
    </comment>
    <comment ref="R54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CSLL, PIS, COFINS</t>
        </r>
      </text>
    </comment>
    <comment ref="E104" authorId="4" shapeId="0">
      <text>
        <r>
          <rPr>
            <sz val="10"/>
            <rFont val="Arial"/>
            <family val="2"/>
          </rPr>
          <t>Inclui 400,00 a clinica de exames admissionais e demissionais</t>
        </r>
      </text>
    </comment>
    <comment ref="A111" authorId="4" shapeId="0">
      <text>
        <r>
          <rPr>
            <sz val="10"/>
            <rFont val="Arial"/>
            <family val="2"/>
          </rPr>
          <t xml:space="preserve"> (gas. motos e veículos)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A7" authorId="0" shapeId="0">
      <text>
        <r>
          <rPr>
            <sz val="10"/>
            <rFont val="Arial"/>
            <family val="2"/>
          </rPr>
          <t>(DAS + Bi-tributação)</t>
        </r>
      </text>
    </comment>
    <comment ref="A45" authorId="0" shapeId="0">
      <text>
        <r>
          <rPr>
            <sz val="10"/>
            <rFont val="Arial"/>
            <family val="2"/>
          </rPr>
          <t xml:space="preserve"> (gas. motos e veículos)</t>
        </r>
      </text>
    </comment>
  </commentList>
</comments>
</file>

<file path=xl/sharedStrings.xml><?xml version="1.0" encoding="utf-8"?>
<sst xmlns="http://schemas.openxmlformats.org/spreadsheetml/2006/main" count="342" uniqueCount="225">
  <si>
    <t>Consolidado Volt + Volx (R$)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</si>
  <si>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</si>
  <si>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</si>
  <si>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</si>
  <si>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</si>
  <si>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</si>
  <si>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</si>
  <si>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</si>
  <si>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</si>
  <si>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</si>
  <si>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</si>
  <si>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</si>
  <si>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</si>
  <si>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Receita Bruta</t>
  </si>
  <si>
    <t>Custos</t>
  </si>
  <si>
    <t>Comissões</t>
  </si>
  <si>
    <t>Impostos</t>
  </si>
  <si>
    <t>Receita Líquida</t>
  </si>
  <si>
    <t>Depesas de Marketing</t>
  </si>
  <si>
    <t>Pessoal</t>
  </si>
  <si>
    <t>Salários</t>
  </si>
  <si>
    <t>Pro labore donos</t>
  </si>
  <si>
    <t>Férias</t>
  </si>
  <si>
    <t>13o. Salários</t>
  </si>
  <si>
    <t>Plano saúde</t>
  </si>
  <si>
    <t>Demissões</t>
  </si>
  <si>
    <t>Licenças</t>
  </si>
  <si>
    <t>VA</t>
  </si>
  <si>
    <t>VT</t>
  </si>
  <si>
    <t>Taxa Odonto</t>
  </si>
  <si>
    <t>FGTS</t>
  </si>
  <si>
    <t>Parcelamento de Impostos</t>
  </si>
  <si>
    <t>INSS</t>
  </si>
  <si>
    <t>Tecnologia</t>
  </si>
  <si>
    <t>Telefonia Fixa</t>
  </si>
  <si>
    <t>Telefonia Móvel</t>
  </si>
  <si>
    <t>Internet</t>
  </si>
  <si>
    <t>Sistemas e Automações</t>
  </si>
  <si>
    <t>Correspondências</t>
  </si>
  <si>
    <t>Manutenção</t>
  </si>
  <si>
    <t>Licenças</t>
  </si>
  <si>
    <t>Despesas Gerais</t>
  </si>
  <si>
    <t>Aluguel Escritório</t>
  </si>
  <si>
    <t>Aluguel Estoque</t>
  </si>
  <si>
    <t>Contabilidade</t>
  </si>
  <si>
    <t>Jurídico</t>
  </si>
  <si>
    <t>Limpeza</t>
  </si>
  <si>
    <t>Terceiros</t>
  </si>
  <si>
    <t>Eletricidade</t>
  </si>
  <si>
    <t>Água e Gás</t>
  </si>
  <si>
    <t>Material de Consumo</t>
  </si>
  <si>
    <t>Logística</t>
  </si>
  <si>
    <t>Fretes</t>
  </si>
  <si>
    <t>Combustível</t>
  </si>
  <si>
    <t>Transportes</t>
  </si>
  <si>
    <t>Veículos</t>
  </si>
  <si>
    <t>Manutenção Veículos</t>
  </si>
  <si>
    <t>Lucro Operacional</t>
  </si>
  <si>
    <t>IRPJ</t>
  </si>
  <si>
    <t>Impostos atrasado</t>
  </si>
  <si>
    <t>Lucro Líquido</t>
  </si>
  <si>
    <t>Investimentos</t>
  </si>
  <si>
    <t>Aportes</t>
  </si>
  <si>
    <t>Empréstimos</t>
  </si>
  <si>
    <t>Inadimplência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</si>
  <si>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</si>
  <si>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</si>
  <si>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</si>
  <si>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</si>
  <si>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</si>
  <si>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</si>
  <si>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</si>
  <si>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</si>
  <si>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</si>
  <si>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</si>
  <si>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</si>
  <si>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</si>
  <si>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Receita Bruta</t>
  </si>
  <si>
    <t>Custos</t>
  </si>
  <si>
    <t>Comissões</t>
  </si>
  <si>
    <t>Impostos</t>
  </si>
  <si>
    <t>Receita Líquida</t>
  </si>
  <si>
    <t>Depesas de Marketing</t>
  </si>
  <si>
    <t>Salários</t>
  </si>
  <si>
    <t>Pro labore donos</t>
  </si>
  <si>
    <t>Férias</t>
  </si>
  <si>
    <t>13o. Salários</t>
  </si>
  <si>
    <t>Plano saúde</t>
  </si>
  <si>
    <t>Demissões</t>
  </si>
  <si>
    <t>Licenças</t>
  </si>
  <si>
    <t>Taxa Odonto</t>
  </si>
  <si>
    <t>FGTS</t>
  </si>
  <si>
    <t>Parcelamento de INSS</t>
  </si>
  <si>
    <t>INSS</t>
  </si>
  <si>
    <t>Tecnologia</t>
  </si>
  <si>
    <t>Telefonia Fixa</t>
  </si>
  <si>
    <t>Telefonia Móvel</t>
  </si>
  <si>
    <t>Internet</t>
  </si>
  <si>
    <t>Sistemas e Automações</t>
  </si>
  <si>
    <t>Correspondências</t>
  </si>
  <si>
    <t>Manutenção</t>
  </si>
  <si>
    <t>Licenças</t>
  </si>
  <si>
    <t>Despesas Gerais</t>
  </si>
  <si>
    <t>Aluguel Escritório</t>
  </si>
  <si>
    <t>Aluguel Estoque</t>
  </si>
  <si>
    <t>Contabilidade</t>
  </si>
  <si>
    <t>Jurídico</t>
  </si>
  <si>
    <t>Limpeza</t>
  </si>
  <si>
    <t>Terceiros</t>
  </si>
  <si>
    <t>Eletricidade</t>
  </si>
  <si>
    <t>Água e Gás</t>
  </si>
  <si>
    <t>Material de Consumo</t>
  </si>
  <si>
    <t>Logística</t>
  </si>
  <si>
    <t>Fretes</t>
  </si>
  <si>
    <t>Combustível</t>
  </si>
  <si>
    <t>Transportes</t>
  </si>
  <si>
    <t>Veículos</t>
  </si>
  <si>
    <t>Manutenção Veículos</t>
  </si>
  <si>
    <t>Lucro Operacional</t>
  </si>
  <si>
    <t>IRPJ</t>
  </si>
  <si>
    <t>Impostos atrasado</t>
  </si>
  <si>
    <t>Lucro Líquido</t>
  </si>
  <si>
    <t>Investimentos</t>
  </si>
  <si>
    <t>Aportes</t>
  </si>
  <si>
    <t>Empréstimos</t>
  </si>
  <si>
    <t>Inadimplência</t>
  </si>
  <si>
    <t>Volx (R$)</t>
  </si>
  <si>
    <t>Jan</t>
  </si>
  <si>
    <t>Abr</t>
  </si>
  <si>
    <t>Mai</t>
  </si>
  <si>
    <t>Jul</t>
  </si>
  <si>
    <t>Ago</t>
  </si>
  <si>
    <t>Set</t>
  </si>
  <si>
    <t>Out</t>
  </si>
  <si>
    <t>Nov</t>
  </si>
  <si>
    <t>Dez</t>
  </si>
  <si>
    <t>Pro labore donos</t>
  </si>
  <si>
    <t>Férias</t>
  </si>
  <si>
    <t>13o. Salários</t>
  </si>
  <si>
    <t>Plano saúde</t>
  </si>
  <si>
    <t>Demissões</t>
  </si>
  <si>
    <t>Licenças</t>
  </si>
  <si>
    <t>VA</t>
  </si>
  <si>
    <t>VT</t>
  </si>
  <si>
    <t>FGTS</t>
  </si>
  <si>
    <t>INSS</t>
  </si>
  <si>
    <t>Telefonia Fixa</t>
  </si>
  <si>
    <t>Telefonia Móvel</t>
  </si>
  <si>
    <t>Internet</t>
  </si>
  <si>
    <t>Sistemas e Automações</t>
  </si>
  <si>
    <t>Despesas Gerais</t>
  </si>
  <si>
    <t>IRPJ</t>
  </si>
  <si>
    <t>Inadimplência</t>
  </si>
  <si>
    <t>454.250</t>
  </si>
  <si>
    <t>430.325</t>
  </si>
  <si>
    <t>429.534</t>
  </si>
  <si>
    <t>439.419</t>
  </si>
  <si>
    <r>
      <t>Vol</t>
    </r>
    <r>
      <rPr>
        <b/>
        <sz val="10"/>
        <color indexed="8"/>
        <rFont val="Arial"/>
        <family val="2"/>
      </rPr>
      <t>t</t>
    </r>
    <r>
      <rPr>
        <b/>
        <sz val="10"/>
        <color indexed="8"/>
        <rFont val="Arial"/>
        <family val="2"/>
      </rPr>
      <t xml:space="preserve"> (R$)</t>
    </r>
  </si>
  <si>
    <t>Uniformes</t>
  </si>
  <si>
    <t>Taxas Cartoriais</t>
  </si>
  <si>
    <t>Medicina do Trabalho</t>
  </si>
  <si>
    <t>Parcelamento impostos atrasados</t>
  </si>
  <si>
    <t>Taxa de condominio</t>
  </si>
  <si>
    <t>Financiamento Kangoo</t>
  </si>
  <si>
    <t>Despesas com vendas</t>
  </si>
  <si>
    <t>Equipamentos informática</t>
  </si>
  <si>
    <t>IRRF Folha</t>
  </si>
  <si>
    <t>JAN. 2015</t>
  </si>
  <si>
    <t>Volt (R$)</t>
  </si>
  <si>
    <t>VA + VT</t>
  </si>
  <si>
    <t xml:space="preserve"> </t>
  </si>
  <si>
    <t>Comissões Vendedores</t>
  </si>
  <si>
    <t>ICMS  S.T.</t>
  </si>
  <si>
    <t>RH</t>
  </si>
  <si>
    <t>Custo da Venda</t>
  </si>
  <si>
    <t>Manutenção + Aluguel</t>
  </si>
  <si>
    <t>Logística de saída</t>
  </si>
  <si>
    <t>Logística de entrada</t>
  </si>
  <si>
    <t>Transportes Vendedores</t>
  </si>
  <si>
    <t>Simples Nacional</t>
  </si>
  <si>
    <t>Cartão BNDES</t>
  </si>
  <si>
    <t>Cartão Santander</t>
  </si>
  <si>
    <t>Receita Bruta (+)</t>
  </si>
  <si>
    <t>Custos Variáveis (-)</t>
  </si>
  <si>
    <t>Receita Líquida (=)</t>
  </si>
  <si>
    <t>Custos Fixos (-)</t>
  </si>
  <si>
    <t>Lucro Operacional (=)</t>
  </si>
  <si>
    <t>Extra Operacionais (-)</t>
  </si>
  <si>
    <t>Lucro Líquido (=)</t>
  </si>
  <si>
    <t>Perdas</t>
  </si>
  <si>
    <t>Salários - RAILDA</t>
  </si>
  <si>
    <t xml:space="preserve">   Contabilidade</t>
  </si>
  <si>
    <t xml:space="preserve">   Material de Consumo</t>
  </si>
  <si>
    <t xml:space="preserve">   Diversos</t>
  </si>
  <si>
    <t xml:space="preserve">       Estoque + Escritório</t>
  </si>
  <si>
    <t xml:space="preserve">        Aluguel</t>
  </si>
  <si>
    <t xml:space="preserve">        Eletricidade</t>
  </si>
  <si>
    <t xml:space="preserve">        Água e Gás</t>
  </si>
  <si>
    <t xml:space="preserve">        Seguro</t>
  </si>
  <si>
    <t>Bancos - cobertura cheque especial</t>
  </si>
  <si>
    <t>Juros bancario</t>
  </si>
  <si>
    <t xml:space="preserve"> Estoque + Escritório</t>
  </si>
  <si>
    <t xml:space="preserve">RESULTADO NEGATIVO PODE SER ORIGINADO </t>
  </si>
  <si>
    <t>PREJUIZOS</t>
  </si>
  <si>
    <t>IMPREVISTO</t>
  </si>
  <si>
    <t>FALHA NO PLANEJAMENTO</t>
  </si>
  <si>
    <t>OBS: A DRE TEM PONTO CRITICO A CADA TIPO DE NEGOCIO.                                              --PARA A INDUSTRIA- CPV- MAO DE OBRA DIRETA E MATERIA PRIMA E AINDA CUSTO FIXO E DEPRECIACAO DE EQUIPAMENTOS DE ALTO VALOR.                                                         --PARA O COMERCIO- A MARGEM E JUSTA(MUITA COMPETITIVIDADE)  - CUSTOS FIXOS E CUSTOS VARIAVEIS.         --PARA SERVICO- AVALIAR SE E CONSTANTE OU OSCILA MUITO. CPV-MAO DE OBRA ESPECIALIZADA NA PRODUCAO, MAO DE OBRA LIGADA A ENTREGA DO PRODUTO.</t>
  </si>
  <si>
    <r>
      <t>OBS: NA DRE - VEMOS SE A EMPRESA ESTA TENDO LUCRO OU PREJUIZO.</t>
    </r>
    <r>
      <rPr>
        <sz val="10"/>
        <color rgb="FFFF0000"/>
        <rFont val="Calibri"/>
        <family val="2"/>
        <scheme val="minor"/>
      </rPr>
      <t xml:space="preserve"> E O QUE ACONTECE NO SEU NEGOCIO</t>
    </r>
    <r>
      <rPr>
        <sz val="10"/>
        <rFont val="Calibri"/>
        <family val="2"/>
        <scheme val="minor"/>
      </rPr>
      <t>.</t>
    </r>
  </si>
  <si>
    <t xml:space="preserve">OBS: UMA DRE PROJETADA PREVE O RESULTADO QUE A EMPRESA ESPERA OBTER EM DETERMINADO PERIODO. ESSA PROJECAO PERMITE ACOMPANHAR SE O NEGOCIO ESTA NO CAMINHO ESPERADO, ATINGINDO OS OBJETIVOS QUE FORAM PROPOSTOS. </t>
  </si>
  <si>
    <t>Manutencao Predial</t>
  </si>
  <si>
    <t xml:space="preserve">   IPTU</t>
  </si>
  <si>
    <t>ANO TODO</t>
  </si>
  <si>
    <t>POR DIA</t>
  </si>
  <si>
    <t>Receita Operacional Bruta</t>
  </si>
  <si>
    <t>Receita operacional Líquida (=)</t>
  </si>
  <si>
    <t>PIS/COFINS</t>
  </si>
  <si>
    <t>Custos Mercadoria (CMV ou CPV)</t>
  </si>
  <si>
    <t>Logística de saída mercadoria para cliente</t>
  </si>
  <si>
    <t>Lucro Operacional Bruto(=) Margem de contribuicao ou margem bruta</t>
  </si>
  <si>
    <t>Depreciacao</t>
  </si>
  <si>
    <t>(=)  Margem operacional ou receita operacional ou Ebtida (e o resultado que o negocio esta gerando)</t>
  </si>
  <si>
    <t xml:space="preserve"> IRPF</t>
  </si>
  <si>
    <t xml:space="preserve">(=) Lucro Operacional antes do IR (LAIR=) </t>
  </si>
  <si>
    <t xml:space="preserve">(=) Lucro Líquido </t>
  </si>
  <si>
    <t xml:space="preserve">    Custo financeiro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</si>
</sst>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-* #,##0.00_-;\-* #,##0.00_-;_-* &quot;-&quot;??_-;_-@_-"/>
    <numFmt numFmtId="164" formatCode="#,##0&quot; &quot;;\(#,##0\)"/>
    <numFmt numFmtId="165" formatCode="0.0%"/>
    <numFmt numFmtId="166" formatCode="&quot; &quot;* #,##0&quot; &quot;;&quot;-&quot;* #,##0&quot; &quot;;&quot; &quot;* &quot;-&quot;??&quot; &quot;"/>
    <numFmt numFmtId="167" formatCode="#,##0_ ;[Red]\-#,##0\ "/>
  </numFmts>
  <fonts count="31" x14ac:knownFonts="1">
    <font>
      <sz val="10"/>
      <name val="Arial"/>
    </font>
    <font>
      <b/>
      <sz val="10"/>
      <color indexed="8"/>
      <name val="Arial"/>
      <family val="2"/>
    </font>
    <font>
      <sz val="10"/>
      <name val="Arial"/>
      <family val="2"/>
    </font>
    <font>
      <sz val="8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b/>
      <sz val="10"/>
      <color indexed="9"/>
      <name val="Arial"/>
      <family val="2"/>
    </font>
    <font>
      <b/>
      <sz val="8"/>
      <color indexed="9"/>
      <name val="Arial"/>
      <family val="2"/>
    </font>
    <font>
      <sz val="8"/>
      <color indexed="8"/>
      <name val="Arial"/>
      <family val="2"/>
    </font>
    <font>
      <b/>
      <sz val="10"/>
      <color indexed="8"/>
      <name val="Arial"/>
      <family val="2"/>
    </font>
    <font>
      <b/>
      <sz val="8"/>
      <color indexed="8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b/>
      <sz val="11"/>
      <color theme="0"/>
      <name val="Calibri"/>
      <family val="2"/>
      <scheme val="minor"/>
    </font>
    <font>
      <sz val="10"/>
      <name val="Calibri"/>
      <family val="2"/>
      <scheme val="minor"/>
    </font>
    <font>
      <b/>
      <sz val="8"/>
      <color theme="1" tint="0.499984740745262"/>
      <name val="Calibri"/>
      <family val="2"/>
      <scheme val="minor"/>
    </font>
    <font>
      <sz val="8"/>
      <color theme="1" tint="0.499984740745262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0"/>
      <name val="Calibri"/>
      <family val="2"/>
      <scheme val="minor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rgb="FFFF00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9"/>
        <bgColor indexed="9"/>
      </patternFill>
    </fill>
    <fill>
      <patternFill patternType="solid">
        <fgColor indexed="26"/>
        <bgColor indexed="26"/>
      </patternFill>
    </fill>
    <fill>
      <patternFill patternType="solid">
        <fgColor indexed="8"/>
        <bgColor indexed="8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9"/>
      </patternFill>
    </fill>
    <fill>
      <patternFill patternType="solid">
        <fgColor theme="1"/>
        <bgColor indexed="26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26"/>
      </patternFill>
    </fill>
    <fill>
      <patternFill patternType="solid">
        <fgColor theme="0"/>
        <bgColor indexed="26"/>
      </patternFill>
    </fill>
    <fill>
      <patternFill patternType="solid">
        <fgColor theme="0"/>
        <bgColor indexed="8"/>
      </patternFill>
    </fill>
    <fill>
      <patternFill patternType="solid">
        <fgColor rgb="FFFF0000"/>
        <bgColor indexed="64"/>
      </patternFill>
    </fill>
  </fills>
  <borders count="21">
    <border>
      <left/>
      <right/>
      <top/>
      <bottom/>
      <diagonal/>
    </border>
    <border>
      <left style="thin">
        <color indexed="8"/>
      </left>
      <right/>
      <top/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4">
    <xf numFmtId="0" fontId="0" fillId="0" borderId="0"/>
    <xf numFmtId="43" fontId="6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" fillId="0" borderId="0"/>
    <xf numFmtId="43" fontId="2" fillId="0" borderId="0" applyFont="0" applyFill="0" applyBorder="0" applyAlignment="0" applyProtection="0"/>
  </cellStyleXfs>
  <cellXfs count="141">
    <xf numFmtId="0" fontId="0" fillId="0" borderId="0" xfId="0"/>
    <xf numFmtId="0" fontId="8" fillId="0" borderId="1" xfId="0" applyFont="1" applyFill="1" applyBorder="1" applyAlignment="1">
      <alignment wrapText="1"/>
    </xf>
    <xf numFmtId="0" fontId="9" fillId="0" borderId="2" xfId="0" applyFont="1" applyFill="1" applyBorder="1" applyAlignment="1">
      <alignment wrapText="1"/>
    </xf>
    <xf numFmtId="0" fontId="10" fillId="0" borderId="2" xfId="0" applyFont="1" applyFill="1" applyBorder="1" applyAlignment="1">
      <alignment wrapText="1"/>
    </xf>
    <xf numFmtId="0" fontId="8" fillId="0" borderId="0" xfId="0" applyFont="1" applyFill="1" applyBorder="1" applyAlignment="1">
      <alignment wrapText="1"/>
    </xf>
    <xf numFmtId="0" fontId="11" fillId="0" borderId="0" xfId="0" applyFont="1" applyFill="1" applyBorder="1" applyAlignment="1">
      <alignment wrapText="1"/>
    </xf>
    <xf numFmtId="1" fontId="8" fillId="0" borderId="2" xfId="0" applyNumberFormat="1" applyFont="1" applyFill="1" applyBorder="1" applyAlignment="1">
      <alignment horizontal="center" wrapText="1"/>
    </xf>
    <xf numFmtId="1" fontId="8" fillId="0" borderId="2" xfId="0" applyNumberFormat="1" applyFont="1" applyFill="1" applyBorder="1" applyAlignment="1">
      <alignment wrapText="1"/>
    </xf>
    <xf numFmtId="1" fontId="11" fillId="0" borderId="2" xfId="0" applyNumberFormat="1" applyFont="1" applyFill="1" applyBorder="1" applyAlignment="1">
      <alignment wrapText="1"/>
    </xf>
    <xf numFmtId="0" fontId="12" fillId="0" borderId="3" xfId="0" applyFont="1" applyFill="1" applyBorder="1" applyAlignment="1">
      <alignment wrapText="1"/>
    </xf>
    <xf numFmtId="164" fontId="12" fillId="2" borderId="4" xfId="0" applyNumberFormat="1" applyFont="1" applyFill="1" applyBorder="1" applyAlignment="1">
      <alignment wrapText="1"/>
    </xf>
    <xf numFmtId="165" fontId="13" fillId="2" borderId="4" xfId="0" applyNumberFormat="1" applyFont="1" applyFill="1" applyBorder="1" applyAlignment="1">
      <alignment wrapText="1"/>
    </xf>
    <xf numFmtId="166" fontId="12" fillId="0" borderId="4" xfId="0" applyNumberFormat="1" applyFont="1" applyFill="1" applyBorder="1" applyAlignment="1">
      <alignment wrapText="1"/>
    </xf>
    <xf numFmtId="165" fontId="13" fillId="0" borderId="4" xfId="0" applyNumberFormat="1" applyFont="1" applyFill="1" applyBorder="1" applyAlignment="1">
      <alignment wrapText="1"/>
    </xf>
    <xf numFmtId="0" fontId="8" fillId="0" borderId="1" xfId="0" applyFont="1" applyFill="1" applyBorder="1" applyAlignment="1">
      <alignment horizontal="left" wrapText="1"/>
    </xf>
    <xf numFmtId="164" fontId="12" fillId="2" borderId="0" xfId="0" applyNumberFormat="1" applyFont="1" applyFill="1" applyBorder="1" applyAlignment="1">
      <alignment wrapText="1"/>
    </xf>
    <xf numFmtId="165" fontId="13" fillId="2" borderId="0" xfId="0" applyNumberFormat="1" applyFont="1" applyFill="1" applyBorder="1" applyAlignment="1">
      <alignment wrapText="1"/>
    </xf>
    <xf numFmtId="164" fontId="8" fillId="0" borderId="0" xfId="0" applyNumberFormat="1" applyFont="1" applyFill="1" applyBorder="1" applyAlignment="1">
      <alignment wrapText="1"/>
    </xf>
    <xf numFmtId="165" fontId="11" fillId="0" borderId="0" xfId="0" applyNumberFormat="1" applyFont="1" applyFill="1" applyBorder="1" applyAlignment="1">
      <alignment wrapText="1"/>
    </xf>
    <xf numFmtId="0" fontId="12" fillId="0" borderId="1" xfId="0" applyFont="1" applyFill="1" applyBorder="1" applyAlignment="1">
      <alignment wrapText="1"/>
    </xf>
    <xf numFmtId="164" fontId="12" fillId="0" borderId="0" xfId="0" applyNumberFormat="1" applyFont="1" applyFill="1" applyBorder="1" applyAlignment="1">
      <alignment wrapText="1"/>
    </xf>
    <xf numFmtId="165" fontId="13" fillId="0" borderId="0" xfId="0" applyNumberFormat="1" applyFont="1" applyFill="1" applyBorder="1" applyAlignment="1">
      <alignment wrapText="1"/>
    </xf>
    <xf numFmtId="9" fontId="13" fillId="2" borderId="0" xfId="0" applyNumberFormat="1" applyFont="1" applyFill="1" applyBorder="1" applyAlignment="1">
      <alignment wrapText="1"/>
    </xf>
    <xf numFmtId="9" fontId="11" fillId="0" borderId="0" xfId="0" applyNumberFormat="1" applyFont="1" applyFill="1" applyBorder="1" applyAlignment="1">
      <alignment wrapText="1"/>
    </xf>
    <xf numFmtId="9" fontId="13" fillId="0" borderId="0" xfId="0" applyNumberFormat="1" applyFont="1" applyFill="1" applyBorder="1" applyAlignment="1">
      <alignment wrapText="1"/>
    </xf>
    <xf numFmtId="0" fontId="12" fillId="0" borderId="5" xfId="0" applyFont="1" applyFill="1" applyBorder="1" applyAlignment="1">
      <alignment wrapText="1"/>
    </xf>
    <xf numFmtId="164" fontId="12" fillId="2" borderId="2" xfId="0" applyNumberFormat="1" applyFont="1" applyFill="1" applyBorder="1" applyAlignment="1">
      <alignment wrapText="1"/>
    </xf>
    <xf numFmtId="9" fontId="13" fillId="2" borderId="2" xfId="0" applyNumberFormat="1" applyFont="1" applyFill="1" applyBorder="1" applyAlignment="1">
      <alignment wrapText="1"/>
    </xf>
    <xf numFmtId="164" fontId="12" fillId="0" borderId="2" xfId="0" applyNumberFormat="1" applyFont="1" applyFill="1" applyBorder="1" applyAlignment="1">
      <alignment wrapText="1"/>
    </xf>
    <xf numFmtId="9" fontId="13" fillId="0" borderId="2" xfId="0" applyNumberFormat="1" applyFont="1" applyFill="1" applyBorder="1" applyAlignment="1">
      <alignment wrapText="1"/>
    </xf>
    <xf numFmtId="0" fontId="8" fillId="0" borderId="3" xfId="0" applyFont="1" applyFill="1" applyBorder="1" applyAlignment="1">
      <alignment wrapText="1"/>
    </xf>
    <xf numFmtId="9" fontId="13" fillId="2" borderId="4" xfId="0" applyNumberFormat="1" applyFont="1" applyFill="1" applyBorder="1" applyAlignment="1">
      <alignment wrapText="1"/>
    </xf>
    <xf numFmtId="164" fontId="8" fillId="0" borderId="4" xfId="0" applyNumberFormat="1" applyFont="1" applyFill="1" applyBorder="1" applyAlignment="1">
      <alignment wrapText="1"/>
    </xf>
    <xf numFmtId="9" fontId="11" fillId="0" borderId="4" xfId="0" applyNumberFormat="1" applyFont="1" applyFill="1" applyBorder="1" applyAlignment="1">
      <alignment wrapText="1"/>
    </xf>
    <xf numFmtId="0" fontId="8" fillId="0" borderId="0" xfId="0" applyFont="1" applyFill="1" applyBorder="1" applyAlignment="1">
      <alignment horizontal="left" wrapText="1"/>
    </xf>
    <xf numFmtId="0" fontId="8" fillId="0" borderId="6" xfId="0" applyFont="1" applyFill="1" applyBorder="1" applyAlignment="1">
      <alignment wrapText="1"/>
    </xf>
    <xf numFmtId="164" fontId="2" fillId="0" borderId="6" xfId="0" applyNumberFormat="1" applyFont="1" applyFill="1" applyBorder="1" applyAlignment="1">
      <alignment wrapText="1"/>
    </xf>
    <xf numFmtId="9" fontId="3" fillId="0" borderId="6" xfId="0" applyNumberFormat="1" applyFont="1" applyFill="1" applyBorder="1" applyAlignment="1">
      <alignment wrapText="1"/>
    </xf>
    <xf numFmtId="9" fontId="15" fillId="0" borderId="6" xfId="0" applyNumberFormat="1" applyFont="1" applyFill="1" applyBorder="1" applyAlignment="1">
      <alignment wrapText="1"/>
    </xf>
    <xf numFmtId="0" fontId="2" fillId="0" borderId="0" xfId="0" applyFont="1"/>
    <xf numFmtId="0" fontId="8" fillId="5" borderId="6" xfId="0" applyFont="1" applyFill="1" applyBorder="1" applyAlignment="1">
      <alignment wrapText="1"/>
    </xf>
    <xf numFmtId="164" fontId="2" fillId="5" borderId="6" xfId="0" applyNumberFormat="1" applyFont="1" applyFill="1" applyBorder="1" applyAlignment="1">
      <alignment wrapText="1"/>
    </xf>
    <xf numFmtId="9" fontId="3" fillId="5" borderId="6" xfId="0" applyNumberFormat="1" applyFont="1" applyFill="1" applyBorder="1" applyAlignment="1">
      <alignment wrapText="1"/>
    </xf>
    <xf numFmtId="0" fontId="3" fillId="5" borderId="6" xfId="0" applyFont="1" applyFill="1" applyBorder="1" applyAlignment="1">
      <alignment wrapText="1"/>
    </xf>
    <xf numFmtId="0" fontId="2" fillId="5" borderId="6" xfId="0" applyFont="1" applyFill="1" applyBorder="1" applyAlignment="1">
      <alignment wrapText="1"/>
    </xf>
    <xf numFmtId="1" fontId="3" fillId="5" borderId="6" xfId="0" applyNumberFormat="1" applyFont="1" applyFill="1" applyBorder="1" applyAlignment="1">
      <alignment wrapText="1"/>
    </xf>
    <xf numFmtId="1" fontId="2" fillId="5" borderId="6" xfId="0" applyNumberFormat="1" applyFont="1" applyFill="1" applyBorder="1" applyAlignment="1">
      <alignment wrapText="1"/>
    </xf>
    <xf numFmtId="0" fontId="8" fillId="0" borderId="6" xfId="0" applyFont="1" applyFill="1" applyBorder="1" applyAlignment="1">
      <alignment horizontal="left" wrapText="1"/>
    </xf>
    <xf numFmtId="0" fontId="12" fillId="0" borderId="6" xfId="0" applyFont="1" applyFill="1" applyBorder="1" applyAlignment="1">
      <alignment wrapText="1"/>
    </xf>
    <xf numFmtId="164" fontId="7" fillId="6" borderId="6" xfId="0" applyNumberFormat="1" applyFont="1" applyFill="1" applyBorder="1" applyAlignment="1">
      <alignment wrapText="1"/>
    </xf>
    <xf numFmtId="9" fontId="15" fillId="6" borderId="6" xfId="0" applyNumberFormat="1" applyFont="1" applyFill="1" applyBorder="1" applyAlignment="1">
      <alignment wrapText="1"/>
    </xf>
    <xf numFmtId="165" fontId="15" fillId="2" borderId="6" xfId="0" applyNumberFormat="1" applyFont="1" applyFill="1" applyBorder="1" applyAlignment="1">
      <alignment wrapText="1"/>
    </xf>
    <xf numFmtId="164" fontId="7" fillId="0" borderId="6" xfId="0" applyNumberFormat="1" applyFont="1" applyFill="1" applyBorder="1" applyAlignment="1">
      <alignment wrapText="1"/>
    </xf>
    <xf numFmtId="0" fontId="7" fillId="5" borderId="6" xfId="0" applyFont="1" applyFill="1" applyBorder="1" applyAlignment="1">
      <alignment wrapText="1"/>
    </xf>
    <xf numFmtId="0" fontId="15" fillId="5" borderId="6" xfId="0" applyFont="1" applyFill="1" applyBorder="1" applyAlignment="1">
      <alignment wrapText="1"/>
    </xf>
    <xf numFmtId="1" fontId="2" fillId="5" borderId="6" xfId="0" applyNumberFormat="1" applyFont="1" applyFill="1" applyBorder="1" applyAlignment="1">
      <alignment horizontal="center" wrapText="1"/>
    </xf>
    <xf numFmtId="165" fontId="15" fillId="6" borderId="6" xfId="0" applyNumberFormat="1" applyFont="1" applyFill="1" applyBorder="1" applyAlignment="1">
      <alignment wrapText="1"/>
    </xf>
    <xf numFmtId="166" fontId="7" fillId="5" borderId="6" xfId="0" applyNumberFormat="1" applyFont="1" applyFill="1" applyBorder="1" applyAlignment="1">
      <alignment wrapText="1"/>
    </xf>
    <xf numFmtId="165" fontId="15" fillId="5" borderId="6" xfId="0" applyNumberFormat="1" applyFont="1" applyFill="1" applyBorder="1" applyAlignment="1">
      <alignment wrapText="1"/>
    </xf>
    <xf numFmtId="0" fontId="2" fillId="5" borderId="6" xfId="0" applyFont="1" applyFill="1" applyBorder="1" applyAlignment="1">
      <alignment horizontal="left" wrapText="1"/>
    </xf>
    <xf numFmtId="165" fontId="3" fillId="5" borderId="6" xfId="0" applyNumberFormat="1" applyFont="1" applyFill="1" applyBorder="1" applyAlignment="1">
      <alignment wrapText="1"/>
    </xf>
    <xf numFmtId="164" fontId="7" fillId="5" borderId="6" xfId="0" applyNumberFormat="1" applyFont="1" applyFill="1" applyBorder="1" applyAlignment="1">
      <alignment wrapText="1"/>
    </xf>
    <xf numFmtId="9" fontId="15" fillId="5" borderId="6" xfId="0" applyNumberFormat="1" applyFont="1" applyFill="1" applyBorder="1" applyAlignment="1">
      <alignment wrapText="1"/>
    </xf>
    <xf numFmtId="0" fontId="8" fillId="5" borderId="6" xfId="0" applyFont="1" applyFill="1" applyBorder="1" applyAlignment="1">
      <alignment horizontal="left" wrapText="1"/>
    </xf>
    <xf numFmtId="1" fontId="8" fillId="5" borderId="6" xfId="0" applyNumberFormat="1" applyFont="1" applyFill="1" applyBorder="1" applyAlignment="1">
      <alignment horizontal="center" wrapText="1"/>
    </xf>
    <xf numFmtId="0" fontId="12" fillId="5" borderId="6" xfId="0" applyFont="1" applyFill="1" applyBorder="1" applyAlignment="1">
      <alignment wrapText="1"/>
    </xf>
    <xf numFmtId="0" fontId="19" fillId="0" borderId="0" xfId="0" applyFont="1" applyBorder="1"/>
    <xf numFmtId="0" fontId="19" fillId="5" borderId="0" xfId="0" applyFont="1" applyFill="1" applyBorder="1"/>
    <xf numFmtId="43" fontId="19" fillId="5" borderId="0" xfId="1" applyFont="1" applyFill="1" applyBorder="1"/>
    <xf numFmtId="43" fontId="19" fillId="0" borderId="0" xfId="1" applyFont="1" applyBorder="1"/>
    <xf numFmtId="0" fontId="18" fillId="7" borderId="8" xfId="0" applyFont="1" applyFill="1" applyBorder="1" applyAlignment="1">
      <alignment wrapText="1"/>
    </xf>
    <xf numFmtId="0" fontId="19" fillId="5" borderId="0" xfId="0" applyFont="1" applyFill="1" applyBorder="1" applyAlignment="1">
      <alignment horizontal="left" wrapText="1" indent="1"/>
    </xf>
    <xf numFmtId="165" fontId="20" fillId="5" borderId="0" xfId="0" applyNumberFormat="1" applyFont="1" applyFill="1" applyBorder="1" applyAlignment="1">
      <alignment wrapText="1"/>
    </xf>
    <xf numFmtId="165" fontId="21" fillId="5" borderId="0" xfId="0" applyNumberFormat="1" applyFont="1" applyFill="1" applyBorder="1" applyAlignment="1">
      <alignment wrapText="1"/>
    </xf>
    <xf numFmtId="167" fontId="22" fillId="5" borderId="0" xfId="1" applyNumberFormat="1" applyFont="1" applyFill="1" applyBorder="1" applyAlignment="1">
      <alignment wrapText="1"/>
    </xf>
    <xf numFmtId="167" fontId="19" fillId="5" borderId="0" xfId="1" applyNumberFormat="1" applyFont="1" applyFill="1" applyBorder="1" applyAlignment="1">
      <alignment wrapText="1"/>
    </xf>
    <xf numFmtId="167" fontId="23" fillId="5" borderId="0" xfId="1" applyNumberFormat="1" applyFont="1" applyFill="1" applyBorder="1" applyAlignment="1">
      <alignment wrapText="1"/>
    </xf>
    <xf numFmtId="0" fontId="19" fillId="5" borderId="0" xfId="0" applyFont="1" applyFill="1" applyBorder="1" applyAlignment="1">
      <alignment horizontal="left" wrapText="1" indent="2"/>
    </xf>
    <xf numFmtId="167" fontId="19" fillId="8" borderId="0" xfId="1" applyNumberFormat="1" applyFont="1" applyFill="1" applyBorder="1" applyAlignment="1">
      <alignment wrapText="1"/>
    </xf>
    <xf numFmtId="0" fontId="24" fillId="0" borderId="0" xfId="0" applyFont="1" applyBorder="1"/>
    <xf numFmtId="167" fontId="22" fillId="9" borderId="0" xfId="1" applyNumberFormat="1" applyFont="1" applyFill="1" applyBorder="1" applyAlignment="1">
      <alignment wrapText="1"/>
    </xf>
    <xf numFmtId="165" fontId="25" fillId="9" borderId="0" xfId="0" applyNumberFormat="1" applyFont="1" applyFill="1" applyBorder="1" applyAlignment="1">
      <alignment wrapText="1"/>
    </xf>
    <xf numFmtId="167" fontId="19" fillId="9" borderId="0" xfId="1" applyNumberFormat="1" applyFont="1" applyFill="1" applyBorder="1" applyAlignment="1">
      <alignment wrapText="1"/>
    </xf>
    <xf numFmtId="165" fontId="26" fillId="9" borderId="0" xfId="0" applyNumberFormat="1" applyFont="1" applyFill="1" applyBorder="1" applyAlignment="1">
      <alignment wrapText="1"/>
    </xf>
    <xf numFmtId="167" fontId="23" fillId="9" borderId="0" xfId="1" applyNumberFormat="1" applyFont="1" applyFill="1" applyBorder="1" applyAlignment="1">
      <alignment wrapText="1"/>
    </xf>
    <xf numFmtId="167" fontId="23" fillId="8" borderId="0" xfId="1" applyNumberFormat="1" applyFont="1" applyFill="1" applyBorder="1" applyAlignment="1">
      <alignment wrapText="1"/>
    </xf>
    <xf numFmtId="0" fontId="24" fillId="9" borderId="0" xfId="0" applyFont="1" applyFill="1" applyBorder="1" applyAlignment="1">
      <alignment wrapText="1"/>
    </xf>
    <xf numFmtId="165" fontId="20" fillId="9" borderId="0" xfId="0" applyNumberFormat="1" applyFont="1" applyFill="1" applyBorder="1" applyAlignment="1">
      <alignment wrapText="1"/>
    </xf>
    <xf numFmtId="3" fontId="19" fillId="0" borderId="0" xfId="0" applyNumberFormat="1" applyFont="1" applyBorder="1"/>
    <xf numFmtId="4" fontId="19" fillId="0" borderId="0" xfId="0" applyNumberFormat="1" applyFont="1" applyBorder="1"/>
    <xf numFmtId="0" fontId="19" fillId="8" borderId="0" xfId="0" applyFont="1" applyFill="1" applyBorder="1"/>
    <xf numFmtId="3" fontId="25" fillId="9" borderId="0" xfId="0" applyNumberFormat="1" applyFont="1" applyFill="1" applyBorder="1" applyAlignment="1">
      <alignment wrapText="1"/>
    </xf>
    <xf numFmtId="4" fontId="25" fillId="9" borderId="0" xfId="0" applyNumberFormat="1" applyFont="1" applyFill="1" applyBorder="1" applyAlignment="1">
      <alignment wrapText="1"/>
    </xf>
    <xf numFmtId="4" fontId="19" fillId="5" borderId="0" xfId="0" applyNumberFormat="1" applyFont="1" applyFill="1" applyBorder="1"/>
    <xf numFmtId="0" fontId="24" fillId="11" borderId="9" xfId="0" applyFont="1" applyFill="1" applyBorder="1" applyAlignment="1">
      <alignment horizontal="center" wrapText="1"/>
    </xf>
    <xf numFmtId="0" fontId="24" fillId="9" borderId="10" xfId="0" applyFont="1" applyFill="1" applyBorder="1" applyAlignment="1">
      <alignment horizontal="center"/>
    </xf>
    <xf numFmtId="0" fontId="27" fillId="7" borderId="8" xfId="0" applyFont="1" applyFill="1" applyBorder="1" applyAlignment="1">
      <alignment horizontal="center" wrapText="1"/>
    </xf>
    <xf numFmtId="0" fontId="27" fillId="10" borderId="8" xfId="0" applyFont="1" applyFill="1" applyBorder="1" applyAlignment="1">
      <alignment horizontal="center"/>
    </xf>
    <xf numFmtId="0" fontId="19" fillId="14" borderId="0" xfId="0" applyFont="1" applyFill="1" applyBorder="1" applyAlignment="1">
      <alignment horizontal="left" vertical="top" wrapText="1"/>
    </xf>
    <xf numFmtId="0" fontId="19" fillId="8" borderId="14" xfId="0" applyFont="1" applyFill="1" applyBorder="1" applyAlignment="1">
      <alignment horizontal="center" wrapText="1"/>
    </xf>
    <xf numFmtId="0" fontId="19" fillId="0" borderId="15" xfId="0" applyFont="1" applyBorder="1" applyAlignment="1">
      <alignment horizontal="center"/>
    </xf>
    <xf numFmtId="0" fontId="19" fillId="0" borderId="16" xfId="0" applyFont="1" applyBorder="1" applyAlignment="1">
      <alignment horizontal="center"/>
    </xf>
    <xf numFmtId="0" fontId="19" fillId="0" borderId="17" xfId="0" applyFont="1" applyBorder="1" applyAlignment="1">
      <alignment horizontal="center"/>
    </xf>
    <xf numFmtId="0" fontId="19" fillId="0" borderId="18" xfId="0" applyFont="1" applyBorder="1" applyAlignment="1">
      <alignment horizontal="center"/>
    </xf>
    <xf numFmtId="0" fontId="19" fillId="0" borderId="19" xfId="0" applyFont="1" applyBorder="1" applyAlignment="1">
      <alignment horizontal="center"/>
    </xf>
    <xf numFmtId="0" fontId="19" fillId="0" borderId="20" xfId="0" applyFont="1" applyBorder="1" applyAlignment="1">
      <alignment horizontal="center"/>
    </xf>
    <xf numFmtId="0" fontId="19" fillId="14" borderId="11" xfId="0" applyFont="1" applyFill="1" applyBorder="1" applyAlignment="1">
      <alignment horizontal="center"/>
    </xf>
    <xf numFmtId="0" fontId="19" fillId="14" borderId="12" xfId="0" applyFont="1" applyFill="1" applyBorder="1" applyAlignment="1">
      <alignment horizontal="center"/>
    </xf>
    <xf numFmtId="0" fontId="19" fillId="8" borderId="11" xfId="0" applyFont="1" applyFill="1" applyBorder="1" applyAlignment="1">
      <alignment horizontal="center" wrapText="1"/>
    </xf>
    <xf numFmtId="0" fontId="19" fillId="8" borderId="12" xfId="0" applyFont="1" applyFill="1" applyBorder="1" applyAlignment="1">
      <alignment horizontal="center" wrapText="1"/>
    </xf>
    <xf numFmtId="0" fontId="19" fillId="0" borderId="11" xfId="0" applyFont="1" applyBorder="1" applyAlignment="1">
      <alignment horizontal="center"/>
    </xf>
    <xf numFmtId="0" fontId="19" fillId="0" borderId="13" xfId="0" applyFont="1" applyBorder="1" applyAlignment="1">
      <alignment horizontal="center"/>
    </xf>
    <xf numFmtId="0" fontId="19" fillId="0" borderId="12" xfId="0" applyFont="1" applyBorder="1" applyAlignment="1">
      <alignment horizontal="center"/>
    </xf>
    <xf numFmtId="0" fontId="19" fillId="14" borderId="0" xfId="0" applyFont="1" applyFill="1" applyBorder="1" applyAlignment="1">
      <alignment horizontal="center" vertical="top" wrapText="1"/>
    </xf>
    <xf numFmtId="0" fontId="2" fillId="12" borderId="6" xfId="0" applyFont="1" applyFill="1" applyBorder="1" applyAlignment="1">
      <alignment horizontal="center" wrapText="1"/>
    </xf>
    <xf numFmtId="0" fontId="2" fillId="5" borderId="6" xfId="0" applyFont="1" applyFill="1" applyBorder="1"/>
    <xf numFmtId="0" fontId="7" fillId="13" borderId="6" xfId="0" applyFont="1" applyFill="1" applyBorder="1" applyAlignment="1">
      <alignment horizontal="center" wrapText="1"/>
    </xf>
    <xf numFmtId="0" fontId="12" fillId="12" borderId="6" xfId="0" applyFont="1" applyFill="1" applyBorder="1" applyAlignment="1">
      <alignment horizontal="center" wrapText="1"/>
    </xf>
    <xf numFmtId="0" fontId="7" fillId="12" borderId="6" xfId="0" applyFont="1" applyFill="1" applyBorder="1" applyAlignment="1">
      <alignment horizontal="center" wrapText="1"/>
    </xf>
    <xf numFmtId="0" fontId="8" fillId="3" borderId="6" xfId="0" applyFont="1" applyFill="1" applyBorder="1" applyAlignment="1">
      <alignment horizontal="center" wrapText="1"/>
    </xf>
    <xf numFmtId="0" fontId="0" fillId="0" borderId="6" xfId="0" applyBorder="1"/>
    <xf numFmtId="0" fontId="12" fillId="3" borderId="7" xfId="0" applyFont="1" applyFill="1" applyBorder="1" applyAlignment="1">
      <alignment horizontal="center" wrapText="1"/>
    </xf>
    <xf numFmtId="0" fontId="9" fillId="4" borderId="2" xfId="0" applyFont="1" applyFill="1" applyBorder="1" applyAlignment="1">
      <alignment horizontal="center" wrapText="1"/>
    </xf>
    <xf numFmtId="0" fontId="0" fillId="0" borderId="0" xfId="0"/>
    <xf numFmtId="0" fontId="24" fillId="9" borderId="0" xfId="0" applyFont="1" applyFill="1" applyBorder="1" applyAlignment="1">
      <alignment horizontal="left" wrapText="1"/>
    </xf>
    <xf numFmtId="0" fontId="24" fillId="9" borderId="0" xfId="0" applyFont="1" applyFill="1" applyBorder="1" applyAlignment="1">
      <alignment horizontal="left" vertical="center" wrapText="1"/>
    </xf>
    <xf numFmtId="0" fontId="30" fillId="0" borderId="0" xfId="0" applyFont="1" applyBorder="1"/>
    <xf numFmtId="0" fontId="19" fillId="5" borderId="0" xfId="0" applyFont="1" applyFill="1" applyBorder="1" applyAlignment="1">
      <alignment wrapText="1"/>
    </xf>
    <xf numFmtId="0" fontId="24" fillId="5" borderId="0" xfId="0" applyFont="1" applyFill="1" applyBorder="1" applyAlignment="1">
      <alignment horizontal="left" vertical="center" wrapText="1"/>
    </xf>
    <xf numFmtId="165" fontId="25" fillId="5" borderId="0" xfId="0" applyNumberFormat="1" applyFont="1" applyFill="1" applyBorder="1" applyAlignment="1">
      <alignment wrapText="1"/>
    </xf>
    <xf numFmtId="3" fontId="25" fillId="5" borderId="0" xfId="0" applyNumberFormat="1" applyFont="1" applyFill="1" applyBorder="1" applyAlignment="1">
      <alignment wrapText="1"/>
    </xf>
    <xf numFmtId="4" fontId="25" fillId="5" borderId="0" xfId="0" applyNumberFormat="1" applyFont="1" applyFill="1" applyBorder="1" applyAlignment="1">
      <alignment wrapText="1"/>
    </xf>
    <xf numFmtId="0" fontId="24" fillId="5" borderId="0" xfId="0" applyFont="1" applyFill="1" applyBorder="1"/>
    <xf numFmtId="0" fontId="19" fillId="9" borderId="0" xfId="0" applyFont="1" applyFill="1" applyBorder="1"/>
    <xf numFmtId="4" fontId="19" fillId="9" borderId="0" xfId="0" applyNumberFormat="1" applyFont="1" applyFill="1" applyBorder="1"/>
    <xf numFmtId="43" fontId="19" fillId="9" borderId="0" xfId="1" applyFont="1" applyFill="1" applyBorder="1"/>
    <xf numFmtId="0" fontId="24" fillId="5" borderId="0" xfId="0" applyFont="1" applyFill="1" applyBorder="1" applyAlignment="1">
      <alignment vertical="center" wrapText="1"/>
    </xf>
    <xf numFmtId="0" fontId="24" fillId="9" borderId="10" xfId="0" applyFont="1" applyFill="1" applyBorder="1" applyAlignment="1">
      <alignment horizontal="center" wrapText="1"/>
    </xf>
    <xf numFmtId="4" fontId="24" fillId="9" borderId="10" xfId="0" applyNumberFormat="1" applyFont="1" applyFill="1" applyBorder="1" applyAlignment="1">
      <alignment horizontal="center" wrapText="1"/>
    </xf>
    <xf numFmtId="0" fontId="24" fillId="11" borderId="9" xfId="0" applyFont="1" applyFill="1" applyBorder="1" applyAlignment="1">
      <alignment horizontal="center" vertical="center" wrapText="1"/>
    </xf>
    <xf numFmtId="0" fontId="24" fillId="9" borderId="10" xfId="0" applyFont="1" applyFill="1" applyBorder="1" applyAlignment="1">
      <alignment horizontal="center" vertical="center"/>
    </xf>
  </cellXfs>
  <cellStyles count="14">
    <cellStyle name="Hiperlink" xfId="2" builtinId="8" hidden="1"/>
    <cellStyle name="Hiperlink" xfId="4" builtinId="8" hidden="1"/>
    <cellStyle name="Hiperlink" xfId="6" builtinId="8" hidden="1"/>
    <cellStyle name="Hiperlink" xfId="8" builtinId="8" hidden="1"/>
    <cellStyle name="Hiperlink" xfId="10" builtinId="8" hidden="1"/>
    <cellStyle name="Hiperlink Visitado" xfId="3" builtinId="9" hidden="1"/>
    <cellStyle name="Hiperlink Visitado" xfId="5" builtinId="9" hidden="1"/>
    <cellStyle name="Hiperlink Visitado" xfId="7" builtinId="9" hidden="1"/>
    <cellStyle name="Hiperlink Visitado" xfId="9" builtinId="9" hidden="1"/>
    <cellStyle name="Hiperlink Visitado" xfId="11" builtinId="9" hidden="1"/>
    <cellStyle name="Normal" xfId="0" builtinId="0"/>
    <cellStyle name="Normal 2" xfId="12"/>
    <cellStyle name="Separador de milhares 2" xfId="13"/>
    <cellStyle name="Vírgula" xfId="1" builtinId="3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19</xdr:col>
      <xdr:colOff>266700</xdr:colOff>
      <xdr:row>59</xdr:row>
      <xdr:rowOff>0</xdr:rowOff>
    </xdr:to>
    <xdr:sp macro="" textlink="">
      <xdr:nvSpPr>
        <xdr:cNvPr id="3345" name="Rectangle 7" hidden="1"/>
        <xdr:cNvSpPr>
          <a:spLocks noSelect="1" noChangeArrowheads="1"/>
        </xdr:cNvSpPr>
      </xdr:nvSpPr>
      <xdr:spPr bwMode="auto">
        <a:xfrm>
          <a:off x="0" y="0"/>
          <a:ext cx="3124200" cy="113633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19</xdr:col>
      <xdr:colOff>123825</xdr:colOff>
      <xdr:row>71</xdr:row>
      <xdr:rowOff>123825</xdr:rowOff>
    </xdr:to>
    <xdr:sp macro="" textlink="">
      <xdr:nvSpPr>
        <xdr:cNvPr id="2207" name="Rectangle 2" hidden="1"/>
        <xdr:cNvSpPr>
          <a:spLocks noSelect="1" noChangeArrowheads="1"/>
        </xdr:cNvSpPr>
      </xdr:nvSpPr>
      <xdr:spPr bwMode="auto">
        <a:xfrm>
          <a:off x="0" y="0"/>
          <a:ext cx="12630150" cy="141732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19</xdr:col>
      <xdr:colOff>219075</xdr:colOff>
      <xdr:row>66</xdr:row>
      <xdr:rowOff>123825</xdr:rowOff>
    </xdr:to>
    <xdr:sp macro="" textlink="">
      <xdr:nvSpPr>
        <xdr:cNvPr id="1047" name="Rectangle 2" hidden="1"/>
        <xdr:cNvSpPr>
          <a:spLocks noSelect="1" noChangeArrowheads="1"/>
        </xdr:cNvSpPr>
      </xdr:nvSpPr>
      <xdr:spPr bwMode="auto">
        <a:xfrm>
          <a:off x="0" y="0"/>
          <a:ext cx="11630025" cy="131730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70"/>
  <sheetViews>
    <sheetView showGridLines="0" zoomScale="110" zoomScaleNormal="110" zoomScalePageLayoutView="110" workbookViewId="0">
      <pane xSplit="1" ySplit="1" topLeftCell="B2" activePane="bottomRight" state="frozenSplit"/>
      <selection pane="topRight"/>
      <selection pane="bottomLeft" activeCell="I1" sqref="I1"/>
      <selection pane="bottomRight"/>
    </sheetView>
  </sheetViews>
  <sheetFormatPr defaultColWidth="10.42578125" defaultRowHeight="15.75" customHeight="1" outlineLevelRow="1" outlineLevelCol="1" x14ac:dyDescent="0.2"/>
  <cols>
    <col min="1" max="1" width="33.140625" style="66" bestFit="1" customWidth="1"/>
    <col min="2" max="2" width="13.28515625" style="66" customWidth="1"/>
    <col min="3" max="3" width="10.85546875" style="66" customWidth="1"/>
    <col min="4" max="4" width="8.42578125" style="66" customWidth="1" outlineLevel="1"/>
    <col min="5" max="5" width="6" style="66" customWidth="1" outlineLevel="1"/>
    <col min="6" max="6" width="8.42578125" style="66" customWidth="1" outlineLevel="1"/>
    <col min="7" max="7" width="6.42578125" style="66" customWidth="1" outlineLevel="1"/>
    <col min="8" max="8" width="8.42578125" style="66" customWidth="1" outlineLevel="1"/>
    <col min="9" max="9" width="6" style="66" customWidth="1" outlineLevel="1"/>
    <col min="10" max="10" width="8.42578125" style="66" customWidth="1" outlineLevel="1"/>
    <col min="11" max="11" width="6.42578125" style="66" customWidth="1" outlineLevel="1"/>
    <col min="12" max="12" width="8.42578125" style="66" customWidth="1" outlineLevel="1"/>
    <col min="13" max="13" width="6" style="66" customWidth="1" outlineLevel="1"/>
    <col min="14" max="14" width="7.85546875" style="66" customWidth="1" outlineLevel="1"/>
    <col min="15" max="15" width="6" style="66" customWidth="1" outlineLevel="1"/>
    <col min="16" max="16" width="8.42578125" style="66" customWidth="1" outlineLevel="1"/>
    <col min="17" max="17" width="6" style="66" customWidth="1" outlineLevel="1"/>
    <col min="18" max="18" width="7.85546875" style="66" customWidth="1" outlineLevel="1"/>
    <col min="19" max="19" width="6" style="66" customWidth="1" outlineLevel="1"/>
    <col min="20" max="20" width="8.42578125" style="69" customWidth="1" outlineLevel="1"/>
    <col min="21" max="21" width="6" style="66" customWidth="1" outlineLevel="1"/>
    <col min="22" max="22" width="8.42578125" style="66" customWidth="1" outlineLevel="1"/>
    <col min="23" max="23" width="6" style="66" customWidth="1" outlineLevel="1"/>
    <col min="24" max="24" width="7.85546875" style="66" customWidth="1" outlineLevel="1"/>
    <col min="25" max="25" width="6" style="66" customWidth="1" outlineLevel="1"/>
    <col min="26" max="26" width="7.85546875" style="66" customWidth="1" outlineLevel="1"/>
    <col min="27" max="27" width="6" style="66" customWidth="1" outlineLevel="1"/>
    <col min="28" max="16384" width="10.42578125" style="66"/>
  </cols>
  <sheetData>
    <row r="1" spans="1:27" ht="15" customHeight="1" x14ac:dyDescent="0.25">
      <c r="A1" s="70" t="s">
        <v>126</v>
      </c>
      <c r="B1" s="94">
        <v>2022</v>
      </c>
      <c r="C1" s="95"/>
      <c r="D1" s="96" t="s">
        <v>127</v>
      </c>
      <c r="E1" s="97"/>
      <c r="F1" s="96" t="s">
        <v>2</v>
      </c>
      <c r="G1" s="97"/>
      <c r="H1" s="96" t="s">
        <v>3</v>
      </c>
      <c r="I1" s="97"/>
      <c r="J1" s="96" t="s">
        <v>128</v>
      </c>
      <c r="K1" s="97"/>
      <c r="L1" s="96" t="s">
        <v>129</v>
      </c>
      <c r="M1" s="97"/>
      <c r="N1" s="96" t="s">
        <v>6</v>
      </c>
      <c r="O1" s="97"/>
      <c r="P1" s="96" t="s">
        <v>130</v>
      </c>
      <c r="Q1" s="97"/>
      <c r="R1" s="96" t="s">
        <v>131</v>
      </c>
      <c r="S1" s="97"/>
      <c r="T1" s="96" t="s">
        <v>132</v>
      </c>
      <c r="U1" s="97"/>
      <c r="V1" s="96" t="s">
        <v>133</v>
      </c>
      <c r="W1" s="97"/>
      <c r="X1" s="96" t="s">
        <v>134</v>
      </c>
      <c r="Y1" s="97"/>
      <c r="Z1" s="96" t="s">
        <v>135</v>
      </c>
      <c r="AA1" s="97"/>
    </row>
    <row r="2" spans="1:27" s="79" customFormat="1" ht="15.75" customHeight="1" x14ac:dyDescent="0.2">
      <c r="A2" s="86" t="s">
        <v>182</v>
      </c>
      <c r="B2" s="80">
        <f t="shared" ref="B2:B57" si="0">D2+F2+H2+J2+L2+N2+P2+R2+T2+V2+X2+Z2</f>
        <v>8859.4</v>
      </c>
      <c r="C2" s="81">
        <f>B2/B2</f>
        <v>1</v>
      </c>
      <c r="D2" s="80">
        <v>8859.4</v>
      </c>
      <c r="E2" s="87">
        <f>D2/D2</f>
        <v>1</v>
      </c>
      <c r="F2" s="80">
        <v>0</v>
      </c>
      <c r="G2" s="87" t="e">
        <f>F2/F2</f>
        <v>#DIV/0!</v>
      </c>
      <c r="H2" s="80">
        <v>0</v>
      </c>
      <c r="I2" s="87" t="e">
        <f>H2/H2</f>
        <v>#DIV/0!</v>
      </c>
      <c r="J2" s="80">
        <v>0</v>
      </c>
      <c r="K2" s="87" t="e">
        <f>J2/J2</f>
        <v>#DIV/0!</v>
      </c>
      <c r="L2" s="80">
        <v>0</v>
      </c>
      <c r="M2" s="87" t="e">
        <f>L2/L2</f>
        <v>#DIV/0!</v>
      </c>
      <c r="N2" s="80">
        <v>0</v>
      </c>
      <c r="O2" s="87" t="e">
        <f>N2/N2</f>
        <v>#DIV/0!</v>
      </c>
      <c r="P2" s="80">
        <v>0</v>
      </c>
      <c r="Q2" s="87" t="e">
        <f>P2/P2</f>
        <v>#DIV/0!</v>
      </c>
      <c r="R2" s="80">
        <v>0</v>
      </c>
      <c r="S2" s="87" t="e">
        <f>R2/R2</f>
        <v>#DIV/0!</v>
      </c>
      <c r="T2" s="80">
        <v>0</v>
      </c>
      <c r="U2" s="87" t="e">
        <f>T2/T2</f>
        <v>#DIV/0!</v>
      </c>
      <c r="V2" s="80">
        <v>0</v>
      </c>
      <c r="W2" s="87" t="e">
        <f>V2/V2</f>
        <v>#DIV/0!</v>
      </c>
      <c r="X2" s="80">
        <v>0</v>
      </c>
      <c r="Y2" s="87" t="e">
        <f>X2/X2</f>
        <v>#DIV/0!</v>
      </c>
      <c r="Z2" s="80">
        <v>0</v>
      </c>
      <c r="AA2" s="87" t="e">
        <f>Z2/Z2</f>
        <v>#DIV/0!</v>
      </c>
    </row>
    <row r="3" spans="1:27" s="79" customFormat="1" ht="15.75" customHeight="1" x14ac:dyDescent="0.2">
      <c r="A3" s="86" t="s">
        <v>183</v>
      </c>
      <c r="B3" s="80">
        <f>D3+F3+H3+J3+L3+N3+P3+R3+T3+V3+X3+Z3</f>
        <v>0</v>
      </c>
      <c r="C3" s="81">
        <f>B3/B2</f>
        <v>0</v>
      </c>
      <c r="D3" s="80">
        <f>D4+D5+D6+D9+D14</f>
        <v>0</v>
      </c>
      <c r="E3" s="87">
        <f>D3/D2</f>
        <v>0</v>
      </c>
      <c r="F3" s="80">
        <f>F4+F5+F6+F9+F14</f>
        <v>0</v>
      </c>
      <c r="G3" s="87" t="e">
        <f>F3/F2</f>
        <v>#DIV/0!</v>
      </c>
      <c r="H3" s="80">
        <f>H4+H5+H6+H9+H14</f>
        <v>0</v>
      </c>
      <c r="I3" s="87" t="e">
        <f>H3/H2</f>
        <v>#DIV/0!</v>
      </c>
      <c r="J3" s="80">
        <f>J4+J5+J6+J9+J14</f>
        <v>0</v>
      </c>
      <c r="K3" s="87" t="e">
        <f>J3/J2</f>
        <v>#DIV/0!</v>
      </c>
      <c r="L3" s="80">
        <f>L4+L5+L6+L9+L14</f>
        <v>0</v>
      </c>
      <c r="M3" s="87" t="e">
        <f>L3/L2</f>
        <v>#DIV/0!</v>
      </c>
      <c r="N3" s="80">
        <f>N4+N5+N6+N9+N14</f>
        <v>0</v>
      </c>
      <c r="O3" s="87" t="e">
        <f>N3/N2</f>
        <v>#DIV/0!</v>
      </c>
      <c r="P3" s="80">
        <f>P4+P5+P6+P9+P14</f>
        <v>0</v>
      </c>
      <c r="Q3" s="87" t="e">
        <f>P3/P2</f>
        <v>#DIV/0!</v>
      </c>
      <c r="R3" s="80">
        <f>R4+R5+R6+R9+R14</f>
        <v>0</v>
      </c>
      <c r="S3" s="87" t="e">
        <f>R3/R2</f>
        <v>#DIV/0!</v>
      </c>
      <c r="T3" s="80">
        <f>T4+T5+T6+T9+T14</f>
        <v>0</v>
      </c>
      <c r="U3" s="87" t="e">
        <f>T3/T2</f>
        <v>#DIV/0!</v>
      </c>
      <c r="V3" s="80">
        <f>V4+V5+V6+V9+V14</f>
        <v>0</v>
      </c>
      <c r="W3" s="87" t="e">
        <f>V3/V2</f>
        <v>#DIV/0!</v>
      </c>
      <c r="X3" s="80">
        <f>X4+X5+X6+X9+X14</f>
        <v>0</v>
      </c>
      <c r="Y3" s="87" t="e">
        <f>X3/X2</f>
        <v>#DIV/0!</v>
      </c>
      <c r="Z3" s="80">
        <f>Z4+Z5+Z6+Z9+Z14</f>
        <v>0</v>
      </c>
      <c r="AA3" s="87" t="e">
        <f>Z3/Z2</f>
        <v>#DIV/0!</v>
      </c>
    </row>
    <row r="4" spans="1:27" ht="15.75" hidden="1" customHeight="1" outlineLevel="1" x14ac:dyDescent="0.2">
      <c r="A4" s="71" t="s">
        <v>152</v>
      </c>
      <c r="B4" s="84">
        <f>D4+F4+H4+J4+L4+N4+P4+R4+T4+V4+X4+Z4</f>
        <v>0</v>
      </c>
      <c r="C4" s="83">
        <f>B4/B2</f>
        <v>0</v>
      </c>
      <c r="D4" s="76">
        <v>0</v>
      </c>
      <c r="E4" s="73">
        <f>D4/D2</f>
        <v>0</v>
      </c>
      <c r="F4" s="76">
        <v>0</v>
      </c>
      <c r="G4" s="73" t="e">
        <f>F4/F2</f>
        <v>#DIV/0!</v>
      </c>
      <c r="H4" s="76">
        <v>0</v>
      </c>
      <c r="I4" s="73" t="e">
        <f>H4/H2</f>
        <v>#DIV/0!</v>
      </c>
      <c r="J4" s="76">
        <v>0</v>
      </c>
      <c r="K4" s="73" t="e">
        <f>J4/J2</f>
        <v>#DIV/0!</v>
      </c>
      <c r="L4" s="76">
        <v>0</v>
      </c>
      <c r="M4" s="73" t="e">
        <f>L4/L2</f>
        <v>#DIV/0!</v>
      </c>
      <c r="N4" s="76">
        <v>0</v>
      </c>
      <c r="O4" s="73" t="e">
        <f>N4/N2</f>
        <v>#DIV/0!</v>
      </c>
      <c r="P4" s="76">
        <v>0</v>
      </c>
      <c r="Q4" s="73" t="e">
        <f>P4/P2</f>
        <v>#DIV/0!</v>
      </c>
      <c r="R4" s="76">
        <v>0</v>
      </c>
      <c r="S4" s="73" t="e">
        <f>R4/R2</f>
        <v>#DIV/0!</v>
      </c>
      <c r="T4" s="76">
        <v>0</v>
      </c>
      <c r="U4" s="73" t="e">
        <f>T4/T2</f>
        <v>#DIV/0!</v>
      </c>
      <c r="V4" s="76">
        <v>0</v>
      </c>
      <c r="W4" s="73" t="e">
        <f>V4/V2</f>
        <v>#DIV/0!</v>
      </c>
      <c r="X4" s="76">
        <v>0</v>
      </c>
      <c r="Y4" s="73" t="e">
        <f>X4/X2</f>
        <v>#DIV/0!</v>
      </c>
      <c r="Z4" s="76">
        <v>0</v>
      </c>
      <c r="AA4" s="73" t="e">
        <f>Z4/Z2</f>
        <v>#DIV/0!</v>
      </c>
    </row>
    <row r="5" spans="1:27" ht="15.75" hidden="1" customHeight="1" outlineLevel="1" x14ac:dyDescent="0.2">
      <c r="A5" s="71" t="s">
        <v>209</v>
      </c>
      <c r="B5" s="84">
        <f t="shared" ref="B5:B16" si="1">D5+F5+H5+J5+L5+N5+P5+R5+T5+V5+X5+Z5</f>
        <v>0</v>
      </c>
      <c r="C5" s="83">
        <f>B5/B2</f>
        <v>0</v>
      </c>
      <c r="D5" s="75">
        <v>0</v>
      </c>
      <c r="E5" s="73">
        <f>D5/D2</f>
        <v>0</v>
      </c>
      <c r="F5" s="75">
        <v>0</v>
      </c>
      <c r="G5" s="73" t="e">
        <f>F5/F2</f>
        <v>#DIV/0!</v>
      </c>
      <c r="H5" s="75">
        <v>0</v>
      </c>
      <c r="I5" s="73" t="e">
        <f>H5/H2</f>
        <v>#DIV/0!</v>
      </c>
      <c r="J5" s="75">
        <v>0</v>
      </c>
      <c r="K5" s="73" t="e">
        <f>J5/J2</f>
        <v>#DIV/0!</v>
      </c>
      <c r="L5" s="75">
        <v>0</v>
      </c>
      <c r="M5" s="73" t="e">
        <f>L5/L2</f>
        <v>#DIV/0!</v>
      </c>
      <c r="N5" s="75">
        <v>0</v>
      </c>
      <c r="O5" s="73" t="e">
        <f>N5/N2</f>
        <v>#DIV/0!</v>
      </c>
      <c r="P5" s="75">
        <v>0</v>
      </c>
      <c r="Q5" s="73" t="e">
        <f>P5/P2</f>
        <v>#DIV/0!</v>
      </c>
      <c r="R5" s="75">
        <v>0</v>
      </c>
      <c r="S5" s="73" t="e">
        <f>R5/R2</f>
        <v>#DIV/0!</v>
      </c>
      <c r="T5" s="75">
        <v>0</v>
      </c>
      <c r="U5" s="73" t="e">
        <f>T5/T2</f>
        <v>#DIV/0!</v>
      </c>
      <c r="V5" s="75">
        <v>0</v>
      </c>
      <c r="W5" s="73" t="e">
        <f>V5/V2</f>
        <v>#DIV/0!</v>
      </c>
      <c r="X5" s="78">
        <v>0</v>
      </c>
      <c r="Y5" s="73" t="e">
        <f>X5/X2</f>
        <v>#DIV/0!</v>
      </c>
      <c r="Z5" s="78">
        <v>0</v>
      </c>
      <c r="AA5" s="73" t="e">
        <f>Z5/Z2</f>
        <v>#DIV/0!</v>
      </c>
    </row>
    <row r="6" spans="1:27" ht="15.75" hidden="1" customHeight="1" outlineLevel="1" x14ac:dyDescent="0.2">
      <c r="A6" s="71" t="s">
        <v>51</v>
      </c>
      <c r="B6" s="84">
        <f t="shared" si="1"/>
        <v>0</v>
      </c>
      <c r="C6" s="83">
        <f>B6/B2</f>
        <v>0</v>
      </c>
      <c r="D6" s="75">
        <f>D7+D8</f>
        <v>0</v>
      </c>
      <c r="E6" s="73">
        <f>D6/D2</f>
        <v>0</v>
      </c>
      <c r="F6" s="75">
        <f>F7+F8</f>
        <v>0</v>
      </c>
      <c r="G6" s="73" t="e">
        <f>F6/F2</f>
        <v>#DIV/0!</v>
      </c>
      <c r="H6" s="75">
        <f>H7+H8</f>
        <v>0</v>
      </c>
      <c r="I6" s="73" t="e">
        <f>H6/H2</f>
        <v>#DIV/0!</v>
      </c>
      <c r="J6" s="75">
        <f>J7+J8</f>
        <v>0</v>
      </c>
      <c r="K6" s="73" t="e">
        <f>J6/J2</f>
        <v>#DIV/0!</v>
      </c>
      <c r="L6" s="75">
        <f>L7+L8</f>
        <v>0</v>
      </c>
      <c r="M6" s="73" t="e">
        <f>L6/L2</f>
        <v>#DIV/0!</v>
      </c>
      <c r="N6" s="75">
        <f>N7+N8</f>
        <v>0</v>
      </c>
      <c r="O6" s="73" t="e">
        <f>N6/N2</f>
        <v>#DIV/0!</v>
      </c>
      <c r="P6" s="75">
        <f>P7+P8</f>
        <v>0</v>
      </c>
      <c r="Q6" s="73" t="e">
        <f>P6/P2</f>
        <v>#DIV/0!</v>
      </c>
      <c r="R6" s="75">
        <f>R7+R8</f>
        <v>0</v>
      </c>
      <c r="S6" s="73" t="e">
        <f>R6/R2</f>
        <v>#DIV/0!</v>
      </c>
      <c r="T6" s="75">
        <f>T7+T8</f>
        <v>0</v>
      </c>
      <c r="U6" s="73" t="e">
        <f>T6/T2</f>
        <v>#DIV/0!</v>
      </c>
      <c r="V6" s="75">
        <f>V7+V8</f>
        <v>0</v>
      </c>
      <c r="W6" s="73" t="e">
        <f>V6/V2</f>
        <v>#DIV/0!</v>
      </c>
      <c r="X6" s="75">
        <f>X7+X8</f>
        <v>0</v>
      </c>
      <c r="Y6" s="73" t="e">
        <f>X6/X2</f>
        <v>#DIV/0!</v>
      </c>
      <c r="Z6" s="75">
        <f>Z7+Z8</f>
        <v>0</v>
      </c>
      <c r="AA6" s="73" t="e">
        <f>Z6/Z2</f>
        <v>#DIV/0!</v>
      </c>
    </row>
    <row r="7" spans="1:27" ht="15.75" hidden="1" customHeight="1" outlineLevel="1" x14ac:dyDescent="0.2">
      <c r="A7" s="77" t="s">
        <v>177</v>
      </c>
      <c r="B7" s="84">
        <f t="shared" si="1"/>
        <v>0</v>
      </c>
      <c r="C7" s="83">
        <f>B7/B2</f>
        <v>0</v>
      </c>
      <c r="D7" s="76">
        <v>0</v>
      </c>
      <c r="E7" s="73">
        <f>D7/D2</f>
        <v>0</v>
      </c>
      <c r="F7" s="76">
        <v>0</v>
      </c>
      <c r="G7" s="73" t="e">
        <f>F7/F2</f>
        <v>#DIV/0!</v>
      </c>
      <c r="H7" s="76">
        <v>0</v>
      </c>
      <c r="I7" s="73" t="e">
        <f>H7/H2</f>
        <v>#DIV/0!</v>
      </c>
      <c r="J7" s="76">
        <v>0</v>
      </c>
      <c r="K7" s="73" t="e">
        <f>J7/J2</f>
        <v>#DIV/0!</v>
      </c>
      <c r="L7" s="76">
        <v>0</v>
      </c>
      <c r="M7" s="73" t="e">
        <f>L7/L2</f>
        <v>#DIV/0!</v>
      </c>
      <c r="N7" s="76">
        <v>0</v>
      </c>
      <c r="O7" s="73" t="e">
        <f>N7/N2</f>
        <v>#DIV/0!</v>
      </c>
      <c r="P7" s="76">
        <v>0</v>
      </c>
      <c r="Q7" s="73" t="e">
        <f>P7/P2</f>
        <v>#DIV/0!</v>
      </c>
      <c r="R7" s="76">
        <v>0</v>
      </c>
      <c r="S7" s="73" t="e">
        <f>R7/R2</f>
        <v>#DIV/0!</v>
      </c>
      <c r="T7" s="76">
        <v>0</v>
      </c>
      <c r="U7" s="73" t="e">
        <f>T7/T2</f>
        <v>#DIV/0!</v>
      </c>
      <c r="V7" s="76">
        <v>0</v>
      </c>
      <c r="W7" s="73" t="e">
        <f>V7/V2</f>
        <v>#DIV/0!</v>
      </c>
      <c r="X7" s="76">
        <v>0</v>
      </c>
      <c r="Y7" s="73" t="e">
        <f>X7/X2</f>
        <v>#DIV/0!</v>
      </c>
      <c r="Z7" s="85">
        <v>0</v>
      </c>
      <c r="AA7" s="73" t="e">
        <f>Z7/Z2</f>
        <v>#DIV/0!</v>
      </c>
    </row>
    <row r="8" spans="1:27" ht="12.75" hidden="1" outlineLevel="1" x14ac:dyDescent="0.2">
      <c r="A8" s="77" t="s">
        <v>176</v>
      </c>
      <c r="B8" s="84">
        <f t="shared" si="1"/>
        <v>0</v>
      </c>
      <c r="C8" s="83">
        <f>B8/B2</f>
        <v>0</v>
      </c>
      <c r="D8" s="76">
        <v>0</v>
      </c>
      <c r="E8" s="73">
        <f>D8/D2</f>
        <v>0</v>
      </c>
      <c r="F8" s="76">
        <v>0</v>
      </c>
      <c r="G8" s="73" t="e">
        <f>F8/F2</f>
        <v>#DIV/0!</v>
      </c>
      <c r="H8" s="76">
        <v>0</v>
      </c>
      <c r="I8" s="73" t="e">
        <f>H8/H2</f>
        <v>#DIV/0!</v>
      </c>
      <c r="J8" s="76">
        <v>0</v>
      </c>
      <c r="K8" s="73" t="e">
        <f>J8/J2</f>
        <v>#DIV/0!</v>
      </c>
      <c r="L8" s="76">
        <v>0</v>
      </c>
      <c r="M8" s="73" t="e">
        <f>L8/L2</f>
        <v>#DIV/0!</v>
      </c>
      <c r="N8" s="76">
        <v>0</v>
      </c>
      <c r="O8" s="73" t="e">
        <f>N8/N2</f>
        <v>#DIV/0!</v>
      </c>
      <c r="P8" s="76">
        <v>0</v>
      </c>
      <c r="Q8" s="73" t="e">
        <f>P8/P2</f>
        <v>#DIV/0!</v>
      </c>
      <c r="R8" s="76">
        <v>0</v>
      </c>
      <c r="S8" s="73" t="e">
        <f>R8/R2</f>
        <v>#DIV/0!</v>
      </c>
      <c r="T8" s="76">
        <v>0</v>
      </c>
      <c r="U8" s="73" t="e">
        <f>T8/T2</f>
        <v>#DIV/0!</v>
      </c>
      <c r="V8" s="76">
        <v>0</v>
      </c>
      <c r="W8" s="73" t="e">
        <f>V8/V2</f>
        <v>#DIV/0!</v>
      </c>
      <c r="X8" s="85">
        <v>0</v>
      </c>
      <c r="Y8" s="73" t="e">
        <f>X8/X2</f>
        <v>#DIV/0!</v>
      </c>
      <c r="Z8" s="85">
        <v>0</v>
      </c>
      <c r="AA8" s="73" t="e">
        <f>Z8/Z2</f>
        <v>#DIV/0!</v>
      </c>
    </row>
    <row r="9" spans="1:27" ht="15.75" hidden="1" customHeight="1" outlineLevel="1" x14ac:dyDescent="0.2">
      <c r="A9" s="71" t="s">
        <v>174</v>
      </c>
      <c r="B9" s="84">
        <f t="shared" si="1"/>
        <v>0</v>
      </c>
      <c r="C9" s="83">
        <f>B9/B2</f>
        <v>0</v>
      </c>
      <c r="D9" s="75">
        <f>SUM(D10:D13)</f>
        <v>0</v>
      </c>
      <c r="E9" s="73">
        <f>D9/D2</f>
        <v>0</v>
      </c>
      <c r="F9" s="75">
        <f>SUM(F10:F13)</f>
        <v>0</v>
      </c>
      <c r="G9" s="73" t="e">
        <f>F9/F2</f>
        <v>#DIV/0!</v>
      </c>
      <c r="H9" s="75">
        <f>SUM(H10:H13)</f>
        <v>0</v>
      </c>
      <c r="I9" s="73" t="e">
        <f>H9/H2</f>
        <v>#DIV/0!</v>
      </c>
      <c r="J9" s="75">
        <f>SUM(J10:J13)</f>
        <v>0</v>
      </c>
      <c r="K9" s="73" t="e">
        <f>J9/J2</f>
        <v>#DIV/0!</v>
      </c>
      <c r="L9" s="75">
        <f>SUM(L10:L13)</f>
        <v>0</v>
      </c>
      <c r="M9" s="73" t="e">
        <f>L9/L2</f>
        <v>#DIV/0!</v>
      </c>
      <c r="N9" s="75">
        <f>SUM(N10:N13)</f>
        <v>0</v>
      </c>
      <c r="O9" s="73" t="e">
        <f>N9/N2</f>
        <v>#DIV/0!</v>
      </c>
      <c r="P9" s="75">
        <f>SUM(P10:P13)</f>
        <v>0</v>
      </c>
      <c r="Q9" s="73" t="e">
        <f>P9/P2</f>
        <v>#DIV/0!</v>
      </c>
      <c r="R9" s="75">
        <f>SUM(R10:R13)</f>
        <v>0</v>
      </c>
      <c r="S9" s="73" t="e">
        <f>R9/R2</f>
        <v>#DIV/0!</v>
      </c>
      <c r="T9" s="75">
        <f>SUM(T10:T13)</f>
        <v>0</v>
      </c>
      <c r="U9" s="73" t="e">
        <f>T9/T2</f>
        <v>#DIV/0!</v>
      </c>
      <c r="V9" s="75">
        <f>SUM(V10:V13)</f>
        <v>0</v>
      </c>
      <c r="W9" s="73" t="e">
        <f>V9/V2</f>
        <v>#DIV/0!</v>
      </c>
      <c r="X9" s="75">
        <f>SUM(X10:X13)</f>
        <v>0</v>
      </c>
      <c r="Y9" s="73" t="e">
        <f>X9/X2</f>
        <v>#DIV/0!</v>
      </c>
      <c r="Z9" s="75">
        <f>SUM(Z10:Z13)</f>
        <v>0</v>
      </c>
      <c r="AA9" s="73" t="e">
        <f>Z9/Z2</f>
        <v>#DIV/0!</v>
      </c>
    </row>
    <row r="10" spans="1:27" s="67" customFormat="1" ht="15.75" hidden="1" customHeight="1" outlineLevel="1" x14ac:dyDescent="0.2">
      <c r="A10" s="77" t="s">
        <v>171</v>
      </c>
      <c r="B10" s="84">
        <f t="shared" si="1"/>
        <v>0</v>
      </c>
      <c r="C10" s="83">
        <f>B10/B2</f>
        <v>0</v>
      </c>
      <c r="D10" s="76">
        <v>0</v>
      </c>
      <c r="E10" s="73">
        <f>D10/D2</f>
        <v>0</v>
      </c>
      <c r="F10" s="76">
        <v>0</v>
      </c>
      <c r="G10" s="73" t="e">
        <f>F10/F2</f>
        <v>#DIV/0!</v>
      </c>
      <c r="H10" s="76">
        <v>0</v>
      </c>
      <c r="I10" s="73" t="e">
        <f>H10/H2</f>
        <v>#DIV/0!</v>
      </c>
      <c r="J10" s="76">
        <v>0</v>
      </c>
      <c r="K10" s="73" t="e">
        <f>J10/J2</f>
        <v>#DIV/0!</v>
      </c>
      <c r="L10" s="76">
        <v>0</v>
      </c>
      <c r="M10" s="73" t="e">
        <f>L10/L2</f>
        <v>#DIV/0!</v>
      </c>
      <c r="N10" s="76">
        <v>0</v>
      </c>
      <c r="O10" s="73" t="e">
        <f>N10/N2</f>
        <v>#DIV/0!</v>
      </c>
      <c r="P10" s="76">
        <v>0</v>
      </c>
      <c r="Q10" s="73" t="e">
        <f>P10/P2</f>
        <v>#DIV/0!</v>
      </c>
      <c r="R10" s="76">
        <v>0</v>
      </c>
      <c r="S10" s="73" t="e">
        <f>R10/R2</f>
        <v>#DIV/0!</v>
      </c>
      <c r="T10" s="76">
        <v>0</v>
      </c>
      <c r="U10" s="73" t="e">
        <f>T10/T2</f>
        <v>#DIV/0!</v>
      </c>
      <c r="V10" s="76">
        <v>0</v>
      </c>
      <c r="W10" s="73" t="e">
        <f>V10/V2</f>
        <v>#DIV/0!</v>
      </c>
      <c r="X10" s="76">
        <v>0</v>
      </c>
      <c r="Y10" s="73" t="e">
        <f>X10/X2</f>
        <v>#DIV/0!</v>
      </c>
      <c r="Z10" s="76">
        <v>0</v>
      </c>
      <c r="AA10" s="73" t="e">
        <f>Z10/Z2</f>
        <v>#DIV/0!</v>
      </c>
    </row>
    <row r="11" spans="1:27" s="67" customFormat="1" ht="15.75" hidden="1" customHeight="1" outlineLevel="1" x14ac:dyDescent="0.2">
      <c r="A11" s="77" t="s">
        <v>178</v>
      </c>
      <c r="B11" s="84">
        <f t="shared" si="1"/>
        <v>0</v>
      </c>
      <c r="C11" s="83">
        <f>B11/B2</f>
        <v>0</v>
      </c>
      <c r="D11" s="76">
        <v>0</v>
      </c>
      <c r="E11" s="73">
        <f>D11/D2</f>
        <v>0</v>
      </c>
      <c r="F11" s="76">
        <v>0</v>
      </c>
      <c r="G11" s="73" t="e">
        <f>F11/F2</f>
        <v>#DIV/0!</v>
      </c>
      <c r="H11" s="76">
        <v>0</v>
      </c>
      <c r="I11" s="73" t="e">
        <f>H11/H2</f>
        <v>#DIV/0!</v>
      </c>
      <c r="J11" s="76">
        <v>0</v>
      </c>
      <c r="K11" s="73" t="e">
        <f>J11/J2</f>
        <v>#DIV/0!</v>
      </c>
      <c r="L11" s="76">
        <v>0</v>
      </c>
      <c r="M11" s="73" t="e">
        <f>L11/L2</f>
        <v>#DIV/0!</v>
      </c>
      <c r="N11" s="76">
        <v>0</v>
      </c>
      <c r="O11" s="73" t="e">
        <f>N11/N2</f>
        <v>#DIV/0!</v>
      </c>
      <c r="P11" s="76">
        <v>0</v>
      </c>
      <c r="Q11" s="73" t="e">
        <f>P11/P2</f>
        <v>#DIV/0!</v>
      </c>
      <c r="R11" s="76">
        <v>0</v>
      </c>
      <c r="S11" s="73" t="e">
        <f>R11/R2</f>
        <v>#DIV/0!</v>
      </c>
      <c r="T11" s="76">
        <v>0</v>
      </c>
      <c r="U11" s="73" t="e">
        <f>T11/T2</f>
        <v>#DIV/0!</v>
      </c>
      <c r="V11" s="76">
        <v>0</v>
      </c>
      <c r="W11" s="73" t="e">
        <f>V11/V2</f>
        <v>#DIV/0!</v>
      </c>
      <c r="X11" s="76">
        <v>0</v>
      </c>
      <c r="Y11" s="73" t="e">
        <f>X11/X2</f>
        <v>#DIV/0!</v>
      </c>
      <c r="Z11" s="76">
        <v>0</v>
      </c>
      <c r="AA11" s="73" t="e">
        <f>Z11/Z2</f>
        <v>#DIV/0!</v>
      </c>
    </row>
    <row r="12" spans="1:27" ht="15.75" hidden="1" customHeight="1" outlineLevel="1" x14ac:dyDescent="0.2">
      <c r="A12" s="77" t="s">
        <v>147</v>
      </c>
      <c r="B12" s="84">
        <f t="shared" si="1"/>
        <v>0</v>
      </c>
      <c r="C12" s="83">
        <f>B12/B2</f>
        <v>0</v>
      </c>
      <c r="D12" s="75">
        <v>0</v>
      </c>
      <c r="E12" s="73">
        <f>D12/D2</f>
        <v>0</v>
      </c>
      <c r="F12" s="75">
        <v>0</v>
      </c>
      <c r="G12" s="73" t="e">
        <f>F12/F2</f>
        <v>#DIV/0!</v>
      </c>
      <c r="H12" s="75">
        <v>0</v>
      </c>
      <c r="I12" s="73" t="e">
        <f>H12/H2</f>
        <v>#DIV/0!</v>
      </c>
      <c r="J12" s="75">
        <v>0</v>
      </c>
      <c r="K12" s="73" t="e">
        <f>J12/J2</f>
        <v>#DIV/0!</v>
      </c>
      <c r="L12" s="75">
        <v>0</v>
      </c>
      <c r="M12" s="73" t="e">
        <f>L12/L2</f>
        <v>#DIV/0!</v>
      </c>
      <c r="N12" s="75">
        <v>0</v>
      </c>
      <c r="O12" s="73" t="e">
        <f>N12/N2</f>
        <v>#DIV/0!</v>
      </c>
      <c r="P12" s="75">
        <v>0</v>
      </c>
      <c r="Q12" s="73" t="e">
        <f>P12/P2</f>
        <v>#DIV/0!</v>
      </c>
      <c r="R12" s="75">
        <v>0</v>
      </c>
      <c r="S12" s="73" t="e">
        <f>R12/R2</f>
        <v>#DIV/0!</v>
      </c>
      <c r="T12" s="75">
        <v>0</v>
      </c>
      <c r="U12" s="73" t="e">
        <f>T12/T2</f>
        <v>#DIV/0!</v>
      </c>
      <c r="V12" s="75">
        <v>0</v>
      </c>
      <c r="W12" s="73" t="e">
        <f>V12/V2</f>
        <v>#DIV/0!</v>
      </c>
      <c r="X12" s="78">
        <v>0</v>
      </c>
      <c r="Y12" s="73" t="e">
        <f>X12/X2</f>
        <v>#DIV/0!</v>
      </c>
      <c r="Z12" s="78">
        <v>0</v>
      </c>
      <c r="AA12" s="73" t="e">
        <f>Z12/Z2</f>
        <v>#DIV/0!</v>
      </c>
    </row>
    <row r="13" spans="1:27" ht="15.75" hidden="1" customHeight="1" outlineLevel="1" x14ac:dyDescent="0.2">
      <c r="A13" s="77" t="s">
        <v>164</v>
      </c>
      <c r="B13" s="84">
        <f t="shared" si="1"/>
        <v>0</v>
      </c>
      <c r="C13" s="83">
        <f>B13/B2</f>
        <v>0</v>
      </c>
      <c r="D13" s="75">
        <v>0</v>
      </c>
      <c r="E13" s="73">
        <f>D13/D2</f>
        <v>0</v>
      </c>
      <c r="F13" s="75">
        <v>0</v>
      </c>
      <c r="G13" s="73" t="e">
        <f>F13/F2</f>
        <v>#DIV/0!</v>
      </c>
      <c r="H13" s="75">
        <v>0</v>
      </c>
      <c r="I13" s="73" t="e">
        <f>H13/H2</f>
        <v>#DIV/0!</v>
      </c>
      <c r="J13" s="75">
        <v>0</v>
      </c>
      <c r="K13" s="73" t="e">
        <f>J13/J2</f>
        <v>#DIV/0!</v>
      </c>
      <c r="L13" s="75">
        <v>0</v>
      </c>
      <c r="M13" s="73" t="e">
        <f>L13/L2</f>
        <v>#DIV/0!</v>
      </c>
      <c r="N13" s="75">
        <v>0</v>
      </c>
      <c r="O13" s="73" t="e">
        <f>N13/N2</f>
        <v>#DIV/0!</v>
      </c>
      <c r="P13" s="75">
        <v>0</v>
      </c>
      <c r="Q13" s="73" t="e">
        <f>P13/P2</f>
        <v>#DIV/0!</v>
      </c>
      <c r="R13" s="75">
        <v>0</v>
      </c>
      <c r="S13" s="73" t="e">
        <f>R13/R2</f>
        <v>#DIV/0!</v>
      </c>
      <c r="T13" s="75">
        <v>0</v>
      </c>
      <c r="U13" s="73" t="e">
        <f>T13/T2</f>
        <v>#DIV/0!</v>
      </c>
      <c r="V13" s="75">
        <v>0</v>
      </c>
      <c r="W13" s="73" t="e">
        <f>V13/V2</f>
        <v>#DIV/0!</v>
      </c>
      <c r="X13" s="78">
        <v>0</v>
      </c>
      <c r="Y13" s="73" t="e">
        <f>X13/X2</f>
        <v>#DIV/0!</v>
      </c>
      <c r="Z13" s="78">
        <v>0</v>
      </c>
      <c r="AA13" s="73" t="e">
        <f>Z13/Z2</f>
        <v>#DIV/0!</v>
      </c>
    </row>
    <row r="14" spans="1:27" ht="15.75" hidden="1" customHeight="1" outlineLevel="1" x14ac:dyDescent="0.2">
      <c r="A14" s="71" t="s">
        <v>16</v>
      </c>
      <c r="B14" s="84">
        <f t="shared" si="1"/>
        <v>0</v>
      </c>
      <c r="C14" s="83">
        <f>B14/B2</f>
        <v>0</v>
      </c>
      <c r="D14" s="74">
        <f>D15+D16</f>
        <v>0</v>
      </c>
      <c r="E14" s="73">
        <f>D14/D2</f>
        <v>0</v>
      </c>
      <c r="F14" s="74">
        <f>F15+F16</f>
        <v>0</v>
      </c>
      <c r="G14" s="73" t="e">
        <f>F14/F2</f>
        <v>#DIV/0!</v>
      </c>
      <c r="H14" s="74">
        <f>H15+H16</f>
        <v>0</v>
      </c>
      <c r="I14" s="73" t="e">
        <f>H14/H2</f>
        <v>#DIV/0!</v>
      </c>
      <c r="J14" s="74">
        <f>J15+J16</f>
        <v>0</v>
      </c>
      <c r="K14" s="73" t="e">
        <f>J14/J2</f>
        <v>#DIV/0!</v>
      </c>
      <c r="L14" s="74">
        <f>L15+L16</f>
        <v>0</v>
      </c>
      <c r="M14" s="73" t="e">
        <f>L14/L2</f>
        <v>#DIV/0!</v>
      </c>
      <c r="N14" s="74">
        <f>N15+N16</f>
        <v>0</v>
      </c>
      <c r="O14" s="73" t="e">
        <f>N14/N2</f>
        <v>#DIV/0!</v>
      </c>
      <c r="P14" s="74">
        <f>P15+P16</f>
        <v>0</v>
      </c>
      <c r="Q14" s="73" t="e">
        <f>P14/P2</f>
        <v>#DIV/0!</v>
      </c>
      <c r="R14" s="74">
        <f>R15+R16</f>
        <v>0</v>
      </c>
      <c r="S14" s="73" t="e">
        <f>R14/R2</f>
        <v>#DIV/0!</v>
      </c>
      <c r="T14" s="74">
        <f>T15+T16</f>
        <v>0</v>
      </c>
      <c r="U14" s="73" t="e">
        <f>T14/T2</f>
        <v>#DIV/0!</v>
      </c>
      <c r="V14" s="74">
        <f>V15+V16</f>
        <v>0</v>
      </c>
      <c r="W14" s="73" t="e">
        <f>V14/V2</f>
        <v>#DIV/0!</v>
      </c>
      <c r="X14" s="74">
        <f>X15+X16</f>
        <v>0</v>
      </c>
      <c r="Y14" s="73" t="e">
        <f>X14/X2</f>
        <v>#DIV/0!</v>
      </c>
      <c r="Z14" s="74">
        <f>Z15+Z16</f>
        <v>0</v>
      </c>
      <c r="AA14" s="73" t="e">
        <f>Z14/Z2</f>
        <v>#DIV/0!</v>
      </c>
    </row>
    <row r="15" spans="1:27" ht="15.75" hidden="1" customHeight="1" outlineLevel="1" x14ac:dyDescent="0.2">
      <c r="A15" s="77" t="s">
        <v>172</v>
      </c>
      <c r="B15" s="84">
        <f t="shared" si="1"/>
        <v>0</v>
      </c>
      <c r="C15" s="83">
        <f>B15/B2</f>
        <v>0</v>
      </c>
      <c r="D15" s="76">
        <v>0</v>
      </c>
      <c r="E15" s="73">
        <f>D15/D2</f>
        <v>0</v>
      </c>
      <c r="F15" s="76">
        <v>0</v>
      </c>
      <c r="G15" s="73" t="e">
        <f>F15/F2</f>
        <v>#DIV/0!</v>
      </c>
      <c r="H15" s="76">
        <v>0</v>
      </c>
      <c r="I15" s="73" t="e">
        <f>H15/H2</f>
        <v>#DIV/0!</v>
      </c>
      <c r="J15" s="76">
        <v>0</v>
      </c>
      <c r="K15" s="73" t="e">
        <f>J15/J2</f>
        <v>#DIV/0!</v>
      </c>
      <c r="L15" s="76">
        <v>0</v>
      </c>
      <c r="M15" s="73" t="e">
        <f>L15/L2</f>
        <v>#DIV/0!</v>
      </c>
      <c r="N15" s="76">
        <v>0</v>
      </c>
      <c r="O15" s="73" t="e">
        <f>N15/N2</f>
        <v>#DIV/0!</v>
      </c>
      <c r="P15" s="76">
        <v>0</v>
      </c>
      <c r="Q15" s="73" t="e">
        <f>P15/P2</f>
        <v>#DIV/0!</v>
      </c>
      <c r="R15" s="76">
        <v>0</v>
      </c>
      <c r="S15" s="73" t="e">
        <f>R15/R2</f>
        <v>#DIV/0!</v>
      </c>
      <c r="T15" s="76">
        <v>0</v>
      </c>
      <c r="U15" s="73" t="e">
        <f>T15/T2</f>
        <v>#DIV/0!</v>
      </c>
      <c r="V15" s="76">
        <v>0</v>
      </c>
      <c r="W15" s="73" t="e">
        <f>V15/V2</f>
        <v>#DIV/0!</v>
      </c>
      <c r="X15" s="76">
        <v>0</v>
      </c>
      <c r="Y15" s="73" t="e">
        <f>X15/X2</f>
        <v>#DIV/0!</v>
      </c>
      <c r="Z15" s="76">
        <v>0</v>
      </c>
      <c r="AA15" s="73" t="e">
        <f>Z15/Z2</f>
        <v>#DIV/0!</v>
      </c>
    </row>
    <row r="16" spans="1:27" ht="15.75" hidden="1" customHeight="1" outlineLevel="1" x14ac:dyDescent="0.2">
      <c r="A16" s="77" t="s">
        <v>179</v>
      </c>
      <c r="B16" s="84">
        <f t="shared" si="1"/>
        <v>0</v>
      </c>
      <c r="C16" s="83">
        <f>B16/B2</f>
        <v>0</v>
      </c>
      <c r="D16" s="75">
        <v>0</v>
      </c>
      <c r="E16" s="73">
        <f>D16/D2</f>
        <v>0</v>
      </c>
      <c r="F16" s="75">
        <v>0</v>
      </c>
      <c r="G16" s="73" t="e">
        <f>F16/F2</f>
        <v>#DIV/0!</v>
      </c>
      <c r="H16" s="75">
        <v>0</v>
      </c>
      <c r="I16" s="73" t="e">
        <f>H16/H2</f>
        <v>#DIV/0!</v>
      </c>
      <c r="J16" s="75">
        <v>0</v>
      </c>
      <c r="K16" s="73" t="e">
        <f>J16/J2</f>
        <v>#DIV/0!</v>
      </c>
      <c r="L16" s="75">
        <v>0</v>
      </c>
      <c r="M16" s="73" t="e">
        <f>L16/L2</f>
        <v>#DIV/0!</v>
      </c>
      <c r="N16" s="75">
        <v>0</v>
      </c>
      <c r="O16" s="73" t="e">
        <f>N16/N2</f>
        <v>#DIV/0!</v>
      </c>
      <c r="P16" s="75">
        <v>0</v>
      </c>
      <c r="Q16" s="73" t="e">
        <f>P16/P2</f>
        <v>#DIV/0!</v>
      </c>
      <c r="R16" s="75">
        <v>0</v>
      </c>
      <c r="S16" s="73" t="e">
        <f>R16/R2</f>
        <v>#DIV/0!</v>
      </c>
      <c r="T16" s="76">
        <v>0</v>
      </c>
      <c r="U16" s="73" t="e">
        <f>T16/T2</f>
        <v>#DIV/0!</v>
      </c>
      <c r="V16" s="76">
        <v>0</v>
      </c>
      <c r="W16" s="73" t="e">
        <f>V16/V2</f>
        <v>#DIV/0!</v>
      </c>
      <c r="X16" s="76">
        <v>0</v>
      </c>
      <c r="Y16" s="73" t="e">
        <f>X16/X2</f>
        <v>#DIV/0!</v>
      </c>
      <c r="Z16" s="76">
        <v>0</v>
      </c>
      <c r="AA16" s="73" t="e">
        <f>Z16/Z2</f>
        <v>#DIV/0!</v>
      </c>
    </row>
    <row r="17" spans="1:27" s="79" customFormat="1" ht="15.75" customHeight="1" collapsed="1" x14ac:dyDescent="0.2">
      <c r="A17" s="86" t="s">
        <v>184</v>
      </c>
      <c r="B17" s="80">
        <f t="shared" si="0"/>
        <v>8859.4</v>
      </c>
      <c r="C17" s="81">
        <f>B17/B2</f>
        <v>1</v>
      </c>
      <c r="D17" s="80">
        <f>D3+D2</f>
        <v>8859.4</v>
      </c>
      <c r="E17" s="87">
        <f>D17/D2</f>
        <v>1</v>
      </c>
      <c r="F17" s="80">
        <f>F3+F2</f>
        <v>0</v>
      </c>
      <c r="G17" s="87" t="e">
        <f>F17/F2</f>
        <v>#DIV/0!</v>
      </c>
      <c r="H17" s="80">
        <f>H3+H2</f>
        <v>0</v>
      </c>
      <c r="I17" s="87" t="e">
        <f>H17/H2</f>
        <v>#DIV/0!</v>
      </c>
      <c r="J17" s="80">
        <f>J3+J2</f>
        <v>0</v>
      </c>
      <c r="K17" s="87" t="e">
        <f>J17/J2</f>
        <v>#DIV/0!</v>
      </c>
      <c r="L17" s="80">
        <f>L3+L2</f>
        <v>0</v>
      </c>
      <c r="M17" s="87" t="e">
        <f>L17/L2</f>
        <v>#DIV/0!</v>
      </c>
      <c r="N17" s="80">
        <f>N3+N2</f>
        <v>0</v>
      </c>
      <c r="O17" s="87" t="e">
        <f>N17/N2</f>
        <v>#DIV/0!</v>
      </c>
      <c r="P17" s="80">
        <f>P3+P2</f>
        <v>0</v>
      </c>
      <c r="Q17" s="87" t="e">
        <f>P17/P2</f>
        <v>#DIV/0!</v>
      </c>
      <c r="R17" s="80">
        <f>R3+R2</f>
        <v>0</v>
      </c>
      <c r="S17" s="87" t="e">
        <f>R17/R2</f>
        <v>#DIV/0!</v>
      </c>
      <c r="T17" s="80">
        <f>T3+T2</f>
        <v>0</v>
      </c>
      <c r="U17" s="87" t="e">
        <f>T17/T2</f>
        <v>#DIV/0!</v>
      </c>
      <c r="V17" s="80">
        <f>V3+V2</f>
        <v>0</v>
      </c>
      <c r="W17" s="87" t="e">
        <f>V17/V2</f>
        <v>#DIV/0!</v>
      </c>
      <c r="X17" s="80">
        <f>X3+X2</f>
        <v>0</v>
      </c>
      <c r="Y17" s="87" t="e">
        <f>X17/X2</f>
        <v>#DIV/0!</v>
      </c>
      <c r="Z17" s="80">
        <f>Z3+Z2</f>
        <v>0</v>
      </c>
      <c r="AA17" s="87" t="e">
        <f>Z17/Z2</f>
        <v>#DIV/0!</v>
      </c>
    </row>
    <row r="18" spans="1:27" s="79" customFormat="1" ht="15.75" customHeight="1" x14ac:dyDescent="0.2">
      <c r="A18" s="86" t="s">
        <v>185</v>
      </c>
      <c r="B18" s="80">
        <f>D18+F18+H18+J18+L18+N18+P18+R18+T18+V18+X18+Z18</f>
        <v>-6303.66</v>
      </c>
      <c r="C18" s="81">
        <f>B18/B2</f>
        <v>-0.71152222498137574</v>
      </c>
      <c r="D18" s="80">
        <f>+D19+D32+D38+D42</f>
        <v>-6303.66</v>
      </c>
      <c r="E18" s="87">
        <f>D18/D2</f>
        <v>-0.71152222498137574</v>
      </c>
      <c r="F18" s="80">
        <f>+F19+F32+F38+F42</f>
        <v>0</v>
      </c>
      <c r="G18" s="87" t="e">
        <f>F18/F2</f>
        <v>#DIV/0!</v>
      </c>
      <c r="H18" s="80">
        <f>+H19+H32+H38+H42</f>
        <v>0</v>
      </c>
      <c r="I18" s="87" t="e">
        <f>H18/H2</f>
        <v>#DIV/0!</v>
      </c>
      <c r="J18" s="80">
        <f>+J19+J32+J38+J42</f>
        <v>0</v>
      </c>
      <c r="K18" s="87" t="e">
        <f>J18/J2</f>
        <v>#DIV/0!</v>
      </c>
      <c r="L18" s="80">
        <f>+L19+L32+L38+L42</f>
        <v>0</v>
      </c>
      <c r="M18" s="87" t="e">
        <f>L18/L2</f>
        <v>#DIV/0!</v>
      </c>
      <c r="N18" s="80">
        <f>+N19+N32+N38+N42</f>
        <v>0</v>
      </c>
      <c r="O18" s="87" t="e">
        <f>N18/N2</f>
        <v>#DIV/0!</v>
      </c>
      <c r="P18" s="80">
        <f>+P19+P32+P38+P42</f>
        <v>0</v>
      </c>
      <c r="Q18" s="87" t="e">
        <f>P18/P2</f>
        <v>#DIV/0!</v>
      </c>
      <c r="R18" s="80">
        <f>+R19+R32+R38+R42</f>
        <v>0</v>
      </c>
      <c r="S18" s="87" t="e">
        <f>R18/R2</f>
        <v>#DIV/0!</v>
      </c>
      <c r="T18" s="80">
        <f>+T19+T32+T38+T42</f>
        <v>0</v>
      </c>
      <c r="U18" s="87" t="e">
        <f>T18/T2</f>
        <v>#DIV/0!</v>
      </c>
      <c r="V18" s="80">
        <f>+V19+V32+V38+V42</f>
        <v>0</v>
      </c>
      <c r="W18" s="87" t="e">
        <f>V18/V2</f>
        <v>#DIV/0!</v>
      </c>
      <c r="X18" s="80">
        <f>+X19+X32+X38+X42</f>
        <v>0</v>
      </c>
      <c r="Y18" s="87" t="e">
        <f>X18/X2</f>
        <v>#DIV/0!</v>
      </c>
      <c r="Z18" s="80">
        <f>+Z19+Z32+Z38+Z42</f>
        <v>0</v>
      </c>
      <c r="AA18" s="87" t="e">
        <f>Z18/Z2</f>
        <v>#DIV/0!</v>
      </c>
    </row>
    <row r="19" spans="1:27" ht="15.75" customHeight="1" outlineLevel="1" x14ac:dyDescent="0.2">
      <c r="A19" s="71" t="s">
        <v>173</v>
      </c>
      <c r="B19" s="80">
        <f t="shared" si="0"/>
        <v>-5853.01</v>
      </c>
      <c r="C19" s="83">
        <f>B19/B2</f>
        <v>-0.660655349120708</v>
      </c>
      <c r="D19" s="75">
        <f>SUM(D20:D31)</f>
        <v>-5853.01</v>
      </c>
      <c r="E19" s="73">
        <f>D19/D2</f>
        <v>-0.660655349120708</v>
      </c>
      <c r="F19" s="75">
        <f>SUM(F20:F31)</f>
        <v>0</v>
      </c>
      <c r="G19" s="73" t="e">
        <f>F19/F2</f>
        <v>#DIV/0!</v>
      </c>
      <c r="H19" s="75">
        <v>0</v>
      </c>
      <c r="I19" s="73" t="e">
        <f>H19/H2</f>
        <v>#DIV/0!</v>
      </c>
      <c r="J19" s="75">
        <f>SUM(J20:J31)</f>
        <v>0</v>
      </c>
      <c r="K19" s="73" t="e">
        <f>J19/J2</f>
        <v>#DIV/0!</v>
      </c>
      <c r="L19" s="75">
        <f>SUM(L20:L31)</f>
        <v>0</v>
      </c>
      <c r="M19" s="73" t="e">
        <f>L19/L2</f>
        <v>#DIV/0!</v>
      </c>
      <c r="N19" s="75">
        <f>SUM(N20:N31)</f>
        <v>0</v>
      </c>
      <c r="O19" s="73" t="e">
        <f>N19/N2</f>
        <v>#DIV/0!</v>
      </c>
      <c r="P19" s="75">
        <f>SUM(P20:P31)</f>
        <v>0</v>
      </c>
      <c r="Q19" s="73" t="e">
        <f>P19/P2</f>
        <v>#DIV/0!</v>
      </c>
      <c r="R19" s="75">
        <f>SUM(R20:R31)</f>
        <v>0</v>
      </c>
      <c r="S19" s="73" t="e">
        <f>R19/R2</f>
        <v>#DIV/0!</v>
      </c>
      <c r="T19" s="75">
        <f>SUM(T20:T31)</f>
        <v>0</v>
      </c>
      <c r="U19" s="73" t="e">
        <f>T19/T2</f>
        <v>#DIV/0!</v>
      </c>
      <c r="V19" s="75">
        <f>SUM(V20:V31)</f>
        <v>0</v>
      </c>
      <c r="W19" s="73" t="e">
        <f>V19/V2</f>
        <v>#DIV/0!</v>
      </c>
      <c r="X19" s="75">
        <f>SUM(X20:X31)</f>
        <v>0</v>
      </c>
      <c r="Y19" s="73" t="e">
        <f>X19/X2</f>
        <v>#DIV/0!</v>
      </c>
      <c r="Z19" s="75">
        <f>SUM(Z20:Z31)</f>
        <v>0</v>
      </c>
      <c r="AA19" s="73" t="e">
        <f>Z19/Z2</f>
        <v>#DIV/0!</v>
      </c>
    </row>
    <row r="20" spans="1:27" s="67" customFormat="1" ht="16.5" customHeight="1" outlineLevel="1" x14ac:dyDescent="0.2">
      <c r="A20" s="77" t="s">
        <v>190</v>
      </c>
      <c r="B20" s="82">
        <f t="shared" si="0"/>
        <v>-420</v>
      </c>
      <c r="C20" s="83">
        <f>B20/B2</f>
        <v>-4.7407273630268421E-2</v>
      </c>
      <c r="D20" s="75">
        <v>-420</v>
      </c>
      <c r="E20" s="73">
        <f>D20/D2</f>
        <v>-4.7407273630268421E-2</v>
      </c>
      <c r="F20" s="75">
        <v>0</v>
      </c>
      <c r="G20" s="73" t="e">
        <f>F20/F2</f>
        <v>#DIV/0!</v>
      </c>
      <c r="H20" s="75">
        <v>0</v>
      </c>
      <c r="I20" s="73" t="e">
        <f>H20/H2</f>
        <v>#DIV/0!</v>
      </c>
      <c r="J20" s="75">
        <v>0</v>
      </c>
      <c r="K20" s="73" t="e">
        <f>J20/J2</f>
        <v>#DIV/0!</v>
      </c>
      <c r="L20" s="75">
        <v>0</v>
      </c>
      <c r="M20" s="73" t="e">
        <f>L20/L2</f>
        <v>#DIV/0!</v>
      </c>
      <c r="N20" s="75">
        <v>0</v>
      </c>
      <c r="O20" s="73" t="e">
        <f>N20/N2</f>
        <v>#DIV/0!</v>
      </c>
      <c r="P20" s="75">
        <v>0</v>
      </c>
      <c r="Q20" s="73" t="e">
        <f>P20/P2</f>
        <v>#DIV/0!</v>
      </c>
      <c r="R20" s="75">
        <v>0</v>
      </c>
      <c r="S20" s="73" t="e">
        <f>R20/R2</f>
        <v>#DIV/0!</v>
      </c>
      <c r="T20" s="75">
        <v>0</v>
      </c>
      <c r="U20" s="73" t="e">
        <f>T20/T2</f>
        <v>#DIV/0!</v>
      </c>
      <c r="V20" s="75">
        <v>0</v>
      </c>
      <c r="W20" s="73" t="e">
        <f>V20/V2</f>
        <v>#DIV/0!</v>
      </c>
      <c r="X20" s="75">
        <v>0</v>
      </c>
      <c r="Y20" s="73" t="e">
        <f>X20/X2</f>
        <v>#DIV/0!</v>
      </c>
      <c r="Z20" s="75">
        <v>0</v>
      </c>
      <c r="AA20" s="73" t="e">
        <f>Z20/Z2</f>
        <v>#DIV/0!</v>
      </c>
    </row>
    <row r="21" spans="1:27" ht="15.75" customHeight="1" outlineLevel="1" x14ac:dyDescent="0.2">
      <c r="A21" s="77" t="s">
        <v>137</v>
      </c>
      <c r="B21" s="82">
        <f t="shared" si="0"/>
        <v>0</v>
      </c>
      <c r="C21" s="83">
        <f>B21/B2</f>
        <v>0</v>
      </c>
      <c r="D21" s="76">
        <v>0</v>
      </c>
      <c r="E21" s="73">
        <f>D21/D2</f>
        <v>0</v>
      </c>
      <c r="F21" s="76">
        <v>0</v>
      </c>
      <c r="G21" s="73" t="e">
        <f>F21/F2</f>
        <v>#DIV/0!</v>
      </c>
      <c r="H21" s="76">
        <v>0</v>
      </c>
      <c r="I21" s="73" t="e">
        <f>H21/H2</f>
        <v>#DIV/0!</v>
      </c>
      <c r="J21" s="76">
        <v>0</v>
      </c>
      <c r="K21" s="73" t="e">
        <f>J21/J2</f>
        <v>#DIV/0!</v>
      </c>
      <c r="L21" s="76">
        <v>0</v>
      </c>
      <c r="M21" s="73" t="e">
        <f>L21/L2</f>
        <v>#DIV/0!</v>
      </c>
      <c r="N21" s="76">
        <v>0</v>
      </c>
      <c r="O21" s="73" t="e">
        <f>N21/N2</f>
        <v>#DIV/0!</v>
      </c>
      <c r="P21" s="76">
        <v>0</v>
      </c>
      <c r="Q21" s="73" t="e">
        <f>P21/P2</f>
        <v>#DIV/0!</v>
      </c>
      <c r="R21" s="76">
        <v>0</v>
      </c>
      <c r="S21" s="73" t="e">
        <f>R21/R2</f>
        <v>#DIV/0!</v>
      </c>
      <c r="T21" s="76">
        <v>0</v>
      </c>
      <c r="U21" s="73" t="e">
        <f>T21/T2</f>
        <v>#DIV/0!</v>
      </c>
      <c r="V21" s="76">
        <v>0</v>
      </c>
      <c r="W21" s="73" t="e">
        <f>V21/V2</f>
        <v>#DIV/0!</v>
      </c>
      <c r="X21" s="76">
        <v>0</v>
      </c>
      <c r="Y21" s="73" t="e">
        <f>X21/X2</f>
        <v>#DIV/0!</v>
      </c>
      <c r="Z21" s="76">
        <v>0</v>
      </c>
      <c r="AA21" s="73" t="e">
        <f>Z21/Z2</f>
        <v>#DIV/0!</v>
      </c>
    </row>
    <row r="22" spans="1:27" ht="15.75" customHeight="1" outlineLevel="1" x14ac:dyDescent="0.2">
      <c r="A22" s="77" t="s">
        <v>139</v>
      </c>
      <c r="B22" s="82">
        <f t="shared" si="0"/>
        <v>0</v>
      </c>
      <c r="C22" s="83">
        <f>B22/B2</f>
        <v>0</v>
      </c>
      <c r="D22" s="76">
        <v>0</v>
      </c>
      <c r="E22" s="73">
        <f>D22/D2</f>
        <v>0</v>
      </c>
      <c r="F22" s="76">
        <v>0</v>
      </c>
      <c r="G22" s="73" t="e">
        <f>F22/F2</f>
        <v>#DIV/0!</v>
      </c>
      <c r="H22" s="76">
        <v>0</v>
      </c>
      <c r="I22" s="73" t="e">
        <f>H22/H2</f>
        <v>#DIV/0!</v>
      </c>
      <c r="J22" s="76">
        <v>0</v>
      </c>
      <c r="K22" s="73" t="e">
        <f>J22/J2</f>
        <v>#DIV/0!</v>
      </c>
      <c r="L22" s="76">
        <v>0</v>
      </c>
      <c r="M22" s="73" t="e">
        <f>L22/L2</f>
        <v>#DIV/0!</v>
      </c>
      <c r="N22" s="76">
        <v>0</v>
      </c>
      <c r="O22" s="73" t="e">
        <f>N22/N2</f>
        <v>#DIV/0!</v>
      </c>
      <c r="P22" s="76">
        <v>0</v>
      </c>
      <c r="Q22" s="73" t="e">
        <f>P22/P2</f>
        <v>#DIV/0!</v>
      </c>
      <c r="R22" s="76">
        <v>0</v>
      </c>
      <c r="S22" s="73" t="e">
        <f>R22/R2</f>
        <v>#DIV/0!</v>
      </c>
      <c r="T22" s="76">
        <v>0</v>
      </c>
      <c r="U22" s="73" t="e">
        <f>T22/T2</f>
        <v>#DIV/0!</v>
      </c>
      <c r="V22" s="76">
        <v>0</v>
      </c>
      <c r="W22" s="73" t="e">
        <f>V22/V2</f>
        <v>#DIV/0!</v>
      </c>
      <c r="X22" s="76">
        <v>0</v>
      </c>
      <c r="Y22" s="73" t="e">
        <f>X22/X2</f>
        <v>#DIV/0!</v>
      </c>
      <c r="Z22" s="76">
        <v>0</v>
      </c>
      <c r="AA22" s="73" t="e">
        <f>Z22/Z2</f>
        <v>#DIV/0!</v>
      </c>
    </row>
    <row r="23" spans="1:27" ht="15.75" customHeight="1" outlineLevel="1" x14ac:dyDescent="0.2">
      <c r="A23" s="77" t="s">
        <v>144</v>
      </c>
      <c r="B23" s="82">
        <f t="shared" si="0"/>
        <v>0</v>
      </c>
      <c r="C23" s="83">
        <v>-3.9262662824493342E-3</v>
      </c>
      <c r="D23" s="76">
        <v>0</v>
      </c>
      <c r="E23" s="73">
        <v>-3.9262662824493342E-3</v>
      </c>
      <c r="F23" s="76">
        <v>0</v>
      </c>
      <c r="G23" s="73">
        <v>-3.9262662824493342E-3</v>
      </c>
      <c r="H23" s="76">
        <v>0</v>
      </c>
      <c r="I23" s="73">
        <v>-3.9262662824493342E-3</v>
      </c>
      <c r="J23" s="76">
        <v>0</v>
      </c>
      <c r="K23" s="73">
        <v>-3.9262662824493342E-3</v>
      </c>
      <c r="L23" s="76">
        <v>0</v>
      </c>
      <c r="M23" s="73">
        <v>-3.9262662824493342E-3</v>
      </c>
      <c r="N23" s="76">
        <v>0</v>
      </c>
      <c r="O23" s="73">
        <v>-3.9262662824493342E-3</v>
      </c>
      <c r="P23" s="76">
        <v>0</v>
      </c>
      <c r="Q23" s="73">
        <v>-3.9262662824493342E-3</v>
      </c>
      <c r="R23" s="76">
        <v>0</v>
      </c>
      <c r="S23" s="73">
        <v>-3.9262662824493342E-3</v>
      </c>
      <c r="T23" s="76">
        <v>0</v>
      </c>
      <c r="U23" s="73">
        <v>-3.9262662824493342E-3</v>
      </c>
      <c r="V23" s="76">
        <v>0</v>
      </c>
      <c r="W23" s="73">
        <v>-3.9262662824493342E-3</v>
      </c>
      <c r="X23" s="76">
        <v>0</v>
      </c>
      <c r="Y23" s="73">
        <v>-3.9262662824493342E-3</v>
      </c>
      <c r="Z23" s="76">
        <v>0</v>
      </c>
      <c r="AA23" s="73">
        <v>-3.9262662824493342E-3</v>
      </c>
    </row>
    <row r="24" spans="1:27" ht="15.75" customHeight="1" outlineLevel="1" x14ac:dyDescent="0.2">
      <c r="A24" s="77" t="s">
        <v>166</v>
      </c>
      <c r="B24" s="82">
        <f t="shared" si="0"/>
        <v>0</v>
      </c>
      <c r="C24" s="83">
        <f>B24/B2</f>
        <v>0</v>
      </c>
      <c r="D24" s="76">
        <v>0</v>
      </c>
      <c r="E24" s="73">
        <f>D24/D2</f>
        <v>0</v>
      </c>
      <c r="F24" s="76">
        <v>0</v>
      </c>
      <c r="G24" s="73" t="e">
        <f>F24/F2</f>
        <v>#DIV/0!</v>
      </c>
      <c r="H24" s="76">
        <v>0</v>
      </c>
      <c r="I24" s="73" t="e">
        <f>H24/H2</f>
        <v>#DIV/0!</v>
      </c>
      <c r="J24" s="76">
        <v>0</v>
      </c>
      <c r="K24" s="73" t="e">
        <f>J24/J2</f>
        <v>#DIV/0!</v>
      </c>
      <c r="L24" s="76">
        <v>0</v>
      </c>
      <c r="M24" s="73" t="e">
        <f>L24/L2</f>
        <v>#DIV/0!</v>
      </c>
      <c r="N24" s="76">
        <v>0</v>
      </c>
      <c r="O24" s="73" t="e">
        <f>N24/N2</f>
        <v>#DIV/0!</v>
      </c>
      <c r="P24" s="76">
        <v>0</v>
      </c>
      <c r="Q24" s="73" t="e">
        <f>P24/P2</f>
        <v>#DIV/0!</v>
      </c>
      <c r="R24" s="76">
        <v>0</v>
      </c>
      <c r="S24" s="73" t="e">
        <f>R24/R2</f>
        <v>#DIV/0!</v>
      </c>
      <c r="T24" s="76">
        <v>0</v>
      </c>
      <c r="U24" s="73" t="e">
        <f>T24/T2</f>
        <v>#DIV/0!</v>
      </c>
      <c r="V24" s="76">
        <v>0</v>
      </c>
      <c r="W24" s="73" t="e">
        <f>V24/V2</f>
        <v>#DIV/0!</v>
      </c>
      <c r="X24" s="76">
        <v>0</v>
      </c>
      <c r="Y24" s="73" t="e">
        <f>X24/X2</f>
        <v>#DIV/0!</v>
      </c>
      <c r="Z24" s="76">
        <v>0</v>
      </c>
      <c r="AA24" s="73" t="e">
        <f>Z24/Z2</f>
        <v>#DIV/0!</v>
      </c>
    </row>
    <row r="25" spans="1:27" ht="15.75" customHeight="1" outlineLevel="1" x14ac:dyDescent="0.2">
      <c r="A25" s="77" t="s">
        <v>145</v>
      </c>
      <c r="B25" s="82">
        <f t="shared" si="0"/>
        <v>0</v>
      </c>
      <c r="C25" s="83">
        <f>B25/B2</f>
        <v>0</v>
      </c>
      <c r="D25" s="76">
        <v>0</v>
      </c>
      <c r="E25" s="73">
        <f>D25/D2</f>
        <v>0</v>
      </c>
      <c r="F25" s="76">
        <v>0</v>
      </c>
      <c r="G25" s="73" t="e">
        <f>F25/F2</f>
        <v>#DIV/0!</v>
      </c>
      <c r="H25" s="76">
        <v>0</v>
      </c>
      <c r="I25" s="73" t="e">
        <f>H25/H2</f>
        <v>#DIV/0!</v>
      </c>
      <c r="J25" s="76">
        <v>0</v>
      </c>
      <c r="K25" s="73" t="e">
        <f>J25/J2</f>
        <v>#DIV/0!</v>
      </c>
      <c r="L25" s="76">
        <v>0</v>
      </c>
      <c r="M25" s="73" t="e">
        <f>L25/L2</f>
        <v>#DIV/0!</v>
      </c>
      <c r="N25" s="76">
        <v>0</v>
      </c>
      <c r="O25" s="73" t="e">
        <f>N25/N2</f>
        <v>#DIV/0!</v>
      </c>
      <c r="P25" s="76">
        <v>0</v>
      </c>
      <c r="Q25" s="73" t="e">
        <f>P25/P2</f>
        <v>#DIV/0!</v>
      </c>
      <c r="R25" s="76">
        <v>0</v>
      </c>
      <c r="S25" s="73" t="e">
        <f>R25/R2</f>
        <v>#DIV/0!</v>
      </c>
      <c r="T25" s="76">
        <v>0</v>
      </c>
      <c r="U25" s="73" t="e">
        <f>T25/T2</f>
        <v>#DIV/0!</v>
      </c>
      <c r="V25" s="76">
        <v>0</v>
      </c>
      <c r="W25" s="73" t="e">
        <f>V25/V2</f>
        <v>#DIV/0!</v>
      </c>
      <c r="X25" s="76">
        <v>0</v>
      </c>
      <c r="Y25" s="73" t="e">
        <f>X25/X2</f>
        <v>#DIV/0!</v>
      </c>
      <c r="Z25" s="76">
        <v>0</v>
      </c>
      <c r="AA25" s="73" t="e">
        <f>Z25/Z2</f>
        <v>#DIV/0!</v>
      </c>
    </row>
    <row r="26" spans="1:27" ht="15.75" customHeight="1" outlineLevel="1" x14ac:dyDescent="0.2">
      <c r="A26" s="77" t="s">
        <v>142</v>
      </c>
      <c r="B26" s="82">
        <f t="shared" si="0"/>
        <v>0</v>
      </c>
      <c r="C26" s="83">
        <f>B26/B2</f>
        <v>0</v>
      </c>
      <c r="D26" s="76">
        <v>0</v>
      </c>
      <c r="E26" s="73">
        <f>D26/D2</f>
        <v>0</v>
      </c>
      <c r="F26" s="76">
        <v>0</v>
      </c>
      <c r="G26" s="73" t="e">
        <f>F26/F2</f>
        <v>#DIV/0!</v>
      </c>
      <c r="H26" s="76">
        <v>0</v>
      </c>
      <c r="I26" s="73" t="e">
        <f>H26/H2</f>
        <v>#DIV/0!</v>
      </c>
      <c r="J26" s="76">
        <v>0</v>
      </c>
      <c r="K26" s="73" t="e">
        <f>J26/J2</f>
        <v>#DIV/0!</v>
      </c>
      <c r="L26" s="76">
        <v>0</v>
      </c>
      <c r="M26" s="73" t="e">
        <f>L26/L2</f>
        <v>#DIV/0!</v>
      </c>
      <c r="N26" s="76">
        <v>0</v>
      </c>
      <c r="O26" s="73" t="e">
        <f>N26/N2</f>
        <v>#DIV/0!</v>
      </c>
      <c r="P26" s="76">
        <v>0</v>
      </c>
      <c r="Q26" s="73" t="e">
        <f>P26/P2</f>
        <v>#DIV/0!</v>
      </c>
      <c r="R26" s="76">
        <v>0</v>
      </c>
      <c r="S26" s="73" t="e">
        <f>R26/R2</f>
        <v>#DIV/0!</v>
      </c>
      <c r="T26" s="76">
        <v>0</v>
      </c>
      <c r="U26" s="73" t="e">
        <f>T26/T2</f>
        <v>#DIV/0!</v>
      </c>
      <c r="V26" s="76">
        <v>0</v>
      </c>
      <c r="W26" s="73" t="e">
        <f>V26/V2</f>
        <v>#DIV/0!</v>
      </c>
      <c r="X26" s="76">
        <v>0</v>
      </c>
      <c r="Y26" s="73" t="e">
        <f>X26/X2</f>
        <v>#DIV/0!</v>
      </c>
      <c r="Z26" s="76">
        <v>0</v>
      </c>
      <c r="AA26" s="73" t="e">
        <f>Z26/Z2</f>
        <v>#DIV/0!</v>
      </c>
    </row>
    <row r="27" spans="1:27" ht="15.75" customHeight="1" outlineLevel="1" x14ac:dyDescent="0.2">
      <c r="A27" s="77" t="s">
        <v>143</v>
      </c>
      <c r="B27" s="82">
        <f t="shared" si="0"/>
        <v>0</v>
      </c>
      <c r="C27" s="83">
        <f>B27/B2</f>
        <v>0</v>
      </c>
      <c r="D27" s="76">
        <v>0</v>
      </c>
      <c r="E27" s="73">
        <f>D27/D2</f>
        <v>0</v>
      </c>
      <c r="F27" s="76">
        <v>0</v>
      </c>
      <c r="G27" s="73" t="e">
        <f>F27/F2</f>
        <v>#DIV/0!</v>
      </c>
      <c r="H27" s="76">
        <v>0</v>
      </c>
      <c r="I27" s="73" t="e">
        <f>H27/H2</f>
        <v>#DIV/0!</v>
      </c>
      <c r="J27" s="76">
        <v>0</v>
      </c>
      <c r="K27" s="73" t="e">
        <f>J27/J2</f>
        <v>#DIV/0!</v>
      </c>
      <c r="L27" s="76">
        <v>0</v>
      </c>
      <c r="M27" s="73" t="e">
        <f>L27/L2</f>
        <v>#DIV/0!</v>
      </c>
      <c r="N27" s="76">
        <v>0</v>
      </c>
      <c r="O27" s="73" t="e">
        <f>N27/N2</f>
        <v>#DIV/0!</v>
      </c>
      <c r="P27" s="76">
        <v>0</v>
      </c>
      <c r="Q27" s="73" t="e">
        <f>P27/P2</f>
        <v>#DIV/0!</v>
      </c>
      <c r="R27" s="76">
        <v>0</v>
      </c>
      <c r="S27" s="73" t="e">
        <f>R27/R2</f>
        <v>#DIV/0!</v>
      </c>
      <c r="T27" s="76">
        <v>0</v>
      </c>
      <c r="U27" s="73" t="e">
        <f>T27/T2</f>
        <v>#DIV/0!</v>
      </c>
      <c r="V27" s="76">
        <v>0</v>
      </c>
      <c r="W27" s="73" t="e">
        <f>V27/V2</f>
        <v>#DIV/0!</v>
      </c>
      <c r="X27" s="76">
        <v>0</v>
      </c>
      <c r="Y27" s="73" t="e">
        <f>X27/X2</f>
        <v>#DIV/0!</v>
      </c>
      <c r="Z27" s="76">
        <v>0</v>
      </c>
      <c r="AA27" s="73" t="e">
        <f>Z27/Z2</f>
        <v>#DIV/0!</v>
      </c>
    </row>
    <row r="28" spans="1:27" ht="15.75" customHeight="1" outlineLevel="1" x14ac:dyDescent="0.2">
      <c r="A28" s="77" t="s">
        <v>141</v>
      </c>
      <c r="B28" s="82">
        <f t="shared" si="0"/>
        <v>0</v>
      </c>
      <c r="C28" s="83">
        <f>B28/B2</f>
        <v>0</v>
      </c>
      <c r="D28" s="76">
        <v>0</v>
      </c>
      <c r="E28" s="73">
        <f>D28/D2</f>
        <v>0</v>
      </c>
      <c r="F28" s="76">
        <v>0</v>
      </c>
      <c r="G28" s="73" t="e">
        <f>F28/F2</f>
        <v>#DIV/0!</v>
      </c>
      <c r="H28" s="76">
        <v>0</v>
      </c>
      <c r="I28" s="73" t="e">
        <f>H28/H2</f>
        <v>#DIV/0!</v>
      </c>
      <c r="J28" s="76">
        <v>0</v>
      </c>
      <c r="K28" s="73" t="e">
        <f>J28/J2</f>
        <v>#DIV/0!</v>
      </c>
      <c r="L28" s="76">
        <v>0</v>
      </c>
      <c r="M28" s="73" t="e">
        <f>L28/L2</f>
        <v>#DIV/0!</v>
      </c>
      <c r="N28" s="76">
        <v>0</v>
      </c>
      <c r="O28" s="73" t="e">
        <f>N28/N2</f>
        <v>#DIV/0!</v>
      </c>
      <c r="P28" s="76">
        <v>0</v>
      </c>
      <c r="Q28" s="73" t="e">
        <f>P28/P2</f>
        <v>#DIV/0!</v>
      </c>
      <c r="R28" s="76">
        <v>0</v>
      </c>
      <c r="S28" s="73" t="e">
        <f>R28/R2</f>
        <v>#DIV/0!</v>
      </c>
      <c r="T28" s="76">
        <v>0</v>
      </c>
      <c r="U28" s="73" t="e">
        <f>T28/T2</f>
        <v>#DIV/0!</v>
      </c>
      <c r="V28" s="76">
        <v>0</v>
      </c>
      <c r="W28" s="73" t="e">
        <f>V28/V2</f>
        <v>#DIV/0!</v>
      </c>
      <c r="X28" s="76">
        <v>0</v>
      </c>
      <c r="Y28" s="73" t="e">
        <f>X28/X2</f>
        <v>#DIV/0!</v>
      </c>
      <c r="Z28" s="76">
        <v>0</v>
      </c>
      <c r="AA28" s="73" t="e">
        <f>Z28/Z2</f>
        <v>#DIV/0!</v>
      </c>
    </row>
    <row r="29" spans="1:27" ht="15.75" customHeight="1" outlineLevel="1" x14ac:dyDescent="0.2">
      <c r="A29" s="77" t="s">
        <v>138</v>
      </c>
      <c r="B29" s="82">
        <f t="shared" si="0"/>
        <v>0</v>
      </c>
      <c r="C29" s="83">
        <f>B29/B2</f>
        <v>0</v>
      </c>
      <c r="D29" s="76">
        <v>0</v>
      </c>
      <c r="E29" s="73">
        <f>D29/D2</f>
        <v>0</v>
      </c>
      <c r="F29" s="76">
        <v>0</v>
      </c>
      <c r="G29" s="73" t="e">
        <f>F29/F2</f>
        <v>#DIV/0!</v>
      </c>
      <c r="H29" s="76">
        <v>0</v>
      </c>
      <c r="I29" s="73" t="e">
        <f>H29/H2</f>
        <v>#DIV/0!</v>
      </c>
      <c r="J29" s="76">
        <v>0</v>
      </c>
      <c r="K29" s="73" t="e">
        <f>J29/J2</f>
        <v>#DIV/0!</v>
      </c>
      <c r="L29" s="76">
        <v>0</v>
      </c>
      <c r="M29" s="73" t="e">
        <f>L29/L2</f>
        <v>#DIV/0!</v>
      </c>
      <c r="N29" s="76">
        <v>0</v>
      </c>
      <c r="O29" s="73" t="e">
        <f>N29/N2</f>
        <v>#DIV/0!</v>
      </c>
      <c r="P29" s="76">
        <v>0</v>
      </c>
      <c r="Q29" s="73" t="e">
        <f>P29/P2</f>
        <v>#DIV/0!</v>
      </c>
      <c r="R29" s="76">
        <v>0</v>
      </c>
      <c r="S29" s="73" t="e">
        <f>R29/R2</f>
        <v>#DIV/0!</v>
      </c>
      <c r="T29" s="76">
        <v>0</v>
      </c>
      <c r="U29" s="73" t="e">
        <f>T29/T2</f>
        <v>#DIV/0!</v>
      </c>
      <c r="V29" s="76">
        <v>0</v>
      </c>
      <c r="W29" s="73" t="e">
        <f>V29/V2</f>
        <v>#DIV/0!</v>
      </c>
      <c r="X29" s="76">
        <v>0</v>
      </c>
      <c r="Y29" s="73" t="e">
        <f>X29/X2</f>
        <v>#DIV/0!</v>
      </c>
      <c r="Z29" s="76">
        <v>0</v>
      </c>
      <c r="AA29" s="73" t="e">
        <f>Z29/Z2</f>
        <v>#DIV/0!</v>
      </c>
    </row>
    <row r="30" spans="1:27" ht="15.75" customHeight="1" outlineLevel="1" x14ac:dyDescent="0.2">
      <c r="A30" s="77" t="s">
        <v>140</v>
      </c>
      <c r="B30" s="82">
        <f t="shared" si="0"/>
        <v>0</v>
      </c>
      <c r="C30" s="83">
        <f>B30/B2</f>
        <v>0</v>
      </c>
      <c r="D30" s="76">
        <v>0</v>
      </c>
      <c r="E30" s="73">
        <f>D30/D2</f>
        <v>0</v>
      </c>
      <c r="F30" s="76">
        <v>0</v>
      </c>
      <c r="G30" s="73" t="e">
        <f>F30/F2</f>
        <v>#DIV/0!</v>
      </c>
      <c r="H30" s="76">
        <v>0</v>
      </c>
      <c r="I30" s="73" t="e">
        <f>H30/H2</f>
        <v>#DIV/0!</v>
      </c>
      <c r="J30" s="76">
        <v>0</v>
      </c>
      <c r="K30" s="73" t="e">
        <f>J30/J2</f>
        <v>#DIV/0!</v>
      </c>
      <c r="L30" s="76">
        <v>0</v>
      </c>
      <c r="M30" s="73" t="e">
        <f>L30/L2</f>
        <v>#DIV/0!</v>
      </c>
      <c r="N30" s="76">
        <v>0</v>
      </c>
      <c r="O30" s="73" t="e">
        <f>N30/N2</f>
        <v>#DIV/0!</v>
      </c>
      <c r="P30" s="76">
        <v>0</v>
      </c>
      <c r="Q30" s="73" t="e">
        <f>P30/P2</f>
        <v>#DIV/0!</v>
      </c>
      <c r="R30" s="76">
        <v>0</v>
      </c>
      <c r="S30" s="73" t="e">
        <f>R30/R2</f>
        <v>#DIV/0!</v>
      </c>
      <c r="T30" s="76">
        <v>0</v>
      </c>
      <c r="U30" s="73" t="e">
        <f>T30/T2</f>
        <v>#DIV/0!</v>
      </c>
      <c r="V30" s="76"/>
      <c r="W30" s="73" t="e">
        <f>V30/V2</f>
        <v>#DIV/0!</v>
      </c>
      <c r="X30" s="76">
        <v>0</v>
      </c>
      <c r="Y30" s="73" t="e">
        <f>X30/X2</f>
        <v>#DIV/0!</v>
      </c>
      <c r="Z30" s="76">
        <v>0</v>
      </c>
      <c r="AA30" s="73" t="e">
        <f>Z30/Z2</f>
        <v>#DIV/0!</v>
      </c>
    </row>
    <row r="31" spans="1:27" ht="15.75" customHeight="1" outlineLevel="1" x14ac:dyDescent="0.2">
      <c r="A31" s="77" t="s">
        <v>136</v>
      </c>
      <c r="B31" s="84">
        <v>-5552.27</v>
      </c>
      <c r="C31" s="83">
        <f>B31/B2</f>
        <v>-0.62670948371221535</v>
      </c>
      <c r="D31" s="76">
        <v>-5433.01</v>
      </c>
      <c r="E31" s="73">
        <f>D31/D2</f>
        <v>-0.61324807549043958</v>
      </c>
      <c r="F31" s="76">
        <v>0</v>
      </c>
      <c r="G31" s="73" t="e">
        <f>F31/F2</f>
        <v>#DIV/0!</v>
      </c>
      <c r="H31" s="76">
        <v>0</v>
      </c>
      <c r="I31" s="73" t="e">
        <f>H31/H2</f>
        <v>#DIV/0!</v>
      </c>
      <c r="J31" s="76">
        <v>0</v>
      </c>
      <c r="K31" s="73" t="e">
        <f>J31/J2</f>
        <v>#DIV/0!</v>
      </c>
      <c r="L31" s="76">
        <v>0</v>
      </c>
      <c r="M31" s="73" t="e">
        <f>L31/L2</f>
        <v>#DIV/0!</v>
      </c>
      <c r="N31" s="76">
        <v>0</v>
      </c>
      <c r="O31" s="73" t="e">
        <f>N31/N2</f>
        <v>#DIV/0!</v>
      </c>
      <c r="P31" s="76">
        <v>0</v>
      </c>
      <c r="Q31" s="73" t="e">
        <f>P31/P2</f>
        <v>#DIV/0!</v>
      </c>
      <c r="R31" s="76">
        <v>0</v>
      </c>
      <c r="S31" s="73" t="e">
        <f>R31/R2</f>
        <v>#DIV/0!</v>
      </c>
      <c r="T31" s="76">
        <v>0</v>
      </c>
      <c r="U31" s="73" t="e">
        <f>T31/T2</f>
        <v>#DIV/0!</v>
      </c>
      <c r="V31" s="76">
        <v>0</v>
      </c>
      <c r="W31" s="73" t="e">
        <f>V31/V2</f>
        <v>#DIV/0!</v>
      </c>
      <c r="X31" s="85">
        <v>0</v>
      </c>
      <c r="Y31" s="73" t="e">
        <f>X31/X2</f>
        <v>#DIV/0!</v>
      </c>
      <c r="Z31" s="85">
        <v>0</v>
      </c>
      <c r="AA31" s="73" t="e">
        <f>Z31/Z2</f>
        <v>#DIV/0!</v>
      </c>
    </row>
    <row r="32" spans="1:27" ht="15.75" customHeight="1" outlineLevel="1" x14ac:dyDescent="0.2">
      <c r="A32" s="71" t="s">
        <v>33</v>
      </c>
      <c r="B32" s="84">
        <f t="shared" si="0"/>
        <v>-99.9</v>
      </c>
      <c r="C32" s="83">
        <f>B32/B2</f>
        <v>-1.1276158656342418E-2</v>
      </c>
      <c r="D32" s="76">
        <f>SUM(D33:D37)</f>
        <v>-99.9</v>
      </c>
      <c r="E32" s="73">
        <f>D32/D2</f>
        <v>-1.1276158656342418E-2</v>
      </c>
      <c r="F32" s="76">
        <f>SUM(F33:F37)</f>
        <v>0</v>
      </c>
      <c r="G32" s="73" t="e">
        <f>F32/F2</f>
        <v>#DIV/0!</v>
      </c>
      <c r="H32" s="76">
        <f>SUM(H33:H37)</f>
        <v>0</v>
      </c>
      <c r="I32" s="73" t="e">
        <f>H32/H2</f>
        <v>#DIV/0!</v>
      </c>
      <c r="J32" s="76">
        <f>SUM(J33:J37)</f>
        <v>0</v>
      </c>
      <c r="K32" s="73" t="e">
        <f>J32/J2</f>
        <v>#DIV/0!</v>
      </c>
      <c r="L32" s="76">
        <f>SUM(L33:L37)</f>
        <v>0</v>
      </c>
      <c r="M32" s="73" t="e">
        <f>L32/L2</f>
        <v>#DIV/0!</v>
      </c>
      <c r="N32" s="76">
        <f>SUM(N33:N37)</f>
        <v>0</v>
      </c>
      <c r="O32" s="73" t="e">
        <f>N32/N2</f>
        <v>#DIV/0!</v>
      </c>
      <c r="P32" s="76">
        <f>SUM(P33:P37)</f>
        <v>0</v>
      </c>
      <c r="Q32" s="73" t="e">
        <f>P32/P2</f>
        <v>#DIV/0!</v>
      </c>
      <c r="R32" s="76">
        <v>0</v>
      </c>
      <c r="S32" s="73" t="e">
        <f>R32/R2</f>
        <v>#DIV/0!</v>
      </c>
      <c r="T32" s="76">
        <f>SUM(T33:T37)</f>
        <v>0</v>
      </c>
      <c r="U32" s="73" t="e">
        <f>T32/T2</f>
        <v>#DIV/0!</v>
      </c>
      <c r="V32" s="76">
        <f>SUM(V33:V37)</f>
        <v>0</v>
      </c>
      <c r="W32" s="73" t="e">
        <f>V32/V2</f>
        <v>#DIV/0!</v>
      </c>
      <c r="X32" s="76">
        <f>SUM(X33:X37)</f>
        <v>0</v>
      </c>
      <c r="Y32" s="73" t="e">
        <f>X32/X2</f>
        <v>#DIV/0!</v>
      </c>
      <c r="Z32" s="76">
        <f>SUM(Z33:Z37)</f>
        <v>0</v>
      </c>
      <c r="AA32" s="73" t="e">
        <f>Z32/Z2</f>
        <v>#DIV/0!</v>
      </c>
    </row>
    <row r="33" spans="1:29" ht="15.75" customHeight="1" outlineLevel="1" x14ac:dyDescent="0.2">
      <c r="A33" s="77" t="s">
        <v>148</v>
      </c>
      <c r="B33" s="84">
        <f t="shared" si="0"/>
        <v>-99.9</v>
      </c>
      <c r="C33" s="83">
        <f>B33/B2</f>
        <v>-1.1276158656342418E-2</v>
      </c>
      <c r="D33" s="76">
        <v>-99.9</v>
      </c>
      <c r="E33" s="73">
        <f>D33/D2</f>
        <v>-1.1276158656342418E-2</v>
      </c>
      <c r="F33" s="76">
        <v>0</v>
      </c>
      <c r="G33" s="73" t="e">
        <f>F33/F2</f>
        <v>#DIV/0!</v>
      </c>
      <c r="H33" s="76">
        <v>0</v>
      </c>
      <c r="I33" s="73" t="e">
        <f>H33/H2</f>
        <v>#DIV/0!</v>
      </c>
      <c r="J33" s="76">
        <v>0</v>
      </c>
      <c r="K33" s="73" t="e">
        <f>J33/J2</f>
        <v>#DIV/0!</v>
      </c>
      <c r="L33" s="76">
        <v>0</v>
      </c>
      <c r="M33" s="73" t="e">
        <f>L33/L2</f>
        <v>#DIV/0!</v>
      </c>
      <c r="N33" s="76">
        <v>0</v>
      </c>
      <c r="O33" s="73" t="e">
        <f>N33/N2</f>
        <v>#DIV/0!</v>
      </c>
      <c r="P33" s="76">
        <v>0</v>
      </c>
      <c r="Q33" s="73" t="e">
        <f>P33/P2</f>
        <v>#DIV/0!</v>
      </c>
      <c r="R33" s="76">
        <v>0</v>
      </c>
      <c r="S33" s="73" t="e">
        <f>R33/R2</f>
        <v>#DIV/0!</v>
      </c>
      <c r="T33" s="76">
        <v>0</v>
      </c>
      <c r="U33" s="73" t="e">
        <f>T33/T2</f>
        <v>#DIV/0!</v>
      </c>
      <c r="V33" s="76">
        <v>0</v>
      </c>
      <c r="W33" s="73" t="e">
        <f>V33/V2</f>
        <v>#DIV/0!</v>
      </c>
      <c r="X33" s="85">
        <v>0</v>
      </c>
      <c r="Y33" s="73" t="e">
        <f>X33/X2</f>
        <v>#DIV/0!</v>
      </c>
      <c r="Z33" s="85">
        <v>0</v>
      </c>
      <c r="AA33" s="73" t="e">
        <f>Z33/Z2</f>
        <v>#DIV/0!</v>
      </c>
    </row>
    <row r="34" spans="1:29" ht="15.75" customHeight="1" outlineLevel="1" x14ac:dyDescent="0.2">
      <c r="A34" s="77" t="s">
        <v>146</v>
      </c>
      <c r="B34" s="84">
        <f t="shared" si="0"/>
        <v>0</v>
      </c>
      <c r="C34" s="83">
        <f>B34/B2</f>
        <v>0</v>
      </c>
      <c r="D34" s="76">
        <v>0</v>
      </c>
      <c r="E34" s="73">
        <f>D34/D2</f>
        <v>0</v>
      </c>
      <c r="F34" s="76">
        <v>0</v>
      </c>
      <c r="G34" s="73" t="e">
        <f>F34/F2</f>
        <v>#DIV/0!</v>
      </c>
      <c r="H34" s="76">
        <v>0</v>
      </c>
      <c r="I34" s="73" t="e">
        <f>H34/H2</f>
        <v>#DIV/0!</v>
      </c>
      <c r="J34" s="76">
        <v>0</v>
      </c>
      <c r="K34" s="73" t="e">
        <f>J34/J2</f>
        <v>#DIV/0!</v>
      </c>
      <c r="L34" s="76">
        <v>0</v>
      </c>
      <c r="M34" s="73" t="e">
        <f>L34/L2</f>
        <v>#DIV/0!</v>
      </c>
      <c r="N34" s="76">
        <v>0</v>
      </c>
      <c r="O34" s="73" t="e">
        <f>N34/N2</f>
        <v>#DIV/0!</v>
      </c>
      <c r="P34" s="76">
        <v>0</v>
      </c>
      <c r="Q34" s="73" t="e">
        <f>P34/P2</f>
        <v>#DIV/0!</v>
      </c>
      <c r="R34" s="76">
        <v>0</v>
      </c>
      <c r="S34" s="73" t="e">
        <f>R34/R2</f>
        <v>#DIV/0!</v>
      </c>
      <c r="T34" s="76">
        <v>0</v>
      </c>
      <c r="U34" s="73" t="e">
        <f>T34/T2</f>
        <v>#DIV/0!</v>
      </c>
      <c r="V34" s="76">
        <v>0</v>
      </c>
      <c r="W34" s="73" t="e">
        <f>V34/V2</f>
        <v>#DIV/0!</v>
      </c>
      <c r="X34" s="85">
        <v>0</v>
      </c>
      <c r="Y34" s="73" t="e">
        <f>X34/X2</f>
        <v>#DIV/0!</v>
      </c>
      <c r="Z34" s="85">
        <v>0</v>
      </c>
      <c r="AA34" s="73" t="e">
        <f>Z34/Z2</f>
        <v>#DIV/0!</v>
      </c>
    </row>
    <row r="35" spans="1:29" ht="15.75" customHeight="1" outlineLevel="1" x14ac:dyDescent="0.2">
      <c r="A35" s="77" t="s">
        <v>175</v>
      </c>
      <c r="B35" s="84">
        <f t="shared" si="0"/>
        <v>0</v>
      </c>
      <c r="C35" s="83">
        <f>B35/B2</f>
        <v>0</v>
      </c>
      <c r="D35" s="76">
        <v>0</v>
      </c>
      <c r="E35" s="73">
        <f>D35/D2</f>
        <v>0</v>
      </c>
      <c r="F35" s="76">
        <v>0</v>
      </c>
      <c r="G35" s="73" t="e">
        <f>F35/F2</f>
        <v>#DIV/0!</v>
      </c>
      <c r="H35" s="76">
        <v>0</v>
      </c>
      <c r="I35" s="73" t="e">
        <f>H35/H2</f>
        <v>#DIV/0!</v>
      </c>
      <c r="J35" s="76">
        <v>0</v>
      </c>
      <c r="K35" s="73" t="e">
        <f>J35/J2</f>
        <v>#DIV/0!</v>
      </c>
      <c r="L35" s="76">
        <v>0</v>
      </c>
      <c r="M35" s="73" t="e">
        <f>L35/L2</f>
        <v>#DIV/0!</v>
      </c>
      <c r="N35" s="76">
        <v>0</v>
      </c>
      <c r="O35" s="73" t="e">
        <f>N35/N2</f>
        <v>#DIV/0!</v>
      </c>
      <c r="P35" s="76">
        <v>0</v>
      </c>
      <c r="Q35" s="73" t="e">
        <f>P35/P2</f>
        <v>#DIV/0!</v>
      </c>
      <c r="R35" s="76">
        <v>0</v>
      </c>
      <c r="S35" s="73" t="e">
        <f>R35/R2</f>
        <v>#DIV/0!</v>
      </c>
      <c r="T35" s="76">
        <v>0</v>
      </c>
      <c r="U35" s="73" t="e">
        <f>T35/T2</f>
        <v>#DIV/0!</v>
      </c>
      <c r="V35" s="76">
        <v>0</v>
      </c>
      <c r="W35" s="73" t="e">
        <f>V35/V2</f>
        <v>#DIV/0!</v>
      </c>
      <c r="X35" s="85">
        <v>0</v>
      </c>
      <c r="Y35" s="73" t="e">
        <f>X35/X2</f>
        <v>#DIV/0!</v>
      </c>
      <c r="Z35" s="85">
        <v>0</v>
      </c>
      <c r="AA35" s="73" t="e">
        <f>Z35/Z2</f>
        <v>#DIV/0!</v>
      </c>
    </row>
    <row r="36" spans="1:29" ht="15.75" customHeight="1" outlineLevel="1" x14ac:dyDescent="0.2">
      <c r="A36" s="77" t="s">
        <v>165</v>
      </c>
      <c r="B36" s="84">
        <f t="shared" si="0"/>
        <v>0</v>
      </c>
      <c r="C36" s="83">
        <f>B36/B2</f>
        <v>0</v>
      </c>
      <c r="D36" s="76">
        <v>0</v>
      </c>
      <c r="E36" s="73">
        <f>D36/D2</f>
        <v>0</v>
      </c>
      <c r="F36" s="76">
        <v>0</v>
      </c>
      <c r="G36" s="73" t="e">
        <f>F36/F2</f>
        <v>#DIV/0!</v>
      </c>
      <c r="H36" s="76">
        <v>0</v>
      </c>
      <c r="I36" s="73" t="e">
        <f>H36/H2</f>
        <v>#DIV/0!</v>
      </c>
      <c r="J36" s="76">
        <v>0</v>
      </c>
      <c r="K36" s="73" t="e">
        <f>J36/J2</f>
        <v>#DIV/0!</v>
      </c>
      <c r="L36" s="76">
        <v>0</v>
      </c>
      <c r="M36" s="73" t="e">
        <f>L36/L2</f>
        <v>#DIV/0!</v>
      </c>
      <c r="N36" s="76">
        <v>0</v>
      </c>
      <c r="O36" s="73" t="e">
        <f>N36/N2</f>
        <v>#DIV/0!</v>
      </c>
      <c r="P36" s="76">
        <v>0</v>
      </c>
      <c r="Q36" s="73" t="e">
        <f>P36/P2</f>
        <v>#DIV/0!</v>
      </c>
      <c r="R36" s="76">
        <v>0</v>
      </c>
      <c r="S36" s="73" t="e">
        <f>R36/R2</f>
        <v>#DIV/0!</v>
      </c>
      <c r="T36" s="76">
        <v>0</v>
      </c>
      <c r="U36" s="73" t="e">
        <f>T36/T2</f>
        <v>#DIV/0!</v>
      </c>
      <c r="V36" s="76">
        <v>0</v>
      </c>
      <c r="W36" s="73" t="e">
        <f>V36/V2</f>
        <v>#DIV/0!</v>
      </c>
      <c r="X36" s="76">
        <v>0</v>
      </c>
      <c r="Y36" s="73" t="e">
        <f>X36/X2</f>
        <v>#DIV/0!</v>
      </c>
      <c r="Z36" s="76">
        <v>0</v>
      </c>
      <c r="AA36" s="73" t="e">
        <f>Z36/Z2</f>
        <v>#DIV/0!</v>
      </c>
    </row>
    <row r="37" spans="1:29" ht="15.75" customHeight="1" outlineLevel="1" x14ac:dyDescent="0.2">
      <c r="A37" s="77" t="s">
        <v>149</v>
      </c>
      <c r="B37" s="84">
        <f t="shared" si="0"/>
        <v>0</v>
      </c>
      <c r="C37" s="83">
        <f>B37/B2</f>
        <v>0</v>
      </c>
      <c r="D37" s="76">
        <v>0</v>
      </c>
      <c r="E37" s="73">
        <f>D37/D2</f>
        <v>0</v>
      </c>
      <c r="F37" s="76">
        <v>0</v>
      </c>
      <c r="G37" s="73" t="e">
        <f>F37/F2</f>
        <v>#DIV/0!</v>
      </c>
      <c r="H37" s="76">
        <v>0</v>
      </c>
      <c r="I37" s="73" t="e">
        <f>H37/H2</f>
        <v>#DIV/0!</v>
      </c>
      <c r="J37" s="76">
        <v>0</v>
      </c>
      <c r="K37" s="73" t="e">
        <f>J37/J2</f>
        <v>#DIV/0!</v>
      </c>
      <c r="L37" s="76">
        <v>0</v>
      </c>
      <c r="M37" s="73" t="e">
        <f>L37/L2</f>
        <v>#DIV/0!</v>
      </c>
      <c r="N37" s="76">
        <v>0</v>
      </c>
      <c r="O37" s="73" t="e">
        <f>N37/N2</f>
        <v>#DIV/0!</v>
      </c>
      <c r="P37" s="76">
        <v>0</v>
      </c>
      <c r="Q37" s="73" t="e">
        <f>P37/P2</f>
        <v>#DIV/0!</v>
      </c>
      <c r="R37" s="76">
        <v>0</v>
      </c>
      <c r="S37" s="73" t="e">
        <f>R37/R2</f>
        <v>#DIV/0!</v>
      </c>
      <c r="T37" s="76">
        <v>0</v>
      </c>
      <c r="U37" s="73" t="e">
        <f>T37/T2</f>
        <v>#DIV/0!</v>
      </c>
      <c r="V37" s="76">
        <v>0</v>
      </c>
      <c r="W37" s="73" t="e">
        <f>V37/V2</f>
        <v>#DIV/0!</v>
      </c>
      <c r="X37" s="85">
        <v>0</v>
      </c>
      <c r="Y37" s="73" t="e">
        <f>X37/X2</f>
        <v>#DIV/0!</v>
      </c>
      <c r="Z37" s="85">
        <v>0</v>
      </c>
      <c r="AA37" s="73" t="e">
        <f>Z37/Z2</f>
        <v>#DIV/0!</v>
      </c>
    </row>
    <row r="38" spans="1:29" ht="15.75" customHeight="1" outlineLevel="1" x14ac:dyDescent="0.2">
      <c r="A38" s="71" t="s">
        <v>150</v>
      </c>
      <c r="B38" s="84">
        <f t="shared" si="0"/>
        <v>-130</v>
      </c>
      <c r="C38" s="83">
        <f>B38/B2</f>
        <v>-1.467367993317832E-2</v>
      </c>
      <c r="D38" s="76">
        <f>D39+D40+D41</f>
        <v>-130</v>
      </c>
      <c r="E38" s="73">
        <f>D38/D2</f>
        <v>-1.467367993317832E-2</v>
      </c>
      <c r="F38" s="76">
        <f>F39+F40+F41</f>
        <v>0</v>
      </c>
      <c r="G38" s="73" t="e">
        <f>F38/F2</f>
        <v>#DIV/0!</v>
      </c>
      <c r="H38" s="76">
        <f>H39+H40+H41</f>
        <v>0</v>
      </c>
      <c r="I38" s="73" t="e">
        <f>H38/H2</f>
        <v>#DIV/0!</v>
      </c>
      <c r="J38" s="76">
        <f>J39+J40+J41</f>
        <v>0</v>
      </c>
      <c r="K38" s="73" t="e">
        <f>J38/J2</f>
        <v>#DIV/0!</v>
      </c>
      <c r="L38" s="76">
        <f>L39+L40+L41</f>
        <v>0</v>
      </c>
      <c r="M38" s="73" t="e">
        <f>L38/L2</f>
        <v>#DIV/0!</v>
      </c>
      <c r="N38" s="76">
        <f>N39+N40+N41</f>
        <v>0</v>
      </c>
      <c r="O38" s="73" t="e">
        <f>N38/N2</f>
        <v>#DIV/0!</v>
      </c>
      <c r="P38" s="76">
        <f>P39+P40+P41</f>
        <v>0</v>
      </c>
      <c r="Q38" s="73" t="e">
        <f>P38/P2</f>
        <v>#DIV/0!</v>
      </c>
      <c r="R38" s="76">
        <f>R39+R40+R41</f>
        <v>0</v>
      </c>
      <c r="S38" s="73" t="e">
        <f>R38/R2</f>
        <v>#DIV/0!</v>
      </c>
      <c r="T38" s="76">
        <f>T39+T40+T41</f>
        <v>0</v>
      </c>
      <c r="U38" s="73" t="e">
        <f>T38/T2</f>
        <v>#DIV/0!</v>
      </c>
      <c r="V38" s="76">
        <f>V39+V40+V41</f>
        <v>0</v>
      </c>
      <c r="W38" s="73" t="e">
        <f>V38/V2</f>
        <v>#DIV/0!</v>
      </c>
      <c r="X38" s="76">
        <f>X39+X40+X41</f>
        <v>0</v>
      </c>
      <c r="Y38" s="73" t="e">
        <f>X38/X2</f>
        <v>#DIV/0!</v>
      </c>
      <c r="Z38" s="76">
        <f>Z39+Z40+Z41</f>
        <v>0</v>
      </c>
      <c r="AA38" s="73" t="e">
        <f>Z38/Z2</f>
        <v>#DIV/0!</v>
      </c>
      <c r="AB38" s="76"/>
      <c r="AC38" s="76"/>
    </row>
    <row r="39" spans="1:29" ht="15.75" customHeight="1" outlineLevel="1" x14ac:dyDescent="0.2">
      <c r="A39" s="77" t="s">
        <v>191</v>
      </c>
      <c r="B39" s="84">
        <f t="shared" si="0"/>
        <v>0</v>
      </c>
      <c r="C39" s="83">
        <f>B39/B2</f>
        <v>0</v>
      </c>
      <c r="D39" s="76">
        <v>0</v>
      </c>
      <c r="E39" s="73">
        <f>D39/D2</f>
        <v>0</v>
      </c>
      <c r="F39" s="76">
        <v>0</v>
      </c>
      <c r="G39" s="73" t="e">
        <f>F39/F2</f>
        <v>#DIV/0!</v>
      </c>
      <c r="H39" s="76">
        <v>0</v>
      </c>
      <c r="I39" s="73" t="e">
        <f>H39/H2</f>
        <v>#DIV/0!</v>
      </c>
      <c r="J39" s="76">
        <v>0</v>
      </c>
      <c r="K39" s="73" t="e">
        <f>J39/J2</f>
        <v>#DIV/0!</v>
      </c>
      <c r="L39" s="76">
        <v>0</v>
      </c>
      <c r="M39" s="73" t="e">
        <f>L39/L2</f>
        <v>#DIV/0!</v>
      </c>
      <c r="N39" s="76">
        <v>0</v>
      </c>
      <c r="O39" s="73" t="e">
        <f>N39/N2</f>
        <v>#DIV/0!</v>
      </c>
      <c r="P39" s="76">
        <v>0</v>
      </c>
      <c r="Q39" s="73" t="e">
        <f>P39/P2</f>
        <v>#DIV/0!</v>
      </c>
      <c r="R39" s="76">
        <v>0</v>
      </c>
      <c r="S39" s="73" t="e">
        <f>R39/R2</f>
        <v>#DIV/0!</v>
      </c>
      <c r="T39" s="76">
        <v>0</v>
      </c>
      <c r="U39" s="73" t="e">
        <f>T39/T2</f>
        <v>#DIV/0!</v>
      </c>
      <c r="V39" s="76">
        <v>0</v>
      </c>
      <c r="W39" s="73" t="e">
        <f>V39/V2</f>
        <v>#DIV/0!</v>
      </c>
      <c r="X39" s="76">
        <v>0</v>
      </c>
      <c r="Y39" s="73" t="e">
        <f>X39/X2</f>
        <v>#DIV/0!</v>
      </c>
      <c r="Z39" s="76">
        <v>0</v>
      </c>
      <c r="AA39" s="73" t="e">
        <f>Z39/Z2</f>
        <v>#DIV/0!</v>
      </c>
    </row>
    <row r="40" spans="1:29" ht="15.75" customHeight="1" outlineLevel="1" x14ac:dyDescent="0.2">
      <c r="A40" s="77" t="s">
        <v>192</v>
      </c>
      <c r="B40" s="84">
        <f t="shared" si="0"/>
        <v>0</v>
      </c>
      <c r="C40" s="83">
        <f>B40/B2</f>
        <v>0</v>
      </c>
      <c r="D40" s="76">
        <v>0</v>
      </c>
      <c r="E40" s="73">
        <f>D40/D2</f>
        <v>0</v>
      </c>
      <c r="F40" s="76">
        <v>0</v>
      </c>
      <c r="G40" s="73" t="e">
        <f>F40/F2</f>
        <v>#DIV/0!</v>
      </c>
      <c r="H40" s="76">
        <v>0</v>
      </c>
      <c r="I40" s="73" t="e">
        <f>H40/H2</f>
        <v>#DIV/0!</v>
      </c>
      <c r="J40" s="76">
        <v>0</v>
      </c>
      <c r="K40" s="73" t="e">
        <f>J40/J2</f>
        <v>#DIV/0!</v>
      </c>
      <c r="L40" s="76">
        <v>0</v>
      </c>
      <c r="M40" s="73" t="e">
        <f>L40/L2</f>
        <v>#DIV/0!</v>
      </c>
      <c r="N40" s="76">
        <v>0</v>
      </c>
      <c r="O40" s="73" t="e">
        <f>N40/N2</f>
        <v>#DIV/0!</v>
      </c>
      <c r="P40" s="76">
        <v>0</v>
      </c>
      <c r="Q40" s="73" t="e">
        <f>P40/P2</f>
        <v>#DIV/0!</v>
      </c>
      <c r="R40" s="76">
        <v>0</v>
      </c>
      <c r="S40" s="73" t="e">
        <f>R40/R2</f>
        <v>#DIV/0!</v>
      </c>
      <c r="T40" s="76">
        <v>0</v>
      </c>
      <c r="U40" s="73" t="e">
        <f>T40/T2</f>
        <v>#DIV/0!</v>
      </c>
      <c r="V40" s="76">
        <v>0</v>
      </c>
      <c r="W40" s="73" t="e">
        <f>V40/V2</f>
        <v>#DIV/0!</v>
      </c>
      <c r="X40" s="76">
        <v>0</v>
      </c>
      <c r="Y40" s="73" t="e">
        <f>X40/X2</f>
        <v>#DIV/0!</v>
      </c>
      <c r="Z40" s="76">
        <v>0</v>
      </c>
      <c r="AA40" s="73" t="e">
        <f>Z40/Z2</f>
        <v>#DIV/0!</v>
      </c>
    </row>
    <row r="41" spans="1:29" ht="15.75" customHeight="1" outlineLevel="1" x14ac:dyDescent="0.2">
      <c r="A41" s="77" t="s">
        <v>210</v>
      </c>
      <c r="B41" s="84">
        <v>0</v>
      </c>
      <c r="C41" s="83">
        <f>B41/B2</f>
        <v>0</v>
      </c>
      <c r="D41" s="76">
        <v>-130</v>
      </c>
      <c r="E41" s="73">
        <f>D41/D2</f>
        <v>-1.467367993317832E-2</v>
      </c>
      <c r="F41" s="76">
        <v>0</v>
      </c>
      <c r="G41" s="73" t="e">
        <f>F41/F2</f>
        <v>#DIV/0!</v>
      </c>
      <c r="H41" s="76">
        <v>0</v>
      </c>
      <c r="I41" s="73" t="e">
        <f>H41/H2</f>
        <v>#DIV/0!</v>
      </c>
      <c r="J41" s="76">
        <v>0</v>
      </c>
      <c r="K41" s="73" t="e">
        <f>J41/J2</f>
        <v>#DIV/0!</v>
      </c>
      <c r="L41" s="76">
        <v>0</v>
      </c>
      <c r="M41" s="73" t="e">
        <f>L41/L2</f>
        <v>#DIV/0!</v>
      </c>
      <c r="N41" s="76">
        <v>0</v>
      </c>
      <c r="O41" s="73" t="e">
        <f>N41/N2</f>
        <v>#DIV/0!</v>
      </c>
      <c r="P41" s="76">
        <v>0</v>
      </c>
      <c r="Q41" s="73" t="e">
        <f>P41/P2</f>
        <v>#DIV/0!</v>
      </c>
      <c r="R41" s="76">
        <v>0</v>
      </c>
      <c r="S41" s="73" t="e">
        <f>R41/R2</f>
        <v>#DIV/0!</v>
      </c>
      <c r="T41" s="76">
        <v>0</v>
      </c>
      <c r="U41" s="73" t="e">
        <f>T41/T2</f>
        <v>#DIV/0!</v>
      </c>
      <c r="V41" s="76">
        <v>0</v>
      </c>
      <c r="W41" s="73" t="e">
        <f>V41/V2</f>
        <v>#DIV/0!</v>
      </c>
      <c r="X41" s="76">
        <v>0</v>
      </c>
      <c r="Y41" s="73" t="e">
        <f>X41/X2</f>
        <v>#DIV/0!</v>
      </c>
      <c r="Z41" s="76">
        <v>0</v>
      </c>
      <c r="AA41" s="73" t="e">
        <f>Z41/Z2</f>
        <v>#DIV/0!</v>
      </c>
    </row>
    <row r="42" spans="1:29" ht="15.75" customHeight="1" outlineLevel="1" x14ac:dyDescent="0.2">
      <c r="A42" s="71" t="s">
        <v>194</v>
      </c>
      <c r="B42" s="84">
        <f t="shared" si="0"/>
        <v>-220.75</v>
      </c>
      <c r="C42" s="83">
        <f>B42/B2</f>
        <v>-2.4917037271147031E-2</v>
      </c>
      <c r="D42" s="76">
        <f>D43+D44+D45+D46</f>
        <v>-220.75</v>
      </c>
      <c r="E42" s="73">
        <f>D42/D2</f>
        <v>-2.4917037271147031E-2</v>
      </c>
      <c r="F42" s="76">
        <f>F43+F44+F45+F46</f>
        <v>0</v>
      </c>
      <c r="G42" s="73" t="e">
        <f>F42/F2</f>
        <v>#DIV/0!</v>
      </c>
      <c r="H42" s="76">
        <f>H43+H44+H45+H46</f>
        <v>0</v>
      </c>
      <c r="I42" s="73" t="e">
        <f>H42/H2</f>
        <v>#DIV/0!</v>
      </c>
      <c r="J42" s="76">
        <f>J43+J44+J45+J46</f>
        <v>0</v>
      </c>
      <c r="K42" s="73" t="e">
        <f>J42/J2</f>
        <v>#DIV/0!</v>
      </c>
      <c r="L42" s="76">
        <f>L43+L44+L45+L46</f>
        <v>0</v>
      </c>
      <c r="M42" s="73" t="e">
        <f>L42/L2</f>
        <v>#DIV/0!</v>
      </c>
      <c r="N42" s="76">
        <f>N43+N44+N45+N46</f>
        <v>0</v>
      </c>
      <c r="O42" s="73" t="e">
        <f>N42/N2</f>
        <v>#DIV/0!</v>
      </c>
      <c r="P42" s="76">
        <f>P43+P44+P45+P46</f>
        <v>0</v>
      </c>
      <c r="Q42" s="73" t="e">
        <f>P42/P2</f>
        <v>#DIV/0!</v>
      </c>
      <c r="R42" s="76">
        <v>0</v>
      </c>
      <c r="S42" s="73" t="e">
        <f>R42/R2</f>
        <v>#DIV/0!</v>
      </c>
      <c r="T42" s="76">
        <f>T43+T44+T45+T46</f>
        <v>0</v>
      </c>
      <c r="U42" s="73" t="e">
        <f>T42/T2</f>
        <v>#DIV/0!</v>
      </c>
      <c r="V42" s="76">
        <f>V43+V44+V45+V46</f>
        <v>0</v>
      </c>
      <c r="W42" s="73" t="e">
        <f>V42/V2</f>
        <v>#DIV/0!</v>
      </c>
      <c r="X42" s="76">
        <f>X43+X44+X45+X46</f>
        <v>0</v>
      </c>
      <c r="Y42" s="73" t="e">
        <f>X42/X2</f>
        <v>#DIV/0!</v>
      </c>
      <c r="Z42" s="76">
        <f>Z43+Z44+Z45+Z46</f>
        <v>0</v>
      </c>
      <c r="AA42" s="73" t="e">
        <f>Z42/Z2</f>
        <v>#DIV/0!</v>
      </c>
    </row>
    <row r="43" spans="1:29" ht="15.75" customHeight="1" outlineLevel="1" x14ac:dyDescent="0.2">
      <c r="A43" s="77" t="s">
        <v>195</v>
      </c>
      <c r="B43" s="84">
        <f t="shared" si="0"/>
        <v>0</v>
      </c>
      <c r="C43" s="83">
        <f>B43/B2</f>
        <v>0</v>
      </c>
      <c r="D43" s="76">
        <v>0</v>
      </c>
      <c r="E43" s="73">
        <f>D43/D2</f>
        <v>0</v>
      </c>
      <c r="F43" s="76">
        <v>0</v>
      </c>
      <c r="G43" s="73" t="e">
        <f>F43/F2</f>
        <v>#DIV/0!</v>
      </c>
      <c r="H43" s="76">
        <v>0</v>
      </c>
      <c r="I43" s="73" t="e">
        <f>H43/H2</f>
        <v>#DIV/0!</v>
      </c>
      <c r="J43" s="76">
        <v>0</v>
      </c>
      <c r="K43" s="73" t="e">
        <f>J43/J2</f>
        <v>#DIV/0!</v>
      </c>
      <c r="L43" s="76">
        <v>0</v>
      </c>
      <c r="M43" s="73" t="e">
        <f>L43/L2</f>
        <v>#DIV/0!</v>
      </c>
      <c r="N43" s="76">
        <v>0</v>
      </c>
      <c r="O43" s="73" t="e">
        <f>N43/N2</f>
        <v>#DIV/0!</v>
      </c>
      <c r="P43" s="76">
        <v>0</v>
      </c>
      <c r="Q43" s="73" t="e">
        <f>P43/P2</f>
        <v>#DIV/0!</v>
      </c>
      <c r="R43" s="76">
        <v>0</v>
      </c>
      <c r="S43" s="73" t="e">
        <f>R43/R2</f>
        <v>#DIV/0!</v>
      </c>
      <c r="T43" s="76">
        <v>0</v>
      </c>
      <c r="U43" s="73" t="e">
        <f>T43/T2</f>
        <v>#DIV/0!</v>
      </c>
      <c r="V43" s="76">
        <v>0</v>
      </c>
      <c r="W43" s="73" t="e">
        <f>V43/V2</f>
        <v>#DIV/0!</v>
      </c>
      <c r="X43" s="76">
        <v>0</v>
      </c>
      <c r="Y43" s="73" t="e">
        <f>X43/X2</f>
        <v>#DIV/0!</v>
      </c>
      <c r="Z43" s="76">
        <v>0</v>
      </c>
      <c r="AA43" s="73" t="e">
        <f>Z43/Z2</f>
        <v>#DIV/0!</v>
      </c>
    </row>
    <row r="44" spans="1:29" ht="15.75" customHeight="1" outlineLevel="1" x14ac:dyDescent="0.2">
      <c r="A44" s="77" t="s">
        <v>196</v>
      </c>
      <c r="B44" s="84">
        <f t="shared" si="0"/>
        <v>-131.63</v>
      </c>
      <c r="C44" s="83">
        <f>B44/B2</f>
        <v>-1.485766530464817E-2</v>
      </c>
      <c r="D44" s="76">
        <v>-131.63</v>
      </c>
      <c r="E44" s="73">
        <f>D44/D2</f>
        <v>-1.485766530464817E-2</v>
      </c>
      <c r="F44" s="76">
        <v>0</v>
      </c>
      <c r="G44" s="73" t="e">
        <f>F44/F2</f>
        <v>#DIV/0!</v>
      </c>
      <c r="H44" s="76">
        <v>0</v>
      </c>
      <c r="I44" s="73" t="e">
        <f>H44/H2</f>
        <v>#DIV/0!</v>
      </c>
      <c r="J44" s="76">
        <v>0</v>
      </c>
      <c r="K44" s="73" t="e">
        <f>J44/J2</f>
        <v>#DIV/0!</v>
      </c>
      <c r="L44" s="76">
        <v>0</v>
      </c>
      <c r="M44" s="73" t="e">
        <f>L44/L2</f>
        <v>#DIV/0!</v>
      </c>
      <c r="N44" s="76">
        <v>0</v>
      </c>
      <c r="O44" s="73" t="e">
        <f>N44/N2</f>
        <v>#DIV/0!</v>
      </c>
      <c r="P44" s="76">
        <v>0</v>
      </c>
      <c r="Q44" s="73" t="e">
        <f>P44/P2</f>
        <v>#DIV/0!</v>
      </c>
      <c r="R44" s="76">
        <v>0</v>
      </c>
      <c r="S44" s="73" t="e">
        <f>R44/R2</f>
        <v>#DIV/0!</v>
      </c>
      <c r="T44" s="76">
        <v>0</v>
      </c>
      <c r="U44" s="73" t="e">
        <f>T44/T2</f>
        <v>#DIV/0!</v>
      </c>
      <c r="V44" s="76">
        <v>0</v>
      </c>
      <c r="W44" s="73" t="e">
        <f>V44/V2</f>
        <v>#DIV/0!</v>
      </c>
      <c r="X44" s="76">
        <v>0</v>
      </c>
      <c r="Y44" s="73" t="e">
        <f>X44/X2</f>
        <v>#DIV/0!</v>
      </c>
      <c r="Z44" s="76">
        <v>0</v>
      </c>
      <c r="AA44" s="73" t="e">
        <f>Z44/Z2</f>
        <v>#DIV/0!</v>
      </c>
    </row>
    <row r="45" spans="1:29" ht="15.75" customHeight="1" outlineLevel="1" x14ac:dyDescent="0.2">
      <c r="A45" s="77" t="s">
        <v>197</v>
      </c>
      <c r="B45" s="84">
        <f t="shared" si="0"/>
        <v>-89.12</v>
      </c>
      <c r="C45" s="83">
        <f>B45/B2</f>
        <v>-1.0059371966498861E-2</v>
      </c>
      <c r="D45" s="76">
        <v>-89.12</v>
      </c>
      <c r="E45" s="73">
        <f>D45/D2</f>
        <v>-1.0059371966498861E-2</v>
      </c>
      <c r="F45" s="76">
        <v>0</v>
      </c>
      <c r="G45" s="73" t="e">
        <f>F45/F2</f>
        <v>#DIV/0!</v>
      </c>
      <c r="H45" s="76">
        <v>0</v>
      </c>
      <c r="I45" s="73" t="e">
        <f>H45/H2</f>
        <v>#DIV/0!</v>
      </c>
      <c r="J45" s="76">
        <v>0</v>
      </c>
      <c r="K45" s="73" t="e">
        <f>J45/J2</f>
        <v>#DIV/0!</v>
      </c>
      <c r="L45" s="76">
        <v>0</v>
      </c>
      <c r="M45" s="73" t="e">
        <f>L45/L2</f>
        <v>#DIV/0!</v>
      </c>
      <c r="N45" s="76">
        <v>0</v>
      </c>
      <c r="O45" s="73" t="e">
        <f>N45/N2</f>
        <v>#DIV/0!</v>
      </c>
      <c r="P45" s="76">
        <v>0</v>
      </c>
      <c r="Q45" s="73" t="e">
        <f>P45/P2</f>
        <v>#DIV/0!</v>
      </c>
      <c r="R45" s="76">
        <v>0</v>
      </c>
      <c r="S45" s="73" t="e">
        <f>R45/R2</f>
        <v>#DIV/0!</v>
      </c>
      <c r="T45" s="76">
        <v>0</v>
      </c>
      <c r="U45" s="73" t="e">
        <f>T45/T2</f>
        <v>#DIV/0!</v>
      </c>
      <c r="V45" s="76">
        <v>0</v>
      </c>
      <c r="W45" s="73" t="e">
        <f>V45/V2</f>
        <v>#DIV/0!</v>
      </c>
      <c r="X45" s="76">
        <v>0</v>
      </c>
      <c r="Y45" s="73" t="e">
        <f>X45/X2</f>
        <v>#DIV/0!</v>
      </c>
      <c r="Z45" s="76">
        <v>0</v>
      </c>
      <c r="AA45" s="73" t="e">
        <f>Z45/Z2</f>
        <v>#DIV/0!</v>
      </c>
    </row>
    <row r="46" spans="1:29" ht="15.75" customHeight="1" outlineLevel="1" x14ac:dyDescent="0.2">
      <c r="A46" s="77" t="s">
        <v>198</v>
      </c>
      <c r="B46" s="84">
        <f t="shared" si="0"/>
        <v>0</v>
      </c>
      <c r="C46" s="83">
        <f>B46/B2</f>
        <v>0</v>
      </c>
      <c r="D46" s="75">
        <v>0</v>
      </c>
      <c r="E46" s="73">
        <f>D46/D2</f>
        <v>0</v>
      </c>
      <c r="F46" s="75">
        <v>0</v>
      </c>
      <c r="G46" s="73" t="e">
        <f>F46/F2</f>
        <v>#DIV/0!</v>
      </c>
      <c r="H46" s="75">
        <v>0</v>
      </c>
      <c r="I46" s="73" t="e">
        <f>H46/H2</f>
        <v>#DIV/0!</v>
      </c>
      <c r="J46" s="75">
        <v>0</v>
      </c>
      <c r="K46" s="73" t="e">
        <f>J46/J2</f>
        <v>#DIV/0!</v>
      </c>
      <c r="L46" s="75">
        <v>0</v>
      </c>
      <c r="M46" s="73" t="e">
        <f>L46/L2</f>
        <v>#DIV/0!</v>
      </c>
      <c r="N46" s="75">
        <v>0</v>
      </c>
      <c r="O46" s="73" t="e">
        <f>N46/N2</f>
        <v>#DIV/0!</v>
      </c>
      <c r="P46" s="75">
        <v>0</v>
      </c>
      <c r="Q46" s="73" t="e">
        <f>P46/P2</f>
        <v>#DIV/0!</v>
      </c>
      <c r="R46" s="75">
        <v>0</v>
      </c>
      <c r="S46" s="73" t="e">
        <f>R46/R2</f>
        <v>#DIV/0!</v>
      </c>
      <c r="T46" s="75">
        <v>0</v>
      </c>
      <c r="U46" s="73" t="e">
        <f>T46/T2</f>
        <v>#DIV/0!</v>
      </c>
      <c r="V46" s="75">
        <v>0</v>
      </c>
      <c r="W46" s="73" t="e">
        <f>V46/V2</f>
        <v>#DIV/0!</v>
      </c>
      <c r="X46" s="75">
        <v>0</v>
      </c>
      <c r="Y46" s="73" t="e">
        <f>X46/X2</f>
        <v>#DIV/0!</v>
      </c>
      <c r="Z46" s="75">
        <v>0</v>
      </c>
      <c r="AA46" s="73" t="e">
        <f>Z46/Z2</f>
        <v>#DIV/0!</v>
      </c>
    </row>
    <row r="47" spans="1:29" s="79" customFormat="1" ht="15.75" customHeight="1" x14ac:dyDescent="0.2">
      <c r="A47" s="86" t="s">
        <v>186</v>
      </c>
      <c r="B47" s="80">
        <f t="shared" si="0"/>
        <v>2555.7399999999998</v>
      </c>
      <c r="C47" s="81">
        <f>B47/B2</f>
        <v>0.28847777501862426</v>
      </c>
      <c r="D47" s="80">
        <f>D18+D17</f>
        <v>2555.7399999999998</v>
      </c>
      <c r="E47" s="87">
        <f>D47/D2</f>
        <v>0.28847777501862426</v>
      </c>
      <c r="F47" s="80">
        <f>F18+F17</f>
        <v>0</v>
      </c>
      <c r="G47" s="87" t="e">
        <f>F47/F2</f>
        <v>#DIV/0!</v>
      </c>
      <c r="H47" s="80">
        <f>H18+H17</f>
        <v>0</v>
      </c>
      <c r="I47" s="87" t="e">
        <f>H47/H2</f>
        <v>#DIV/0!</v>
      </c>
      <c r="J47" s="80">
        <f>J18+J17</f>
        <v>0</v>
      </c>
      <c r="K47" s="87" t="e">
        <f>J47/J2</f>
        <v>#DIV/0!</v>
      </c>
      <c r="L47" s="80">
        <f>L18+L17</f>
        <v>0</v>
      </c>
      <c r="M47" s="87" t="e">
        <f>L47/L2</f>
        <v>#DIV/0!</v>
      </c>
      <c r="N47" s="80">
        <f>N18+N17</f>
        <v>0</v>
      </c>
      <c r="O47" s="87" t="e">
        <f>N47/N2</f>
        <v>#DIV/0!</v>
      </c>
      <c r="P47" s="80">
        <f>P18+P17</f>
        <v>0</v>
      </c>
      <c r="Q47" s="87" t="e">
        <f>P47/P2</f>
        <v>#DIV/0!</v>
      </c>
      <c r="R47" s="80">
        <f>R18+R17</f>
        <v>0</v>
      </c>
      <c r="S47" s="87" t="e">
        <f>R47/R2</f>
        <v>#DIV/0!</v>
      </c>
      <c r="T47" s="80">
        <f>T18+T17</f>
        <v>0</v>
      </c>
      <c r="U47" s="87" t="e">
        <f>T47/T2</f>
        <v>#DIV/0!</v>
      </c>
      <c r="V47" s="80">
        <f>V18+V17</f>
        <v>0</v>
      </c>
      <c r="W47" s="87" t="e">
        <f>V47/V2</f>
        <v>#DIV/0!</v>
      </c>
      <c r="X47" s="80">
        <f>X18+X17</f>
        <v>0</v>
      </c>
      <c r="Y47" s="87" t="e">
        <f>X47/X2</f>
        <v>#DIV/0!</v>
      </c>
      <c r="Z47" s="80">
        <f>Z18+Z17</f>
        <v>0</v>
      </c>
      <c r="AA47" s="87" t="e">
        <f>Z47/Z2</f>
        <v>#DIV/0!</v>
      </c>
    </row>
    <row r="48" spans="1:29" s="79" customFormat="1" ht="15.75" customHeight="1" x14ac:dyDescent="0.2">
      <c r="A48" s="86" t="s">
        <v>187</v>
      </c>
      <c r="B48" s="80">
        <f>D48+F48+H48+J48+L48+N48+P48+R48+T48+V48+X48+Z48</f>
        <v>-264.43</v>
      </c>
      <c r="C48" s="81">
        <f>B48/B2</f>
        <v>-2.9847393728694948E-2</v>
      </c>
      <c r="D48" s="80">
        <f>D49+D51+D56</f>
        <v>-264.43</v>
      </c>
      <c r="E48" s="87">
        <f>D48/D2</f>
        <v>-2.9847393728694948E-2</v>
      </c>
      <c r="F48" s="80">
        <f>F49+F51+F56</f>
        <v>0</v>
      </c>
      <c r="G48" s="87" t="e">
        <f>F48/F2</f>
        <v>#DIV/0!</v>
      </c>
      <c r="H48" s="80">
        <f>H49+H51+H56</f>
        <v>0</v>
      </c>
      <c r="I48" s="87" t="e">
        <f>H48/H2</f>
        <v>#DIV/0!</v>
      </c>
      <c r="J48" s="80">
        <f>J49+J51+J56</f>
        <v>0</v>
      </c>
      <c r="K48" s="87" t="e">
        <f>J48/J2</f>
        <v>#DIV/0!</v>
      </c>
      <c r="L48" s="80">
        <f>L49+L51+L56</f>
        <v>0</v>
      </c>
      <c r="M48" s="87" t="e">
        <f>L48/L2</f>
        <v>#DIV/0!</v>
      </c>
      <c r="N48" s="80">
        <f>N49+N51+N56</f>
        <v>0</v>
      </c>
      <c r="O48" s="87" t="e">
        <f>N48/N2</f>
        <v>#DIV/0!</v>
      </c>
      <c r="P48" s="80">
        <f>P49+P51+P56</f>
        <v>0</v>
      </c>
      <c r="Q48" s="87" t="e">
        <f>P48/P2</f>
        <v>#DIV/0!</v>
      </c>
      <c r="R48" s="80">
        <f>R49+R51+R56</f>
        <v>0</v>
      </c>
      <c r="S48" s="87" t="e">
        <f>R48/R2</f>
        <v>#DIV/0!</v>
      </c>
      <c r="T48" s="80">
        <f>T49+T51+T56</f>
        <v>0</v>
      </c>
      <c r="U48" s="87" t="e">
        <f>T48/T2</f>
        <v>#DIV/0!</v>
      </c>
      <c r="V48" s="80">
        <f>V49+V51+V56</f>
        <v>0</v>
      </c>
      <c r="W48" s="87" t="e">
        <f>V48/V2</f>
        <v>#DIV/0!</v>
      </c>
      <c r="X48" s="80">
        <f>X49+X51+X56</f>
        <v>0</v>
      </c>
      <c r="Y48" s="87" t="e">
        <f>X48/X2</f>
        <v>#DIV/0!</v>
      </c>
      <c r="Z48" s="80">
        <f>Z49+Z51+Z56</f>
        <v>0</v>
      </c>
      <c r="AA48" s="87" t="e">
        <f>Z48/Z2</f>
        <v>#DIV/0!</v>
      </c>
    </row>
    <row r="49" spans="1:27" ht="15.75" customHeight="1" outlineLevel="1" x14ac:dyDescent="0.2">
      <c r="A49" s="71" t="s">
        <v>151</v>
      </c>
      <c r="B49" s="84">
        <f t="shared" si="0"/>
        <v>0</v>
      </c>
      <c r="C49" s="83">
        <f>B49/B2</f>
        <v>0</v>
      </c>
      <c r="D49" s="85">
        <v>0</v>
      </c>
      <c r="E49" s="72">
        <f>D49/D2</f>
        <v>0</v>
      </c>
      <c r="F49" s="85">
        <v>0</v>
      </c>
      <c r="G49" s="72" t="e">
        <f>F49/F2</f>
        <v>#DIV/0!</v>
      </c>
      <c r="H49" s="85">
        <v>0</v>
      </c>
      <c r="I49" s="72" t="e">
        <f>H49/H2</f>
        <v>#DIV/0!</v>
      </c>
      <c r="J49" s="85">
        <v>0</v>
      </c>
      <c r="K49" s="72" t="e">
        <f>J49/J2</f>
        <v>#DIV/0!</v>
      </c>
      <c r="L49" s="85">
        <v>0</v>
      </c>
      <c r="M49" s="72" t="e">
        <f>L49/L2</f>
        <v>#DIV/0!</v>
      </c>
      <c r="N49" s="85">
        <v>0</v>
      </c>
      <c r="O49" s="72" t="e">
        <f>N49/N2</f>
        <v>#DIV/0!</v>
      </c>
      <c r="P49" s="85">
        <v>0</v>
      </c>
      <c r="Q49" s="72" t="e">
        <f>P49/P2</f>
        <v>#DIV/0!</v>
      </c>
      <c r="R49" s="85">
        <v>0</v>
      </c>
      <c r="S49" s="72" t="e">
        <f>R49/R2</f>
        <v>#DIV/0!</v>
      </c>
      <c r="T49" s="85">
        <v>0</v>
      </c>
      <c r="U49" s="72" t="e">
        <f>T49/T2</f>
        <v>#DIV/0!</v>
      </c>
      <c r="V49" s="85">
        <v>0</v>
      </c>
      <c r="W49" s="72" t="e">
        <f>V49/V2</f>
        <v>#DIV/0!</v>
      </c>
      <c r="X49" s="85">
        <v>0</v>
      </c>
      <c r="Y49" s="72" t="e">
        <f>X49/X2</f>
        <v>#DIV/0!</v>
      </c>
      <c r="Z49" s="85">
        <v>0</v>
      </c>
      <c r="AA49" s="72" t="e">
        <f>Z49/Z2</f>
        <v>#DIV/0!</v>
      </c>
    </row>
    <row r="50" spans="1:27" ht="15.75" customHeight="1" outlineLevel="1" x14ac:dyDescent="0.2">
      <c r="A50" s="71" t="s">
        <v>189</v>
      </c>
      <c r="B50" s="84"/>
      <c r="C50" s="83"/>
      <c r="D50" s="85"/>
      <c r="E50" s="72"/>
      <c r="F50" s="85"/>
      <c r="G50" s="72"/>
      <c r="H50" s="85"/>
      <c r="I50" s="72"/>
      <c r="J50" s="85"/>
      <c r="K50" s="72"/>
      <c r="L50" s="85"/>
      <c r="M50" s="72"/>
      <c r="N50" s="85">
        <v>0</v>
      </c>
      <c r="O50" s="72"/>
      <c r="P50" s="85">
        <v>0</v>
      </c>
      <c r="Q50" s="72"/>
      <c r="R50" s="85">
        <v>0</v>
      </c>
      <c r="S50" s="72"/>
      <c r="T50" s="85">
        <v>0</v>
      </c>
      <c r="U50" s="72"/>
      <c r="V50" s="85">
        <v>0</v>
      </c>
      <c r="W50" s="72"/>
      <c r="X50" s="85">
        <v>0</v>
      </c>
      <c r="Y50" s="72"/>
      <c r="Z50" s="85">
        <v>0</v>
      </c>
      <c r="AA50" s="72"/>
    </row>
    <row r="51" spans="1:27" ht="15.75" customHeight="1" outlineLevel="1" x14ac:dyDescent="0.2">
      <c r="A51" s="71" t="s">
        <v>63</v>
      </c>
      <c r="B51" s="84">
        <f>SUM(B52:B55)</f>
        <v>-264.43</v>
      </c>
      <c r="C51" s="83">
        <f>B51/B2</f>
        <v>-2.9847393728694948E-2</v>
      </c>
      <c r="D51" s="74">
        <f>SUM(D52:D55)</f>
        <v>-264.43</v>
      </c>
      <c r="E51" s="72">
        <f>D51/D2</f>
        <v>-2.9847393728694948E-2</v>
      </c>
      <c r="F51" s="74">
        <f>SUM(F52:F55)</f>
        <v>0</v>
      </c>
      <c r="G51" s="72" t="e">
        <f>F51/F2</f>
        <v>#DIV/0!</v>
      </c>
      <c r="H51" s="74">
        <f>SUM(H52:H55)</f>
        <v>0</v>
      </c>
      <c r="I51" s="72" t="e">
        <f>H51/H2</f>
        <v>#DIV/0!</v>
      </c>
      <c r="J51" s="74">
        <f>SUM(J52:J55)</f>
        <v>0</v>
      </c>
      <c r="K51" s="72" t="e">
        <f>J51/J2</f>
        <v>#DIV/0!</v>
      </c>
      <c r="L51" s="74">
        <f>SUM(L52:L55)</f>
        <v>0</v>
      </c>
      <c r="M51" s="72" t="e">
        <f>L51/L2</f>
        <v>#DIV/0!</v>
      </c>
      <c r="N51" s="74">
        <f>SUM(N52:N55)</f>
        <v>0</v>
      </c>
      <c r="O51" s="72" t="e">
        <f>N51/N2</f>
        <v>#DIV/0!</v>
      </c>
      <c r="P51" s="74">
        <v>0</v>
      </c>
      <c r="Q51" s="72" t="e">
        <f>P51/P2</f>
        <v>#DIV/0!</v>
      </c>
      <c r="R51" s="74">
        <f>SUM(R52:R55)</f>
        <v>0</v>
      </c>
      <c r="S51" s="72" t="e">
        <f>R51/R2</f>
        <v>#DIV/0!</v>
      </c>
      <c r="T51" s="74">
        <f>SUM(T52:T55)</f>
        <v>0</v>
      </c>
      <c r="U51" s="72" t="e">
        <f>T51/T2</f>
        <v>#DIV/0!</v>
      </c>
      <c r="V51" s="74">
        <f>SUM(V52:V55)</f>
        <v>0</v>
      </c>
      <c r="W51" s="72" t="e">
        <f>V51/V2</f>
        <v>#DIV/0!</v>
      </c>
      <c r="X51" s="74">
        <f>SUM(X52:X55)</f>
        <v>0</v>
      </c>
      <c r="Y51" s="72" t="e">
        <f>X51/X2</f>
        <v>#DIV/0!</v>
      </c>
      <c r="Z51" s="74">
        <f>SUM(Z52:Z55)</f>
        <v>0</v>
      </c>
      <c r="AA51" s="72" t="e">
        <f>Z51/Z2</f>
        <v>#DIV/0!</v>
      </c>
    </row>
    <row r="52" spans="1:27" ht="15.75" customHeight="1" outlineLevel="1" x14ac:dyDescent="0.2">
      <c r="A52" s="77" t="s">
        <v>180</v>
      </c>
      <c r="B52" s="84">
        <f t="shared" si="0"/>
        <v>0</v>
      </c>
      <c r="C52" s="83">
        <f>B52/B2</f>
        <v>0</v>
      </c>
      <c r="D52" s="76">
        <v>0</v>
      </c>
      <c r="E52" s="73">
        <f>D52/D2</f>
        <v>0</v>
      </c>
      <c r="F52" s="76">
        <v>0</v>
      </c>
      <c r="G52" s="73" t="e">
        <f>F52/F2</f>
        <v>#DIV/0!</v>
      </c>
      <c r="H52" s="76">
        <v>0</v>
      </c>
      <c r="I52" s="73" t="e">
        <f>H52/H2</f>
        <v>#DIV/0!</v>
      </c>
      <c r="J52" s="76">
        <v>0</v>
      </c>
      <c r="K52" s="73" t="e">
        <f>J52/J2</f>
        <v>#DIV/0!</v>
      </c>
      <c r="L52" s="76">
        <v>0</v>
      </c>
      <c r="M52" s="73" t="e">
        <f>L52/L2</f>
        <v>#DIV/0!</v>
      </c>
      <c r="N52" s="76">
        <v>0</v>
      </c>
      <c r="O52" s="73" t="e">
        <f>N52/N2</f>
        <v>#DIV/0!</v>
      </c>
      <c r="P52" s="76">
        <v>0</v>
      </c>
      <c r="Q52" s="73" t="e">
        <f>P52/P2</f>
        <v>#DIV/0!</v>
      </c>
      <c r="R52" s="76">
        <v>0</v>
      </c>
      <c r="S52" s="73" t="e">
        <f>R52/R2</f>
        <v>#DIV/0!</v>
      </c>
      <c r="T52" s="76">
        <v>0</v>
      </c>
      <c r="U52" s="73" t="e">
        <f>T52/T2</f>
        <v>#DIV/0!</v>
      </c>
      <c r="V52" s="76">
        <v>0</v>
      </c>
      <c r="W52" s="73" t="e">
        <f>V52/V2</f>
        <v>#DIV/0!</v>
      </c>
      <c r="X52" s="76">
        <v>0</v>
      </c>
      <c r="Y52" s="73" t="e">
        <f>X52/X2</f>
        <v>#DIV/0!</v>
      </c>
      <c r="Z52" s="76">
        <v>0</v>
      </c>
      <c r="AA52" s="73" t="e">
        <f>Z52/Z2</f>
        <v>#DIV/0!</v>
      </c>
    </row>
    <row r="53" spans="1:27" ht="15.75" customHeight="1" outlineLevel="1" x14ac:dyDescent="0.2">
      <c r="A53" s="77" t="s">
        <v>181</v>
      </c>
      <c r="B53" s="84">
        <f t="shared" si="0"/>
        <v>0</v>
      </c>
      <c r="C53" s="83">
        <f>B53/B2</f>
        <v>0</v>
      </c>
      <c r="D53" s="76">
        <v>0</v>
      </c>
      <c r="E53" s="73">
        <f>D53/D2</f>
        <v>0</v>
      </c>
      <c r="F53" s="76">
        <v>0</v>
      </c>
      <c r="G53" s="73" t="e">
        <f>F53/F2</f>
        <v>#DIV/0!</v>
      </c>
      <c r="H53" s="76">
        <v>0</v>
      </c>
      <c r="I53" s="73" t="e">
        <f>H53/H2</f>
        <v>#DIV/0!</v>
      </c>
      <c r="J53" s="76">
        <v>0</v>
      </c>
      <c r="K53" s="73" t="e">
        <f>J53/J2</f>
        <v>#DIV/0!</v>
      </c>
      <c r="L53" s="76">
        <v>0</v>
      </c>
      <c r="M53" s="73" t="e">
        <f>L53/L2</f>
        <v>#DIV/0!</v>
      </c>
      <c r="N53" s="76">
        <v>0</v>
      </c>
      <c r="O53" s="73" t="e">
        <f>N53/N2</f>
        <v>#DIV/0!</v>
      </c>
      <c r="P53" s="76">
        <v>0</v>
      </c>
      <c r="Q53" s="73" t="e">
        <f>P53/P2</f>
        <v>#DIV/0!</v>
      </c>
      <c r="R53" s="76">
        <v>0</v>
      </c>
      <c r="S53" s="73" t="e">
        <f>R53/R2</f>
        <v>#DIV/0!</v>
      </c>
      <c r="T53" s="76">
        <v>0</v>
      </c>
      <c r="U53" s="73" t="e">
        <f>T53/T2</f>
        <v>#DIV/0!</v>
      </c>
      <c r="V53" s="76">
        <v>0</v>
      </c>
      <c r="W53" s="73" t="e">
        <f>V53/V2</f>
        <v>#DIV/0!</v>
      </c>
      <c r="X53" s="76">
        <v>0</v>
      </c>
      <c r="Y53" s="73" t="e">
        <f>X53/X2</f>
        <v>#DIV/0!</v>
      </c>
      <c r="Z53" s="76">
        <v>0</v>
      </c>
      <c r="AA53" s="73" t="e">
        <f>Z53/Z2</f>
        <v>#DIV/0!</v>
      </c>
    </row>
    <row r="54" spans="1:27" ht="15.75" customHeight="1" outlineLevel="1" x14ac:dyDescent="0.2">
      <c r="A54" s="77" t="s">
        <v>199</v>
      </c>
      <c r="B54" s="84">
        <f>D54+F54+H54+J54+L54+N54+P54+R54+T54+V54+X54+Z54</f>
        <v>-250</v>
      </c>
      <c r="C54" s="83">
        <f>B54/B1</f>
        <v>-0.12363996043521266</v>
      </c>
      <c r="D54" s="76">
        <v>-250</v>
      </c>
      <c r="E54" s="73">
        <f>D54/D2</f>
        <v>-2.8218615256112155E-2</v>
      </c>
      <c r="F54" s="76">
        <v>0</v>
      </c>
      <c r="G54" s="73" t="e">
        <f>F54/F1</f>
        <v>#VALUE!</v>
      </c>
      <c r="H54" s="76">
        <v>0</v>
      </c>
      <c r="I54" s="73" t="e">
        <f>H54/H1</f>
        <v>#VALUE!</v>
      </c>
      <c r="J54" s="76">
        <v>0</v>
      </c>
      <c r="K54" s="73" t="e">
        <f>J54/J1</f>
        <v>#VALUE!</v>
      </c>
      <c r="L54" s="76">
        <v>0</v>
      </c>
      <c r="M54" s="73" t="e">
        <f>L54/L1</f>
        <v>#VALUE!</v>
      </c>
      <c r="N54" s="76">
        <v>0</v>
      </c>
      <c r="O54" s="73" t="e">
        <f>N54/N1</f>
        <v>#VALUE!</v>
      </c>
      <c r="P54" s="76">
        <v>0</v>
      </c>
      <c r="Q54" s="73" t="e">
        <f>P54/P1</f>
        <v>#VALUE!</v>
      </c>
      <c r="R54" s="76">
        <v>0</v>
      </c>
      <c r="S54" s="73" t="e">
        <f>R54/R1</f>
        <v>#VALUE!</v>
      </c>
      <c r="T54" s="76">
        <v>0</v>
      </c>
      <c r="U54" s="73" t="e">
        <f>T54/T1</f>
        <v>#VALUE!</v>
      </c>
      <c r="V54" s="76">
        <v>0</v>
      </c>
      <c r="W54" s="73" t="e">
        <f>V54/V1</f>
        <v>#VALUE!</v>
      </c>
      <c r="X54" s="76">
        <v>0</v>
      </c>
      <c r="Y54" s="73" t="e">
        <f>X54/X1</f>
        <v>#VALUE!</v>
      </c>
      <c r="Z54" s="76">
        <v>0</v>
      </c>
      <c r="AA54" s="73" t="e">
        <f>Z54/Z1</f>
        <v>#VALUE!</v>
      </c>
    </row>
    <row r="55" spans="1:27" ht="15.75" customHeight="1" outlineLevel="1" x14ac:dyDescent="0.2">
      <c r="A55" s="77" t="s">
        <v>200</v>
      </c>
      <c r="B55" s="84">
        <f>D55+F55+H55+J55+L55+N55+P55+R55+T55+V55+X55+Z55</f>
        <v>-14.43</v>
      </c>
      <c r="C55" s="83">
        <f>B55/B2</f>
        <v>-1.6287784725827934E-3</v>
      </c>
      <c r="D55" s="76">
        <v>-14.43</v>
      </c>
      <c r="E55" s="73">
        <f>D55/D2</f>
        <v>-1.6287784725827934E-3</v>
      </c>
      <c r="F55" s="76">
        <v>0</v>
      </c>
      <c r="G55" s="73" t="e">
        <f>F55/F2</f>
        <v>#DIV/0!</v>
      </c>
      <c r="H55" s="76">
        <v>0</v>
      </c>
      <c r="I55" s="73" t="e">
        <f>H55/H2</f>
        <v>#DIV/0!</v>
      </c>
      <c r="J55" s="76">
        <v>0</v>
      </c>
      <c r="K55" s="73" t="e">
        <f>J55/J2</f>
        <v>#DIV/0!</v>
      </c>
      <c r="L55" s="76">
        <v>0</v>
      </c>
      <c r="M55" s="73" t="e">
        <f>L55/L2</f>
        <v>#DIV/0!</v>
      </c>
      <c r="N55" s="76">
        <v>0</v>
      </c>
      <c r="O55" s="73" t="e">
        <f>N55/N2</f>
        <v>#DIV/0!</v>
      </c>
      <c r="P55" s="76">
        <v>0</v>
      </c>
      <c r="Q55" s="73" t="e">
        <f>P55/P2</f>
        <v>#DIV/0!</v>
      </c>
      <c r="R55" s="76">
        <v>0</v>
      </c>
      <c r="S55" s="73" t="e">
        <f>R55/R2</f>
        <v>#DIV/0!</v>
      </c>
      <c r="T55" s="76">
        <v>0</v>
      </c>
      <c r="U55" s="73" t="e">
        <f>T55/T2</f>
        <v>#DIV/0!</v>
      </c>
      <c r="V55" s="76">
        <v>0</v>
      </c>
      <c r="W55" s="73" t="e">
        <f>V55/V2</f>
        <v>#DIV/0!</v>
      </c>
      <c r="X55" s="76">
        <v>0</v>
      </c>
      <c r="Y55" s="73" t="e">
        <f>X55/X2</f>
        <v>#DIV/0!</v>
      </c>
      <c r="Z55" s="76">
        <v>0</v>
      </c>
      <c r="AA55" s="73" t="e">
        <f>Z55/Z2</f>
        <v>#DIV/0!</v>
      </c>
    </row>
    <row r="56" spans="1:27" ht="15.75" customHeight="1" outlineLevel="1" x14ac:dyDescent="0.2">
      <c r="A56" s="71" t="s">
        <v>163</v>
      </c>
      <c r="B56" s="84">
        <f t="shared" si="0"/>
        <v>0</v>
      </c>
      <c r="C56" s="83">
        <f>B56/B2</f>
        <v>0</v>
      </c>
      <c r="D56" s="76">
        <v>0</v>
      </c>
      <c r="E56" s="73">
        <f>D56/D2</f>
        <v>0</v>
      </c>
      <c r="F56" s="76">
        <v>0</v>
      </c>
      <c r="G56" s="73" t="e">
        <f>F56/F2</f>
        <v>#DIV/0!</v>
      </c>
      <c r="H56" s="76">
        <v>0</v>
      </c>
      <c r="I56" s="73" t="e">
        <f>H56/H2</f>
        <v>#DIV/0!</v>
      </c>
      <c r="J56" s="76">
        <v>0</v>
      </c>
      <c r="K56" s="73" t="e">
        <f>J56/J2</f>
        <v>#DIV/0!</v>
      </c>
      <c r="L56" s="76">
        <v>0</v>
      </c>
      <c r="M56" s="73" t="e">
        <f>L56/L2</f>
        <v>#DIV/0!</v>
      </c>
      <c r="N56" s="76">
        <v>0</v>
      </c>
      <c r="O56" s="73" t="e">
        <f>N56/N2</f>
        <v>#DIV/0!</v>
      </c>
      <c r="P56" s="76">
        <v>0</v>
      </c>
      <c r="Q56" s="73" t="e">
        <f>P56/P2</f>
        <v>#DIV/0!</v>
      </c>
      <c r="R56" s="76">
        <v>0</v>
      </c>
      <c r="S56" s="73" t="e">
        <f>R56/R2</f>
        <v>#DIV/0!</v>
      </c>
      <c r="T56" s="76">
        <v>0</v>
      </c>
      <c r="U56" s="73" t="e">
        <f>T56/T2</f>
        <v>#DIV/0!</v>
      </c>
      <c r="V56" s="76">
        <v>0</v>
      </c>
      <c r="W56" s="73" t="e">
        <f>V56/V2</f>
        <v>#DIV/0!</v>
      </c>
      <c r="X56" s="76">
        <v>0</v>
      </c>
      <c r="Y56" s="73" t="e">
        <f>X56/X2</f>
        <v>#DIV/0!</v>
      </c>
      <c r="Z56" s="76">
        <v>0</v>
      </c>
      <c r="AA56" s="73" t="e">
        <f>Z56/Z2</f>
        <v>#DIV/0!</v>
      </c>
    </row>
    <row r="57" spans="1:27" s="79" customFormat="1" ht="15.75" customHeight="1" x14ac:dyDescent="0.2">
      <c r="A57" s="86" t="s">
        <v>188</v>
      </c>
      <c r="B57" s="80">
        <f t="shared" si="0"/>
        <v>2291.31</v>
      </c>
      <c r="C57" s="81">
        <f>B57/B2</f>
        <v>0.25863038128992932</v>
      </c>
      <c r="D57" s="80">
        <f>D47+D48</f>
        <v>2291.31</v>
      </c>
      <c r="E57" s="87">
        <f>D57/D2</f>
        <v>0.25863038128992932</v>
      </c>
      <c r="F57" s="80">
        <f>F47+F48</f>
        <v>0</v>
      </c>
      <c r="G57" s="87" t="e">
        <f>F57/F2</f>
        <v>#DIV/0!</v>
      </c>
      <c r="H57" s="80">
        <f>H47+H48</f>
        <v>0</v>
      </c>
      <c r="I57" s="87" t="e">
        <f>H57/H2</f>
        <v>#DIV/0!</v>
      </c>
      <c r="J57" s="80">
        <f>J47+J48</f>
        <v>0</v>
      </c>
      <c r="K57" s="87" t="e">
        <f>J57/J2</f>
        <v>#DIV/0!</v>
      </c>
      <c r="L57" s="80">
        <f>L47+L48</f>
        <v>0</v>
      </c>
      <c r="M57" s="87" t="e">
        <f>L57/L2</f>
        <v>#DIV/0!</v>
      </c>
      <c r="N57" s="80">
        <f>N47+N48</f>
        <v>0</v>
      </c>
      <c r="O57" s="87" t="e">
        <f>N57/N2</f>
        <v>#DIV/0!</v>
      </c>
      <c r="P57" s="80">
        <f>P47+P48</f>
        <v>0</v>
      </c>
      <c r="Q57" s="87" t="e">
        <f>P57/P2</f>
        <v>#DIV/0!</v>
      </c>
      <c r="R57" s="80">
        <f>R47+R48</f>
        <v>0</v>
      </c>
      <c r="S57" s="87" t="e">
        <f>R57/R2</f>
        <v>#DIV/0!</v>
      </c>
      <c r="T57" s="80">
        <f>T47+T48</f>
        <v>0</v>
      </c>
      <c r="U57" s="87" t="e">
        <f>T57/T2</f>
        <v>#DIV/0!</v>
      </c>
      <c r="V57" s="80">
        <f>V47+V48</f>
        <v>0</v>
      </c>
      <c r="W57" s="87" t="e">
        <f>V57/V2</f>
        <v>#DIV/0!</v>
      </c>
      <c r="X57" s="80">
        <f>X47+X48</f>
        <v>0</v>
      </c>
      <c r="Y57" s="87" t="e">
        <f>X57/X2</f>
        <v>#DIV/0!</v>
      </c>
      <c r="Z57" s="80">
        <f>Z47+Z48</f>
        <v>0</v>
      </c>
      <c r="AA57" s="87" t="e">
        <f>Z57/Z2</f>
        <v>#DIV/0!</v>
      </c>
    </row>
    <row r="58" spans="1:27" ht="15.75" customHeight="1" x14ac:dyDescent="0.2">
      <c r="A58" s="67"/>
      <c r="B58" s="67"/>
      <c r="C58" s="67"/>
      <c r="D58" s="67"/>
      <c r="E58" s="67"/>
      <c r="F58" s="67"/>
      <c r="G58" s="67"/>
      <c r="H58" s="67"/>
      <c r="I58" s="67"/>
      <c r="J58" s="67"/>
      <c r="K58" s="67"/>
      <c r="L58" s="67"/>
      <c r="M58" s="67"/>
      <c r="N58" s="67"/>
      <c r="O58" s="67"/>
      <c r="P58" s="67"/>
      <c r="Q58" s="67"/>
      <c r="R58" s="67"/>
      <c r="S58" s="67"/>
      <c r="T58" s="68"/>
      <c r="U58" s="67"/>
      <c r="V58" s="67"/>
      <c r="W58" s="67"/>
      <c r="X58" s="67"/>
      <c r="Y58" s="67"/>
      <c r="Z58" s="67"/>
      <c r="AA58" s="67"/>
    </row>
    <row r="59" spans="1:27" ht="15.75" customHeight="1" x14ac:dyDescent="0.2">
      <c r="A59" s="98" t="s">
        <v>206</v>
      </c>
      <c r="B59" s="90" t="s">
        <v>207</v>
      </c>
      <c r="C59" s="90"/>
      <c r="D59" s="90"/>
      <c r="E59" s="90"/>
      <c r="F59" s="90"/>
      <c r="G59" s="90"/>
      <c r="H59" s="90"/>
      <c r="I59" s="90"/>
      <c r="J59" s="90"/>
      <c r="K59" s="90"/>
      <c r="L59" s="67"/>
      <c r="M59" s="67"/>
      <c r="N59" s="67"/>
      <c r="O59" s="67"/>
      <c r="P59" s="67"/>
      <c r="Q59" s="67"/>
      <c r="R59" s="67"/>
      <c r="S59" s="67"/>
      <c r="T59" s="68"/>
      <c r="U59" s="67"/>
      <c r="V59" s="67"/>
      <c r="W59" s="67"/>
      <c r="X59" s="67"/>
      <c r="Y59" s="67"/>
      <c r="Z59" s="67"/>
      <c r="AA59" s="67"/>
    </row>
    <row r="60" spans="1:27" ht="15.75" customHeight="1" x14ac:dyDescent="0.2">
      <c r="A60" s="98"/>
    </row>
    <row r="61" spans="1:27" ht="15.75" customHeight="1" x14ac:dyDescent="0.2">
      <c r="A61" s="98"/>
      <c r="C61" s="66" t="s">
        <v>202</v>
      </c>
    </row>
    <row r="62" spans="1:27" ht="15.75" customHeight="1" x14ac:dyDescent="0.2">
      <c r="A62" s="98"/>
      <c r="C62" s="106" t="s">
        <v>203</v>
      </c>
      <c r="D62" s="107"/>
      <c r="E62" s="110"/>
      <c r="F62" s="111"/>
      <c r="G62" s="112"/>
    </row>
    <row r="63" spans="1:27" ht="15.75" customHeight="1" x14ac:dyDescent="0.2">
      <c r="A63" s="98"/>
      <c r="C63" s="108" t="s">
        <v>204</v>
      </c>
      <c r="D63" s="109"/>
      <c r="E63" s="110"/>
      <c r="F63" s="111"/>
      <c r="G63" s="112"/>
    </row>
    <row r="64" spans="1:27" ht="15.75" customHeight="1" x14ac:dyDescent="0.2">
      <c r="A64" s="98"/>
      <c r="C64" s="99" t="s">
        <v>205</v>
      </c>
      <c r="D64" s="99"/>
      <c r="E64" s="100"/>
      <c r="F64" s="101"/>
      <c r="G64" s="102"/>
    </row>
    <row r="65" spans="1:7" ht="15.75" customHeight="1" x14ac:dyDescent="0.2">
      <c r="A65" s="98"/>
      <c r="C65" s="99"/>
      <c r="D65" s="99"/>
      <c r="E65" s="103"/>
      <c r="F65" s="104"/>
      <c r="G65" s="105"/>
    </row>
    <row r="66" spans="1:7" ht="15.75" customHeight="1" x14ac:dyDescent="0.2">
      <c r="A66" s="98"/>
    </row>
    <row r="67" spans="1:7" ht="15.75" customHeight="1" x14ac:dyDescent="0.2">
      <c r="A67" s="98"/>
    </row>
    <row r="68" spans="1:7" ht="15.75" customHeight="1" x14ac:dyDescent="0.2">
      <c r="A68" s="98"/>
    </row>
    <row r="69" spans="1:7" ht="15.75" customHeight="1" x14ac:dyDescent="0.2">
      <c r="A69" s="98"/>
    </row>
    <row r="70" spans="1:7" ht="15.75" customHeight="1" x14ac:dyDescent="0.2">
      <c r="A70" s="98"/>
      <c r="C70" s="89"/>
    </row>
  </sheetData>
  <mergeCells count="20">
    <mergeCell ref="A59:A70"/>
    <mergeCell ref="C64:D65"/>
    <mergeCell ref="E64:G65"/>
    <mergeCell ref="C62:D62"/>
    <mergeCell ref="C63:D63"/>
    <mergeCell ref="E62:G62"/>
    <mergeCell ref="E63:G63"/>
    <mergeCell ref="B1:C1"/>
    <mergeCell ref="J1:K1"/>
    <mergeCell ref="H1:I1"/>
    <mergeCell ref="D1:E1"/>
    <mergeCell ref="Z1:AA1"/>
    <mergeCell ref="V1:W1"/>
    <mergeCell ref="T1:U1"/>
    <mergeCell ref="R1:S1"/>
    <mergeCell ref="X1:Y1"/>
    <mergeCell ref="F1:G1"/>
    <mergeCell ref="P1:Q1"/>
    <mergeCell ref="N1:O1"/>
    <mergeCell ref="L1:M1"/>
  </mergeCells>
  <phoneticPr fontId="14" type="noConversion"/>
  <pageMargins left="0.75" right="0.75" top="1" bottom="1" header="0.5" footer="0.5"/>
  <pageSetup paperSize="9"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71"/>
  <sheetViews>
    <sheetView tabSelected="1" workbookViewId="0">
      <selection activeCell="G4" sqref="G4"/>
    </sheetView>
  </sheetViews>
  <sheetFormatPr defaultColWidth="10.42578125" defaultRowHeight="12.75" outlineLevelRow="1" outlineLevelCol="1" x14ac:dyDescent="0.2"/>
  <cols>
    <col min="1" max="1" width="35.140625" style="66" customWidth="1"/>
    <col min="2" max="2" width="9.28515625" style="66" bestFit="1" customWidth="1"/>
    <col min="3" max="3" width="7.85546875" style="66" bestFit="1" customWidth="1"/>
    <col min="4" max="4" width="6.7109375" style="66" customWidth="1"/>
    <col min="5" max="5" width="6.5703125" style="89" customWidth="1"/>
    <col min="6" max="6" width="8.42578125" style="66" customWidth="1" outlineLevel="1"/>
    <col min="7" max="7" width="6" style="66" customWidth="1" outlineLevel="1"/>
    <col min="8" max="8" width="8.42578125" style="66" customWidth="1" outlineLevel="1"/>
    <col min="9" max="9" width="6.42578125" style="66" customWidth="1" outlineLevel="1"/>
    <col min="10" max="10" width="8.42578125" style="66" customWidth="1" outlineLevel="1"/>
    <col min="11" max="11" width="6" style="66" customWidth="1" outlineLevel="1"/>
    <col min="12" max="12" width="8.42578125" style="66" customWidth="1" outlineLevel="1"/>
    <col min="13" max="13" width="6.42578125" style="66" customWidth="1" outlineLevel="1"/>
    <col min="14" max="14" width="8.42578125" style="66" customWidth="1" outlineLevel="1"/>
    <col min="15" max="15" width="6" style="66" customWidth="1" outlineLevel="1"/>
    <col min="16" max="16" width="7.85546875" style="66" customWidth="1" outlineLevel="1"/>
    <col min="17" max="17" width="6" style="66" customWidth="1" outlineLevel="1"/>
    <col min="18" max="18" width="8.42578125" style="66" customWidth="1" outlineLevel="1"/>
    <col min="19" max="19" width="6" style="66" customWidth="1" outlineLevel="1"/>
    <col min="20" max="20" width="7.85546875" style="66" customWidth="1" outlineLevel="1"/>
    <col min="21" max="21" width="6" style="66" customWidth="1" outlineLevel="1"/>
    <col min="22" max="22" width="8.42578125" style="69" customWidth="1" outlineLevel="1"/>
    <col min="23" max="23" width="6" style="66" customWidth="1" outlineLevel="1"/>
    <col min="24" max="24" width="8.42578125" style="66" customWidth="1" outlineLevel="1"/>
    <col min="25" max="25" width="6" style="66" customWidth="1" outlineLevel="1"/>
    <col min="26" max="26" width="7.85546875" style="66" customWidth="1" outlineLevel="1"/>
    <col min="27" max="27" width="6" style="66" customWidth="1" outlineLevel="1"/>
    <col min="28" max="28" width="7.85546875" style="66" customWidth="1" outlineLevel="1"/>
    <col min="29" max="29" width="6" style="66" customWidth="1" outlineLevel="1"/>
    <col min="30" max="16384" width="10.42578125" style="66"/>
  </cols>
  <sheetData>
    <row r="1" spans="1:29" ht="24.75" customHeight="1" x14ac:dyDescent="0.25">
      <c r="A1" s="70" t="s">
        <v>126</v>
      </c>
      <c r="B1" s="139">
        <v>2022</v>
      </c>
      <c r="C1" s="140"/>
      <c r="D1" s="137" t="s">
        <v>211</v>
      </c>
      <c r="E1" s="138" t="s">
        <v>212</v>
      </c>
      <c r="F1" s="96" t="s">
        <v>1</v>
      </c>
      <c r="G1" s="97"/>
      <c r="H1" s="96" t="s">
        <v>2</v>
      </c>
      <c r="I1" s="97"/>
      <c r="J1" s="96" t="s">
        <v>3</v>
      </c>
      <c r="K1" s="97"/>
      <c r="L1" s="96" t="s">
        <v>4</v>
      </c>
      <c r="M1" s="97"/>
      <c r="N1" s="96" t="s">
        <v>5</v>
      </c>
      <c r="O1" s="97"/>
      <c r="P1" s="96" t="s">
        <v>6</v>
      </c>
      <c r="Q1" s="97"/>
      <c r="R1" s="96" t="s">
        <v>7</v>
      </c>
      <c r="S1" s="97"/>
      <c r="T1" s="96" t="s">
        <v>8</v>
      </c>
      <c r="U1" s="97"/>
      <c r="V1" s="96" t="s">
        <v>9</v>
      </c>
      <c r="W1" s="97"/>
      <c r="X1" s="96" t="s">
        <v>10</v>
      </c>
      <c r="Y1" s="97"/>
      <c r="Z1" s="96" t="s">
        <v>11</v>
      </c>
      <c r="AA1" s="97"/>
      <c r="AB1" s="96" t="s">
        <v>12</v>
      </c>
      <c r="AC1" s="97"/>
    </row>
    <row r="2" spans="1:29" s="79" customFormat="1" ht="15.75" customHeight="1" x14ac:dyDescent="0.2">
      <c r="A2" s="86" t="s">
        <v>213</v>
      </c>
      <c r="B2" s="80">
        <v>3420</v>
      </c>
      <c r="C2" s="81">
        <f>B2/$B$2</f>
        <v>1</v>
      </c>
      <c r="D2" s="91">
        <f>B2*12</f>
        <v>41040</v>
      </c>
      <c r="E2" s="92">
        <f>D2/360</f>
        <v>114</v>
      </c>
      <c r="F2" s="80">
        <v>3420</v>
      </c>
      <c r="G2" s="87">
        <f>F2/F2</f>
        <v>1</v>
      </c>
      <c r="H2" s="80">
        <v>0</v>
      </c>
      <c r="I2" s="87" t="e">
        <f>H2/H2</f>
        <v>#DIV/0!</v>
      </c>
      <c r="J2" s="80">
        <v>0</v>
      </c>
      <c r="K2" s="87" t="e">
        <f>J2/J2</f>
        <v>#DIV/0!</v>
      </c>
      <c r="L2" s="80">
        <v>0</v>
      </c>
      <c r="M2" s="87" t="e">
        <f>L2/L2</f>
        <v>#DIV/0!</v>
      </c>
      <c r="N2" s="80">
        <v>0</v>
      </c>
      <c r="O2" s="87" t="e">
        <f>N2/N2</f>
        <v>#DIV/0!</v>
      </c>
      <c r="P2" s="80">
        <v>0</v>
      </c>
      <c r="Q2" s="87" t="e">
        <f>P2/P2</f>
        <v>#DIV/0!</v>
      </c>
      <c r="R2" s="80">
        <v>0</v>
      </c>
      <c r="S2" s="87" t="e">
        <f>R2/R2</f>
        <v>#DIV/0!</v>
      </c>
      <c r="T2" s="80">
        <v>0</v>
      </c>
      <c r="U2" s="87" t="e">
        <f>T2/T2</f>
        <v>#DIV/0!</v>
      </c>
      <c r="V2" s="80">
        <v>0</v>
      </c>
      <c r="W2" s="87" t="e">
        <f>V2/V2</f>
        <v>#DIV/0!</v>
      </c>
      <c r="X2" s="80">
        <v>0</v>
      </c>
      <c r="Y2" s="87" t="e">
        <f>X2/X2</f>
        <v>#DIV/0!</v>
      </c>
      <c r="Z2" s="80">
        <v>0</v>
      </c>
      <c r="AA2" s="87" t="e">
        <f>Z2/Z2</f>
        <v>#DIV/0!</v>
      </c>
      <c r="AB2" s="80">
        <v>0</v>
      </c>
      <c r="AC2" s="87" t="e">
        <f>AB2/AB2</f>
        <v>#DIV/0!</v>
      </c>
    </row>
    <row r="3" spans="1:29" ht="15.75" customHeight="1" outlineLevel="1" x14ac:dyDescent="0.2">
      <c r="A3" s="71" t="s">
        <v>16</v>
      </c>
      <c r="B3" s="80">
        <f>F3+H3+J3+L3+N3+P3+R3+T3+V3+X3+Z3+AB3</f>
        <v>0</v>
      </c>
      <c r="C3" s="81">
        <f t="shared" ref="C3:C58" si="0">B3/$B$2</f>
        <v>0</v>
      </c>
      <c r="D3" s="91">
        <f>B3*12</f>
        <v>0</v>
      </c>
      <c r="E3" s="92">
        <f>D3/360</f>
        <v>0</v>
      </c>
      <c r="F3" s="74">
        <f>F4+F6</f>
        <v>0</v>
      </c>
      <c r="G3" s="73">
        <f>F3/F2</f>
        <v>0</v>
      </c>
      <c r="H3" s="74">
        <f>H4+H6</f>
        <v>0</v>
      </c>
      <c r="I3" s="73">
        <v>0</v>
      </c>
      <c r="J3" s="74">
        <f>J4+J6</f>
        <v>0</v>
      </c>
      <c r="K3" s="73" t="e">
        <f>J3/J2</f>
        <v>#DIV/0!</v>
      </c>
      <c r="L3" s="74">
        <f>L4+L6</f>
        <v>0</v>
      </c>
      <c r="M3" s="73" t="e">
        <f>L3/L2</f>
        <v>#DIV/0!</v>
      </c>
      <c r="N3" s="74">
        <f>N4+N6</f>
        <v>0</v>
      </c>
      <c r="O3" s="73" t="e">
        <f>N3/N2</f>
        <v>#DIV/0!</v>
      </c>
      <c r="P3" s="74">
        <f>P4+P6</f>
        <v>0</v>
      </c>
      <c r="Q3" s="73" t="e">
        <f>P3/P2</f>
        <v>#DIV/0!</v>
      </c>
      <c r="R3" s="74">
        <f>R4+R6</f>
        <v>0</v>
      </c>
      <c r="S3" s="73" t="e">
        <f>R3/R2</f>
        <v>#DIV/0!</v>
      </c>
      <c r="T3" s="74">
        <f>T4+T6</f>
        <v>0</v>
      </c>
      <c r="U3" s="73" t="e">
        <f>T3/T2</f>
        <v>#DIV/0!</v>
      </c>
      <c r="V3" s="74">
        <f>V4+V6</f>
        <v>0</v>
      </c>
      <c r="W3" s="73" t="e">
        <f>V3/V2</f>
        <v>#DIV/0!</v>
      </c>
      <c r="X3" s="74">
        <f>X4+X6</f>
        <v>0</v>
      </c>
      <c r="Y3" s="73" t="e">
        <f>X3/X2</f>
        <v>#DIV/0!</v>
      </c>
      <c r="Z3" s="74">
        <f>Z4+Z6</f>
        <v>0</v>
      </c>
      <c r="AA3" s="73" t="e">
        <f>Z3/Z2</f>
        <v>#DIV/0!</v>
      </c>
      <c r="AB3" s="74">
        <f>AB4+AB6</f>
        <v>0</v>
      </c>
      <c r="AC3" s="73" t="e">
        <f>AB3/AB2</f>
        <v>#DIV/0!</v>
      </c>
    </row>
    <row r="4" spans="1:29" ht="15.75" customHeight="1" outlineLevel="1" x14ac:dyDescent="0.2">
      <c r="A4" s="77" t="s">
        <v>172</v>
      </c>
      <c r="B4" s="84">
        <f>F4+H4+J4+L4+N4+P4+R4+T4+V4+X4+Z4+AB4</f>
        <v>0</v>
      </c>
      <c r="C4" s="81">
        <f t="shared" si="0"/>
        <v>0</v>
      </c>
      <c r="D4" s="91">
        <f>B4*12</f>
        <v>0</v>
      </c>
      <c r="E4" s="92">
        <f>D4/360</f>
        <v>0</v>
      </c>
      <c r="F4" s="74">
        <f>F6+F7</f>
        <v>0</v>
      </c>
      <c r="G4" s="73">
        <f>F4/F2</f>
        <v>0</v>
      </c>
      <c r="H4" s="76">
        <v>0</v>
      </c>
      <c r="I4" s="73" t="e">
        <f>H4/H2</f>
        <v>#DIV/0!</v>
      </c>
      <c r="J4" s="76">
        <v>0</v>
      </c>
      <c r="K4" s="73" t="e">
        <f>J4/J2</f>
        <v>#DIV/0!</v>
      </c>
      <c r="L4" s="76">
        <v>0</v>
      </c>
      <c r="M4" s="73" t="e">
        <f>L4/L2</f>
        <v>#DIV/0!</v>
      </c>
      <c r="N4" s="76">
        <v>0</v>
      </c>
      <c r="O4" s="73" t="e">
        <f>N4/N2</f>
        <v>#DIV/0!</v>
      </c>
      <c r="P4" s="76">
        <v>0</v>
      </c>
      <c r="Q4" s="73" t="e">
        <f>P4/P2</f>
        <v>#DIV/0!</v>
      </c>
      <c r="R4" s="76">
        <v>0</v>
      </c>
      <c r="S4" s="73" t="e">
        <f>R4/R2</f>
        <v>#DIV/0!</v>
      </c>
      <c r="T4" s="76">
        <v>0</v>
      </c>
      <c r="U4" s="73" t="e">
        <f>T4/T2</f>
        <v>#DIV/0!</v>
      </c>
      <c r="V4" s="76">
        <v>0</v>
      </c>
      <c r="W4" s="73" t="e">
        <f>V4/V2</f>
        <v>#DIV/0!</v>
      </c>
      <c r="X4" s="76">
        <v>0</v>
      </c>
      <c r="Y4" s="73" t="e">
        <f>X4/X2</f>
        <v>#DIV/0!</v>
      </c>
      <c r="Z4" s="76">
        <v>0</v>
      </c>
      <c r="AA4" s="73" t="e">
        <f>Z4/Z2</f>
        <v>#DIV/0!</v>
      </c>
      <c r="AB4" s="76">
        <v>0</v>
      </c>
      <c r="AC4" s="73" t="e">
        <f>AB4/AB2</f>
        <v>#DIV/0!</v>
      </c>
    </row>
    <row r="5" spans="1:29" ht="15.75" customHeight="1" outlineLevel="1" x14ac:dyDescent="0.2">
      <c r="A5" s="77" t="s">
        <v>215</v>
      </c>
      <c r="B5" s="84">
        <f>F5+H5+J5+L5+N5+P5+R5+T5+V5+X5+Z5+AB5</f>
        <v>0</v>
      </c>
      <c r="C5" s="81">
        <f t="shared" si="0"/>
        <v>0</v>
      </c>
      <c r="D5" s="91"/>
      <c r="E5" s="92"/>
      <c r="F5" s="74"/>
      <c r="G5" s="73"/>
      <c r="H5" s="76"/>
      <c r="I5" s="73"/>
      <c r="J5" s="76"/>
      <c r="K5" s="73"/>
      <c r="L5" s="76"/>
      <c r="M5" s="73"/>
      <c r="N5" s="76"/>
      <c r="O5" s="73"/>
      <c r="P5" s="76"/>
      <c r="Q5" s="73"/>
      <c r="R5" s="76"/>
      <c r="S5" s="73"/>
      <c r="T5" s="76"/>
      <c r="U5" s="73"/>
      <c r="V5" s="76"/>
      <c r="W5" s="73"/>
      <c r="X5" s="76"/>
      <c r="Y5" s="73"/>
      <c r="Z5" s="76"/>
      <c r="AA5" s="73"/>
      <c r="AB5" s="76"/>
      <c r="AC5" s="73"/>
    </row>
    <row r="6" spans="1:29" ht="15.75" customHeight="1" outlineLevel="1" x14ac:dyDescent="0.2">
      <c r="A6" s="77" t="s">
        <v>179</v>
      </c>
      <c r="B6" s="82">
        <f>F6+H6+J6+L6+N6+P6+R6+T6+V6+X6+Z6+AB6</f>
        <v>0</v>
      </c>
      <c r="C6" s="81">
        <f t="shared" si="0"/>
        <v>0</v>
      </c>
      <c r="D6" s="91">
        <f>B6*12</f>
        <v>0</v>
      </c>
      <c r="E6" s="92">
        <f>D6/360</f>
        <v>0</v>
      </c>
      <c r="F6" s="74">
        <f t="shared" ref="F6:F8" si="1">F7+F8</f>
        <v>0</v>
      </c>
      <c r="G6" s="73">
        <f>F6/F2</f>
        <v>0</v>
      </c>
      <c r="H6" s="75">
        <v>0</v>
      </c>
      <c r="I6" s="73" t="e">
        <f>H6/H2</f>
        <v>#DIV/0!</v>
      </c>
      <c r="J6" s="75">
        <v>0</v>
      </c>
      <c r="K6" s="73" t="e">
        <f>J6/J2</f>
        <v>#DIV/0!</v>
      </c>
      <c r="L6" s="75">
        <v>0</v>
      </c>
      <c r="M6" s="73" t="e">
        <f>L6/L2</f>
        <v>#DIV/0!</v>
      </c>
      <c r="N6" s="75">
        <v>0</v>
      </c>
      <c r="O6" s="73" t="e">
        <f>N6/N2</f>
        <v>#DIV/0!</v>
      </c>
      <c r="P6" s="75">
        <v>0</v>
      </c>
      <c r="Q6" s="73" t="e">
        <f>P6/P2</f>
        <v>#DIV/0!</v>
      </c>
      <c r="R6" s="75">
        <v>0</v>
      </c>
      <c r="S6" s="73" t="e">
        <f>R6/R2</f>
        <v>#DIV/0!</v>
      </c>
      <c r="T6" s="75">
        <v>0</v>
      </c>
      <c r="U6" s="73" t="e">
        <f>T6/T2</f>
        <v>#DIV/0!</v>
      </c>
      <c r="V6" s="76">
        <v>0</v>
      </c>
      <c r="W6" s="73" t="e">
        <f>V6/V2</f>
        <v>#DIV/0!</v>
      </c>
      <c r="X6" s="76">
        <v>0</v>
      </c>
      <c r="Y6" s="73" t="e">
        <f>X6/X2</f>
        <v>#DIV/0!</v>
      </c>
      <c r="Z6" s="76">
        <v>0</v>
      </c>
      <c r="AA6" s="73" t="e">
        <f>Z6/Z2</f>
        <v>#DIV/0!</v>
      </c>
      <c r="AB6" s="76">
        <v>0</v>
      </c>
      <c r="AC6" s="73" t="e">
        <f>AB6/AB2</f>
        <v>#DIV/0!</v>
      </c>
    </row>
    <row r="7" spans="1:29" s="133" customFormat="1" x14ac:dyDescent="0.2">
      <c r="A7" s="86" t="s">
        <v>214</v>
      </c>
      <c r="B7" s="80">
        <f>B2+B6</f>
        <v>3420</v>
      </c>
      <c r="C7" s="81">
        <f t="shared" si="0"/>
        <v>1</v>
      </c>
      <c r="E7" s="134"/>
      <c r="F7" s="80">
        <f t="shared" si="1"/>
        <v>0</v>
      </c>
      <c r="V7" s="135"/>
    </row>
    <row r="8" spans="1:29" ht="15.75" customHeight="1" outlineLevel="1" x14ac:dyDescent="0.2">
      <c r="A8" s="71" t="s">
        <v>216</v>
      </c>
      <c r="B8" s="82">
        <f t="shared" ref="B8:B58" si="2">F8+H8+J8+L8+N8+P8+R8+T8+V8+X8+Z8+AB8</f>
        <v>0</v>
      </c>
      <c r="C8" s="81">
        <f t="shared" si="0"/>
        <v>0</v>
      </c>
      <c r="D8" s="91">
        <f t="shared" ref="D8:D17" si="3">B8*12</f>
        <v>0</v>
      </c>
      <c r="E8" s="92">
        <f t="shared" ref="E8:E58" si="4">D8/360</f>
        <v>0</v>
      </c>
      <c r="F8" s="74">
        <f t="shared" si="1"/>
        <v>0</v>
      </c>
      <c r="G8" s="73">
        <f>F8/F2</f>
        <v>0</v>
      </c>
      <c r="H8" s="75">
        <v>0</v>
      </c>
      <c r="I8" s="73" t="e">
        <f>H8/H2</f>
        <v>#DIV/0!</v>
      </c>
      <c r="J8" s="75">
        <v>0</v>
      </c>
      <c r="K8" s="73" t="e">
        <f>J8/J2</f>
        <v>#DIV/0!</v>
      </c>
      <c r="L8" s="75">
        <v>0</v>
      </c>
      <c r="M8" s="73" t="e">
        <f>L8/L2</f>
        <v>#DIV/0!</v>
      </c>
      <c r="N8" s="75">
        <v>0</v>
      </c>
      <c r="O8" s="73" t="e">
        <f>N8/N2</f>
        <v>#DIV/0!</v>
      </c>
      <c r="P8" s="75">
        <v>0</v>
      </c>
      <c r="Q8" s="73" t="e">
        <f>P8/P2</f>
        <v>#DIV/0!</v>
      </c>
      <c r="R8" s="75">
        <v>0</v>
      </c>
      <c r="S8" s="73" t="e">
        <f>R8/R2</f>
        <v>#DIV/0!</v>
      </c>
      <c r="T8" s="75">
        <v>0</v>
      </c>
      <c r="U8" s="73" t="e">
        <f>T8/T2</f>
        <v>#DIV/0!</v>
      </c>
      <c r="V8" s="75">
        <v>0</v>
      </c>
      <c r="W8" s="73" t="e">
        <f>V8/V2</f>
        <v>#DIV/0!</v>
      </c>
      <c r="X8" s="75">
        <v>0</v>
      </c>
      <c r="Y8" s="73" t="e">
        <f>X8/X2</f>
        <v>#DIV/0!</v>
      </c>
      <c r="Z8" s="78">
        <v>0</v>
      </c>
      <c r="AA8" s="73" t="e">
        <f>Z8/Z2</f>
        <v>#DIV/0!</v>
      </c>
      <c r="AB8" s="78">
        <v>0</v>
      </c>
      <c r="AC8" s="73" t="e">
        <f>AB8/AB2</f>
        <v>#DIV/0!</v>
      </c>
    </row>
    <row r="9" spans="1:29" ht="15.75" customHeight="1" outlineLevel="1" x14ac:dyDescent="0.2">
      <c r="A9" s="71" t="s">
        <v>51</v>
      </c>
      <c r="B9" s="82">
        <f t="shared" si="2"/>
        <v>0</v>
      </c>
      <c r="C9" s="81">
        <f t="shared" si="0"/>
        <v>0</v>
      </c>
      <c r="D9" s="91">
        <f t="shared" si="3"/>
        <v>0</v>
      </c>
      <c r="E9" s="92">
        <f t="shared" si="4"/>
        <v>0</v>
      </c>
      <c r="F9" s="74">
        <f>F10+F48</f>
        <v>0</v>
      </c>
      <c r="G9" s="73">
        <f>F9/F2</f>
        <v>0</v>
      </c>
      <c r="H9" s="75">
        <f>H10+H48</f>
        <v>0</v>
      </c>
      <c r="I9" s="73" t="e">
        <f>H9/H2</f>
        <v>#DIV/0!</v>
      </c>
      <c r="J9" s="75">
        <f>J10+J48</f>
        <v>0</v>
      </c>
      <c r="K9" s="73" t="e">
        <f>J9/J2</f>
        <v>#DIV/0!</v>
      </c>
      <c r="L9" s="75">
        <f>L10+L48</f>
        <v>0</v>
      </c>
      <c r="M9" s="73" t="e">
        <f>L9/L2</f>
        <v>#DIV/0!</v>
      </c>
      <c r="N9" s="75">
        <f>N10+N48</f>
        <v>0</v>
      </c>
      <c r="O9" s="73" t="e">
        <f>N9/N2</f>
        <v>#DIV/0!</v>
      </c>
      <c r="P9" s="75">
        <f>P10+P48</f>
        <v>0</v>
      </c>
      <c r="Q9" s="73" t="e">
        <f>P9/P2</f>
        <v>#DIV/0!</v>
      </c>
      <c r="R9" s="75">
        <f>R10+R48</f>
        <v>0</v>
      </c>
      <c r="S9" s="73" t="e">
        <f>R9/R2</f>
        <v>#DIV/0!</v>
      </c>
      <c r="T9" s="75">
        <f>T10+T48</f>
        <v>0</v>
      </c>
      <c r="U9" s="73" t="e">
        <f>T9/T2</f>
        <v>#DIV/0!</v>
      </c>
      <c r="V9" s="75">
        <f>V10+V48</f>
        <v>0</v>
      </c>
      <c r="W9" s="73" t="e">
        <f>V9/V2</f>
        <v>#DIV/0!</v>
      </c>
      <c r="X9" s="75">
        <f>X10+X48</f>
        <v>0</v>
      </c>
      <c r="Y9" s="73" t="e">
        <f>X9/X2</f>
        <v>#DIV/0!</v>
      </c>
      <c r="Z9" s="75">
        <f>Z10+Z48</f>
        <v>0</v>
      </c>
      <c r="AA9" s="73" t="e">
        <f>Z9/Z2</f>
        <v>#DIV/0!</v>
      </c>
      <c r="AB9" s="75">
        <f>AB10+AB48</f>
        <v>0</v>
      </c>
      <c r="AC9" s="73" t="e">
        <f>AB9/AB2</f>
        <v>#DIV/0!</v>
      </c>
    </row>
    <row r="10" spans="1:29" ht="15.75" customHeight="1" outlineLevel="1" x14ac:dyDescent="0.2">
      <c r="A10" s="77" t="s">
        <v>177</v>
      </c>
      <c r="B10" s="84">
        <f t="shared" si="2"/>
        <v>0</v>
      </c>
      <c r="C10" s="81">
        <f t="shared" si="0"/>
        <v>0</v>
      </c>
      <c r="D10" s="91">
        <f t="shared" si="3"/>
        <v>0</v>
      </c>
      <c r="E10" s="92">
        <f t="shared" si="4"/>
        <v>0</v>
      </c>
      <c r="F10" s="76">
        <v>0</v>
      </c>
      <c r="G10" s="73">
        <f>F10/F2</f>
        <v>0</v>
      </c>
      <c r="H10" s="76">
        <v>0</v>
      </c>
      <c r="I10" s="73" t="e">
        <f>H10/H2</f>
        <v>#DIV/0!</v>
      </c>
      <c r="J10" s="76">
        <v>0</v>
      </c>
      <c r="K10" s="73" t="e">
        <f>J10/J2</f>
        <v>#DIV/0!</v>
      </c>
      <c r="L10" s="76">
        <v>0</v>
      </c>
      <c r="M10" s="73" t="e">
        <f>L10/L2</f>
        <v>#DIV/0!</v>
      </c>
      <c r="N10" s="76">
        <v>0</v>
      </c>
      <c r="O10" s="73" t="e">
        <f>N10/N2</f>
        <v>#DIV/0!</v>
      </c>
      <c r="P10" s="76">
        <v>0</v>
      </c>
      <c r="Q10" s="73" t="e">
        <f>P10/P2</f>
        <v>#DIV/0!</v>
      </c>
      <c r="R10" s="76">
        <v>0</v>
      </c>
      <c r="S10" s="73" t="e">
        <f>R10/R2</f>
        <v>#DIV/0!</v>
      </c>
      <c r="T10" s="76">
        <v>0</v>
      </c>
      <c r="U10" s="73" t="e">
        <f>T10/T2</f>
        <v>#DIV/0!</v>
      </c>
      <c r="V10" s="76">
        <v>0</v>
      </c>
      <c r="W10" s="73" t="e">
        <f>V10/V2</f>
        <v>#DIV/0!</v>
      </c>
      <c r="X10" s="76">
        <v>0</v>
      </c>
      <c r="Y10" s="73" t="e">
        <f>X10/X2</f>
        <v>#DIV/0!</v>
      </c>
      <c r="Z10" s="76">
        <v>0</v>
      </c>
      <c r="AA10" s="73" t="e">
        <f>Z10/Z2</f>
        <v>#DIV/0!</v>
      </c>
      <c r="AB10" s="85">
        <v>0</v>
      </c>
      <c r="AC10" s="73" t="e">
        <f>AB10/AB2</f>
        <v>#DIV/0!</v>
      </c>
    </row>
    <row r="11" spans="1:29" s="79" customFormat="1" ht="24.75" customHeight="1" x14ac:dyDescent="0.2">
      <c r="A11" s="125" t="s">
        <v>218</v>
      </c>
      <c r="B11" s="80">
        <f t="shared" si="2"/>
        <v>3420</v>
      </c>
      <c r="C11" s="81">
        <f t="shared" si="0"/>
        <v>1</v>
      </c>
      <c r="D11" s="91">
        <f t="shared" si="3"/>
        <v>41040</v>
      </c>
      <c r="E11" s="92">
        <f t="shared" si="4"/>
        <v>114</v>
      </c>
      <c r="F11" s="80">
        <f>F45+F2</f>
        <v>3420</v>
      </c>
      <c r="G11" s="87">
        <f>F11/F2</f>
        <v>1</v>
      </c>
      <c r="H11" s="80">
        <f>H45+H2</f>
        <v>0</v>
      </c>
      <c r="I11" s="87" t="e">
        <f>H11/H2</f>
        <v>#DIV/0!</v>
      </c>
      <c r="J11" s="80">
        <f>J45+J2</f>
        <v>0</v>
      </c>
      <c r="K11" s="87" t="e">
        <f>J11/J2</f>
        <v>#DIV/0!</v>
      </c>
      <c r="L11" s="80">
        <f>L45+L2</f>
        <v>0</v>
      </c>
      <c r="M11" s="87" t="e">
        <f>L11/L2</f>
        <v>#DIV/0!</v>
      </c>
      <c r="N11" s="80">
        <f>N45+N2</f>
        <v>0</v>
      </c>
      <c r="O11" s="87" t="e">
        <f>N11/N2</f>
        <v>#DIV/0!</v>
      </c>
      <c r="P11" s="80">
        <f>P45+P2</f>
        <v>0</v>
      </c>
      <c r="Q11" s="87" t="e">
        <f>P11/P2</f>
        <v>#DIV/0!</v>
      </c>
      <c r="R11" s="80">
        <f>R45+R2</f>
        <v>0</v>
      </c>
      <c r="S11" s="87" t="e">
        <f>R11/R2</f>
        <v>#DIV/0!</v>
      </c>
      <c r="T11" s="80">
        <f>T45+T2</f>
        <v>0</v>
      </c>
      <c r="U11" s="87" t="e">
        <f>T11/T2</f>
        <v>#DIV/0!</v>
      </c>
      <c r="V11" s="80">
        <f>V45+V2</f>
        <v>0</v>
      </c>
      <c r="W11" s="87" t="e">
        <f>V11/V2</f>
        <v>#DIV/0!</v>
      </c>
      <c r="X11" s="80">
        <f>X45+X2</f>
        <v>0</v>
      </c>
      <c r="Y11" s="87" t="e">
        <f>X11/X2</f>
        <v>#DIV/0!</v>
      </c>
      <c r="Z11" s="80">
        <f>Z45+Z2</f>
        <v>0</v>
      </c>
      <c r="AA11" s="87" t="e">
        <f>Z11/Z2</f>
        <v>#DIV/0!</v>
      </c>
      <c r="AB11" s="80">
        <f>AB45+AB2</f>
        <v>0</v>
      </c>
      <c r="AC11" s="87" t="e">
        <f>AB11/AB2</f>
        <v>#DIV/0!</v>
      </c>
    </row>
    <row r="12" spans="1:29" s="132" customFormat="1" ht="8.25" customHeight="1" x14ac:dyDescent="0.2">
      <c r="A12" s="128"/>
      <c r="B12" s="74"/>
      <c r="C12" s="129"/>
      <c r="D12" s="130"/>
      <c r="E12" s="131"/>
      <c r="F12" s="74"/>
      <c r="G12" s="72"/>
      <c r="H12" s="74"/>
      <c r="I12" s="72"/>
      <c r="J12" s="74"/>
      <c r="K12" s="72"/>
      <c r="L12" s="74"/>
      <c r="M12" s="72"/>
      <c r="N12" s="74"/>
      <c r="O12" s="72"/>
      <c r="P12" s="74"/>
      <c r="Q12" s="72"/>
      <c r="R12" s="74"/>
      <c r="S12" s="72"/>
      <c r="T12" s="74"/>
      <c r="U12" s="72"/>
      <c r="V12" s="74"/>
      <c r="W12" s="72"/>
      <c r="X12" s="74"/>
      <c r="Y12" s="72"/>
      <c r="Z12" s="74"/>
      <c r="AA12" s="72"/>
      <c r="AB12" s="74"/>
      <c r="AC12" s="72"/>
    </row>
    <row r="13" spans="1:29" s="79" customFormat="1" ht="15.75" customHeight="1" x14ac:dyDescent="0.2">
      <c r="A13" s="86" t="s">
        <v>185</v>
      </c>
      <c r="B13" s="80">
        <f>F13+H13+J13+L13+N13+P13+R13+T13+V13+X13+Z13+AB13</f>
        <v>-739.9</v>
      </c>
      <c r="C13" s="81">
        <f t="shared" si="0"/>
        <v>-0.21634502923976606</v>
      </c>
      <c r="D13" s="91">
        <f t="shared" si="3"/>
        <v>-8878.7999999999993</v>
      </c>
      <c r="E13" s="92">
        <f t="shared" si="4"/>
        <v>-24.66333333333333</v>
      </c>
      <c r="F13" s="80">
        <f>+F14+F27+F37</f>
        <v>-739.9</v>
      </c>
      <c r="G13" s="87">
        <f>F13/F2</f>
        <v>-0.21634502923976606</v>
      </c>
      <c r="H13" s="80">
        <f>+H14+H27+H33+H37</f>
        <v>0</v>
      </c>
      <c r="I13" s="87" t="e">
        <f>H13/H2</f>
        <v>#DIV/0!</v>
      </c>
      <c r="J13" s="80">
        <f>+J14+J27+J33+J37</f>
        <v>0</v>
      </c>
      <c r="K13" s="87" t="e">
        <f>J13/J2</f>
        <v>#DIV/0!</v>
      </c>
      <c r="L13" s="80">
        <f>+L14+L27+L33+L37</f>
        <v>0</v>
      </c>
      <c r="M13" s="87" t="e">
        <f>L13/L2</f>
        <v>#DIV/0!</v>
      </c>
      <c r="N13" s="80">
        <f>+N14+N27+N33+N37</f>
        <v>0</v>
      </c>
      <c r="O13" s="87" t="e">
        <f>N13/N2</f>
        <v>#DIV/0!</v>
      </c>
      <c r="P13" s="80">
        <f>+P14+P27+P33+P37</f>
        <v>0</v>
      </c>
      <c r="Q13" s="87" t="e">
        <f>P13/P2</f>
        <v>#DIV/0!</v>
      </c>
      <c r="R13" s="80">
        <f>+R14+R27+R33+R37</f>
        <v>0</v>
      </c>
      <c r="S13" s="87" t="e">
        <f>R13/R2</f>
        <v>#DIV/0!</v>
      </c>
      <c r="T13" s="80">
        <f>+T14+T27+T33+T37</f>
        <v>0</v>
      </c>
      <c r="U13" s="87" t="e">
        <f>T13/T2</f>
        <v>#DIV/0!</v>
      </c>
      <c r="V13" s="80">
        <f>+V14+V27+V33+V37</f>
        <v>0</v>
      </c>
      <c r="W13" s="87" t="e">
        <f>V13/V2</f>
        <v>#DIV/0!</v>
      </c>
      <c r="X13" s="80">
        <f>+X14+X27+X33+X37</f>
        <v>0</v>
      </c>
      <c r="Y13" s="87" t="e">
        <f>X13/X2</f>
        <v>#DIV/0!</v>
      </c>
      <c r="Z13" s="80">
        <f>+Z14+Z27+Z33+Z37</f>
        <v>0</v>
      </c>
      <c r="AA13" s="87" t="e">
        <f>Z13/Z2</f>
        <v>#DIV/0!</v>
      </c>
      <c r="AB13" s="80">
        <f>+AB14+AB27+AB33+AB37</f>
        <v>0</v>
      </c>
      <c r="AC13" s="87" t="e">
        <f>AB13/AB2</f>
        <v>#DIV/0!</v>
      </c>
    </row>
    <row r="14" spans="1:29" ht="15.75" customHeight="1" outlineLevel="1" x14ac:dyDescent="0.2">
      <c r="A14" s="71" t="s">
        <v>173</v>
      </c>
      <c r="B14" s="80">
        <f t="shared" si="2"/>
        <v>-420</v>
      </c>
      <c r="C14" s="81">
        <f t="shared" si="0"/>
        <v>-0.12280701754385964</v>
      </c>
      <c r="D14" s="91">
        <f t="shared" si="3"/>
        <v>-5040</v>
      </c>
      <c r="E14" s="92">
        <f t="shared" si="4"/>
        <v>-14</v>
      </c>
      <c r="F14" s="75">
        <f>SUM(F15:F26)</f>
        <v>-420</v>
      </c>
      <c r="G14" s="73">
        <f>F14/F2</f>
        <v>-0.12280701754385964</v>
      </c>
      <c r="H14" s="75">
        <f>SUM(H15:H26)</f>
        <v>0</v>
      </c>
      <c r="I14" s="73" t="e">
        <f>H14/H2</f>
        <v>#DIV/0!</v>
      </c>
      <c r="J14" s="75">
        <v>0</v>
      </c>
      <c r="K14" s="73" t="e">
        <f>J14/J2</f>
        <v>#DIV/0!</v>
      </c>
      <c r="L14" s="75">
        <f>SUM(L15:L26)</f>
        <v>0</v>
      </c>
      <c r="M14" s="73" t="e">
        <f>L14/L2</f>
        <v>#DIV/0!</v>
      </c>
      <c r="N14" s="75">
        <f>SUM(N15:N26)</f>
        <v>0</v>
      </c>
      <c r="O14" s="73" t="e">
        <f>N14/N2</f>
        <v>#DIV/0!</v>
      </c>
      <c r="P14" s="75">
        <f>SUM(P15:P26)</f>
        <v>0</v>
      </c>
      <c r="Q14" s="73" t="e">
        <f>P14/P2</f>
        <v>#DIV/0!</v>
      </c>
      <c r="R14" s="75">
        <f>SUM(R15:R26)</f>
        <v>0</v>
      </c>
      <c r="S14" s="73" t="e">
        <f>R14/R2</f>
        <v>#DIV/0!</v>
      </c>
      <c r="T14" s="75">
        <f>SUM(T15:T26)</f>
        <v>0</v>
      </c>
      <c r="U14" s="73" t="e">
        <f>T14/T2</f>
        <v>#DIV/0!</v>
      </c>
      <c r="V14" s="75">
        <f>SUM(V15:V26)</f>
        <v>0</v>
      </c>
      <c r="W14" s="73" t="e">
        <f>V14/V2</f>
        <v>#DIV/0!</v>
      </c>
      <c r="X14" s="75">
        <f>SUM(X15:X26)</f>
        <v>0</v>
      </c>
      <c r="Y14" s="73" t="e">
        <f>X14/X2</f>
        <v>#DIV/0!</v>
      </c>
      <c r="Z14" s="75">
        <f>SUM(Z15:Z26)</f>
        <v>0</v>
      </c>
      <c r="AA14" s="73" t="e">
        <f>Z14/Z2</f>
        <v>#DIV/0!</v>
      </c>
      <c r="AB14" s="75">
        <f>SUM(AB15:AB26)</f>
        <v>0</v>
      </c>
      <c r="AC14" s="73" t="e">
        <f>AB14/AB2</f>
        <v>#DIV/0!</v>
      </c>
    </row>
    <row r="15" spans="1:29" s="67" customFormat="1" ht="16.5" customHeight="1" outlineLevel="1" x14ac:dyDescent="0.2">
      <c r="A15" s="77" t="s">
        <v>190</v>
      </c>
      <c r="B15" s="82">
        <f t="shared" si="2"/>
        <v>-420</v>
      </c>
      <c r="C15" s="81">
        <f t="shared" si="0"/>
        <v>-0.12280701754385964</v>
      </c>
      <c r="D15" s="91">
        <f t="shared" si="3"/>
        <v>-5040</v>
      </c>
      <c r="E15" s="92">
        <f t="shared" si="4"/>
        <v>-14</v>
      </c>
      <c r="F15" s="75">
        <v>-420</v>
      </c>
      <c r="G15" s="73">
        <f>F15/F2</f>
        <v>-0.12280701754385964</v>
      </c>
      <c r="H15" s="75">
        <v>0</v>
      </c>
      <c r="I15" s="73" t="e">
        <f>H15/H2</f>
        <v>#DIV/0!</v>
      </c>
      <c r="J15" s="75">
        <v>0</v>
      </c>
      <c r="K15" s="73" t="e">
        <f>J15/J2</f>
        <v>#DIV/0!</v>
      </c>
      <c r="L15" s="75">
        <v>0</v>
      </c>
      <c r="M15" s="73" t="e">
        <f>L15/L2</f>
        <v>#DIV/0!</v>
      </c>
      <c r="N15" s="75">
        <v>0</v>
      </c>
      <c r="O15" s="73" t="e">
        <f>N15/N2</f>
        <v>#DIV/0!</v>
      </c>
      <c r="P15" s="75">
        <v>0</v>
      </c>
      <c r="Q15" s="73" t="e">
        <f>P15/P2</f>
        <v>#DIV/0!</v>
      </c>
      <c r="R15" s="75">
        <v>0</v>
      </c>
      <c r="S15" s="73" t="e">
        <f>R15/R2</f>
        <v>#DIV/0!</v>
      </c>
      <c r="T15" s="75">
        <v>0</v>
      </c>
      <c r="U15" s="73" t="e">
        <f>T15/T2</f>
        <v>#DIV/0!</v>
      </c>
      <c r="V15" s="75">
        <v>0</v>
      </c>
      <c r="W15" s="73" t="e">
        <f>V15/V2</f>
        <v>#DIV/0!</v>
      </c>
      <c r="X15" s="75">
        <v>0</v>
      </c>
      <c r="Y15" s="73" t="e">
        <f>X15/X2</f>
        <v>#DIV/0!</v>
      </c>
      <c r="Z15" s="75">
        <v>0</v>
      </c>
      <c r="AA15" s="73" t="e">
        <f>Z15/Z2</f>
        <v>#DIV/0!</v>
      </c>
      <c r="AB15" s="75">
        <v>0</v>
      </c>
      <c r="AC15" s="73" t="e">
        <f>AB15/AB2</f>
        <v>#DIV/0!</v>
      </c>
    </row>
    <row r="16" spans="1:29" ht="15.75" customHeight="1" outlineLevel="1" x14ac:dyDescent="0.2">
      <c r="A16" s="77" t="s">
        <v>22</v>
      </c>
      <c r="B16" s="84">
        <f t="shared" si="2"/>
        <v>0</v>
      </c>
      <c r="C16" s="81">
        <f t="shared" si="0"/>
        <v>0</v>
      </c>
      <c r="D16" s="91">
        <f t="shared" si="3"/>
        <v>0</v>
      </c>
      <c r="E16" s="92">
        <f t="shared" si="4"/>
        <v>0</v>
      </c>
      <c r="F16" s="76">
        <v>0</v>
      </c>
      <c r="G16" s="73">
        <f>F16/F2</f>
        <v>0</v>
      </c>
      <c r="H16" s="76">
        <v>0</v>
      </c>
      <c r="I16" s="73" t="e">
        <f>H16/H2</f>
        <v>#DIV/0!</v>
      </c>
      <c r="J16" s="76">
        <v>0</v>
      </c>
      <c r="K16" s="73" t="e">
        <f>J16/J2</f>
        <v>#DIV/0!</v>
      </c>
      <c r="L16" s="76">
        <v>0</v>
      </c>
      <c r="M16" s="73" t="e">
        <f>L16/L2</f>
        <v>#DIV/0!</v>
      </c>
      <c r="N16" s="76">
        <v>0</v>
      </c>
      <c r="O16" s="73" t="e">
        <f>N16/N2</f>
        <v>#DIV/0!</v>
      </c>
      <c r="P16" s="76">
        <v>0</v>
      </c>
      <c r="Q16" s="73" t="e">
        <f>P16/P2</f>
        <v>#DIV/0!</v>
      </c>
      <c r="R16" s="76">
        <v>0</v>
      </c>
      <c r="S16" s="73" t="e">
        <f>R16/R2</f>
        <v>#DIV/0!</v>
      </c>
      <c r="T16" s="76">
        <v>0</v>
      </c>
      <c r="U16" s="73" t="e">
        <f>T16/T2</f>
        <v>#DIV/0!</v>
      </c>
      <c r="V16" s="76">
        <v>0</v>
      </c>
      <c r="W16" s="73" t="e">
        <f>V16/V2</f>
        <v>#DIV/0!</v>
      </c>
      <c r="X16" s="76">
        <v>0</v>
      </c>
      <c r="Y16" s="73" t="e">
        <f>X16/X2</f>
        <v>#DIV/0!</v>
      </c>
      <c r="Z16" s="76">
        <v>0</v>
      </c>
      <c r="AA16" s="73" t="e">
        <f>Z16/Z2</f>
        <v>#DIV/0!</v>
      </c>
      <c r="AB16" s="76">
        <v>0</v>
      </c>
      <c r="AC16" s="73" t="e">
        <f>AB16/AB2</f>
        <v>#DIV/0!</v>
      </c>
    </row>
    <row r="17" spans="1:29" ht="15.75" customHeight="1" outlineLevel="1" x14ac:dyDescent="0.2">
      <c r="A17" s="77" t="s">
        <v>24</v>
      </c>
      <c r="B17" s="84">
        <f t="shared" si="2"/>
        <v>0</v>
      </c>
      <c r="C17" s="81">
        <f t="shared" si="0"/>
        <v>0</v>
      </c>
      <c r="D17" s="91">
        <f t="shared" si="3"/>
        <v>0</v>
      </c>
      <c r="E17" s="92">
        <f t="shared" si="4"/>
        <v>0</v>
      </c>
      <c r="F17" s="76">
        <v>0</v>
      </c>
      <c r="G17" s="73">
        <f>F17/F2</f>
        <v>0</v>
      </c>
      <c r="H17" s="76">
        <v>0</v>
      </c>
      <c r="I17" s="73" t="e">
        <f>H17/H2</f>
        <v>#DIV/0!</v>
      </c>
      <c r="J17" s="76">
        <v>0</v>
      </c>
      <c r="K17" s="73" t="e">
        <f>J17/J2</f>
        <v>#DIV/0!</v>
      </c>
      <c r="L17" s="76">
        <v>0</v>
      </c>
      <c r="M17" s="73" t="e">
        <f>L17/L2</f>
        <v>#DIV/0!</v>
      </c>
      <c r="N17" s="76">
        <v>0</v>
      </c>
      <c r="O17" s="73" t="e">
        <f>N17/N2</f>
        <v>#DIV/0!</v>
      </c>
      <c r="P17" s="76">
        <v>0</v>
      </c>
      <c r="Q17" s="73" t="e">
        <f>P17/P2</f>
        <v>#DIV/0!</v>
      </c>
      <c r="R17" s="76">
        <v>0</v>
      </c>
      <c r="S17" s="73" t="e">
        <f>R17/R2</f>
        <v>#DIV/0!</v>
      </c>
      <c r="T17" s="76">
        <v>0</v>
      </c>
      <c r="U17" s="73" t="e">
        <f>T17/T2</f>
        <v>#DIV/0!</v>
      </c>
      <c r="V17" s="76">
        <v>0</v>
      </c>
      <c r="W17" s="73" t="e">
        <f>V17/V2</f>
        <v>#DIV/0!</v>
      </c>
      <c r="X17" s="76">
        <v>0</v>
      </c>
      <c r="Y17" s="73" t="e">
        <f>X17/X2</f>
        <v>#DIV/0!</v>
      </c>
      <c r="Z17" s="76">
        <v>0</v>
      </c>
      <c r="AA17" s="73" t="e">
        <f>Z17/Z2</f>
        <v>#DIV/0!</v>
      </c>
      <c r="AB17" s="76">
        <v>0</v>
      </c>
      <c r="AC17" s="73" t="e">
        <f>AB17/AB2</f>
        <v>#DIV/0!</v>
      </c>
    </row>
    <row r="18" spans="1:29" ht="15.75" customHeight="1" outlineLevel="1" x14ac:dyDescent="0.2">
      <c r="A18" s="77" t="s">
        <v>30</v>
      </c>
      <c r="B18" s="84">
        <f t="shared" si="2"/>
        <v>0</v>
      </c>
      <c r="C18" s="81">
        <f t="shared" si="0"/>
        <v>0</v>
      </c>
      <c r="D18" s="91">
        <f>B18*12</f>
        <v>0</v>
      </c>
      <c r="E18" s="92">
        <f t="shared" si="4"/>
        <v>0</v>
      </c>
      <c r="F18" s="76">
        <v>0</v>
      </c>
      <c r="G18" s="73">
        <v>-3.9262662824493342E-3</v>
      </c>
      <c r="H18" s="76">
        <v>0</v>
      </c>
      <c r="I18" s="73">
        <v>-3.9262662824493342E-3</v>
      </c>
      <c r="J18" s="76">
        <v>0</v>
      </c>
      <c r="K18" s="73">
        <v>-3.9262662824493342E-3</v>
      </c>
      <c r="L18" s="76">
        <v>0</v>
      </c>
      <c r="M18" s="73">
        <v>-3.9262662824493342E-3</v>
      </c>
      <c r="N18" s="76">
        <v>0</v>
      </c>
      <c r="O18" s="73">
        <v>-3.9262662824493342E-3</v>
      </c>
      <c r="P18" s="76">
        <v>0</v>
      </c>
      <c r="Q18" s="73">
        <v>-3.9262662824493342E-3</v>
      </c>
      <c r="R18" s="76">
        <v>0</v>
      </c>
      <c r="S18" s="73">
        <v>-3.9262662824493342E-3</v>
      </c>
      <c r="T18" s="76">
        <v>0</v>
      </c>
      <c r="U18" s="73">
        <v>-3.9262662824493342E-3</v>
      </c>
      <c r="V18" s="76">
        <v>0</v>
      </c>
      <c r="W18" s="73">
        <v>-3.9262662824493342E-3</v>
      </c>
      <c r="X18" s="76">
        <v>0</v>
      </c>
      <c r="Y18" s="73">
        <v>-3.9262662824493342E-3</v>
      </c>
      <c r="Z18" s="76">
        <v>0</v>
      </c>
      <c r="AA18" s="73">
        <v>-3.9262662824493342E-3</v>
      </c>
      <c r="AB18" s="76">
        <v>0</v>
      </c>
      <c r="AC18" s="73">
        <v>-3.9262662824493342E-3</v>
      </c>
    </row>
    <row r="19" spans="1:29" ht="15.75" customHeight="1" outlineLevel="1" x14ac:dyDescent="0.2">
      <c r="A19" s="77" t="s">
        <v>166</v>
      </c>
      <c r="B19" s="84">
        <f t="shared" si="2"/>
        <v>0</v>
      </c>
      <c r="C19" s="81">
        <f t="shared" si="0"/>
        <v>0</v>
      </c>
      <c r="D19" s="91">
        <f t="shared" ref="D19:D58" si="5">B19*12</f>
        <v>0</v>
      </c>
      <c r="E19" s="92">
        <f t="shared" si="4"/>
        <v>0</v>
      </c>
      <c r="F19" s="76">
        <v>0</v>
      </c>
      <c r="G19" s="73">
        <f>F19/F2</f>
        <v>0</v>
      </c>
      <c r="H19" s="76">
        <v>0</v>
      </c>
      <c r="I19" s="73" t="e">
        <f>H19/H2</f>
        <v>#DIV/0!</v>
      </c>
      <c r="J19" s="76">
        <v>0</v>
      </c>
      <c r="K19" s="73" t="e">
        <f>J19/J2</f>
        <v>#DIV/0!</v>
      </c>
      <c r="L19" s="76">
        <v>0</v>
      </c>
      <c r="M19" s="73" t="e">
        <f>L19/L2</f>
        <v>#DIV/0!</v>
      </c>
      <c r="N19" s="76">
        <v>0</v>
      </c>
      <c r="O19" s="73" t="e">
        <f>N19/N2</f>
        <v>#DIV/0!</v>
      </c>
      <c r="P19" s="76">
        <v>0</v>
      </c>
      <c r="Q19" s="73" t="e">
        <f>P19/P2</f>
        <v>#DIV/0!</v>
      </c>
      <c r="R19" s="76">
        <v>0</v>
      </c>
      <c r="S19" s="73" t="e">
        <f>R19/R2</f>
        <v>#DIV/0!</v>
      </c>
      <c r="T19" s="76">
        <v>0</v>
      </c>
      <c r="U19" s="73" t="e">
        <f>T19/T2</f>
        <v>#DIV/0!</v>
      </c>
      <c r="V19" s="76">
        <v>0</v>
      </c>
      <c r="W19" s="73" t="e">
        <f>V19/V2</f>
        <v>#DIV/0!</v>
      </c>
      <c r="X19" s="76">
        <v>0</v>
      </c>
      <c r="Y19" s="73" t="e">
        <f>X19/X2</f>
        <v>#DIV/0!</v>
      </c>
      <c r="Z19" s="76">
        <v>0</v>
      </c>
      <c r="AA19" s="73" t="e">
        <f>Z19/Z2</f>
        <v>#DIV/0!</v>
      </c>
      <c r="AB19" s="76">
        <v>0</v>
      </c>
      <c r="AC19" s="73" t="e">
        <f>AB19/AB2</f>
        <v>#DIV/0!</v>
      </c>
    </row>
    <row r="20" spans="1:29" ht="15.75" customHeight="1" outlineLevel="1" x14ac:dyDescent="0.2">
      <c r="A20" s="77" t="s">
        <v>32</v>
      </c>
      <c r="B20" s="84">
        <f t="shared" si="2"/>
        <v>0</v>
      </c>
      <c r="C20" s="81">
        <f t="shared" si="0"/>
        <v>0</v>
      </c>
      <c r="D20" s="91">
        <f t="shared" si="5"/>
        <v>0</v>
      </c>
      <c r="E20" s="92">
        <f t="shared" si="4"/>
        <v>0</v>
      </c>
      <c r="F20" s="76">
        <v>0</v>
      </c>
      <c r="G20" s="73">
        <f>F20/F2</f>
        <v>0</v>
      </c>
      <c r="H20" s="76">
        <v>0</v>
      </c>
      <c r="I20" s="73" t="e">
        <f>H20/H2</f>
        <v>#DIV/0!</v>
      </c>
      <c r="J20" s="76">
        <v>0</v>
      </c>
      <c r="K20" s="73" t="e">
        <f>J20/J2</f>
        <v>#DIV/0!</v>
      </c>
      <c r="L20" s="76">
        <v>0</v>
      </c>
      <c r="M20" s="73" t="e">
        <f>L20/L2</f>
        <v>#DIV/0!</v>
      </c>
      <c r="N20" s="76">
        <v>0</v>
      </c>
      <c r="O20" s="73" t="e">
        <f>N20/N2</f>
        <v>#DIV/0!</v>
      </c>
      <c r="P20" s="76">
        <v>0</v>
      </c>
      <c r="Q20" s="73" t="e">
        <f>P20/P2</f>
        <v>#DIV/0!</v>
      </c>
      <c r="R20" s="76">
        <v>0</v>
      </c>
      <c r="S20" s="73" t="e">
        <f>R20/R2</f>
        <v>#DIV/0!</v>
      </c>
      <c r="T20" s="76">
        <v>0</v>
      </c>
      <c r="U20" s="73" t="e">
        <f>T20/T2</f>
        <v>#DIV/0!</v>
      </c>
      <c r="V20" s="76">
        <v>0</v>
      </c>
      <c r="W20" s="73" t="e">
        <f>V20/V2</f>
        <v>#DIV/0!</v>
      </c>
      <c r="X20" s="76">
        <v>0</v>
      </c>
      <c r="Y20" s="73" t="e">
        <f>X20/X2</f>
        <v>#DIV/0!</v>
      </c>
      <c r="Z20" s="76">
        <v>0</v>
      </c>
      <c r="AA20" s="73" t="e">
        <f>Z20/Z2</f>
        <v>#DIV/0!</v>
      </c>
      <c r="AB20" s="76">
        <v>0</v>
      </c>
      <c r="AC20" s="73" t="e">
        <f>AB20/AB2</f>
        <v>#DIV/0!</v>
      </c>
    </row>
    <row r="21" spans="1:29" ht="15.75" customHeight="1" outlineLevel="1" x14ac:dyDescent="0.2">
      <c r="A21" s="77" t="s">
        <v>27</v>
      </c>
      <c r="B21" s="84">
        <f t="shared" si="2"/>
        <v>0</v>
      </c>
      <c r="C21" s="81">
        <f t="shared" si="0"/>
        <v>0</v>
      </c>
      <c r="D21" s="91">
        <f t="shared" si="5"/>
        <v>0</v>
      </c>
      <c r="E21" s="92">
        <f t="shared" si="4"/>
        <v>0</v>
      </c>
      <c r="F21" s="76">
        <v>0</v>
      </c>
      <c r="G21" s="73">
        <f>F21/F2</f>
        <v>0</v>
      </c>
      <c r="H21" s="76">
        <v>0</v>
      </c>
      <c r="I21" s="73" t="e">
        <f>H21/H2</f>
        <v>#DIV/0!</v>
      </c>
      <c r="J21" s="76">
        <v>0</v>
      </c>
      <c r="K21" s="73" t="e">
        <f>J21/J2</f>
        <v>#DIV/0!</v>
      </c>
      <c r="L21" s="76">
        <v>0</v>
      </c>
      <c r="M21" s="73" t="e">
        <f>L21/L2</f>
        <v>#DIV/0!</v>
      </c>
      <c r="N21" s="76">
        <v>0</v>
      </c>
      <c r="O21" s="73" t="e">
        <f>N21/N2</f>
        <v>#DIV/0!</v>
      </c>
      <c r="P21" s="76">
        <v>0</v>
      </c>
      <c r="Q21" s="73" t="e">
        <f>P21/P2</f>
        <v>#DIV/0!</v>
      </c>
      <c r="R21" s="76">
        <v>0</v>
      </c>
      <c r="S21" s="73" t="e">
        <f>R21/R2</f>
        <v>#DIV/0!</v>
      </c>
      <c r="T21" s="76">
        <v>0</v>
      </c>
      <c r="U21" s="73" t="e">
        <f>T21/T2</f>
        <v>#DIV/0!</v>
      </c>
      <c r="V21" s="76">
        <v>0</v>
      </c>
      <c r="W21" s="73" t="e">
        <f>V21/V2</f>
        <v>#DIV/0!</v>
      </c>
      <c r="X21" s="76">
        <v>0</v>
      </c>
      <c r="Y21" s="73" t="e">
        <f>X21/X2</f>
        <v>#DIV/0!</v>
      </c>
      <c r="Z21" s="76">
        <v>0</v>
      </c>
      <c r="AA21" s="73" t="e">
        <f>Z21/Z2</f>
        <v>#DIV/0!</v>
      </c>
      <c r="AB21" s="76">
        <v>0</v>
      </c>
      <c r="AC21" s="73" t="e">
        <f>AB21/AB2</f>
        <v>#DIV/0!</v>
      </c>
    </row>
    <row r="22" spans="1:29" ht="15.75" customHeight="1" outlineLevel="1" x14ac:dyDescent="0.2">
      <c r="A22" s="77" t="s">
        <v>28</v>
      </c>
      <c r="B22" s="84">
        <f t="shared" si="2"/>
        <v>0</v>
      </c>
      <c r="C22" s="81">
        <f t="shared" si="0"/>
        <v>0</v>
      </c>
      <c r="D22" s="91">
        <f t="shared" si="5"/>
        <v>0</v>
      </c>
      <c r="E22" s="92">
        <f t="shared" si="4"/>
        <v>0</v>
      </c>
      <c r="F22" s="76">
        <v>0</v>
      </c>
      <c r="G22" s="73">
        <f>F22/F2</f>
        <v>0</v>
      </c>
      <c r="H22" s="76">
        <v>0</v>
      </c>
      <c r="I22" s="73" t="e">
        <f>H22/H2</f>
        <v>#DIV/0!</v>
      </c>
      <c r="J22" s="76">
        <v>0</v>
      </c>
      <c r="K22" s="73" t="e">
        <f>J22/J2</f>
        <v>#DIV/0!</v>
      </c>
      <c r="L22" s="76">
        <v>0</v>
      </c>
      <c r="M22" s="73" t="e">
        <f>L22/L2</f>
        <v>#DIV/0!</v>
      </c>
      <c r="N22" s="76">
        <v>0</v>
      </c>
      <c r="O22" s="73" t="e">
        <f>N22/N2</f>
        <v>#DIV/0!</v>
      </c>
      <c r="P22" s="76">
        <v>0</v>
      </c>
      <c r="Q22" s="73" t="e">
        <f>P22/P2</f>
        <v>#DIV/0!</v>
      </c>
      <c r="R22" s="76">
        <v>0</v>
      </c>
      <c r="S22" s="73" t="e">
        <f>R22/R2</f>
        <v>#DIV/0!</v>
      </c>
      <c r="T22" s="76">
        <v>0</v>
      </c>
      <c r="U22" s="73" t="e">
        <f>T22/T2</f>
        <v>#DIV/0!</v>
      </c>
      <c r="V22" s="76">
        <v>0</v>
      </c>
      <c r="W22" s="73" t="e">
        <f>V22/V2</f>
        <v>#DIV/0!</v>
      </c>
      <c r="X22" s="76">
        <v>0</v>
      </c>
      <c r="Y22" s="73" t="e">
        <f>X22/X2</f>
        <v>#DIV/0!</v>
      </c>
      <c r="Z22" s="76">
        <v>0</v>
      </c>
      <c r="AA22" s="73" t="e">
        <f>Z22/Z2</f>
        <v>#DIV/0!</v>
      </c>
      <c r="AB22" s="76">
        <v>0</v>
      </c>
      <c r="AC22" s="73" t="e">
        <f>AB22/AB2</f>
        <v>#DIV/0!</v>
      </c>
    </row>
    <row r="23" spans="1:29" ht="15.75" customHeight="1" outlineLevel="1" x14ac:dyDescent="0.2">
      <c r="A23" s="77" t="s">
        <v>26</v>
      </c>
      <c r="B23" s="84">
        <f t="shared" si="2"/>
        <v>0</v>
      </c>
      <c r="C23" s="81">
        <f t="shared" si="0"/>
        <v>0</v>
      </c>
      <c r="D23" s="91">
        <f t="shared" si="5"/>
        <v>0</v>
      </c>
      <c r="E23" s="92">
        <f t="shared" si="4"/>
        <v>0</v>
      </c>
      <c r="F23" s="76">
        <v>0</v>
      </c>
      <c r="G23" s="73">
        <f>F23/F2</f>
        <v>0</v>
      </c>
      <c r="H23" s="76">
        <v>0</v>
      </c>
      <c r="I23" s="73" t="e">
        <f>H23/H2</f>
        <v>#DIV/0!</v>
      </c>
      <c r="J23" s="76">
        <v>0</v>
      </c>
      <c r="K23" s="73" t="e">
        <f>J23/J2</f>
        <v>#DIV/0!</v>
      </c>
      <c r="L23" s="76">
        <v>0</v>
      </c>
      <c r="M23" s="73" t="e">
        <f>L23/L2</f>
        <v>#DIV/0!</v>
      </c>
      <c r="N23" s="76">
        <v>0</v>
      </c>
      <c r="O23" s="73" t="e">
        <f>N23/N2</f>
        <v>#DIV/0!</v>
      </c>
      <c r="P23" s="76">
        <v>0</v>
      </c>
      <c r="Q23" s="73" t="e">
        <f>P23/P2</f>
        <v>#DIV/0!</v>
      </c>
      <c r="R23" s="76">
        <v>0</v>
      </c>
      <c r="S23" s="73" t="e">
        <f>R23/R2</f>
        <v>#DIV/0!</v>
      </c>
      <c r="T23" s="76">
        <v>0</v>
      </c>
      <c r="U23" s="73" t="e">
        <f>T23/T2</f>
        <v>#DIV/0!</v>
      </c>
      <c r="V23" s="76">
        <v>0</v>
      </c>
      <c r="W23" s="73" t="e">
        <f>V23/V2</f>
        <v>#DIV/0!</v>
      </c>
      <c r="X23" s="76">
        <v>0</v>
      </c>
      <c r="Y23" s="73" t="e">
        <f>X23/X2</f>
        <v>#DIV/0!</v>
      </c>
      <c r="Z23" s="76">
        <v>0</v>
      </c>
      <c r="AA23" s="73" t="e">
        <f>Z23/Z2</f>
        <v>#DIV/0!</v>
      </c>
      <c r="AB23" s="76">
        <v>0</v>
      </c>
      <c r="AC23" s="73" t="e">
        <f>AB23/AB2</f>
        <v>#DIV/0!</v>
      </c>
    </row>
    <row r="24" spans="1:29" ht="15.75" customHeight="1" outlineLevel="1" x14ac:dyDescent="0.2">
      <c r="A24" s="77" t="s">
        <v>23</v>
      </c>
      <c r="B24" s="84">
        <f t="shared" si="2"/>
        <v>0</v>
      </c>
      <c r="C24" s="81">
        <f t="shared" si="0"/>
        <v>0</v>
      </c>
      <c r="D24" s="91">
        <f t="shared" si="5"/>
        <v>0</v>
      </c>
      <c r="E24" s="92">
        <f t="shared" si="4"/>
        <v>0</v>
      </c>
      <c r="F24" s="76">
        <v>0</v>
      </c>
      <c r="G24" s="73">
        <f>F24/F2</f>
        <v>0</v>
      </c>
      <c r="H24" s="76">
        <v>0</v>
      </c>
      <c r="I24" s="73" t="e">
        <f>H24/H2</f>
        <v>#DIV/0!</v>
      </c>
      <c r="J24" s="76">
        <v>0</v>
      </c>
      <c r="K24" s="73" t="e">
        <f>J24/J2</f>
        <v>#DIV/0!</v>
      </c>
      <c r="L24" s="76">
        <v>0</v>
      </c>
      <c r="M24" s="73" t="e">
        <f>L24/L2</f>
        <v>#DIV/0!</v>
      </c>
      <c r="N24" s="76">
        <v>0</v>
      </c>
      <c r="O24" s="73" t="e">
        <f>N24/N2</f>
        <v>#DIV/0!</v>
      </c>
      <c r="P24" s="76">
        <v>0</v>
      </c>
      <c r="Q24" s="73" t="e">
        <f>P24/P2</f>
        <v>#DIV/0!</v>
      </c>
      <c r="R24" s="76">
        <v>0</v>
      </c>
      <c r="S24" s="73" t="e">
        <f>R24/R2</f>
        <v>#DIV/0!</v>
      </c>
      <c r="T24" s="76">
        <v>0</v>
      </c>
      <c r="U24" s="73" t="e">
        <f>T24/T2</f>
        <v>#DIV/0!</v>
      </c>
      <c r="V24" s="76">
        <v>0</v>
      </c>
      <c r="W24" s="73" t="e">
        <f>V24/V2</f>
        <v>#DIV/0!</v>
      </c>
      <c r="X24" s="76">
        <v>0</v>
      </c>
      <c r="Y24" s="73" t="e">
        <f>X24/X2</f>
        <v>#DIV/0!</v>
      </c>
      <c r="Z24" s="76">
        <v>0</v>
      </c>
      <c r="AA24" s="73" t="e">
        <f>Z24/Z2</f>
        <v>#DIV/0!</v>
      </c>
      <c r="AB24" s="76">
        <v>0</v>
      </c>
      <c r="AC24" s="73" t="e">
        <f>AB24/AB2</f>
        <v>#DIV/0!</v>
      </c>
    </row>
    <row r="25" spans="1:29" ht="15.75" customHeight="1" outlineLevel="1" x14ac:dyDescent="0.2">
      <c r="A25" s="77" t="s">
        <v>25</v>
      </c>
      <c r="B25" s="84">
        <f t="shared" si="2"/>
        <v>0</v>
      </c>
      <c r="C25" s="81">
        <f t="shared" si="0"/>
        <v>0</v>
      </c>
      <c r="D25" s="91">
        <f t="shared" si="5"/>
        <v>0</v>
      </c>
      <c r="E25" s="92">
        <f t="shared" si="4"/>
        <v>0</v>
      </c>
      <c r="F25" s="76">
        <v>0</v>
      </c>
      <c r="G25" s="73">
        <f>F25/F2</f>
        <v>0</v>
      </c>
      <c r="H25" s="76">
        <v>0</v>
      </c>
      <c r="I25" s="73" t="e">
        <f>H25/H2</f>
        <v>#DIV/0!</v>
      </c>
      <c r="J25" s="76">
        <v>0</v>
      </c>
      <c r="K25" s="73" t="e">
        <f>J25/J2</f>
        <v>#DIV/0!</v>
      </c>
      <c r="L25" s="76">
        <v>0</v>
      </c>
      <c r="M25" s="73" t="e">
        <f>L25/L2</f>
        <v>#DIV/0!</v>
      </c>
      <c r="N25" s="76">
        <v>0</v>
      </c>
      <c r="O25" s="73" t="e">
        <f>N25/N2</f>
        <v>#DIV/0!</v>
      </c>
      <c r="P25" s="76">
        <v>0</v>
      </c>
      <c r="Q25" s="73" t="e">
        <f>P25/P2</f>
        <v>#DIV/0!</v>
      </c>
      <c r="R25" s="76">
        <v>0</v>
      </c>
      <c r="S25" s="73" t="e">
        <f>R25/R2</f>
        <v>#DIV/0!</v>
      </c>
      <c r="T25" s="76">
        <v>0</v>
      </c>
      <c r="U25" s="73" t="e">
        <f>T25/T2</f>
        <v>#DIV/0!</v>
      </c>
      <c r="V25" s="76">
        <v>0</v>
      </c>
      <c r="W25" s="73" t="e">
        <f>V25/V2</f>
        <v>#DIV/0!</v>
      </c>
      <c r="X25" s="76"/>
      <c r="Y25" s="73" t="e">
        <f>X25/X2</f>
        <v>#DIV/0!</v>
      </c>
      <c r="Z25" s="76">
        <v>0</v>
      </c>
      <c r="AA25" s="73" t="e">
        <f>Z25/Z2</f>
        <v>#DIV/0!</v>
      </c>
      <c r="AB25" s="76">
        <v>0</v>
      </c>
      <c r="AC25" s="73" t="e">
        <f>AB25/AB2</f>
        <v>#DIV/0!</v>
      </c>
    </row>
    <row r="26" spans="1:29" ht="15.75" customHeight="1" outlineLevel="1" x14ac:dyDescent="0.2">
      <c r="A26" s="77" t="s">
        <v>21</v>
      </c>
      <c r="B26" s="84"/>
      <c r="C26" s="81">
        <f t="shared" si="0"/>
        <v>0</v>
      </c>
      <c r="D26" s="91">
        <f t="shared" si="5"/>
        <v>0</v>
      </c>
      <c r="E26" s="92">
        <f t="shared" si="4"/>
        <v>0</v>
      </c>
      <c r="F26" s="76"/>
      <c r="G26" s="73">
        <f>F26/F2</f>
        <v>0</v>
      </c>
      <c r="H26" s="76">
        <v>0</v>
      </c>
      <c r="I26" s="73" t="e">
        <f>H26/H2</f>
        <v>#DIV/0!</v>
      </c>
      <c r="J26" s="76">
        <v>0</v>
      </c>
      <c r="K26" s="73" t="e">
        <f>J26/J2</f>
        <v>#DIV/0!</v>
      </c>
      <c r="L26" s="76">
        <v>0</v>
      </c>
      <c r="M26" s="73" t="e">
        <f>L26/L2</f>
        <v>#DIV/0!</v>
      </c>
      <c r="N26" s="76">
        <v>0</v>
      </c>
      <c r="O26" s="73" t="e">
        <f>N26/N2</f>
        <v>#DIV/0!</v>
      </c>
      <c r="P26" s="76">
        <v>0</v>
      </c>
      <c r="Q26" s="73" t="e">
        <f>P26/P2</f>
        <v>#DIV/0!</v>
      </c>
      <c r="R26" s="76">
        <v>0</v>
      </c>
      <c r="S26" s="73" t="e">
        <f>R26/R2</f>
        <v>#DIV/0!</v>
      </c>
      <c r="T26" s="76">
        <v>0</v>
      </c>
      <c r="U26" s="73" t="e">
        <f>T26/T2</f>
        <v>#DIV/0!</v>
      </c>
      <c r="V26" s="76">
        <v>0</v>
      </c>
      <c r="W26" s="73" t="e">
        <f>V26/V2</f>
        <v>#DIV/0!</v>
      </c>
      <c r="X26" s="76">
        <v>0</v>
      </c>
      <c r="Y26" s="73" t="e">
        <f>X26/X2</f>
        <v>#DIV/0!</v>
      </c>
      <c r="Z26" s="85">
        <v>0</v>
      </c>
      <c r="AA26" s="73" t="e">
        <f>Z26/Z2</f>
        <v>#DIV/0!</v>
      </c>
      <c r="AB26" s="85">
        <v>0</v>
      </c>
      <c r="AC26" s="73" t="e">
        <f>AB26/AB2</f>
        <v>#DIV/0!</v>
      </c>
    </row>
    <row r="27" spans="1:29" ht="15.75" customHeight="1" outlineLevel="1" x14ac:dyDescent="0.2">
      <c r="A27" s="71" t="s">
        <v>33</v>
      </c>
      <c r="B27" s="84">
        <f t="shared" si="2"/>
        <v>-99.9</v>
      </c>
      <c r="C27" s="81">
        <f t="shared" si="0"/>
        <v>-2.9210526315789475E-2</v>
      </c>
      <c r="D27" s="91">
        <f t="shared" si="5"/>
        <v>-1198.8000000000002</v>
      </c>
      <c r="E27" s="92">
        <f t="shared" si="4"/>
        <v>-3.3300000000000005</v>
      </c>
      <c r="F27" s="76">
        <f>SUM(F28:F32)</f>
        <v>-99.9</v>
      </c>
      <c r="G27" s="73">
        <f>F27/F2</f>
        <v>-2.9210526315789475E-2</v>
      </c>
      <c r="H27" s="76">
        <f>SUM(H28:H32)</f>
        <v>0</v>
      </c>
      <c r="I27" s="73" t="e">
        <f>H27/H2</f>
        <v>#DIV/0!</v>
      </c>
      <c r="J27" s="76">
        <f>SUM(J28:J32)</f>
        <v>0</v>
      </c>
      <c r="K27" s="73" t="e">
        <f>J27/J2</f>
        <v>#DIV/0!</v>
      </c>
      <c r="L27" s="76">
        <f>SUM(L28:L32)</f>
        <v>0</v>
      </c>
      <c r="M27" s="73" t="e">
        <f>L27/L2</f>
        <v>#DIV/0!</v>
      </c>
      <c r="N27" s="76">
        <f>SUM(N28:N32)</f>
        <v>0</v>
      </c>
      <c r="O27" s="73" t="e">
        <f>N27/N2</f>
        <v>#DIV/0!</v>
      </c>
      <c r="P27" s="76">
        <f>SUM(P28:P32)</f>
        <v>0</v>
      </c>
      <c r="Q27" s="73" t="e">
        <f>P27/P2</f>
        <v>#DIV/0!</v>
      </c>
      <c r="R27" s="76">
        <f>SUM(R28:R32)</f>
        <v>0</v>
      </c>
      <c r="S27" s="73" t="e">
        <f>R27/R2</f>
        <v>#DIV/0!</v>
      </c>
      <c r="T27" s="76">
        <v>0</v>
      </c>
      <c r="U27" s="73" t="e">
        <f>T27/T2</f>
        <v>#DIV/0!</v>
      </c>
      <c r="V27" s="76">
        <f>SUM(V28:V32)</f>
        <v>0</v>
      </c>
      <c r="W27" s="73" t="e">
        <f>V27/V2</f>
        <v>#DIV/0!</v>
      </c>
      <c r="X27" s="76">
        <f>SUM(X28:X32)</f>
        <v>0</v>
      </c>
      <c r="Y27" s="73" t="e">
        <f>X27/X2</f>
        <v>#DIV/0!</v>
      </c>
      <c r="Z27" s="76">
        <f>SUM(Z28:Z32)</f>
        <v>0</v>
      </c>
      <c r="AA27" s="73" t="e">
        <f>Z27/Z2</f>
        <v>#DIV/0!</v>
      </c>
      <c r="AB27" s="76">
        <f>SUM(AB28:AB32)</f>
        <v>0</v>
      </c>
      <c r="AC27" s="73" t="e">
        <f>AB27/AB2</f>
        <v>#DIV/0!</v>
      </c>
    </row>
    <row r="28" spans="1:29" ht="15.75" customHeight="1" outlineLevel="1" x14ac:dyDescent="0.2">
      <c r="A28" s="77" t="s">
        <v>36</v>
      </c>
      <c r="B28" s="84">
        <v>0</v>
      </c>
      <c r="C28" s="81">
        <f t="shared" si="0"/>
        <v>0</v>
      </c>
      <c r="D28" s="91">
        <f t="shared" si="5"/>
        <v>0</v>
      </c>
      <c r="E28" s="92">
        <f t="shared" si="4"/>
        <v>0</v>
      </c>
      <c r="F28" s="76">
        <v>-99.9</v>
      </c>
      <c r="G28" s="73">
        <f>F28/F2</f>
        <v>-2.9210526315789475E-2</v>
      </c>
      <c r="H28" s="76">
        <v>0</v>
      </c>
      <c r="I28" s="73" t="e">
        <f>H28/H2</f>
        <v>#DIV/0!</v>
      </c>
      <c r="J28" s="76">
        <v>0</v>
      </c>
      <c r="K28" s="73" t="e">
        <f>J28/J2</f>
        <v>#DIV/0!</v>
      </c>
      <c r="L28" s="76">
        <v>0</v>
      </c>
      <c r="M28" s="73" t="e">
        <f>L28/L2</f>
        <v>#DIV/0!</v>
      </c>
      <c r="N28" s="76">
        <v>0</v>
      </c>
      <c r="O28" s="73" t="e">
        <f>N28/N2</f>
        <v>#DIV/0!</v>
      </c>
      <c r="P28" s="76">
        <v>0</v>
      </c>
      <c r="Q28" s="73" t="e">
        <f>P28/P2</f>
        <v>#DIV/0!</v>
      </c>
      <c r="R28" s="76">
        <v>0</v>
      </c>
      <c r="S28" s="73" t="e">
        <f>R28/R2</f>
        <v>#DIV/0!</v>
      </c>
      <c r="T28" s="76">
        <v>0</v>
      </c>
      <c r="U28" s="73" t="e">
        <f>T28/T2</f>
        <v>#DIV/0!</v>
      </c>
      <c r="V28" s="76">
        <v>0</v>
      </c>
      <c r="W28" s="73" t="e">
        <f>V28/V2</f>
        <v>#DIV/0!</v>
      </c>
      <c r="X28" s="76">
        <v>0</v>
      </c>
      <c r="Y28" s="73" t="e">
        <f>X28/X2</f>
        <v>#DIV/0!</v>
      </c>
      <c r="Z28" s="85">
        <v>0</v>
      </c>
      <c r="AA28" s="73" t="e">
        <f>Z28/Z2</f>
        <v>#DIV/0!</v>
      </c>
      <c r="AB28" s="85">
        <v>0</v>
      </c>
      <c r="AC28" s="73" t="e">
        <f>AB28/AB2</f>
        <v>#DIV/0!</v>
      </c>
    </row>
    <row r="29" spans="1:29" ht="15.75" customHeight="1" outlineLevel="1" x14ac:dyDescent="0.2">
      <c r="A29" s="77" t="s">
        <v>34</v>
      </c>
      <c r="B29" s="84">
        <v>0</v>
      </c>
      <c r="C29" s="81">
        <f t="shared" si="0"/>
        <v>0</v>
      </c>
      <c r="D29" s="91">
        <f t="shared" si="5"/>
        <v>0</v>
      </c>
      <c r="E29" s="92">
        <f t="shared" si="4"/>
        <v>0</v>
      </c>
      <c r="F29" s="76">
        <v>0</v>
      </c>
      <c r="G29" s="73">
        <f>F29/F2</f>
        <v>0</v>
      </c>
      <c r="H29" s="76">
        <v>0</v>
      </c>
      <c r="I29" s="73" t="e">
        <f>H29/H2</f>
        <v>#DIV/0!</v>
      </c>
      <c r="J29" s="76">
        <v>0</v>
      </c>
      <c r="K29" s="73" t="e">
        <f>J29/J2</f>
        <v>#DIV/0!</v>
      </c>
      <c r="L29" s="76">
        <v>0</v>
      </c>
      <c r="M29" s="73" t="e">
        <f>L29/L2</f>
        <v>#DIV/0!</v>
      </c>
      <c r="N29" s="76">
        <v>0</v>
      </c>
      <c r="O29" s="73" t="e">
        <f>N29/N2</f>
        <v>#DIV/0!</v>
      </c>
      <c r="P29" s="76">
        <v>0</v>
      </c>
      <c r="Q29" s="73" t="e">
        <f>P29/P2</f>
        <v>#DIV/0!</v>
      </c>
      <c r="R29" s="76">
        <v>0</v>
      </c>
      <c r="S29" s="73" t="e">
        <f>R29/R2</f>
        <v>#DIV/0!</v>
      </c>
      <c r="T29" s="76">
        <v>0</v>
      </c>
      <c r="U29" s="73" t="e">
        <f>T29/T2</f>
        <v>#DIV/0!</v>
      </c>
      <c r="V29" s="76">
        <v>0</v>
      </c>
      <c r="W29" s="73" t="e">
        <f>V29/V2</f>
        <v>#DIV/0!</v>
      </c>
      <c r="X29" s="76">
        <v>0</v>
      </c>
      <c r="Y29" s="73" t="e">
        <f>X29/X2</f>
        <v>#DIV/0!</v>
      </c>
      <c r="Z29" s="85">
        <v>0</v>
      </c>
      <c r="AA29" s="73" t="e">
        <f>Z29/Z2</f>
        <v>#DIV/0!</v>
      </c>
      <c r="AB29" s="85">
        <v>0</v>
      </c>
      <c r="AC29" s="73" t="e">
        <f>AB29/AB2</f>
        <v>#DIV/0!</v>
      </c>
    </row>
    <row r="30" spans="1:29" ht="15.75" customHeight="1" outlineLevel="1" x14ac:dyDescent="0.2">
      <c r="A30" s="77" t="s">
        <v>175</v>
      </c>
      <c r="B30" s="84">
        <f t="shared" si="2"/>
        <v>0</v>
      </c>
      <c r="C30" s="81">
        <f t="shared" si="0"/>
        <v>0</v>
      </c>
      <c r="D30" s="91">
        <f t="shared" si="5"/>
        <v>0</v>
      </c>
      <c r="E30" s="92">
        <f t="shared" si="4"/>
        <v>0</v>
      </c>
      <c r="F30" s="76">
        <v>0</v>
      </c>
      <c r="G30" s="73">
        <f>F30/F2</f>
        <v>0</v>
      </c>
      <c r="H30" s="76">
        <v>0</v>
      </c>
      <c r="I30" s="73" t="e">
        <f>H30/H2</f>
        <v>#DIV/0!</v>
      </c>
      <c r="J30" s="76">
        <v>0</v>
      </c>
      <c r="K30" s="73" t="e">
        <f>J30/J2</f>
        <v>#DIV/0!</v>
      </c>
      <c r="L30" s="76">
        <v>0</v>
      </c>
      <c r="M30" s="73" t="e">
        <f>L30/L2</f>
        <v>#DIV/0!</v>
      </c>
      <c r="N30" s="76">
        <v>0</v>
      </c>
      <c r="O30" s="73" t="e">
        <f>N30/N2</f>
        <v>#DIV/0!</v>
      </c>
      <c r="P30" s="76">
        <v>0</v>
      </c>
      <c r="Q30" s="73" t="e">
        <f>P30/P2</f>
        <v>#DIV/0!</v>
      </c>
      <c r="R30" s="76">
        <v>0</v>
      </c>
      <c r="S30" s="73" t="e">
        <f>R30/R2</f>
        <v>#DIV/0!</v>
      </c>
      <c r="T30" s="76">
        <v>0</v>
      </c>
      <c r="U30" s="73" t="e">
        <f>T30/T2</f>
        <v>#DIV/0!</v>
      </c>
      <c r="V30" s="76">
        <v>0</v>
      </c>
      <c r="W30" s="73" t="e">
        <f>V30/V2</f>
        <v>#DIV/0!</v>
      </c>
      <c r="X30" s="76">
        <v>0</v>
      </c>
      <c r="Y30" s="73" t="e">
        <f>X30/X2</f>
        <v>#DIV/0!</v>
      </c>
      <c r="Z30" s="85">
        <v>0</v>
      </c>
      <c r="AA30" s="73" t="e">
        <f>Z30/Z2</f>
        <v>#DIV/0!</v>
      </c>
      <c r="AB30" s="85">
        <v>0</v>
      </c>
      <c r="AC30" s="73" t="e">
        <f>AB30/AB2</f>
        <v>#DIV/0!</v>
      </c>
    </row>
    <row r="31" spans="1:29" ht="15.75" customHeight="1" outlineLevel="1" x14ac:dyDescent="0.2">
      <c r="A31" s="77" t="s">
        <v>165</v>
      </c>
      <c r="B31" s="84">
        <v>0</v>
      </c>
      <c r="C31" s="81">
        <f t="shared" si="0"/>
        <v>0</v>
      </c>
      <c r="D31" s="91">
        <f t="shared" si="5"/>
        <v>0</v>
      </c>
      <c r="E31" s="92">
        <f t="shared" si="4"/>
        <v>0</v>
      </c>
      <c r="F31" s="76">
        <v>0</v>
      </c>
      <c r="G31" s="73">
        <f>F31/F2</f>
        <v>0</v>
      </c>
      <c r="H31" s="76">
        <v>0</v>
      </c>
      <c r="I31" s="73" t="e">
        <f>H31/H2</f>
        <v>#DIV/0!</v>
      </c>
      <c r="J31" s="76">
        <v>0</v>
      </c>
      <c r="K31" s="73" t="e">
        <f>J31/J2</f>
        <v>#DIV/0!</v>
      </c>
      <c r="L31" s="76">
        <v>0</v>
      </c>
      <c r="M31" s="73" t="e">
        <f>L31/L2</f>
        <v>#DIV/0!</v>
      </c>
      <c r="N31" s="76">
        <v>0</v>
      </c>
      <c r="O31" s="73" t="e">
        <f>N31/N2</f>
        <v>#DIV/0!</v>
      </c>
      <c r="P31" s="76">
        <v>0</v>
      </c>
      <c r="Q31" s="73" t="e">
        <f>P31/P2</f>
        <v>#DIV/0!</v>
      </c>
      <c r="R31" s="76">
        <v>0</v>
      </c>
      <c r="S31" s="73" t="e">
        <f>R31/R2</f>
        <v>#DIV/0!</v>
      </c>
      <c r="T31" s="76">
        <v>0</v>
      </c>
      <c r="U31" s="73" t="e">
        <f>T31/T2</f>
        <v>#DIV/0!</v>
      </c>
      <c r="V31" s="76">
        <v>0</v>
      </c>
      <c r="W31" s="73" t="e">
        <f>V31/V2</f>
        <v>#DIV/0!</v>
      </c>
      <c r="X31" s="76">
        <v>0</v>
      </c>
      <c r="Y31" s="73" t="e">
        <f>X31/X2</f>
        <v>#DIV/0!</v>
      </c>
      <c r="Z31" s="76">
        <v>0</v>
      </c>
      <c r="AA31" s="73" t="e">
        <f>Z31/Z2</f>
        <v>#DIV/0!</v>
      </c>
      <c r="AB31" s="76">
        <v>0</v>
      </c>
      <c r="AC31" s="73" t="e">
        <f>AB31/AB2</f>
        <v>#DIV/0!</v>
      </c>
    </row>
    <row r="32" spans="1:29" ht="15.75" customHeight="1" outlineLevel="1" x14ac:dyDescent="0.2">
      <c r="A32" s="77" t="s">
        <v>37</v>
      </c>
      <c r="B32" s="84">
        <f t="shared" si="2"/>
        <v>0</v>
      </c>
      <c r="C32" s="81">
        <f t="shared" si="0"/>
        <v>0</v>
      </c>
      <c r="D32" s="91">
        <f t="shared" si="5"/>
        <v>0</v>
      </c>
      <c r="E32" s="92">
        <f t="shared" si="4"/>
        <v>0</v>
      </c>
      <c r="F32" s="76">
        <v>0</v>
      </c>
      <c r="G32" s="73">
        <f>F32/F2</f>
        <v>0</v>
      </c>
      <c r="H32" s="76">
        <v>0</v>
      </c>
      <c r="I32" s="73" t="e">
        <f>H32/H2</f>
        <v>#DIV/0!</v>
      </c>
      <c r="J32" s="76">
        <v>0</v>
      </c>
      <c r="K32" s="73" t="e">
        <f>J32/J2</f>
        <v>#DIV/0!</v>
      </c>
      <c r="L32" s="76">
        <v>0</v>
      </c>
      <c r="M32" s="73" t="e">
        <f>L32/L2</f>
        <v>#DIV/0!</v>
      </c>
      <c r="N32" s="76">
        <v>0</v>
      </c>
      <c r="O32" s="73" t="e">
        <f>N32/N2</f>
        <v>#DIV/0!</v>
      </c>
      <c r="P32" s="76">
        <v>0</v>
      </c>
      <c r="Q32" s="73" t="e">
        <f>P32/P2</f>
        <v>#DIV/0!</v>
      </c>
      <c r="R32" s="76">
        <v>0</v>
      </c>
      <c r="S32" s="73" t="e">
        <f>R32/R2</f>
        <v>#DIV/0!</v>
      </c>
      <c r="T32" s="76">
        <v>0</v>
      </c>
      <c r="U32" s="73" t="e">
        <f>T32/T2</f>
        <v>#DIV/0!</v>
      </c>
      <c r="V32" s="76">
        <v>0</v>
      </c>
      <c r="W32" s="73" t="e">
        <f>V32/V2</f>
        <v>#DIV/0!</v>
      </c>
      <c r="X32" s="76">
        <v>0</v>
      </c>
      <c r="Y32" s="73" t="e">
        <f>X32/X2</f>
        <v>#DIV/0!</v>
      </c>
      <c r="Z32" s="85">
        <v>0</v>
      </c>
      <c r="AA32" s="73" t="e">
        <f>Z32/Z2</f>
        <v>#DIV/0!</v>
      </c>
      <c r="AB32" s="85">
        <v>0</v>
      </c>
      <c r="AC32" s="73" t="e">
        <f>AB32/AB2</f>
        <v>#DIV/0!</v>
      </c>
    </row>
    <row r="33" spans="1:31" ht="15.75" customHeight="1" outlineLevel="1" x14ac:dyDescent="0.2">
      <c r="A33" s="71" t="s">
        <v>41</v>
      </c>
      <c r="B33" s="84">
        <f t="shared" si="2"/>
        <v>0</v>
      </c>
      <c r="C33" s="81">
        <f t="shared" si="0"/>
        <v>0</v>
      </c>
      <c r="D33" s="91">
        <f t="shared" si="5"/>
        <v>0</v>
      </c>
      <c r="E33" s="92">
        <f t="shared" si="4"/>
        <v>0</v>
      </c>
      <c r="F33" s="76">
        <f>F34+F35+F36</f>
        <v>0</v>
      </c>
      <c r="G33" s="73">
        <f>F33/F2</f>
        <v>0</v>
      </c>
      <c r="H33" s="76">
        <f>H34+H35+H36</f>
        <v>0</v>
      </c>
      <c r="I33" s="73" t="e">
        <f>H33/H2</f>
        <v>#DIV/0!</v>
      </c>
      <c r="J33" s="76">
        <f>J34+J35+J36</f>
        <v>0</v>
      </c>
      <c r="K33" s="73" t="e">
        <f>J33/J2</f>
        <v>#DIV/0!</v>
      </c>
      <c r="L33" s="76">
        <f>L34+L35+L36</f>
        <v>0</v>
      </c>
      <c r="M33" s="73" t="e">
        <f>L33/L2</f>
        <v>#DIV/0!</v>
      </c>
      <c r="N33" s="76">
        <f>N34+N35+N36</f>
        <v>0</v>
      </c>
      <c r="O33" s="73" t="e">
        <f>N33/N2</f>
        <v>#DIV/0!</v>
      </c>
      <c r="P33" s="76">
        <f>P34+P35+P36</f>
        <v>0</v>
      </c>
      <c r="Q33" s="73" t="e">
        <f>P33/P2</f>
        <v>#DIV/0!</v>
      </c>
      <c r="R33" s="76">
        <f>R34+R35+R36</f>
        <v>0</v>
      </c>
      <c r="S33" s="73" t="e">
        <f>R33/R2</f>
        <v>#DIV/0!</v>
      </c>
      <c r="T33" s="76">
        <f>T34+T35+T36</f>
        <v>0</v>
      </c>
      <c r="U33" s="73" t="e">
        <f>T33/T2</f>
        <v>#DIV/0!</v>
      </c>
      <c r="V33" s="76">
        <f>V34+V35+V36</f>
        <v>0</v>
      </c>
      <c r="W33" s="73" t="e">
        <f>V33/V2</f>
        <v>#DIV/0!</v>
      </c>
      <c r="X33" s="76">
        <f>X34+X35+X36</f>
        <v>0</v>
      </c>
      <c r="Y33" s="73" t="e">
        <f>X33/X2</f>
        <v>#DIV/0!</v>
      </c>
      <c r="Z33" s="76">
        <f>Z34+Z35+Z36</f>
        <v>0</v>
      </c>
      <c r="AA33" s="73" t="e">
        <f>Z33/Z2</f>
        <v>#DIV/0!</v>
      </c>
      <c r="AB33" s="76">
        <f>AB34+AB35+AB36</f>
        <v>0</v>
      </c>
      <c r="AC33" s="73" t="e">
        <f>AB33/AB2</f>
        <v>#DIV/0!</v>
      </c>
      <c r="AD33" s="76"/>
      <c r="AE33" s="76"/>
    </row>
    <row r="34" spans="1:31" ht="15.75" customHeight="1" outlineLevel="1" x14ac:dyDescent="0.2">
      <c r="A34" s="77" t="s">
        <v>191</v>
      </c>
      <c r="B34" s="84">
        <f t="shared" si="2"/>
        <v>0</v>
      </c>
      <c r="C34" s="81">
        <f t="shared" si="0"/>
        <v>0</v>
      </c>
      <c r="D34" s="91">
        <f t="shared" si="5"/>
        <v>0</v>
      </c>
      <c r="E34" s="92">
        <f t="shared" si="4"/>
        <v>0</v>
      </c>
      <c r="F34" s="76">
        <v>0</v>
      </c>
      <c r="G34" s="73">
        <f>F34/F2</f>
        <v>0</v>
      </c>
      <c r="H34" s="76">
        <v>0</v>
      </c>
      <c r="I34" s="73" t="e">
        <f>H34/H2</f>
        <v>#DIV/0!</v>
      </c>
      <c r="J34" s="76">
        <v>0</v>
      </c>
      <c r="K34" s="73" t="e">
        <f>J34/J2</f>
        <v>#DIV/0!</v>
      </c>
      <c r="L34" s="76">
        <v>0</v>
      </c>
      <c r="M34" s="73" t="e">
        <f>L34/L2</f>
        <v>#DIV/0!</v>
      </c>
      <c r="N34" s="76">
        <v>0</v>
      </c>
      <c r="O34" s="73" t="e">
        <f>N34/N2</f>
        <v>#DIV/0!</v>
      </c>
      <c r="P34" s="76">
        <v>0</v>
      </c>
      <c r="Q34" s="73" t="e">
        <f>P34/P2</f>
        <v>#DIV/0!</v>
      </c>
      <c r="R34" s="76">
        <v>0</v>
      </c>
      <c r="S34" s="73" t="e">
        <f>R34/R2</f>
        <v>#DIV/0!</v>
      </c>
      <c r="T34" s="76">
        <v>0</v>
      </c>
      <c r="U34" s="73" t="e">
        <f>T34/T2</f>
        <v>#DIV/0!</v>
      </c>
      <c r="V34" s="76">
        <v>0</v>
      </c>
      <c r="W34" s="73" t="e">
        <f>V34/V2</f>
        <v>#DIV/0!</v>
      </c>
      <c r="X34" s="76">
        <v>0</v>
      </c>
      <c r="Y34" s="73" t="e">
        <f>X34/X2</f>
        <v>#DIV/0!</v>
      </c>
      <c r="Z34" s="76">
        <v>0</v>
      </c>
      <c r="AA34" s="73" t="e">
        <f>Z34/Z2</f>
        <v>#DIV/0!</v>
      </c>
      <c r="AB34" s="76">
        <v>0</v>
      </c>
      <c r="AC34" s="73" t="e">
        <f>AB34/AB2</f>
        <v>#DIV/0!</v>
      </c>
    </row>
    <row r="35" spans="1:31" ht="15.75" customHeight="1" outlineLevel="1" x14ac:dyDescent="0.2">
      <c r="A35" s="77" t="s">
        <v>192</v>
      </c>
      <c r="B35" s="84">
        <f t="shared" si="2"/>
        <v>0</v>
      </c>
      <c r="C35" s="81">
        <f t="shared" si="0"/>
        <v>0</v>
      </c>
      <c r="D35" s="91">
        <f t="shared" si="5"/>
        <v>0</v>
      </c>
      <c r="E35" s="92">
        <f t="shared" si="4"/>
        <v>0</v>
      </c>
      <c r="F35" s="76">
        <v>0</v>
      </c>
      <c r="G35" s="73">
        <f>F35/F2</f>
        <v>0</v>
      </c>
      <c r="H35" s="76">
        <v>0</v>
      </c>
      <c r="I35" s="73" t="e">
        <f>H35/H2</f>
        <v>#DIV/0!</v>
      </c>
      <c r="J35" s="76">
        <v>0</v>
      </c>
      <c r="K35" s="73" t="e">
        <f>J35/J2</f>
        <v>#DIV/0!</v>
      </c>
      <c r="L35" s="76">
        <v>0</v>
      </c>
      <c r="M35" s="73" t="e">
        <f>L35/L2</f>
        <v>#DIV/0!</v>
      </c>
      <c r="N35" s="76">
        <v>0</v>
      </c>
      <c r="O35" s="73" t="e">
        <f>N35/N2</f>
        <v>#DIV/0!</v>
      </c>
      <c r="P35" s="76">
        <v>0</v>
      </c>
      <c r="Q35" s="73" t="e">
        <f>P35/P2</f>
        <v>#DIV/0!</v>
      </c>
      <c r="R35" s="76">
        <v>0</v>
      </c>
      <c r="S35" s="73" t="e">
        <f>R35/R2</f>
        <v>#DIV/0!</v>
      </c>
      <c r="T35" s="76">
        <v>0</v>
      </c>
      <c r="U35" s="73" t="e">
        <f>T35/T2</f>
        <v>#DIV/0!</v>
      </c>
      <c r="V35" s="76">
        <v>0</v>
      </c>
      <c r="W35" s="73" t="e">
        <f>V35/V2</f>
        <v>#DIV/0!</v>
      </c>
      <c r="X35" s="76">
        <v>0</v>
      </c>
      <c r="Y35" s="73" t="e">
        <f>X35/X2</f>
        <v>#DIV/0!</v>
      </c>
      <c r="Z35" s="76">
        <v>0</v>
      </c>
      <c r="AA35" s="73" t="e">
        <f>Z35/Z2</f>
        <v>#DIV/0!</v>
      </c>
      <c r="AB35" s="76">
        <v>0</v>
      </c>
      <c r="AC35" s="73" t="e">
        <f>AB35/AB2</f>
        <v>#DIV/0!</v>
      </c>
    </row>
    <row r="36" spans="1:31" ht="15.75" customHeight="1" outlineLevel="1" x14ac:dyDescent="0.2">
      <c r="A36" s="77" t="s">
        <v>193</v>
      </c>
      <c r="B36" s="84">
        <f t="shared" si="2"/>
        <v>0</v>
      </c>
      <c r="C36" s="81">
        <f t="shared" si="0"/>
        <v>0</v>
      </c>
      <c r="D36" s="91">
        <f t="shared" si="5"/>
        <v>0</v>
      </c>
      <c r="E36" s="92">
        <f t="shared" si="4"/>
        <v>0</v>
      </c>
      <c r="F36" s="76">
        <v>0</v>
      </c>
      <c r="G36" s="73">
        <f>F36/F2</f>
        <v>0</v>
      </c>
      <c r="H36" s="76">
        <v>0</v>
      </c>
      <c r="I36" s="73" t="e">
        <f>H36/H2</f>
        <v>#DIV/0!</v>
      </c>
      <c r="J36" s="76">
        <v>0</v>
      </c>
      <c r="K36" s="73" t="e">
        <f>J36/J2</f>
        <v>#DIV/0!</v>
      </c>
      <c r="L36" s="76">
        <v>0</v>
      </c>
      <c r="M36" s="73" t="e">
        <f>L36/L2</f>
        <v>#DIV/0!</v>
      </c>
      <c r="N36" s="76">
        <v>0</v>
      </c>
      <c r="O36" s="73" t="e">
        <f>N36/N2</f>
        <v>#DIV/0!</v>
      </c>
      <c r="P36" s="76">
        <v>0</v>
      </c>
      <c r="Q36" s="73" t="e">
        <f>P36/P2</f>
        <v>#DIV/0!</v>
      </c>
      <c r="R36" s="76">
        <v>0</v>
      </c>
      <c r="S36" s="73" t="e">
        <f>R36/R2</f>
        <v>#DIV/0!</v>
      </c>
      <c r="T36" s="76">
        <v>0</v>
      </c>
      <c r="U36" s="73" t="e">
        <f>T36/T2</f>
        <v>#DIV/0!</v>
      </c>
      <c r="V36" s="76">
        <v>0</v>
      </c>
      <c r="W36" s="73" t="e">
        <f>V36/V2</f>
        <v>#DIV/0!</v>
      </c>
      <c r="X36" s="76">
        <v>0</v>
      </c>
      <c r="Y36" s="73" t="e">
        <f>X36/X2</f>
        <v>#DIV/0!</v>
      </c>
      <c r="Z36" s="76">
        <v>0</v>
      </c>
      <c r="AA36" s="73" t="e">
        <f>Z36/Z2</f>
        <v>#DIV/0!</v>
      </c>
      <c r="AB36" s="76">
        <v>0</v>
      </c>
      <c r="AC36" s="73" t="e">
        <f>AB36/AB2</f>
        <v>#DIV/0!</v>
      </c>
    </row>
    <row r="37" spans="1:31" ht="15.75" customHeight="1" outlineLevel="1" x14ac:dyDescent="0.2">
      <c r="A37" s="71" t="s">
        <v>201</v>
      </c>
      <c r="B37" s="84">
        <f t="shared" si="2"/>
        <v>-220</v>
      </c>
      <c r="C37" s="81">
        <f t="shared" si="0"/>
        <v>-6.4327485380116955E-2</v>
      </c>
      <c r="D37" s="91">
        <f t="shared" si="5"/>
        <v>-2640</v>
      </c>
      <c r="E37" s="92">
        <f t="shared" si="4"/>
        <v>-7.333333333333333</v>
      </c>
      <c r="F37" s="76">
        <f>F38+F39+F40+F41</f>
        <v>-220</v>
      </c>
      <c r="G37" s="73">
        <f>F37/F2</f>
        <v>-6.4327485380116955E-2</v>
      </c>
      <c r="H37" s="76">
        <f>H38+H42+H43+H44</f>
        <v>0</v>
      </c>
      <c r="I37" s="73" t="e">
        <f>H37/H2</f>
        <v>#DIV/0!</v>
      </c>
      <c r="J37" s="76">
        <f>J38+J42+J43+J44</f>
        <v>0</v>
      </c>
      <c r="K37" s="73" t="e">
        <f>J37/J2</f>
        <v>#DIV/0!</v>
      </c>
      <c r="L37" s="76">
        <f>L38+L42+L43+L44</f>
        <v>0</v>
      </c>
      <c r="M37" s="73" t="e">
        <f>L37/L2</f>
        <v>#DIV/0!</v>
      </c>
      <c r="N37" s="76">
        <f>N38+N42+N43+N44</f>
        <v>0</v>
      </c>
      <c r="O37" s="73" t="e">
        <f>N37/N2</f>
        <v>#DIV/0!</v>
      </c>
      <c r="P37" s="76">
        <f>P38+P42+P43+P44</f>
        <v>0</v>
      </c>
      <c r="Q37" s="73" t="e">
        <f>P37/P2</f>
        <v>#DIV/0!</v>
      </c>
      <c r="R37" s="76">
        <f>R38+R42+R43+R44</f>
        <v>0</v>
      </c>
      <c r="S37" s="73" t="e">
        <f>R37/R2</f>
        <v>#DIV/0!</v>
      </c>
      <c r="T37" s="76">
        <v>0</v>
      </c>
      <c r="U37" s="73" t="e">
        <f>T37/T2</f>
        <v>#DIV/0!</v>
      </c>
      <c r="V37" s="76">
        <f>V38+V42+V43+V44</f>
        <v>0</v>
      </c>
      <c r="W37" s="73" t="e">
        <f>V37/V2</f>
        <v>#DIV/0!</v>
      </c>
      <c r="X37" s="76">
        <f>X38+X42+X43+X44</f>
        <v>0</v>
      </c>
      <c r="Y37" s="73" t="e">
        <f>X37/X2</f>
        <v>#DIV/0!</v>
      </c>
      <c r="Z37" s="76">
        <f>Z38+Z42+Z43+Z44</f>
        <v>0</v>
      </c>
      <c r="AA37" s="73" t="e">
        <f>Z37/Z2</f>
        <v>#DIV/0!</v>
      </c>
      <c r="AB37" s="76">
        <f>AB38+AB42+AB43+AB44</f>
        <v>0</v>
      </c>
      <c r="AC37" s="73" t="e">
        <f>AB37/AB2</f>
        <v>#DIV/0!</v>
      </c>
    </row>
    <row r="38" spans="1:31" ht="15.75" customHeight="1" outlineLevel="1" x14ac:dyDescent="0.2">
      <c r="A38" s="77" t="s">
        <v>195</v>
      </c>
      <c r="B38" s="84">
        <f t="shared" si="2"/>
        <v>0</v>
      </c>
      <c r="C38" s="81">
        <f t="shared" si="0"/>
        <v>0</v>
      </c>
      <c r="D38" s="91">
        <f t="shared" si="5"/>
        <v>0</v>
      </c>
      <c r="E38" s="92">
        <f t="shared" si="4"/>
        <v>0</v>
      </c>
      <c r="F38" s="76">
        <v>0</v>
      </c>
      <c r="G38" s="73">
        <f>F38/F2</f>
        <v>0</v>
      </c>
      <c r="H38" s="76">
        <v>0</v>
      </c>
      <c r="I38" s="73" t="e">
        <f>H38/H2</f>
        <v>#DIV/0!</v>
      </c>
      <c r="J38" s="76">
        <v>0</v>
      </c>
      <c r="K38" s="73" t="e">
        <f>J38/J2</f>
        <v>#DIV/0!</v>
      </c>
      <c r="L38" s="76">
        <v>0</v>
      </c>
      <c r="M38" s="73" t="e">
        <f>L38/L2</f>
        <v>#DIV/0!</v>
      </c>
      <c r="N38" s="76">
        <v>0</v>
      </c>
      <c r="O38" s="73" t="e">
        <f>N38/N2</f>
        <v>#DIV/0!</v>
      </c>
      <c r="P38" s="76">
        <v>0</v>
      </c>
      <c r="Q38" s="73" t="e">
        <f>P38/P2</f>
        <v>#DIV/0!</v>
      </c>
      <c r="R38" s="76">
        <v>0</v>
      </c>
      <c r="S38" s="73" t="e">
        <f>R38/R2</f>
        <v>#DIV/0!</v>
      </c>
      <c r="T38" s="76">
        <v>0</v>
      </c>
      <c r="U38" s="73" t="e">
        <f>T38/T2</f>
        <v>#DIV/0!</v>
      </c>
      <c r="V38" s="76">
        <v>0</v>
      </c>
      <c r="W38" s="73" t="e">
        <f>V38/V2</f>
        <v>#DIV/0!</v>
      </c>
      <c r="X38" s="76">
        <v>0</v>
      </c>
      <c r="Y38" s="73" t="e">
        <f>X38/X2</f>
        <v>#DIV/0!</v>
      </c>
      <c r="Z38" s="76">
        <v>0</v>
      </c>
      <c r="AA38" s="73" t="e">
        <f>Z38/Z2</f>
        <v>#DIV/0!</v>
      </c>
      <c r="AB38" s="76">
        <v>0</v>
      </c>
      <c r="AC38" s="73" t="e">
        <f>AB38/AB2</f>
        <v>#DIV/0!</v>
      </c>
    </row>
    <row r="39" spans="1:31" x14ac:dyDescent="0.2">
      <c r="A39" s="77" t="s">
        <v>196</v>
      </c>
      <c r="F39" s="126">
        <v>-131</v>
      </c>
    </row>
    <row r="40" spans="1:31" ht="15.75" customHeight="1" outlineLevel="1" x14ac:dyDescent="0.2">
      <c r="A40" s="77" t="s">
        <v>197</v>
      </c>
      <c r="B40" s="82">
        <f>F40+H40+J40+L40+N40+P40+R40+T40+V40+X40+Z40+AB40</f>
        <v>-89</v>
      </c>
      <c r="C40" s="81">
        <f t="shared" si="0"/>
        <v>-2.6023391812865497E-2</v>
      </c>
      <c r="D40" s="91">
        <f>B40*12</f>
        <v>-1068</v>
      </c>
      <c r="E40" s="92">
        <f>D40/360</f>
        <v>-2.9666666666666668</v>
      </c>
      <c r="F40" s="75">
        <v>-89</v>
      </c>
      <c r="G40" s="73">
        <f>F40/F2</f>
        <v>-2.6023391812865497E-2</v>
      </c>
      <c r="H40" s="75">
        <v>0</v>
      </c>
      <c r="I40" s="73" t="e">
        <f>H40/H2</f>
        <v>#DIV/0!</v>
      </c>
      <c r="J40" s="75">
        <v>0</v>
      </c>
      <c r="K40" s="73" t="e">
        <f>J40/J2</f>
        <v>#DIV/0!</v>
      </c>
      <c r="L40" s="75">
        <v>0</v>
      </c>
      <c r="M40" s="73" t="e">
        <f>L40/L2</f>
        <v>#DIV/0!</v>
      </c>
      <c r="N40" s="75">
        <v>0</v>
      </c>
      <c r="O40" s="73" t="e">
        <f>N40/N2</f>
        <v>#DIV/0!</v>
      </c>
      <c r="P40" s="75">
        <v>0</v>
      </c>
      <c r="Q40" s="73" t="e">
        <f>P40/P2</f>
        <v>#DIV/0!</v>
      </c>
      <c r="R40" s="75">
        <v>0</v>
      </c>
      <c r="S40" s="73" t="e">
        <f>R40/R2</f>
        <v>#DIV/0!</v>
      </c>
      <c r="T40" s="75">
        <v>0</v>
      </c>
      <c r="U40" s="73" t="e">
        <f>T40/T2</f>
        <v>#DIV/0!</v>
      </c>
      <c r="V40" s="75">
        <v>0</v>
      </c>
      <c r="W40" s="73" t="e">
        <f>V40/V2</f>
        <v>#DIV/0!</v>
      </c>
      <c r="X40" s="75">
        <v>0</v>
      </c>
      <c r="Y40" s="73" t="e">
        <f>X40/X2</f>
        <v>#DIV/0!</v>
      </c>
      <c r="Z40" s="78">
        <v>0</v>
      </c>
      <c r="AA40" s="73" t="e">
        <f>Z40/Z2</f>
        <v>#DIV/0!</v>
      </c>
      <c r="AB40" s="78">
        <v>0</v>
      </c>
      <c r="AC40" s="73" t="e">
        <f>AB40/AB2</f>
        <v>#DIV/0!</v>
      </c>
    </row>
    <row r="41" spans="1:31" ht="15.75" customHeight="1" outlineLevel="1" x14ac:dyDescent="0.2">
      <c r="A41" s="77" t="s">
        <v>198</v>
      </c>
      <c r="B41" s="84"/>
      <c r="C41" s="81">
        <f t="shared" si="0"/>
        <v>0</v>
      </c>
      <c r="D41" s="91"/>
      <c r="E41" s="92"/>
      <c r="F41" s="76"/>
      <c r="G41" s="73"/>
      <c r="H41" s="76"/>
      <c r="I41" s="73"/>
      <c r="J41" s="76"/>
      <c r="K41" s="73"/>
      <c r="L41" s="76"/>
      <c r="M41" s="73"/>
      <c r="N41" s="76"/>
      <c r="O41" s="73"/>
      <c r="P41" s="76"/>
      <c r="Q41" s="73"/>
      <c r="R41" s="76"/>
      <c r="S41" s="73"/>
      <c r="T41" s="76"/>
      <c r="U41" s="73"/>
      <c r="V41" s="76"/>
      <c r="W41" s="73"/>
      <c r="X41" s="76"/>
      <c r="Y41" s="73"/>
      <c r="Z41" s="76"/>
      <c r="AA41" s="73"/>
      <c r="AB41" s="76"/>
      <c r="AC41" s="73"/>
    </row>
    <row r="42" spans="1:31" ht="15.75" customHeight="1" outlineLevel="1" x14ac:dyDescent="0.2">
      <c r="A42" s="86" t="s">
        <v>183</v>
      </c>
      <c r="B42" s="84"/>
      <c r="C42" s="81">
        <f t="shared" si="0"/>
        <v>0</v>
      </c>
      <c r="D42" s="91">
        <f t="shared" si="5"/>
        <v>0</v>
      </c>
      <c r="E42" s="92">
        <f t="shared" si="4"/>
        <v>0</v>
      </c>
      <c r="F42" s="76">
        <f>F43+F44+F45+F46+F47+F48+F49+F50</f>
        <v>0</v>
      </c>
      <c r="G42" s="73">
        <f>F42/F2</f>
        <v>0</v>
      </c>
      <c r="H42" s="76">
        <v>0</v>
      </c>
      <c r="I42" s="73" t="e">
        <f>H42/H2</f>
        <v>#DIV/0!</v>
      </c>
      <c r="J42" s="76">
        <v>0</v>
      </c>
      <c r="K42" s="73" t="e">
        <f>J42/J2</f>
        <v>#DIV/0!</v>
      </c>
      <c r="L42" s="76">
        <v>0</v>
      </c>
      <c r="M42" s="73" t="e">
        <f>L42/L2</f>
        <v>#DIV/0!</v>
      </c>
      <c r="N42" s="76">
        <v>0</v>
      </c>
      <c r="O42" s="73" t="e">
        <f>N42/N2</f>
        <v>#DIV/0!</v>
      </c>
      <c r="P42" s="76">
        <v>0</v>
      </c>
      <c r="Q42" s="73" t="e">
        <f>P42/P2</f>
        <v>#DIV/0!</v>
      </c>
      <c r="R42" s="76">
        <v>0</v>
      </c>
      <c r="S42" s="73" t="e">
        <f>R42/R2</f>
        <v>#DIV/0!</v>
      </c>
      <c r="T42" s="76">
        <v>0</v>
      </c>
      <c r="U42" s="73" t="e">
        <f>T42/T2</f>
        <v>#DIV/0!</v>
      </c>
      <c r="V42" s="76">
        <v>0</v>
      </c>
      <c r="W42" s="73" t="e">
        <f>V42/V2</f>
        <v>#DIV/0!</v>
      </c>
      <c r="X42" s="76">
        <v>0</v>
      </c>
      <c r="Y42" s="73" t="e">
        <f>X42/X2</f>
        <v>#DIV/0!</v>
      </c>
      <c r="Z42" s="76">
        <v>0</v>
      </c>
      <c r="AA42" s="73" t="e">
        <f>Z42/Z2</f>
        <v>#DIV/0!</v>
      </c>
      <c r="AB42" s="76">
        <v>0</v>
      </c>
      <c r="AC42" s="73" t="e">
        <f>AB42/AB2</f>
        <v>#DIV/0!</v>
      </c>
    </row>
    <row r="43" spans="1:31" ht="15.75" customHeight="1" outlineLevel="1" x14ac:dyDescent="0.2">
      <c r="A43" s="71" t="s">
        <v>174</v>
      </c>
      <c r="B43" s="84"/>
      <c r="C43" s="81">
        <f t="shared" si="0"/>
        <v>0</v>
      </c>
      <c r="D43" s="91">
        <f t="shared" si="5"/>
        <v>0</v>
      </c>
      <c r="E43" s="92">
        <f t="shared" si="4"/>
        <v>0</v>
      </c>
      <c r="F43" s="76">
        <f>F44+F45+F46+F47</f>
        <v>0</v>
      </c>
      <c r="G43" s="73">
        <f>F43/F2</f>
        <v>0</v>
      </c>
      <c r="H43" s="76">
        <v>0</v>
      </c>
      <c r="I43" s="73" t="e">
        <f>H43/H2</f>
        <v>#DIV/0!</v>
      </c>
      <c r="J43" s="76">
        <v>0</v>
      </c>
      <c r="K43" s="73" t="e">
        <f>J43/J2</f>
        <v>#DIV/0!</v>
      </c>
      <c r="L43" s="76">
        <v>0</v>
      </c>
      <c r="M43" s="73" t="e">
        <f>L43/L2</f>
        <v>#DIV/0!</v>
      </c>
      <c r="N43" s="76">
        <v>0</v>
      </c>
      <c r="O43" s="73" t="e">
        <f>N43/N2</f>
        <v>#DIV/0!</v>
      </c>
      <c r="P43" s="76">
        <v>0</v>
      </c>
      <c r="Q43" s="73" t="e">
        <f>P43/P2</f>
        <v>#DIV/0!</v>
      </c>
      <c r="R43" s="76">
        <v>0</v>
      </c>
      <c r="S43" s="73" t="e">
        <f>R43/R2</f>
        <v>#DIV/0!</v>
      </c>
      <c r="T43" s="76">
        <v>0</v>
      </c>
      <c r="U43" s="73" t="e">
        <f>T43/T2</f>
        <v>#DIV/0!</v>
      </c>
      <c r="V43" s="76">
        <v>0</v>
      </c>
      <c r="W43" s="73" t="e">
        <f>V43/V2</f>
        <v>#DIV/0!</v>
      </c>
      <c r="X43" s="76">
        <v>0</v>
      </c>
      <c r="Y43" s="73" t="e">
        <f>X43/X2</f>
        <v>#DIV/0!</v>
      </c>
      <c r="Z43" s="76">
        <v>0</v>
      </c>
      <c r="AA43" s="73" t="e">
        <f>Z43/Z2</f>
        <v>#DIV/0!</v>
      </c>
      <c r="AB43" s="76">
        <v>0</v>
      </c>
      <c r="AC43" s="73" t="e">
        <f>AB43/AB2</f>
        <v>#DIV/0!</v>
      </c>
    </row>
    <row r="44" spans="1:31" ht="15.75" customHeight="1" outlineLevel="1" x14ac:dyDescent="0.2">
      <c r="A44" s="77" t="s">
        <v>171</v>
      </c>
      <c r="B44" s="82">
        <f t="shared" ref="B44:B50" si="6">F44+H44+J44+L44+N44+P44+R44+T44+V44+X44+Z44+AB44</f>
        <v>0</v>
      </c>
      <c r="C44" s="81">
        <f t="shared" ref="C44:C50" si="7">B44/$B$2</f>
        <v>0</v>
      </c>
      <c r="D44" s="91">
        <f t="shared" ref="D44:D50" si="8">B44*12</f>
        <v>0</v>
      </c>
      <c r="E44" s="92">
        <f t="shared" ref="E44:E50" si="9">D44/360</f>
        <v>0</v>
      </c>
      <c r="F44" s="75">
        <v>0</v>
      </c>
      <c r="G44" s="73">
        <f>F44/F2</f>
        <v>0</v>
      </c>
      <c r="H44" s="75">
        <v>0</v>
      </c>
      <c r="I44" s="73" t="e">
        <f>H44/H2</f>
        <v>#DIV/0!</v>
      </c>
      <c r="J44" s="75">
        <v>0</v>
      </c>
      <c r="K44" s="73" t="e">
        <f>J44/J2</f>
        <v>#DIV/0!</v>
      </c>
      <c r="L44" s="75">
        <v>0</v>
      </c>
      <c r="M44" s="73" t="e">
        <f>L44/L2</f>
        <v>#DIV/0!</v>
      </c>
      <c r="N44" s="75">
        <v>0</v>
      </c>
      <c r="O44" s="73" t="e">
        <f>N44/N2</f>
        <v>#DIV/0!</v>
      </c>
      <c r="P44" s="75">
        <v>0</v>
      </c>
      <c r="Q44" s="73" t="e">
        <f>P44/P2</f>
        <v>#DIV/0!</v>
      </c>
      <c r="R44" s="75">
        <v>0</v>
      </c>
      <c r="S44" s="73" t="e">
        <f>R44/R2</f>
        <v>#DIV/0!</v>
      </c>
      <c r="T44" s="75">
        <v>0</v>
      </c>
      <c r="U44" s="73" t="e">
        <f>T44/T2</f>
        <v>#DIV/0!</v>
      </c>
      <c r="V44" s="75">
        <v>0</v>
      </c>
      <c r="W44" s="73" t="e">
        <f>V44/V2</f>
        <v>#DIV/0!</v>
      </c>
      <c r="X44" s="75">
        <v>0</v>
      </c>
      <c r="Y44" s="73" t="e">
        <f>X44/X2</f>
        <v>#DIV/0!</v>
      </c>
      <c r="Z44" s="75">
        <v>0</v>
      </c>
      <c r="AA44" s="73" t="e">
        <f>Z44/Z2</f>
        <v>#DIV/0!</v>
      </c>
      <c r="AB44" s="75">
        <v>0</v>
      </c>
      <c r="AC44" s="73" t="e">
        <f>AB44/AB2</f>
        <v>#DIV/0!</v>
      </c>
    </row>
    <row r="45" spans="1:31" s="79" customFormat="1" ht="15.75" customHeight="1" x14ac:dyDescent="0.2">
      <c r="A45" s="77" t="s">
        <v>178</v>
      </c>
      <c r="B45" s="80">
        <f t="shared" si="6"/>
        <v>0</v>
      </c>
      <c r="C45" s="81">
        <f t="shared" si="7"/>
        <v>0</v>
      </c>
      <c r="D45" s="91">
        <f t="shared" si="8"/>
        <v>0</v>
      </c>
      <c r="E45" s="92">
        <f t="shared" si="9"/>
        <v>0</v>
      </c>
      <c r="F45" s="80">
        <f>F46+F8+F9+F47+F3</f>
        <v>0</v>
      </c>
      <c r="G45" s="87">
        <f>F45/F2</f>
        <v>0</v>
      </c>
      <c r="H45" s="80">
        <f>H46+H8+H9+H47+H3</f>
        <v>0</v>
      </c>
      <c r="I45" s="87" t="e">
        <f>H45/H2</f>
        <v>#DIV/0!</v>
      </c>
      <c r="J45" s="80">
        <f>J46+J8+J9+J47+J3</f>
        <v>0</v>
      </c>
      <c r="K45" s="87" t="e">
        <f>J45/J2</f>
        <v>#DIV/0!</v>
      </c>
      <c r="L45" s="80">
        <f>L46+L8+L9+L47+L3</f>
        <v>0</v>
      </c>
      <c r="M45" s="87" t="e">
        <f>L45/L2</f>
        <v>#DIV/0!</v>
      </c>
      <c r="N45" s="80">
        <f>N46+N8+N9+N47+N3</f>
        <v>0</v>
      </c>
      <c r="O45" s="87" t="e">
        <f>N45/N2</f>
        <v>#DIV/0!</v>
      </c>
      <c r="P45" s="80">
        <f>P46+P8+P9+P47+P3</f>
        <v>0</v>
      </c>
      <c r="Q45" s="87" t="e">
        <f>P45/P2</f>
        <v>#DIV/0!</v>
      </c>
      <c r="R45" s="80">
        <f>R46+R8+R9+R47+R3</f>
        <v>0</v>
      </c>
      <c r="S45" s="87" t="e">
        <f>R45/R2</f>
        <v>#DIV/0!</v>
      </c>
      <c r="T45" s="80">
        <f>T46+T8+T9+T47+T3</f>
        <v>0</v>
      </c>
      <c r="U45" s="87" t="e">
        <f>T45/T2</f>
        <v>#DIV/0!</v>
      </c>
      <c r="V45" s="80">
        <f>V46+V8+V9+V47+V3</f>
        <v>0</v>
      </c>
      <c r="W45" s="87" t="e">
        <f>V45/V2</f>
        <v>#DIV/0!</v>
      </c>
      <c r="X45" s="80">
        <f>X46+X8+X9+X47+X3</f>
        <v>0</v>
      </c>
      <c r="Y45" s="87" t="e">
        <f>X45/X2</f>
        <v>#DIV/0!</v>
      </c>
      <c r="Z45" s="80">
        <f>Z46+Z8+Z9+Z47+Z3</f>
        <v>0</v>
      </c>
      <c r="AA45" s="87" t="e">
        <f>Z45/Z2</f>
        <v>#DIV/0!</v>
      </c>
      <c r="AB45" s="80">
        <f>AB46+AB8+AB9+AB47+AB3</f>
        <v>0</v>
      </c>
      <c r="AC45" s="87" t="e">
        <f>AB45/AB2</f>
        <v>#DIV/0!</v>
      </c>
    </row>
    <row r="46" spans="1:31" ht="15.75" customHeight="1" outlineLevel="1" x14ac:dyDescent="0.2">
      <c r="A46" s="77" t="s">
        <v>35</v>
      </c>
      <c r="B46" s="84">
        <f t="shared" si="6"/>
        <v>0</v>
      </c>
      <c r="C46" s="81">
        <f t="shared" si="7"/>
        <v>0</v>
      </c>
      <c r="D46" s="91">
        <f t="shared" si="8"/>
        <v>0</v>
      </c>
      <c r="E46" s="92">
        <f t="shared" si="9"/>
        <v>0</v>
      </c>
      <c r="F46" s="76">
        <v>0</v>
      </c>
      <c r="G46" s="73">
        <f>F46/F2</f>
        <v>0</v>
      </c>
      <c r="H46" s="76">
        <v>0</v>
      </c>
      <c r="I46" s="73" t="e">
        <f>H46/H2</f>
        <v>#DIV/0!</v>
      </c>
      <c r="J46" s="76">
        <v>0</v>
      </c>
      <c r="K46" s="73" t="e">
        <f>J46/J2</f>
        <v>#DIV/0!</v>
      </c>
      <c r="L46" s="76">
        <v>0</v>
      </c>
      <c r="M46" s="73" t="e">
        <f>L46/L2</f>
        <v>#DIV/0!</v>
      </c>
      <c r="N46" s="76">
        <v>0</v>
      </c>
      <c r="O46" s="73" t="e">
        <f>N46/N2</f>
        <v>#DIV/0!</v>
      </c>
      <c r="P46" s="76">
        <v>0</v>
      </c>
      <c r="Q46" s="73" t="e">
        <f>P46/P2</f>
        <v>#DIV/0!</v>
      </c>
      <c r="R46" s="76">
        <v>0</v>
      </c>
      <c r="S46" s="73" t="e">
        <f>R46/R2</f>
        <v>#DIV/0!</v>
      </c>
      <c r="T46" s="76">
        <v>0</v>
      </c>
      <c r="U46" s="73" t="e">
        <f>T46/T2</f>
        <v>#DIV/0!</v>
      </c>
      <c r="V46" s="76">
        <v>0</v>
      </c>
      <c r="W46" s="73" t="e">
        <f>V46/V2</f>
        <v>#DIV/0!</v>
      </c>
      <c r="X46" s="76">
        <v>0</v>
      </c>
      <c r="Y46" s="73" t="e">
        <f>X46/X2</f>
        <v>#DIV/0!</v>
      </c>
      <c r="Z46" s="76">
        <v>0</v>
      </c>
      <c r="AA46" s="73" t="e">
        <f>Z46/Z2</f>
        <v>#DIV/0!</v>
      </c>
      <c r="AB46" s="76">
        <v>0</v>
      </c>
      <c r="AC46" s="73" t="e">
        <f>AB46/AB2</f>
        <v>#DIV/0!</v>
      </c>
    </row>
    <row r="47" spans="1:31" ht="15.75" customHeight="1" outlineLevel="1" x14ac:dyDescent="0.2">
      <c r="A47" s="77" t="s">
        <v>164</v>
      </c>
      <c r="B47" s="82">
        <f t="shared" si="6"/>
        <v>0</v>
      </c>
      <c r="C47" s="81">
        <f t="shared" si="7"/>
        <v>0</v>
      </c>
      <c r="D47" s="91">
        <f t="shared" si="8"/>
        <v>0</v>
      </c>
      <c r="E47" s="92">
        <f t="shared" si="9"/>
        <v>0</v>
      </c>
      <c r="F47" s="75">
        <f>+F48+F49+F50</f>
        <v>0</v>
      </c>
      <c r="G47" s="73">
        <f>F47/F2</f>
        <v>0</v>
      </c>
      <c r="H47" s="75">
        <f>SUM(H40:H40)</f>
        <v>0</v>
      </c>
      <c r="I47" s="73" t="e">
        <f>H47/H2</f>
        <v>#DIV/0!</v>
      </c>
      <c r="J47" s="75">
        <f>SUM(J40:J40)</f>
        <v>0</v>
      </c>
      <c r="K47" s="73" t="e">
        <f>J47/J2</f>
        <v>#DIV/0!</v>
      </c>
      <c r="L47" s="75">
        <f>SUM(L40:L40)</f>
        <v>0</v>
      </c>
      <c r="M47" s="73" t="e">
        <f>L47/L2</f>
        <v>#DIV/0!</v>
      </c>
      <c r="N47" s="75">
        <f>SUM(N40:N40)</f>
        <v>0</v>
      </c>
      <c r="O47" s="73" t="e">
        <f>N47/N2</f>
        <v>#DIV/0!</v>
      </c>
      <c r="P47" s="75">
        <f>SUM(P40:P40)</f>
        <v>0</v>
      </c>
      <c r="Q47" s="73" t="e">
        <f>P47/P2</f>
        <v>#DIV/0!</v>
      </c>
      <c r="R47" s="75">
        <f>SUM(R40:R40)</f>
        <v>0</v>
      </c>
      <c r="S47" s="73" t="e">
        <f>R47/R2</f>
        <v>#DIV/0!</v>
      </c>
      <c r="T47" s="75">
        <f>SUM(T40:T40)</f>
        <v>0</v>
      </c>
      <c r="U47" s="73" t="e">
        <f>T47/T2</f>
        <v>#DIV/0!</v>
      </c>
      <c r="V47" s="75">
        <f>SUM(V40:V40)</f>
        <v>0</v>
      </c>
      <c r="W47" s="73" t="e">
        <f>V47/V2</f>
        <v>#DIV/0!</v>
      </c>
      <c r="X47" s="75">
        <f>SUM(X40:X40)</f>
        <v>0</v>
      </c>
      <c r="Y47" s="73" t="e">
        <f>X47/X2</f>
        <v>#DIV/0!</v>
      </c>
      <c r="Z47" s="75">
        <f>SUM(Z40:Z40)</f>
        <v>0</v>
      </c>
      <c r="AA47" s="73" t="e">
        <f>Z47/Z2</f>
        <v>#DIV/0!</v>
      </c>
      <c r="AB47" s="75">
        <f>SUM(AB40:AB40)</f>
        <v>0</v>
      </c>
      <c r="AC47" s="73" t="e">
        <f>AB47/AB2</f>
        <v>#DIV/0!</v>
      </c>
    </row>
    <row r="48" spans="1:31" ht="25.5" outlineLevel="1" x14ac:dyDescent="0.2">
      <c r="A48" s="77" t="s">
        <v>217</v>
      </c>
      <c r="B48" s="84">
        <f>F48+H48+J48+L48+N48+P48+R48+T48+V48+X48+Z48+AB48</f>
        <v>0</v>
      </c>
      <c r="C48" s="81">
        <f>B48/$B$2</f>
        <v>0</v>
      </c>
      <c r="D48" s="91">
        <f>B48*12</f>
        <v>0</v>
      </c>
      <c r="E48" s="92">
        <f>D48/360</f>
        <v>0</v>
      </c>
      <c r="F48" s="76">
        <v>0</v>
      </c>
      <c r="G48" s="73">
        <f>F48/F2</f>
        <v>0</v>
      </c>
      <c r="H48" s="76">
        <v>0</v>
      </c>
      <c r="I48" s="73" t="e">
        <f>H48/H2</f>
        <v>#DIV/0!</v>
      </c>
      <c r="J48" s="76">
        <v>0</v>
      </c>
      <c r="K48" s="73" t="e">
        <f>J48/J2</f>
        <v>#DIV/0!</v>
      </c>
      <c r="L48" s="76">
        <v>0</v>
      </c>
      <c r="M48" s="73" t="e">
        <f>L48/L2</f>
        <v>#DIV/0!</v>
      </c>
      <c r="N48" s="76">
        <v>0</v>
      </c>
      <c r="O48" s="73" t="e">
        <f>N48/N2</f>
        <v>#DIV/0!</v>
      </c>
      <c r="P48" s="76">
        <v>0</v>
      </c>
      <c r="Q48" s="73" t="e">
        <f>P48/P2</f>
        <v>#DIV/0!</v>
      </c>
      <c r="R48" s="76">
        <v>0</v>
      </c>
      <c r="S48" s="73" t="e">
        <f>R48/R2</f>
        <v>#DIV/0!</v>
      </c>
      <c r="T48" s="76">
        <v>0</v>
      </c>
      <c r="U48" s="73" t="e">
        <f>T48/T2</f>
        <v>#DIV/0!</v>
      </c>
      <c r="V48" s="76">
        <v>0</v>
      </c>
      <c r="W48" s="73" t="e">
        <f>V48/V2</f>
        <v>#DIV/0!</v>
      </c>
      <c r="X48" s="76">
        <v>0</v>
      </c>
      <c r="Y48" s="73" t="e">
        <f>X48/X2</f>
        <v>#DIV/0!</v>
      </c>
      <c r="Z48" s="85">
        <v>0</v>
      </c>
      <c r="AA48" s="73" t="e">
        <f>Z48/Z2</f>
        <v>#DIV/0!</v>
      </c>
      <c r="AB48" s="85">
        <v>0</v>
      </c>
      <c r="AC48" s="73" t="e">
        <f>AB48/AB2</f>
        <v>#DIV/0!</v>
      </c>
    </row>
    <row r="49" spans="1:29" s="67" customFormat="1" ht="15.75" customHeight="1" outlineLevel="1" x14ac:dyDescent="0.2">
      <c r="B49" s="84">
        <f t="shared" si="6"/>
        <v>0</v>
      </c>
      <c r="C49" s="81">
        <f t="shared" si="7"/>
        <v>0</v>
      </c>
      <c r="D49" s="91">
        <f t="shared" si="8"/>
        <v>0</v>
      </c>
      <c r="E49" s="92">
        <f t="shared" si="9"/>
        <v>0</v>
      </c>
      <c r="F49" s="76">
        <v>0</v>
      </c>
      <c r="G49" s="73">
        <f>F49/F2</f>
        <v>0</v>
      </c>
      <c r="H49" s="76">
        <v>0</v>
      </c>
      <c r="I49" s="73" t="e">
        <f>H49/H2</f>
        <v>#DIV/0!</v>
      </c>
      <c r="J49" s="76">
        <v>0</v>
      </c>
      <c r="K49" s="73" t="e">
        <f>J49/J2</f>
        <v>#DIV/0!</v>
      </c>
      <c r="L49" s="76">
        <v>0</v>
      </c>
      <c r="M49" s="73" t="e">
        <f>L49/L2</f>
        <v>#DIV/0!</v>
      </c>
      <c r="N49" s="76">
        <v>0</v>
      </c>
      <c r="O49" s="73" t="e">
        <f>N49/N2</f>
        <v>#DIV/0!</v>
      </c>
      <c r="P49" s="76">
        <v>0</v>
      </c>
      <c r="Q49" s="73" t="e">
        <f>P49/P2</f>
        <v>#DIV/0!</v>
      </c>
      <c r="R49" s="76">
        <v>0</v>
      </c>
      <c r="S49" s="73" t="e">
        <f>R49/R2</f>
        <v>#DIV/0!</v>
      </c>
      <c r="T49" s="76">
        <v>0</v>
      </c>
      <c r="U49" s="73" t="e">
        <f>T49/T2</f>
        <v>#DIV/0!</v>
      </c>
      <c r="V49" s="76">
        <v>0</v>
      </c>
      <c r="W49" s="73" t="e">
        <f>V49/V2</f>
        <v>#DIV/0!</v>
      </c>
      <c r="X49" s="76">
        <v>0</v>
      </c>
      <c r="Y49" s="73" t="e">
        <f>X49/X2</f>
        <v>#DIV/0!</v>
      </c>
      <c r="Z49" s="76">
        <v>0</v>
      </c>
      <c r="AA49" s="73" t="e">
        <f>Z49/Z2</f>
        <v>#DIV/0!</v>
      </c>
      <c r="AB49" s="76">
        <v>0</v>
      </c>
      <c r="AC49" s="73" t="e">
        <f>AB49/AB2</f>
        <v>#DIV/0!</v>
      </c>
    </row>
    <row r="50" spans="1:29" ht="15.75" customHeight="1" outlineLevel="1" x14ac:dyDescent="0.2">
      <c r="B50" s="82">
        <f t="shared" si="6"/>
        <v>0</v>
      </c>
      <c r="C50" s="81">
        <f t="shared" si="7"/>
        <v>0</v>
      </c>
      <c r="D50" s="91">
        <f t="shared" si="8"/>
        <v>0</v>
      </c>
      <c r="E50" s="92">
        <f t="shared" si="9"/>
        <v>0</v>
      </c>
      <c r="F50" s="75"/>
      <c r="G50" s="73">
        <f>F50/F2</f>
        <v>0</v>
      </c>
      <c r="H50" s="75">
        <v>0</v>
      </c>
      <c r="I50" s="73" t="e">
        <f>H50/H2</f>
        <v>#DIV/0!</v>
      </c>
      <c r="J50" s="75">
        <v>0</v>
      </c>
      <c r="K50" s="73" t="e">
        <f>J50/J2</f>
        <v>#DIV/0!</v>
      </c>
      <c r="L50" s="75">
        <v>0</v>
      </c>
      <c r="M50" s="73" t="e">
        <f>L50/L2</f>
        <v>#DIV/0!</v>
      </c>
      <c r="N50" s="75">
        <v>0</v>
      </c>
      <c r="O50" s="73" t="e">
        <f>N50/N2</f>
        <v>#DIV/0!</v>
      </c>
      <c r="P50" s="75">
        <v>0</v>
      </c>
      <c r="Q50" s="73" t="e">
        <f>P50/P2</f>
        <v>#DIV/0!</v>
      </c>
      <c r="R50" s="75">
        <v>0</v>
      </c>
      <c r="S50" s="73" t="e">
        <f>R50/R2</f>
        <v>#DIV/0!</v>
      </c>
      <c r="T50" s="75">
        <v>0</v>
      </c>
      <c r="U50" s="73" t="e">
        <f>T50/T2</f>
        <v>#DIV/0!</v>
      </c>
      <c r="V50" s="75">
        <v>0</v>
      </c>
      <c r="W50" s="73" t="e">
        <f>V50/V2</f>
        <v>#DIV/0!</v>
      </c>
      <c r="X50" s="75">
        <v>0</v>
      </c>
      <c r="Y50" s="73" t="e">
        <f>X50/X2</f>
        <v>#DIV/0!</v>
      </c>
      <c r="Z50" s="78">
        <v>0</v>
      </c>
      <c r="AA50" s="73" t="e">
        <f>Z50/Z2</f>
        <v>#DIV/0!</v>
      </c>
      <c r="AB50" s="78">
        <v>0</v>
      </c>
      <c r="AC50" s="73" t="e">
        <f>AB50/AB2</f>
        <v>#DIV/0!</v>
      </c>
    </row>
    <row r="51" spans="1:29" s="79" customFormat="1" ht="42" customHeight="1" x14ac:dyDescent="0.2">
      <c r="A51" s="124" t="s">
        <v>220</v>
      </c>
      <c r="B51" s="80">
        <f t="shared" si="2"/>
        <v>2680.1</v>
      </c>
      <c r="C51" s="81">
        <f t="shared" si="0"/>
        <v>0.78365497076023394</v>
      </c>
      <c r="D51" s="91">
        <f t="shared" si="5"/>
        <v>32161.199999999997</v>
      </c>
      <c r="E51" s="92">
        <f t="shared" si="4"/>
        <v>89.336666666666659</v>
      </c>
      <c r="F51" s="80">
        <f>F11+F13+F42</f>
        <v>2680.1</v>
      </c>
      <c r="G51" s="87">
        <f>F51/F2</f>
        <v>0.78365497076023394</v>
      </c>
      <c r="H51" s="80">
        <f>H13+H11</f>
        <v>0</v>
      </c>
      <c r="I51" s="87" t="e">
        <f>H51/H2</f>
        <v>#DIV/0!</v>
      </c>
      <c r="J51" s="80">
        <f>J13+J11</f>
        <v>0</v>
      </c>
      <c r="K51" s="87" t="e">
        <f>J51/J2</f>
        <v>#DIV/0!</v>
      </c>
      <c r="L51" s="80">
        <f>L13+L11</f>
        <v>0</v>
      </c>
      <c r="M51" s="87" t="e">
        <f>L51/L2</f>
        <v>#DIV/0!</v>
      </c>
      <c r="N51" s="80">
        <f>N13+N11</f>
        <v>0</v>
      </c>
      <c r="O51" s="87" t="e">
        <f>N51/N2</f>
        <v>#DIV/0!</v>
      </c>
      <c r="P51" s="80">
        <f>P13+P11</f>
        <v>0</v>
      </c>
      <c r="Q51" s="87" t="e">
        <f>P51/P2</f>
        <v>#DIV/0!</v>
      </c>
      <c r="R51" s="80">
        <f>R13+R11</f>
        <v>0</v>
      </c>
      <c r="S51" s="87" t="e">
        <f>R51/R2</f>
        <v>#DIV/0!</v>
      </c>
      <c r="T51" s="80">
        <f>T13+T11</f>
        <v>0</v>
      </c>
      <c r="U51" s="87" t="e">
        <f>T51/T2</f>
        <v>#DIV/0!</v>
      </c>
      <c r="V51" s="80">
        <f>V13+V11</f>
        <v>0</v>
      </c>
      <c r="W51" s="87" t="e">
        <f>V51/V2</f>
        <v>#DIV/0!</v>
      </c>
      <c r="X51" s="80">
        <f>X13+X11</f>
        <v>0</v>
      </c>
      <c r="Y51" s="87" t="e">
        <f>X51/X2</f>
        <v>#DIV/0!</v>
      </c>
      <c r="Z51" s="80">
        <f>Z13+Z11</f>
        <v>0</v>
      </c>
      <c r="AA51" s="87" t="e">
        <f>Z51/Z2</f>
        <v>#DIV/0!</v>
      </c>
      <c r="AB51" s="80">
        <f>AB13+AB11</f>
        <v>0</v>
      </c>
      <c r="AC51" s="87" t="e">
        <f>AB51/AB2</f>
        <v>#DIV/0!</v>
      </c>
    </row>
    <row r="52" spans="1:29" s="79" customFormat="1" ht="15.75" customHeight="1" x14ac:dyDescent="0.2">
      <c r="A52" s="86"/>
      <c r="B52" s="80">
        <f>F52+H52+J52+L52+N52+P52+R52+T52+V52+X52+Z52+AB52</f>
        <v>0</v>
      </c>
      <c r="C52" s="81">
        <f t="shared" si="0"/>
        <v>0</v>
      </c>
      <c r="D52" s="91">
        <f t="shared" si="5"/>
        <v>0</v>
      </c>
      <c r="E52" s="92">
        <f t="shared" si="4"/>
        <v>0</v>
      </c>
      <c r="F52" s="80">
        <f>F53+F55+F57</f>
        <v>0</v>
      </c>
      <c r="G52" s="87">
        <f>F52/F2</f>
        <v>0</v>
      </c>
      <c r="H52" s="80">
        <f>H53+H55+H57</f>
        <v>0</v>
      </c>
      <c r="I52" s="87" t="e">
        <f>H52/H2</f>
        <v>#DIV/0!</v>
      </c>
      <c r="J52" s="80">
        <f>J53+J55+J57</f>
        <v>0</v>
      </c>
      <c r="K52" s="87" t="e">
        <f>J52/J2</f>
        <v>#DIV/0!</v>
      </c>
      <c r="L52" s="80">
        <f>L53+L55+L57</f>
        <v>0</v>
      </c>
      <c r="M52" s="87" t="e">
        <f>L52/L2</f>
        <v>#DIV/0!</v>
      </c>
      <c r="N52" s="80">
        <f>N53+N55+N57</f>
        <v>0</v>
      </c>
      <c r="O52" s="87" t="e">
        <f>N52/N2</f>
        <v>#DIV/0!</v>
      </c>
      <c r="P52" s="80">
        <f>P53+P55+P57</f>
        <v>0</v>
      </c>
      <c r="Q52" s="87" t="e">
        <f>P52/P2</f>
        <v>#DIV/0!</v>
      </c>
      <c r="R52" s="80">
        <f>R53+R55+R57</f>
        <v>0</v>
      </c>
      <c r="S52" s="87" t="e">
        <f>R52/R2</f>
        <v>#DIV/0!</v>
      </c>
      <c r="T52" s="80">
        <f>T53+T55+T57</f>
        <v>0</v>
      </c>
      <c r="U52" s="87" t="e">
        <f>T52/T2</f>
        <v>#DIV/0!</v>
      </c>
      <c r="V52" s="80">
        <f>V53+V55+V57</f>
        <v>0</v>
      </c>
      <c r="W52" s="87" t="e">
        <f>V52/V2</f>
        <v>#DIV/0!</v>
      </c>
      <c r="X52" s="80">
        <f>X53+X55+X57</f>
        <v>0</v>
      </c>
      <c r="Y52" s="87" t="e">
        <f>X52/X2</f>
        <v>#DIV/0!</v>
      </c>
      <c r="Z52" s="80">
        <f>Z53+Z55+Z57</f>
        <v>0</v>
      </c>
      <c r="AA52" s="87" t="e">
        <f>Z52/Z2</f>
        <v>#DIV/0!</v>
      </c>
      <c r="AB52" s="80">
        <f>AB53+AB55+AB57</f>
        <v>0</v>
      </c>
      <c r="AC52" s="87" t="e">
        <f>AB52/AB2</f>
        <v>#DIV/0!</v>
      </c>
    </row>
    <row r="53" spans="1:29" ht="15.75" customHeight="1" outlineLevel="1" x14ac:dyDescent="0.2">
      <c r="A53" s="127" t="s">
        <v>224</v>
      </c>
      <c r="B53" s="84">
        <f t="shared" si="2"/>
        <v>0</v>
      </c>
      <c r="C53" s="81">
        <f t="shared" si="0"/>
        <v>0</v>
      </c>
      <c r="D53" s="91">
        <f t="shared" si="5"/>
        <v>0</v>
      </c>
      <c r="E53" s="92">
        <f t="shared" si="4"/>
        <v>0</v>
      </c>
      <c r="F53" s="85">
        <v>0</v>
      </c>
      <c r="G53" s="72">
        <f>F53/F2</f>
        <v>0</v>
      </c>
      <c r="H53" s="85">
        <v>0</v>
      </c>
      <c r="I53" s="72" t="e">
        <f>H53/H2</f>
        <v>#DIV/0!</v>
      </c>
      <c r="J53" s="85">
        <v>0</v>
      </c>
      <c r="K53" s="72" t="e">
        <f>J53/J2</f>
        <v>#DIV/0!</v>
      </c>
      <c r="L53" s="85">
        <v>0</v>
      </c>
      <c r="M53" s="72" t="e">
        <f>L53/L2</f>
        <v>#DIV/0!</v>
      </c>
      <c r="N53" s="85">
        <v>0</v>
      </c>
      <c r="O53" s="72" t="e">
        <f>N53/N2</f>
        <v>#DIV/0!</v>
      </c>
      <c r="P53" s="85">
        <v>0</v>
      </c>
      <c r="Q53" s="72" t="e">
        <f>P53/P2</f>
        <v>#DIV/0!</v>
      </c>
      <c r="R53" s="85">
        <v>0</v>
      </c>
      <c r="S53" s="72" t="e">
        <f>R53/R2</f>
        <v>#DIV/0!</v>
      </c>
      <c r="T53" s="85">
        <v>0</v>
      </c>
      <c r="U53" s="72" t="e">
        <f>T53/T2</f>
        <v>#DIV/0!</v>
      </c>
      <c r="V53" s="85">
        <v>0</v>
      </c>
      <c r="W53" s="72" t="e">
        <f>V53/V2</f>
        <v>#DIV/0!</v>
      </c>
      <c r="X53" s="85">
        <v>0</v>
      </c>
      <c r="Y53" s="72" t="e">
        <f>X53/X2</f>
        <v>#DIV/0!</v>
      </c>
      <c r="Z53" s="85">
        <v>0</v>
      </c>
      <c r="AA53" s="72" t="e">
        <f>Z53/Z2</f>
        <v>#DIV/0!</v>
      </c>
      <c r="AB53" s="85">
        <v>0</v>
      </c>
      <c r="AC53" s="72" t="e">
        <f>AB53/AB2</f>
        <v>#DIV/0!</v>
      </c>
    </row>
    <row r="54" spans="1:29" ht="15.75" customHeight="1" outlineLevel="1" x14ac:dyDescent="0.2">
      <c r="A54" s="71" t="s">
        <v>219</v>
      </c>
      <c r="B54" s="84"/>
      <c r="C54" s="81">
        <f t="shared" si="0"/>
        <v>0</v>
      </c>
      <c r="D54" s="91">
        <f t="shared" si="5"/>
        <v>0</v>
      </c>
      <c r="E54" s="92">
        <f t="shared" si="4"/>
        <v>0</v>
      </c>
      <c r="F54" s="85">
        <v>0</v>
      </c>
      <c r="G54" s="72"/>
      <c r="H54" s="85"/>
      <c r="I54" s="72"/>
      <c r="J54" s="85"/>
      <c r="K54" s="72"/>
      <c r="L54" s="85"/>
      <c r="M54" s="72"/>
      <c r="N54" s="85"/>
      <c r="O54" s="72"/>
      <c r="P54" s="85">
        <v>0</v>
      </c>
      <c r="Q54" s="72"/>
      <c r="R54" s="85">
        <v>0</v>
      </c>
      <c r="S54" s="72"/>
      <c r="T54" s="85">
        <v>0</v>
      </c>
      <c r="U54" s="72"/>
      <c r="V54" s="85">
        <v>0</v>
      </c>
      <c r="W54" s="72"/>
      <c r="X54" s="85">
        <v>0</v>
      </c>
      <c r="Y54" s="72"/>
      <c r="Z54" s="85">
        <v>0</v>
      </c>
      <c r="AA54" s="72"/>
      <c r="AB54" s="85">
        <v>0</v>
      </c>
      <c r="AC54" s="72"/>
    </row>
    <row r="55" spans="1:29" ht="15.75" customHeight="1" outlineLevel="1" x14ac:dyDescent="0.2">
      <c r="A55" s="136" t="s">
        <v>222</v>
      </c>
      <c r="B55" s="84">
        <f>SUM(B56:B56)</f>
        <v>-14</v>
      </c>
      <c r="C55" s="81">
        <f t="shared" si="0"/>
        <v>-4.0935672514619886E-3</v>
      </c>
      <c r="D55" s="91">
        <f t="shared" si="5"/>
        <v>-168</v>
      </c>
      <c r="E55" s="92">
        <f t="shared" si="4"/>
        <v>-0.46666666666666667</v>
      </c>
      <c r="F55" s="85">
        <v>0</v>
      </c>
      <c r="G55" s="72">
        <f>F55/F2</f>
        <v>0</v>
      </c>
      <c r="H55" s="74">
        <f>SUM(H56:H56)</f>
        <v>0</v>
      </c>
      <c r="I55" s="72" t="e">
        <f>H55/H2</f>
        <v>#DIV/0!</v>
      </c>
      <c r="J55" s="74">
        <f>SUM(J56:J56)</f>
        <v>0</v>
      </c>
      <c r="K55" s="72" t="e">
        <f>J55/J2</f>
        <v>#DIV/0!</v>
      </c>
      <c r="L55" s="74">
        <f>SUM(L56:L56)</f>
        <v>0</v>
      </c>
      <c r="M55" s="72" t="e">
        <f>L55/L2</f>
        <v>#DIV/0!</v>
      </c>
      <c r="N55" s="74">
        <f>SUM(N56:N56)</f>
        <v>0</v>
      </c>
      <c r="O55" s="72" t="e">
        <f>N55/N2</f>
        <v>#DIV/0!</v>
      </c>
      <c r="P55" s="74">
        <f>SUM(P56:P56)</f>
        <v>0</v>
      </c>
      <c r="Q55" s="72" t="e">
        <f>P55/P2</f>
        <v>#DIV/0!</v>
      </c>
      <c r="R55" s="74">
        <v>0</v>
      </c>
      <c r="S55" s="72" t="e">
        <f>R55/R2</f>
        <v>#DIV/0!</v>
      </c>
      <c r="T55" s="74">
        <f>SUM(T56:T56)</f>
        <v>0</v>
      </c>
      <c r="U55" s="72" t="e">
        <f>T55/T2</f>
        <v>#DIV/0!</v>
      </c>
      <c r="V55" s="74">
        <f>SUM(V56:V56)</f>
        <v>0</v>
      </c>
      <c r="W55" s="72" t="e">
        <f>V55/V2</f>
        <v>#DIV/0!</v>
      </c>
      <c r="X55" s="74">
        <f>SUM(X56:X56)</f>
        <v>0</v>
      </c>
      <c r="Y55" s="72" t="e">
        <f>X55/X2</f>
        <v>#DIV/0!</v>
      </c>
      <c r="Z55" s="74">
        <f>SUM(Z56:Z56)</f>
        <v>0</v>
      </c>
      <c r="AA55" s="72" t="e">
        <f>Z55/Z2</f>
        <v>#DIV/0!</v>
      </c>
      <c r="AB55" s="74">
        <f>SUM(AB56:AB56)</f>
        <v>0</v>
      </c>
      <c r="AC55" s="72" t="e">
        <f>AB55/AB2</f>
        <v>#DIV/0!</v>
      </c>
    </row>
    <row r="56" spans="1:29" ht="15.75" customHeight="1" outlineLevel="1" x14ac:dyDescent="0.2">
      <c r="A56" s="71"/>
      <c r="B56" s="84">
        <f>F56+H56+J56+L56+N56+P56+R56+T56+V56+X56+Z56+AB56</f>
        <v>-14</v>
      </c>
      <c r="C56" s="81">
        <f t="shared" si="0"/>
        <v>-4.0935672514619886E-3</v>
      </c>
      <c r="D56" s="91">
        <f t="shared" si="5"/>
        <v>-168</v>
      </c>
      <c r="E56" s="92">
        <f t="shared" si="4"/>
        <v>-0.46666666666666667</v>
      </c>
      <c r="F56" s="85">
        <v>-14</v>
      </c>
      <c r="G56" s="73">
        <f>F56/F2</f>
        <v>-4.0935672514619886E-3</v>
      </c>
      <c r="H56" s="76">
        <v>0</v>
      </c>
      <c r="I56" s="73" t="e">
        <f>H56/H2</f>
        <v>#DIV/0!</v>
      </c>
      <c r="J56" s="76">
        <v>0</v>
      </c>
      <c r="K56" s="73" t="e">
        <f>J56/J2</f>
        <v>#DIV/0!</v>
      </c>
      <c r="L56" s="76">
        <v>0</v>
      </c>
      <c r="M56" s="73" t="e">
        <f>L56/L2</f>
        <v>#DIV/0!</v>
      </c>
      <c r="N56" s="76">
        <v>0</v>
      </c>
      <c r="O56" s="73" t="e">
        <f>N56/N2</f>
        <v>#DIV/0!</v>
      </c>
      <c r="P56" s="76">
        <v>0</v>
      </c>
      <c r="Q56" s="73" t="e">
        <f>P56/P2</f>
        <v>#DIV/0!</v>
      </c>
      <c r="R56" s="76">
        <v>0</v>
      </c>
      <c r="S56" s="73" t="e">
        <f>R56/R2</f>
        <v>#DIV/0!</v>
      </c>
      <c r="T56" s="76">
        <v>0</v>
      </c>
      <c r="U56" s="73" t="e">
        <f>T56/T2</f>
        <v>#DIV/0!</v>
      </c>
      <c r="V56" s="76">
        <v>0</v>
      </c>
      <c r="W56" s="73" t="e">
        <f>V56/V2</f>
        <v>#DIV/0!</v>
      </c>
      <c r="X56" s="76">
        <v>0</v>
      </c>
      <c r="Y56" s="73" t="e">
        <f>X56/X2</f>
        <v>#DIV/0!</v>
      </c>
      <c r="Z56" s="76">
        <v>0</v>
      </c>
      <c r="AA56" s="73" t="e">
        <f>Z56/Z2</f>
        <v>#DIV/0!</v>
      </c>
      <c r="AB56" s="76">
        <v>0</v>
      </c>
      <c r="AC56" s="73" t="e">
        <f>AB56/AB2</f>
        <v>#DIV/0!</v>
      </c>
    </row>
    <row r="57" spans="1:29" ht="15.75" customHeight="1" outlineLevel="1" x14ac:dyDescent="0.2">
      <c r="A57" s="71" t="s">
        <v>221</v>
      </c>
      <c r="B57" s="84">
        <f t="shared" si="2"/>
        <v>0</v>
      </c>
      <c r="C57" s="81">
        <f t="shared" si="0"/>
        <v>0</v>
      </c>
      <c r="D57" s="91">
        <f t="shared" si="5"/>
        <v>0</v>
      </c>
      <c r="E57" s="92">
        <f t="shared" si="4"/>
        <v>0</v>
      </c>
      <c r="F57" s="85">
        <v>0</v>
      </c>
      <c r="G57" s="73">
        <f>F57/F2</f>
        <v>0</v>
      </c>
      <c r="H57" s="76">
        <v>0</v>
      </c>
      <c r="I57" s="73" t="e">
        <f>H57/H2</f>
        <v>#DIV/0!</v>
      </c>
      <c r="J57" s="76">
        <v>0</v>
      </c>
      <c r="K57" s="73" t="e">
        <f>J57/J2</f>
        <v>#DIV/0!</v>
      </c>
      <c r="L57" s="76">
        <v>0</v>
      </c>
      <c r="M57" s="73" t="e">
        <f>L57/L2</f>
        <v>#DIV/0!</v>
      </c>
      <c r="N57" s="76">
        <v>0</v>
      </c>
      <c r="O57" s="73" t="e">
        <f>N57/N2</f>
        <v>#DIV/0!</v>
      </c>
      <c r="P57" s="76">
        <v>0</v>
      </c>
      <c r="Q57" s="73" t="e">
        <f>P57/P2</f>
        <v>#DIV/0!</v>
      </c>
      <c r="R57" s="76">
        <v>0</v>
      </c>
      <c r="S57" s="73" t="e">
        <f>R57/R2</f>
        <v>#DIV/0!</v>
      </c>
      <c r="T57" s="76">
        <v>0</v>
      </c>
      <c r="U57" s="73" t="e">
        <f>T57/T2</f>
        <v>#DIV/0!</v>
      </c>
      <c r="V57" s="76">
        <v>0</v>
      </c>
      <c r="W57" s="73" t="e">
        <f>V57/V2</f>
        <v>#DIV/0!</v>
      </c>
      <c r="X57" s="76">
        <v>0</v>
      </c>
      <c r="Y57" s="73" t="e">
        <f>X57/X2</f>
        <v>#DIV/0!</v>
      </c>
      <c r="Z57" s="76">
        <v>0</v>
      </c>
      <c r="AA57" s="73" t="e">
        <f>Z57/Z2</f>
        <v>#DIV/0!</v>
      </c>
      <c r="AB57" s="76">
        <v>0</v>
      </c>
      <c r="AC57" s="73" t="e">
        <f>AB57/AB2</f>
        <v>#DIV/0!</v>
      </c>
    </row>
    <row r="58" spans="1:29" s="79" customFormat="1" ht="15.75" customHeight="1" x14ac:dyDescent="0.2">
      <c r="A58" s="86" t="s">
        <v>223</v>
      </c>
      <c r="B58" s="80">
        <f t="shared" si="2"/>
        <v>2680.1</v>
      </c>
      <c r="C58" s="81">
        <f t="shared" si="0"/>
        <v>0.78365497076023394</v>
      </c>
      <c r="D58" s="91">
        <f t="shared" si="5"/>
        <v>32161.199999999997</v>
      </c>
      <c r="E58" s="92">
        <f t="shared" si="4"/>
        <v>89.336666666666659</v>
      </c>
      <c r="F58" s="80">
        <f>F51+F52</f>
        <v>2680.1</v>
      </c>
      <c r="G58" s="87">
        <f>F58/F2</f>
        <v>0.78365497076023394</v>
      </c>
      <c r="H58" s="80">
        <f>H51+H52</f>
        <v>0</v>
      </c>
      <c r="I58" s="87" t="e">
        <f>H58/H2</f>
        <v>#DIV/0!</v>
      </c>
      <c r="J58" s="80">
        <f>J51+J52</f>
        <v>0</v>
      </c>
      <c r="K58" s="87" t="e">
        <f>J58/J2</f>
        <v>#DIV/0!</v>
      </c>
      <c r="L58" s="80">
        <f>L51+L52</f>
        <v>0</v>
      </c>
      <c r="M58" s="87" t="e">
        <f>L58/L2</f>
        <v>#DIV/0!</v>
      </c>
      <c r="N58" s="80">
        <f>N51+N52</f>
        <v>0</v>
      </c>
      <c r="O58" s="87" t="e">
        <f>N58/N2</f>
        <v>#DIV/0!</v>
      </c>
      <c r="P58" s="80">
        <f>P51+P52</f>
        <v>0</v>
      </c>
      <c r="Q58" s="87" t="e">
        <f>P58/P2</f>
        <v>#DIV/0!</v>
      </c>
      <c r="R58" s="80">
        <f>R51+R52</f>
        <v>0</v>
      </c>
      <c r="S58" s="87" t="e">
        <f>R58/R2</f>
        <v>#DIV/0!</v>
      </c>
      <c r="T58" s="80">
        <f>T51+T52</f>
        <v>0</v>
      </c>
      <c r="U58" s="87" t="e">
        <f>T58/T2</f>
        <v>#DIV/0!</v>
      </c>
      <c r="V58" s="80">
        <f>V51+V52</f>
        <v>0</v>
      </c>
      <c r="W58" s="87" t="e">
        <f>V58/V2</f>
        <v>#DIV/0!</v>
      </c>
      <c r="X58" s="80">
        <f>X51+X52</f>
        <v>0</v>
      </c>
      <c r="Y58" s="87" t="e">
        <f>X58/X2</f>
        <v>#DIV/0!</v>
      </c>
      <c r="Z58" s="80">
        <f>Z51+Z52</f>
        <v>0</v>
      </c>
      <c r="AA58" s="87" t="e">
        <f>Z58/Z2</f>
        <v>#DIV/0!</v>
      </c>
      <c r="AB58" s="80">
        <f>AB51+AB52</f>
        <v>0</v>
      </c>
      <c r="AC58" s="87" t="e">
        <f>AB58/AB2</f>
        <v>#DIV/0!</v>
      </c>
    </row>
    <row r="59" spans="1:29" ht="15.75" customHeight="1" x14ac:dyDescent="0.2">
      <c r="A59" s="67"/>
      <c r="B59" s="67"/>
      <c r="C59" s="67"/>
      <c r="D59" s="67"/>
      <c r="E59" s="93"/>
      <c r="F59" s="67"/>
      <c r="G59" s="67"/>
      <c r="H59" s="67"/>
      <c r="I59" s="67"/>
      <c r="J59" s="67"/>
      <c r="K59" s="67"/>
      <c r="L59" s="67"/>
      <c r="M59" s="67"/>
      <c r="N59" s="67"/>
      <c r="O59" s="67"/>
      <c r="P59" s="67"/>
      <c r="Q59" s="67"/>
      <c r="R59" s="67"/>
      <c r="S59" s="67"/>
      <c r="T59" s="67"/>
      <c r="U59" s="67"/>
      <c r="V59" s="68"/>
      <c r="W59" s="67"/>
      <c r="X59" s="67"/>
      <c r="Y59" s="67"/>
      <c r="Z59" s="67"/>
      <c r="AA59" s="67"/>
      <c r="AB59" s="67"/>
      <c r="AC59" s="67"/>
    </row>
    <row r="60" spans="1:29" ht="15.75" customHeight="1" x14ac:dyDescent="0.2">
      <c r="A60" s="67"/>
      <c r="B60" s="67"/>
      <c r="C60" s="67"/>
      <c r="D60" s="67"/>
      <c r="E60" s="93"/>
      <c r="F60" s="67"/>
      <c r="G60" s="67"/>
      <c r="H60" s="67"/>
      <c r="I60" s="67"/>
      <c r="J60" s="67"/>
      <c r="K60" s="67"/>
      <c r="L60" s="67"/>
      <c r="M60" s="67"/>
      <c r="N60" s="67"/>
      <c r="O60" s="67"/>
      <c r="P60" s="67"/>
      <c r="Q60" s="67"/>
      <c r="R60" s="67"/>
      <c r="S60" s="67"/>
      <c r="T60" s="67"/>
      <c r="U60" s="67"/>
      <c r="V60" s="68"/>
      <c r="W60" s="67"/>
      <c r="X60" s="67"/>
      <c r="Y60" s="67"/>
      <c r="Z60" s="67"/>
      <c r="AA60" s="67"/>
      <c r="AB60" s="67"/>
      <c r="AC60" s="67"/>
    </row>
    <row r="61" spans="1:29" x14ac:dyDescent="0.2">
      <c r="A61" s="113" t="s">
        <v>208</v>
      </c>
    </row>
    <row r="62" spans="1:29" x14ac:dyDescent="0.2">
      <c r="A62" s="113"/>
    </row>
    <row r="63" spans="1:29" x14ac:dyDescent="0.2">
      <c r="A63" s="113"/>
    </row>
    <row r="64" spans="1:29" x14ac:dyDescent="0.2">
      <c r="A64" s="113"/>
    </row>
    <row r="65" spans="1:4" ht="15.75" customHeight="1" x14ac:dyDescent="0.2">
      <c r="A65" s="113"/>
      <c r="C65" s="88"/>
      <c r="D65" s="88"/>
    </row>
    <row r="66" spans="1:4" ht="15.75" customHeight="1" x14ac:dyDescent="0.2">
      <c r="A66" s="113"/>
      <c r="C66" s="88"/>
      <c r="D66" s="88"/>
    </row>
    <row r="67" spans="1:4" x14ac:dyDescent="0.2">
      <c r="A67" s="113"/>
    </row>
    <row r="68" spans="1:4" x14ac:dyDescent="0.2">
      <c r="A68" s="113"/>
    </row>
    <row r="69" spans="1:4" x14ac:dyDescent="0.2">
      <c r="A69" s="113"/>
    </row>
    <row r="70" spans="1:4" x14ac:dyDescent="0.2">
      <c r="A70" s="113"/>
    </row>
    <row r="71" spans="1:4" ht="15.75" customHeight="1" x14ac:dyDescent="0.2">
      <c r="A71" s="113"/>
      <c r="C71" s="89"/>
      <c r="D71" s="89"/>
    </row>
  </sheetData>
  <mergeCells count="14">
    <mergeCell ref="A61:A71"/>
    <mergeCell ref="AB1:AC1"/>
    <mergeCell ref="P1:Q1"/>
    <mergeCell ref="R1:S1"/>
    <mergeCell ref="T1:U1"/>
    <mergeCell ref="V1:W1"/>
    <mergeCell ref="X1:Y1"/>
    <mergeCell ref="Z1:AA1"/>
    <mergeCell ref="N1:O1"/>
    <mergeCell ref="B1:C1"/>
    <mergeCell ref="F1:G1"/>
    <mergeCell ref="H1:I1"/>
    <mergeCell ref="J1:K1"/>
    <mergeCell ref="L1:M1"/>
  </mergeCells>
  <pageMargins left="0.511811024" right="0.511811024" top="0.78740157499999996" bottom="0.78740157499999996" header="0.31496062000000002" footer="0.31496062000000002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K122"/>
  <sheetViews>
    <sheetView showGridLines="0" zoomScale="96" zoomScaleNormal="96" zoomScalePageLayoutView="96" workbookViewId="0">
      <pane xSplit="1" ySplit="1" topLeftCell="B2" activePane="bottomRight" state="frozen"/>
      <selection activeCell="AK1" sqref="AK1"/>
      <selection pane="topRight" activeCell="AK1" sqref="AK1"/>
      <selection pane="bottomLeft" activeCell="AK1" sqref="AK1"/>
      <selection pane="bottomRight" activeCell="AK1" sqref="AK1"/>
    </sheetView>
  </sheetViews>
  <sheetFormatPr defaultColWidth="17.42578125" defaultRowHeight="15.75" customHeight="1" x14ac:dyDescent="0.2"/>
  <cols>
    <col min="1" max="1" width="30.140625" customWidth="1"/>
    <col min="2" max="2" width="14.42578125" style="39" customWidth="1"/>
    <col min="3" max="3" width="7.28515625" style="39" bestFit="1" customWidth="1"/>
    <col min="4" max="4" width="9.140625" style="39" bestFit="1" customWidth="1"/>
    <col min="5" max="5" width="7.28515625" style="39" bestFit="1" customWidth="1"/>
    <col min="6" max="6" width="8.7109375" style="39" bestFit="1" customWidth="1"/>
    <col min="7" max="7" width="7.42578125" style="39" customWidth="1"/>
    <col min="8" max="8" width="10" style="39" customWidth="1"/>
    <col min="9" max="9" width="7.7109375" style="39" customWidth="1"/>
    <col min="10" max="10" width="8.7109375" style="39" bestFit="1" customWidth="1"/>
    <col min="11" max="11" width="7" style="39" customWidth="1"/>
    <col min="12" max="12" width="8.7109375" style="39" bestFit="1" customWidth="1"/>
    <col min="13" max="13" width="6.85546875" style="39" customWidth="1"/>
    <col min="14" max="14" width="12.42578125" style="39" customWidth="1"/>
    <col min="15" max="15" width="7.28515625" style="39" bestFit="1" customWidth="1"/>
    <col min="16" max="16" width="9.140625" style="39" bestFit="1" customWidth="1"/>
    <col min="17" max="17" width="7.42578125" style="39" bestFit="1" customWidth="1"/>
    <col min="18" max="18" width="9.28515625" style="39" bestFit="1" customWidth="1"/>
    <col min="19" max="19" width="8.28515625" style="39" customWidth="1"/>
    <col min="20" max="20" width="9.28515625" style="39" bestFit="1" customWidth="1"/>
    <col min="21" max="21" width="7.42578125" style="39" bestFit="1" customWidth="1"/>
    <col min="22" max="22" width="9.28515625" style="39" bestFit="1" customWidth="1"/>
    <col min="23" max="23" width="7.42578125" style="39" bestFit="1" customWidth="1"/>
    <col min="24" max="24" width="9.28515625" style="39" bestFit="1" customWidth="1"/>
    <col min="25" max="25" width="7.42578125" style="39" bestFit="1" customWidth="1"/>
    <col min="26" max="26" width="9.28515625" style="39" bestFit="1" customWidth="1"/>
    <col min="27" max="27" width="7.42578125" style="39" bestFit="1" customWidth="1"/>
    <col min="28" max="28" width="9.28515625" style="39" bestFit="1" customWidth="1"/>
    <col min="29" max="29" width="7.42578125" style="39" bestFit="1" customWidth="1"/>
    <col min="30" max="30" width="17.42578125" style="39"/>
  </cols>
  <sheetData>
    <row r="1" spans="1:37" ht="15" customHeight="1" x14ac:dyDescent="0.2">
      <c r="A1" s="117" t="s">
        <v>157</v>
      </c>
      <c r="B1" s="117"/>
      <c r="C1" s="117"/>
      <c r="D1" s="114" t="s">
        <v>65</v>
      </c>
      <c r="E1" s="115"/>
      <c r="F1" s="114" t="s">
        <v>66</v>
      </c>
      <c r="G1" s="115"/>
      <c r="H1" s="114" t="s">
        <v>67</v>
      </c>
      <c r="I1" s="115"/>
      <c r="J1" s="114" t="s">
        <v>68</v>
      </c>
      <c r="K1" s="115"/>
      <c r="L1" s="114" t="s">
        <v>69</v>
      </c>
      <c r="M1" s="115"/>
      <c r="N1" s="114" t="s">
        <v>70</v>
      </c>
      <c r="O1" s="115"/>
      <c r="P1" s="114" t="s">
        <v>71</v>
      </c>
      <c r="Q1" s="115"/>
      <c r="R1" s="114" t="s">
        <v>72</v>
      </c>
      <c r="S1" s="115"/>
      <c r="T1" s="114" t="s">
        <v>73</v>
      </c>
      <c r="U1" s="115"/>
      <c r="V1" s="114" t="s">
        <v>74</v>
      </c>
      <c r="W1" s="115"/>
      <c r="X1" s="114" t="s">
        <v>75</v>
      </c>
      <c r="Y1" s="115"/>
      <c r="Z1" s="114" t="s">
        <v>76</v>
      </c>
      <c r="AA1" s="115"/>
      <c r="AB1" s="114" t="s">
        <v>167</v>
      </c>
      <c r="AC1" s="115"/>
      <c r="AK1" t="s">
        <v>170</v>
      </c>
    </row>
    <row r="2" spans="1:37" ht="4.5" customHeight="1" x14ac:dyDescent="0.2">
      <c r="A2" s="40"/>
      <c r="B2" s="53"/>
      <c r="C2" s="54"/>
      <c r="D2" s="44"/>
      <c r="E2" s="43"/>
      <c r="F2" s="44"/>
      <c r="G2" s="43"/>
      <c r="H2" s="44"/>
      <c r="I2" s="43"/>
      <c r="J2" s="44"/>
      <c r="K2" s="43"/>
      <c r="L2" s="44"/>
      <c r="M2" s="43"/>
      <c r="N2" s="44"/>
      <c r="O2" s="43"/>
      <c r="P2" s="44"/>
      <c r="Q2" s="43"/>
      <c r="R2" s="44"/>
      <c r="S2" s="43"/>
      <c r="T2" s="44"/>
      <c r="U2" s="43"/>
      <c r="V2" s="44"/>
      <c r="W2" s="43"/>
      <c r="X2" s="44"/>
      <c r="Y2" s="43"/>
      <c r="Z2" s="44"/>
      <c r="AA2" s="43"/>
      <c r="AB2" s="44"/>
      <c r="AC2" s="43"/>
    </row>
    <row r="3" spans="1:37" ht="15.75" customHeight="1" x14ac:dyDescent="0.2">
      <c r="A3" s="64"/>
      <c r="B3" s="116">
        <v>2014</v>
      </c>
      <c r="C3" s="115"/>
      <c r="D3" s="46"/>
      <c r="E3" s="45"/>
      <c r="F3" s="46"/>
      <c r="G3" s="45"/>
      <c r="H3" s="46"/>
      <c r="I3" s="45"/>
      <c r="J3" s="46"/>
      <c r="K3" s="45"/>
      <c r="L3" s="46"/>
      <c r="M3" s="45"/>
      <c r="N3" s="46"/>
      <c r="O3" s="45"/>
      <c r="P3" s="46"/>
      <c r="Q3" s="45"/>
      <c r="R3" s="46"/>
      <c r="S3" s="45"/>
      <c r="T3" s="46"/>
      <c r="U3" s="45"/>
      <c r="V3" s="46"/>
      <c r="W3" s="45"/>
      <c r="X3" s="46"/>
      <c r="Y3" s="45"/>
      <c r="Z3" s="46"/>
      <c r="AA3" s="45"/>
      <c r="AB3" s="46"/>
      <c r="AC3" s="45"/>
    </row>
    <row r="4" spans="1:37" ht="15.75" customHeight="1" x14ac:dyDescent="0.2">
      <c r="A4" s="53" t="s">
        <v>77</v>
      </c>
      <c r="B4" s="49">
        <f t="shared" ref="B4:B56" si="0">D4+F4+H4+J4+L4+N4+P4+R4+T4+V4+X4+Z4</f>
        <v>5085248.8333329996</v>
      </c>
      <c r="C4" s="56">
        <f t="shared" ref="C4:C39" si="1">B4/$B$4</f>
        <v>1</v>
      </c>
      <c r="D4" s="57">
        <v>446218.25</v>
      </c>
      <c r="E4" s="58">
        <f>D4/D4</f>
        <v>1</v>
      </c>
      <c r="F4" s="57" t="s">
        <v>153</v>
      </c>
      <c r="G4" s="58">
        <f>F4/F4</f>
        <v>1</v>
      </c>
      <c r="H4" s="57" t="s">
        <v>154</v>
      </c>
      <c r="I4" s="58">
        <f>H4/H4</f>
        <v>1</v>
      </c>
      <c r="J4" s="57" t="s">
        <v>155</v>
      </c>
      <c r="K4" s="58">
        <f>J4/J4</f>
        <v>1</v>
      </c>
      <c r="L4" s="57" t="s">
        <v>156</v>
      </c>
      <c r="M4" s="58">
        <f>L4/L4</f>
        <v>1</v>
      </c>
      <c r="N4" s="57">
        <v>392703.35</v>
      </c>
      <c r="O4" s="58">
        <f>N4/N4</f>
        <v>1</v>
      </c>
      <c r="P4" s="57">
        <v>425259.86</v>
      </c>
      <c r="Q4" s="58">
        <f>P4/P4</f>
        <v>1</v>
      </c>
      <c r="R4" s="57">
        <v>407545.72</v>
      </c>
      <c r="S4" s="58">
        <f>R4/R4</f>
        <v>1</v>
      </c>
      <c r="T4" s="57">
        <v>397517.13333300001</v>
      </c>
      <c r="U4" s="58">
        <f>T4/T4</f>
        <v>1</v>
      </c>
      <c r="V4" s="57">
        <v>434559.52</v>
      </c>
      <c r="W4" s="58">
        <f>V4/V4</f>
        <v>1</v>
      </c>
      <c r="X4" s="57">
        <v>450036.94</v>
      </c>
      <c r="Y4" s="58">
        <f>X4/X4</f>
        <v>1</v>
      </c>
      <c r="Z4" s="57">
        <v>377880.06</v>
      </c>
      <c r="AA4" s="58">
        <f>Z4/Z4</f>
        <v>1</v>
      </c>
      <c r="AB4" s="57">
        <v>420829.59</v>
      </c>
      <c r="AC4" s="58">
        <f>AB4/AB4</f>
        <v>1</v>
      </c>
    </row>
    <row r="5" spans="1:37" ht="15.75" customHeight="1" x14ac:dyDescent="0.2">
      <c r="A5" s="63" t="s">
        <v>78</v>
      </c>
      <c r="B5" s="49">
        <f t="shared" si="0"/>
        <v>-34620.01</v>
      </c>
      <c r="C5" s="56">
        <f t="shared" si="1"/>
        <v>-6.8079284091412257E-3</v>
      </c>
      <c r="D5" s="41">
        <v>-3882.15</v>
      </c>
      <c r="E5" s="60">
        <f>D5/D4</f>
        <v>-8.7001147980836739E-3</v>
      </c>
      <c r="F5" s="41">
        <v>-3946.4</v>
      </c>
      <c r="G5" s="60">
        <f>F5/F4</f>
        <v>-8.6877270225646664E-3</v>
      </c>
      <c r="H5" s="41">
        <v>-3745.15</v>
      </c>
      <c r="I5" s="60">
        <f>H5/H4</f>
        <v>-8.7030732585836289E-3</v>
      </c>
      <c r="J5" s="41">
        <v>-3673.86</v>
      </c>
      <c r="K5" s="60">
        <f>J5/J4</f>
        <v>-8.5531296707594753E-3</v>
      </c>
      <c r="L5" s="41">
        <v>-3821</v>
      </c>
      <c r="M5" s="60">
        <f>L5/L4</f>
        <v>-8.6955730180078693E-3</v>
      </c>
      <c r="N5" s="41">
        <v>-7315.25</v>
      </c>
      <c r="O5" s="60">
        <f>N5/N4</f>
        <v>-1.8627928689683958E-2</v>
      </c>
      <c r="P5" s="41">
        <v>163.80000000000001</v>
      </c>
      <c r="Q5" s="60">
        <f>P5/P4</f>
        <v>3.8517625434951707E-4</v>
      </c>
      <c r="R5" s="41"/>
      <c r="S5" s="60">
        <f>R5/R4</f>
        <v>0</v>
      </c>
      <c r="T5" s="41">
        <v>-2100</v>
      </c>
      <c r="U5" s="60">
        <f>T5/T4</f>
        <v>-5.2827911652321927E-3</v>
      </c>
      <c r="V5" s="41">
        <v>-2100</v>
      </c>
      <c r="W5" s="60">
        <f>V5/V4</f>
        <v>-4.8324795645945115E-3</v>
      </c>
      <c r="X5" s="41">
        <v>-2100</v>
      </c>
      <c r="Y5" s="60">
        <f>X5/X4</f>
        <v>-4.6662836166293372E-3</v>
      </c>
      <c r="Z5" s="41">
        <v>-2100</v>
      </c>
      <c r="AA5" s="60">
        <f>Z5/Z4</f>
        <v>-5.557318901664195E-3</v>
      </c>
      <c r="AB5" s="41"/>
      <c r="AC5" s="60">
        <f>AB5/AB4</f>
        <v>0</v>
      </c>
    </row>
    <row r="6" spans="1:37" ht="15.75" customHeight="1" x14ac:dyDescent="0.2">
      <c r="A6" s="59" t="s">
        <v>79</v>
      </c>
      <c r="B6" s="49">
        <f t="shared" si="0"/>
        <v>2400</v>
      </c>
      <c r="C6" s="56">
        <f t="shared" si="1"/>
        <v>4.7195330625089194E-4</v>
      </c>
      <c r="D6" s="41">
        <v>-1000</v>
      </c>
      <c r="E6" s="60">
        <f>D6/D4</f>
        <v>-2.2410558062114223E-3</v>
      </c>
      <c r="F6" s="41">
        <v>-1000</v>
      </c>
      <c r="G6" s="60">
        <f>F6/F4</f>
        <v>-2.2014309301045679E-3</v>
      </c>
      <c r="H6" s="41">
        <v>-1000</v>
      </c>
      <c r="I6" s="60">
        <f>H6/H4</f>
        <v>-2.323825015976297E-3</v>
      </c>
      <c r="J6" s="41">
        <v>-1000</v>
      </c>
      <c r="K6" s="60">
        <f>J6/J4</f>
        <v>-2.3281044108266168E-3</v>
      </c>
      <c r="L6" s="41">
        <v>-1000</v>
      </c>
      <c r="M6" s="60">
        <f>L6/L4</f>
        <v>-2.2757322737523866E-3</v>
      </c>
      <c r="N6" s="41">
        <v>1000</v>
      </c>
      <c r="O6" s="60">
        <f>N6/N4</f>
        <v>2.5464514117335643E-3</v>
      </c>
      <c r="P6" s="41">
        <v>1000</v>
      </c>
      <c r="Q6" s="60">
        <f>P6/P4</f>
        <v>2.3515033843071859E-3</v>
      </c>
      <c r="R6" s="41">
        <v>1000</v>
      </c>
      <c r="S6" s="60">
        <f>R6/R4</f>
        <v>2.4537124325584871E-3</v>
      </c>
      <c r="T6" s="41">
        <v>1100</v>
      </c>
      <c r="U6" s="60">
        <f>T6/T4</f>
        <v>2.7671763246454343E-3</v>
      </c>
      <c r="V6" s="41">
        <v>1100</v>
      </c>
      <c r="W6" s="60">
        <f>V6/V4</f>
        <v>2.5312988195495059E-3</v>
      </c>
      <c r="X6" s="41">
        <v>1100</v>
      </c>
      <c r="Y6" s="60">
        <f>X6/X4</f>
        <v>2.4442437991867958E-3</v>
      </c>
      <c r="Z6" s="41">
        <v>1100</v>
      </c>
      <c r="AA6" s="60">
        <f>Z6/Z4</f>
        <v>2.9109765675383878E-3</v>
      </c>
      <c r="AB6" s="41"/>
      <c r="AC6" s="60">
        <f>AB6/AB4</f>
        <v>0</v>
      </c>
    </row>
    <row r="7" spans="1:37" ht="15.75" customHeight="1" x14ac:dyDescent="0.2">
      <c r="A7" s="63" t="s">
        <v>80</v>
      </c>
      <c r="B7" s="49">
        <f t="shared" si="0"/>
        <v>-56748.128880000033</v>
      </c>
      <c r="C7" s="56">
        <f t="shared" si="1"/>
        <v>-1.1159361270194892E-2</v>
      </c>
      <c r="D7" s="41">
        <f>-D4*E7</f>
        <v>-51448.964225000003</v>
      </c>
      <c r="E7" s="60">
        <v>0.1153</v>
      </c>
      <c r="F7" s="41">
        <f>-F4*G7</f>
        <v>-52375.025000000001</v>
      </c>
      <c r="G7" s="60">
        <v>0.1153</v>
      </c>
      <c r="H7" s="41">
        <f>-H4*I7</f>
        <v>-49616.472500000003</v>
      </c>
      <c r="I7" s="60">
        <v>0.1153</v>
      </c>
      <c r="J7" s="41">
        <f>-J4*K7</f>
        <v>-49525.270199999999</v>
      </c>
      <c r="K7" s="60">
        <v>0.1153</v>
      </c>
      <c r="L7" s="41">
        <f>-L4*M7</f>
        <v>-50665.010699999999</v>
      </c>
      <c r="M7" s="60">
        <v>0.1153</v>
      </c>
      <c r="N7" s="41">
        <f>-N4*O7</f>
        <v>-45278.696254999995</v>
      </c>
      <c r="O7" s="60">
        <v>0.1153</v>
      </c>
      <c r="P7" s="41">
        <v>40000</v>
      </c>
      <c r="Q7" s="60">
        <v>0.1153</v>
      </c>
      <c r="R7" s="41">
        <v>40000</v>
      </c>
      <c r="S7" s="60">
        <v>0.1153</v>
      </c>
      <c r="T7" s="41">
        <v>40000</v>
      </c>
      <c r="U7" s="60">
        <v>0.1153</v>
      </c>
      <c r="V7" s="41">
        <v>40000</v>
      </c>
      <c r="W7" s="60">
        <v>0.1153</v>
      </c>
      <c r="X7" s="41">
        <v>40000</v>
      </c>
      <c r="Y7" s="60">
        <v>0.1153</v>
      </c>
      <c r="Z7" s="41">
        <v>42161.31</v>
      </c>
      <c r="AA7" s="60">
        <v>0.1153</v>
      </c>
      <c r="AB7" s="41"/>
      <c r="AC7" s="60">
        <v>0.1153</v>
      </c>
    </row>
    <row r="8" spans="1:37" ht="15.75" customHeight="1" x14ac:dyDescent="0.2">
      <c r="A8" s="59" t="s">
        <v>32</v>
      </c>
      <c r="B8" s="49"/>
      <c r="C8" s="56"/>
      <c r="D8" s="41"/>
      <c r="E8" s="60"/>
      <c r="F8" s="41"/>
      <c r="G8" s="60"/>
      <c r="H8" s="41"/>
      <c r="I8" s="60"/>
      <c r="J8" s="41"/>
      <c r="K8" s="60"/>
      <c r="L8" s="41"/>
      <c r="M8" s="60"/>
      <c r="N8" s="41"/>
      <c r="O8" s="60"/>
      <c r="P8" s="41"/>
      <c r="Q8" s="60"/>
      <c r="R8" s="41"/>
      <c r="S8" s="60"/>
      <c r="T8" s="41">
        <v>67818</v>
      </c>
      <c r="U8" s="60"/>
      <c r="V8" s="41">
        <v>62000</v>
      </c>
      <c r="W8" s="60"/>
      <c r="X8" s="41">
        <v>64935.85</v>
      </c>
      <c r="Y8" s="60"/>
      <c r="Z8" s="41">
        <v>119960.12</v>
      </c>
      <c r="AA8" s="60"/>
      <c r="AB8" s="41"/>
      <c r="AC8" s="60"/>
    </row>
    <row r="9" spans="1:37" ht="15.75" customHeight="1" x14ac:dyDescent="0.2">
      <c r="A9" s="59" t="s">
        <v>30</v>
      </c>
      <c r="B9" s="49"/>
      <c r="C9" s="56"/>
      <c r="D9" s="41"/>
      <c r="E9" s="60"/>
      <c r="F9" s="41"/>
      <c r="G9" s="60"/>
      <c r="H9" s="41"/>
      <c r="I9" s="60"/>
      <c r="J9" s="41"/>
      <c r="K9" s="60"/>
      <c r="L9" s="41"/>
      <c r="M9" s="60"/>
      <c r="N9" s="41"/>
      <c r="O9" s="60"/>
      <c r="P9" s="41"/>
      <c r="Q9" s="60"/>
      <c r="R9" s="41"/>
      <c r="S9" s="60"/>
      <c r="T9" s="41">
        <v>15364</v>
      </c>
      <c r="U9" s="60"/>
      <c r="V9" s="41">
        <v>14000</v>
      </c>
      <c r="W9" s="60"/>
      <c r="X9" s="41">
        <v>14730.99</v>
      </c>
      <c r="Y9" s="60"/>
      <c r="Z9" s="41">
        <v>26713.79</v>
      </c>
      <c r="AA9" s="60"/>
      <c r="AB9" s="41"/>
      <c r="AC9" s="60"/>
    </row>
    <row r="10" spans="1:37" ht="15.75" customHeight="1" x14ac:dyDescent="0.2">
      <c r="A10" s="65" t="s">
        <v>81</v>
      </c>
      <c r="B10" s="49">
        <f t="shared" si="0"/>
        <v>3242752.6944530001</v>
      </c>
      <c r="C10" s="56">
        <f t="shared" si="1"/>
        <v>0.63767827312545067</v>
      </c>
      <c r="D10" s="61">
        <f>SUM(D4:D7)</f>
        <v>389887.13577499997</v>
      </c>
      <c r="E10" s="58">
        <f>D10/D4</f>
        <v>0.87375882939570482</v>
      </c>
      <c r="F10" s="61">
        <f>SUM(F4:F7)</f>
        <v>-57321.425000000003</v>
      </c>
      <c r="G10" s="58">
        <f>F10/F4</f>
        <v>-0.12618915795266925</v>
      </c>
      <c r="H10" s="61">
        <f>SUM(H4:H7)</f>
        <v>-54361.622500000005</v>
      </c>
      <c r="I10" s="58">
        <f>H10/H4</f>
        <v>-0.12632689827455992</v>
      </c>
      <c r="J10" s="61">
        <f>SUM(J4:J7)</f>
        <v>-54199.1302</v>
      </c>
      <c r="K10" s="58">
        <f>J10/J4</f>
        <v>-0.1261812340815861</v>
      </c>
      <c r="L10" s="61">
        <f>SUM(L4:L7)</f>
        <v>-55486.010699999999</v>
      </c>
      <c r="M10" s="58">
        <f>L10/L4</f>
        <v>-0.12627130529176026</v>
      </c>
      <c r="N10" s="61">
        <f>SUM(N4:N7)</f>
        <v>341109.40374499996</v>
      </c>
      <c r="O10" s="58">
        <f>N10/N4</f>
        <v>0.86861852272204954</v>
      </c>
      <c r="P10" s="61">
        <f>SUM(P4:P7)</f>
        <v>466423.66</v>
      </c>
      <c r="Q10" s="58">
        <f>P10/P4</f>
        <v>1.0967968150109442</v>
      </c>
      <c r="R10" s="61">
        <f>SUM(R4:R7)</f>
        <v>448545.72</v>
      </c>
      <c r="S10" s="58">
        <f>R10/R4</f>
        <v>1.100602209734898</v>
      </c>
      <c r="T10" s="61">
        <f>SUM(T4:T7)</f>
        <v>436517.13333300001</v>
      </c>
      <c r="U10" s="58">
        <f>T10/T4</f>
        <v>1.0981089787828835</v>
      </c>
      <c r="V10" s="61">
        <f>SUM(V4:V7)</f>
        <v>473559.52</v>
      </c>
      <c r="W10" s="58">
        <f>V10/V4</f>
        <v>1.0897460490567552</v>
      </c>
      <c r="X10" s="61">
        <f>SUM(X4:X7)</f>
        <v>489036.94</v>
      </c>
      <c r="Y10" s="58">
        <f>X10/X4</f>
        <v>1.0866595528802592</v>
      </c>
      <c r="Z10" s="61">
        <f>SUM(Z4:Z7)</f>
        <v>419041.37</v>
      </c>
      <c r="AA10" s="58">
        <f>Z10/Z4</f>
        <v>1.1089269171810758</v>
      </c>
      <c r="AB10" s="61"/>
      <c r="AC10" s="58">
        <f>AB10/AB4</f>
        <v>0</v>
      </c>
    </row>
    <row r="11" spans="1:37" ht="15.75" customHeight="1" x14ac:dyDescent="0.2">
      <c r="A11" s="40" t="s">
        <v>82</v>
      </c>
      <c r="B11" s="49">
        <f t="shared" si="0"/>
        <v>0</v>
      </c>
      <c r="C11" s="50">
        <f t="shared" si="1"/>
        <v>0</v>
      </c>
      <c r="D11" s="41">
        <v>0</v>
      </c>
      <c r="E11" s="42">
        <f>D11/D4</f>
        <v>0</v>
      </c>
      <c r="F11" s="41">
        <v>0</v>
      </c>
      <c r="G11" s="42">
        <f>F11/F4</f>
        <v>0</v>
      </c>
      <c r="H11" s="41">
        <v>0</v>
      </c>
      <c r="I11" s="42">
        <f>H11/H4</f>
        <v>0</v>
      </c>
      <c r="J11" s="41">
        <v>0</v>
      </c>
      <c r="K11" s="42">
        <f>J11/J4</f>
        <v>0</v>
      </c>
      <c r="L11" s="41">
        <v>0</v>
      </c>
      <c r="M11" s="42">
        <f>L11/L4</f>
        <v>0</v>
      </c>
      <c r="N11" s="41">
        <v>0</v>
      </c>
      <c r="O11" s="42">
        <f>N11/N4</f>
        <v>0</v>
      </c>
      <c r="P11" s="41">
        <v>0</v>
      </c>
      <c r="Q11" s="42">
        <f>P11/P4</f>
        <v>0</v>
      </c>
      <c r="R11" s="41">
        <v>0</v>
      </c>
      <c r="S11" s="42">
        <f>R11/R4</f>
        <v>0</v>
      </c>
      <c r="T11" s="41">
        <v>0</v>
      </c>
      <c r="U11" s="42">
        <f>T11/T4</f>
        <v>0</v>
      </c>
      <c r="V11" s="41">
        <v>0</v>
      </c>
      <c r="W11" s="42">
        <f>V11/V4</f>
        <v>0</v>
      </c>
      <c r="X11" s="41">
        <v>0</v>
      </c>
      <c r="Y11" s="42">
        <f>X11/X4</f>
        <v>0</v>
      </c>
      <c r="Z11" s="41">
        <v>0</v>
      </c>
      <c r="AA11" s="42">
        <f>Z11/Z4</f>
        <v>0</v>
      </c>
      <c r="AB11" s="41"/>
      <c r="AC11" s="42">
        <f>AB11/AB4</f>
        <v>0</v>
      </c>
    </row>
    <row r="12" spans="1:37" ht="15.75" customHeight="1" x14ac:dyDescent="0.2">
      <c r="A12" s="59" t="s">
        <v>83</v>
      </c>
      <c r="B12" s="49">
        <f t="shared" si="0"/>
        <v>-481706.20999999996</v>
      </c>
      <c r="C12" s="50">
        <f t="shared" si="1"/>
        <v>-9.4726182687952687E-2</v>
      </c>
      <c r="D12" s="41">
        <v>-147948.56</v>
      </c>
      <c r="E12" s="42">
        <f>D12/D4</f>
        <v>-0.33156097940861901</v>
      </c>
      <c r="F12" s="41">
        <v>-164727.51</v>
      </c>
      <c r="G12" s="42">
        <f>F12/F4</f>
        <v>-0.36263623555310953</v>
      </c>
      <c r="H12" s="41">
        <v>-151538.91</v>
      </c>
      <c r="I12" s="42">
        <f>H12/H4</f>
        <v>-0.35214990995178064</v>
      </c>
      <c r="J12" s="41">
        <v>-146519.38</v>
      </c>
      <c r="K12" s="42">
        <f>J12/J4</f>
        <v>-0.34111241484958116</v>
      </c>
      <c r="L12" s="41">
        <v>-163547.94</v>
      </c>
      <c r="M12" s="42">
        <f>L12/L4</f>
        <v>-0.37219132536371891</v>
      </c>
      <c r="N12" s="41">
        <v>-165386.69</v>
      </c>
      <c r="O12" s="42">
        <f>N12/N4</f>
        <v>-0.42114917023244142</v>
      </c>
      <c r="P12" s="41"/>
      <c r="Q12" s="42">
        <f>P12/P4</f>
        <v>0</v>
      </c>
      <c r="R12" s="41"/>
      <c r="S12" s="42">
        <f>R12/R4</f>
        <v>0</v>
      </c>
      <c r="T12" s="41"/>
      <c r="U12" s="42">
        <f>T12/T4</f>
        <v>0</v>
      </c>
      <c r="V12" s="41">
        <v>158802.79999999999</v>
      </c>
      <c r="W12" s="42">
        <f>V12/V4</f>
        <v>0.36543394561923298</v>
      </c>
      <c r="X12" s="41">
        <v>144873.26999999999</v>
      </c>
      <c r="Y12" s="42">
        <f>X12/X4</f>
        <v>0.32191417442310399</v>
      </c>
      <c r="Z12" s="41">
        <v>154286.71</v>
      </c>
      <c r="AA12" s="42">
        <f>Z12/Z4</f>
        <v>0.40829545226599145</v>
      </c>
      <c r="AB12" s="41">
        <v>141423.24</v>
      </c>
      <c r="AC12" s="42">
        <f>AB12/AB4</f>
        <v>0.33605821301681754</v>
      </c>
    </row>
    <row r="13" spans="1:37" ht="15.75" customHeight="1" x14ac:dyDescent="0.2">
      <c r="A13" s="63" t="s">
        <v>84</v>
      </c>
      <c r="B13" s="49">
        <f t="shared" si="0"/>
        <v>-70882.820000000007</v>
      </c>
      <c r="C13" s="50">
        <f t="shared" si="1"/>
        <v>-1.3938908856411188E-2</v>
      </c>
      <c r="D13" s="41">
        <v>-12000</v>
      </c>
      <c r="E13" s="42">
        <f>D13/D4</f>
        <v>-2.689266967453707E-2</v>
      </c>
      <c r="F13" s="41">
        <v>-12000</v>
      </c>
      <c r="G13" s="42">
        <f>F13/F4</f>
        <v>-2.6417171161254815E-2</v>
      </c>
      <c r="H13" s="41">
        <v>-12000</v>
      </c>
      <c r="I13" s="42">
        <f>H13/H4</f>
        <v>-2.7885900191715565E-2</v>
      </c>
      <c r="J13" s="41">
        <v>-12000</v>
      </c>
      <c r="K13" s="42">
        <f>J13/J4</f>
        <v>-2.7937252929919401E-2</v>
      </c>
      <c r="L13" s="41">
        <v>-12000</v>
      </c>
      <c r="M13" s="42">
        <f>L13/L4</f>
        <v>-2.7308787285028641E-2</v>
      </c>
      <c r="N13" s="41">
        <v>0</v>
      </c>
      <c r="O13" s="42">
        <f>N13/N4</f>
        <v>0</v>
      </c>
      <c r="P13" s="41">
        <v>504.88</v>
      </c>
      <c r="Q13" s="42">
        <f>P13/P4</f>
        <v>1.1872270286690119E-3</v>
      </c>
      <c r="R13" s="41">
        <v>1281.95</v>
      </c>
      <c r="S13" s="42">
        <f>R13/R4</f>
        <v>3.1455366529183526E-3</v>
      </c>
      <c r="T13" s="41">
        <v>687.35</v>
      </c>
      <c r="U13" s="42">
        <f>T13/T4</f>
        <v>1.7291078606773084E-3</v>
      </c>
      <c r="V13" s="41">
        <v>10643</v>
      </c>
      <c r="W13" s="42">
        <f>V13/V4</f>
        <v>2.4491466669513993E-2</v>
      </c>
      <c r="X13" s="41">
        <v>-12000</v>
      </c>
      <c r="Y13" s="42">
        <f>X13/X4</f>
        <v>-2.6664477809310499E-2</v>
      </c>
      <c r="Z13" s="41">
        <v>-12000</v>
      </c>
      <c r="AA13" s="42">
        <f>Z13/Z4</f>
        <v>-3.1756108009509683E-2</v>
      </c>
      <c r="AB13" s="41"/>
      <c r="AC13" s="42">
        <f>AB13/AB4</f>
        <v>0</v>
      </c>
    </row>
    <row r="14" spans="1:37" ht="15.75" customHeight="1" x14ac:dyDescent="0.2">
      <c r="A14" s="63" t="s">
        <v>85</v>
      </c>
      <c r="B14" s="49">
        <f t="shared" si="0"/>
        <v>-66787.579999999987</v>
      </c>
      <c r="C14" s="50">
        <f t="shared" si="1"/>
        <v>-1.3133591332289973E-2</v>
      </c>
      <c r="D14" s="41">
        <v>-16000</v>
      </c>
      <c r="E14" s="42">
        <f>D14/D4</f>
        <v>-3.5856892899382757E-2</v>
      </c>
      <c r="F14" s="41">
        <v>-16000</v>
      </c>
      <c r="G14" s="42">
        <f>F14/F4</f>
        <v>-3.5222894881673086E-2</v>
      </c>
      <c r="H14" s="41">
        <v>-16000</v>
      </c>
      <c r="I14" s="42">
        <f>H14/H4</f>
        <v>-3.7181200255620751E-2</v>
      </c>
      <c r="J14" s="41">
        <v>-16000</v>
      </c>
      <c r="K14" s="42">
        <f>J14/J4</f>
        <v>-3.7249670573225868E-2</v>
      </c>
      <c r="L14" s="41">
        <v>-16000</v>
      </c>
      <c r="M14" s="42">
        <f>L14/L4</f>
        <v>-3.6411716380038185E-2</v>
      </c>
      <c r="N14" s="41">
        <v>-8447.11</v>
      </c>
      <c r="O14" s="42">
        <f>N14/N4</f>
        <v>-2.1510155184568711E-2</v>
      </c>
      <c r="P14" s="41"/>
      <c r="Q14" s="42">
        <f>P14/P4</f>
        <v>0</v>
      </c>
      <c r="R14" s="41"/>
      <c r="S14" s="42">
        <f>R14/R4</f>
        <v>0</v>
      </c>
      <c r="T14" s="41">
        <v>784.2</v>
      </c>
      <c r="U14" s="42">
        <f>T14/T4</f>
        <v>1.9727451579881362E-3</v>
      </c>
      <c r="V14" s="41">
        <v>6563.21</v>
      </c>
      <c r="W14" s="42">
        <f>V14/V4</f>
        <v>1.5103132477686831E-2</v>
      </c>
      <c r="X14" s="41">
        <v>9070.3799999999992</v>
      </c>
      <c r="Y14" s="42">
        <f>X14/X4</f>
        <v>2.0154745519334476E-2</v>
      </c>
      <c r="Z14" s="41">
        <v>5241.74</v>
      </c>
      <c r="AA14" s="42">
        <f>Z14/Z4</f>
        <v>1.3871438466480607E-2</v>
      </c>
      <c r="AB14" s="41">
        <v>6204.72</v>
      </c>
      <c r="AC14" s="42">
        <f>AB14/AB4</f>
        <v>1.4744020257700986E-2</v>
      </c>
    </row>
    <row r="15" spans="1:37" ht="15.75" customHeight="1" x14ac:dyDescent="0.2">
      <c r="A15" s="59" t="s">
        <v>86</v>
      </c>
      <c r="B15" s="49">
        <f t="shared" si="0"/>
        <v>0</v>
      </c>
      <c r="C15" s="50">
        <f t="shared" si="1"/>
        <v>0</v>
      </c>
      <c r="D15" s="41">
        <v>0</v>
      </c>
      <c r="E15" s="42">
        <f>D15/D4</f>
        <v>0</v>
      </c>
      <c r="F15" s="41">
        <v>0</v>
      </c>
      <c r="G15" s="42">
        <f>F15/F4</f>
        <v>0</v>
      </c>
      <c r="H15" s="41">
        <v>0</v>
      </c>
      <c r="I15" s="42">
        <f>H15/H4</f>
        <v>0</v>
      </c>
      <c r="J15" s="41">
        <v>0</v>
      </c>
      <c r="K15" s="42">
        <f>J15/J4</f>
        <v>0</v>
      </c>
      <c r="L15" s="41">
        <v>0</v>
      </c>
      <c r="M15" s="42">
        <f>L15/L4</f>
        <v>0</v>
      </c>
      <c r="N15" s="41">
        <v>0</v>
      </c>
      <c r="O15" s="42">
        <f>N15/N4</f>
        <v>0</v>
      </c>
      <c r="P15" s="41">
        <v>0</v>
      </c>
      <c r="Q15" s="42">
        <f>P15/P4</f>
        <v>0</v>
      </c>
      <c r="R15" s="41">
        <v>0</v>
      </c>
      <c r="S15" s="42">
        <f>R15/R4</f>
        <v>0</v>
      </c>
      <c r="T15" s="41">
        <v>0</v>
      </c>
      <c r="U15" s="42">
        <f>T15/T4</f>
        <v>0</v>
      </c>
      <c r="V15" s="41">
        <v>0</v>
      </c>
      <c r="W15" s="42">
        <f>V15/V4</f>
        <v>0</v>
      </c>
      <c r="X15" s="41">
        <v>0</v>
      </c>
      <c r="Y15" s="42">
        <f>X15/X4</f>
        <v>0</v>
      </c>
      <c r="Z15" s="41"/>
      <c r="AA15" s="42">
        <f>Z15/Z4</f>
        <v>0</v>
      </c>
      <c r="AB15" s="41">
        <v>144451.62</v>
      </c>
      <c r="AC15" s="42">
        <f>AB15/AB4</f>
        <v>0.34325442752255131</v>
      </c>
    </row>
    <row r="16" spans="1:37" ht="15.75" customHeight="1" x14ac:dyDescent="0.2">
      <c r="A16" s="63" t="s">
        <v>87</v>
      </c>
      <c r="B16" s="49">
        <f t="shared" si="0"/>
        <v>1690.34</v>
      </c>
      <c r="C16" s="50">
        <f t="shared" si="1"/>
        <v>3.3240064653672189E-4</v>
      </c>
      <c r="D16" s="41">
        <v>0</v>
      </c>
      <c r="E16" s="42">
        <f>D16/D4</f>
        <v>0</v>
      </c>
      <c r="F16" s="41">
        <v>0</v>
      </c>
      <c r="G16" s="42">
        <f>F16/F4</f>
        <v>0</v>
      </c>
      <c r="H16" s="41">
        <v>0</v>
      </c>
      <c r="I16" s="42">
        <f>H16/H4</f>
        <v>0</v>
      </c>
      <c r="J16" s="41">
        <v>0</v>
      </c>
      <c r="K16" s="42">
        <f>J16/J4</f>
        <v>0</v>
      </c>
      <c r="L16" s="41">
        <v>0</v>
      </c>
      <c r="M16" s="42">
        <f>L16/L4</f>
        <v>0</v>
      </c>
      <c r="N16" s="41">
        <v>0</v>
      </c>
      <c r="O16" s="42">
        <f>N16/N4</f>
        <v>0</v>
      </c>
      <c r="P16" s="41">
        <v>0</v>
      </c>
      <c r="Q16" s="42">
        <f>P16/P4</f>
        <v>0</v>
      </c>
      <c r="R16" s="41">
        <v>0</v>
      </c>
      <c r="S16" s="42">
        <f>R16/R4</f>
        <v>0</v>
      </c>
      <c r="T16" s="41">
        <v>1690.34</v>
      </c>
      <c r="U16" s="42">
        <f>T16/T4</f>
        <v>4.2522443896374209E-3</v>
      </c>
      <c r="V16" s="41">
        <v>0</v>
      </c>
      <c r="W16" s="42">
        <f>V16/V4</f>
        <v>0</v>
      </c>
      <c r="X16" s="41">
        <v>0</v>
      </c>
      <c r="Y16" s="42">
        <f>X16/X4</f>
        <v>0</v>
      </c>
      <c r="Z16" s="41">
        <v>0</v>
      </c>
      <c r="AA16" s="42">
        <f>Z16/Z4</f>
        <v>0</v>
      </c>
      <c r="AB16" s="41">
        <v>0</v>
      </c>
      <c r="AC16" s="42">
        <f>AB16/AB4</f>
        <v>0</v>
      </c>
    </row>
    <row r="17" spans="1:29" ht="15.75" customHeight="1" x14ac:dyDescent="0.2">
      <c r="A17" s="59" t="s">
        <v>88</v>
      </c>
      <c r="B17" s="49">
        <f t="shared" si="0"/>
        <v>-20309.16</v>
      </c>
      <c r="C17" s="50">
        <f t="shared" si="1"/>
        <v>-3.9937396704909853E-3</v>
      </c>
      <c r="D17" s="41">
        <v>-2500</v>
      </c>
      <c r="E17" s="42">
        <f>D17/D4</f>
        <v>-5.602639515528556E-3</v>
      </c>
      <c r="F17" s="41">
        <v>-2500</v>
      </c>
      <c r="G17" s="42">
        <f>F17/F4</f>
        <v>-5.5035773252614202E-3</v>
      </c>
      <c r="H17" s="41">
        <v>-2500</v>
      </c>
      <c r="I17" s="42">
        <f>H17/H4</f>
        <v>-5.8095625399407422E-3</v>
      </c>
      <c r="J17" s="41">
        <v>-2500</v>
      </c>
      <c r="K17" s="42">
        <f>J17/J4</f>
        <v>-5.8202610270665419E-3</v>
      </c>
      <c r="L17" s="41">
        <v>-25000</v>
      </c>
      <c r="M17" s="42">
        <f>L17/L4</f>
        <v>-5.6893306843809666E-2</v>
      </c>
      <c r="N17" s="41">
        <v>-1895.85</v>
      </c>
      <c r="O17" s="42">
        <f>N17/N4</f>
        <v>-4.8276899089350778E-3</v>
      </c>
      <c r="P17" s="41">
        <v>0</v>
      </c>
      <c r="Q17" s="42">
        <f>P17/P4</f>
        <v>0</v>
      </c>
      <c r="R17" s="41">
        <v>0</v>
      </c>
      <c r="S17" s="42">
        <f>R17/R4</f>
        <v>0</v>
      </c>
      <c r="T17" s="41">
        <v>4520.3500000000004</v>
      </c>
      <c r="U17" s="42">
        <f>T17/T4</f>
        <v>1.1371459544646354E-2</v>
      </c>
      <c r="V17" s="41">
        <v>2373.89</v>
      </c>
      <c r="W17" s="42">
        <f>V17/V4</f>
        <v>5.4627499588548881E-3</v>
      </c>
      <c r="X17" s="41">
        <v>5536.32</v>
      </c>
      <c r="Y17" s="42">
        <f>X17/X4</f>
        <v>1.230192348210349E-2</v>
      </c>
      <c r="Z17" s="41">
        <v>4156.13</v>
      </c>
      <c r="AA17" s="42">
        <f>Z17/Z4</f>
        <v>1.0998542765130291E-2</v>
      </c>
      <c r="AB17" s="41">
        <v>6693.49</v>
      </c>
      <c r="AC17" s="42">
        <f>AB17/AB4</f>
        <v>1.5905464252169148E-2</v>
      </c>
    </row>
    <row r="18" spans="1:29" ht="15.75" customHeight="1" x14ac:dyDescent="0.2">
      <c r="A18" s="59" t="s">
        <v>89</v>
      </c>
      <c r="B18" s="49">
        <f t="shared" si="0"/>
        <v>6988</v>
      </c>
      <c r="C18" s="50">
        <f t="shared" si="1"/>
        <v>1.3741707100338469E-3</v>
      </c>
      <c r="D18" s="41">
        <v>0</v>
      </c>
      <c r="E18" s="42">
        <f>D18/D4</f>
        <v>0</v>
      </c>
      <c r="F18" s="41">
        <v>0</v>
      </c>
      <c r="G18" s="42">
        <f>F18/F4</f>
        <v>0</v>
      </c>
      <c r="H18" s="41">
        <v>0</v>
      </c>
      <c r="I18" s="42">
        <f>H18/H4</f>
        <v>0</v>
      </c>
      <c r="J18" s="41">
        <v>0</v>
      </c>
      <c r="K18" s="42">
        <f>J18/J4</f>
        <v>0</v>
      </c>
      <c r="L18" s="41">
        <v>0</v>
      </c>
      <c r="M18" s="42">
        <f>L18/L4</f>
        <v>0</v>
      </c>
      <c r="N18" s="41">
        <v>0</v>
      </c>
      <c r="O18" s="42">
        <f>N18/N4</f>
        <v>0</v>
      </c>
      <c r="P18" s="41">
        <v>0</v>
      </c>
      <c r="Q18" s="42">
        <f>P18/P4</f>
        <v>0</v>
      </c>
      <c r="R18" s="41">
        <v>0</v>
      </c>
      <c r="S18" s="42">
        <f>R18/R4</f>
        <v>0</v>
      </c>
      <c r="T18" s="41">
        <v>0</v>
      </c>
      <c r="U18" s="42">
        <f>T18/T4</f>
        <v>0</v>
      </c>
      <c r="V18" s="41">
        <v>1747.2</v>
      </c>
      <c r="W18" s="42">
        <f>V18/V4</f>
        <v>4.0206229977426339E-3</v>
      </c>
      <c r="X18" s="41">
        <v>2620</v>
      </c>
      <c r="Y18" s="42">
        <f>X18/X4</f>
        <v>5.821744321699459E-3</v>
      </c>
      <c r="Z18" s="41">
        <v>2620.8000000000002</v>
      </c>
      <c r="AA18" s="42">
        <f>Z18/Z4</f>
        <v>6.9355339892769154E-3</v>
      </c>
      <c r="AB18" s="41">
        <v>2036.65</v>
      </c>
      <c r="AC18" s="42">
        <f>AB18/AB4</f>
        <v>4.8396074049830949E-3</v>
      </c>
    </row>
    <row r="19" spans="1:29" ht="15.75" customHeight="1" x14ac:dyDescent="0.2">
      <c r="A19" s="63" t="s">
        <v>169</v>
      </c>
      <c r="B19" s="49">
        <f t="shared" si="0"/>
        <v>238688.8</v>
      </c>
      <c r="C19" s="50">
        <f t="shared" si="1"/>
        <v>4.693748680210745E-2</v>
      </c>
      <c r="D19" s="41"/>
      <c r="E19" s="42">
        <f>D19/D4</f>
        <v>0</v>
      </c>
      <c r="F19" s="41"/>
      <c r="G19" s="42">
        <f>F19/F4</f>
        <v>0</v>
      </c>
      <c r="H19" s="41"/>
      <c r="I19" s="42">
        <f>H19/H4</f>
        <v>0</v>
      </c>
      <c r="J19" s="41"/>
      <c r="K19" s="42">
        <f>J19/J4</f>
        <v>0</v>
      </c>
      <c r="L19" s="41"/>
      <c r="M19" s="42">
        <f>L19/L4</f>
        <v>0</v>
      </c>
      <c r="N19" s="41"/>
      <c r="O19" s="42">
        <f>N19/N4</f>
        <v>0</v>
      </c>
      <c r="P19" s="41"/>
      <c r="Q19" s="42">
        <f>P19/P4</f>
        <v>0</v>
      </c>
      <c r="R19" s="41"/>
      <c r="S19" s="42">
        <f>R19/R4</f>
        <v>0</v>
      </c>
      <c r="T19" s="41"/>
      <c r="U19" s="42">
        <f>T19/T4</f>
        <v>0</v>
      </c>
      <c r="V19" s="41">
        <v>86889.2</v>
      </c>
      <c r="W19" s="42">
        <f>V19/V4</f>
        <v>0.19994775399236447</v>
      </c>
      <c r="X19" s="41">
        <v>76737.600000000006</v>
      </c>
      <c r="Y19" s="42">
        <f>X19/X4</f>
        <v>0.17051400269497879</v>
      </c>
      <c r="Z19" s="41">
        <v>75062</v>
      </c>
      <c r="AA19" s="42">
        <f>Z19/Z4</f>
        <v>0.19863974828415132</v>
      </c>
      <c r="AB19" s="41"/>
      <c r="AC19" s="42">
        <f>AB19/AB4</f>
        <v>0</v>
      </c>
    </row>
    <row r="20" spans="1:29" ht="15.75" customHeight="1" x14ac:dyDescent="0.2">
      <c r="A20" s="63" t="s">
        <v>90</v>
      </c>
      <c r="B20" s="49">
        <f t="shared" si="0"/>
        <v>-5900</v>
      </c>
      <c r="C20" s="50">
        <f t="shared" si="1"/>
        <v>-1.1602185445334426E-3</v>
      </c>
      <c r="D20" s="41">
        <v>-666</v>
      </c>
      <c r="E20" s="42">
        <f>D20/D4</f>
        <v>-1.4925431669368073E-3</v>
      </c>
      <c r="F20" s="41">
        <v>-693</v>
      </c>
      <c r="G20" s="42">
        <f>F20/F4</f>
        <v>-1.5255916345624657E-3</v>
      </c>
      <c r="H20" s="41">
        <v>-706</v>
      </c>
      <c r="I20" s="42">
        <f>H20/H4</f>
        <v>-1.6406204612792656E-3</v>
      </c>
      <c r="J20" s="41">
        <v>-797</v>
      </c>
      <c r="K20" s="42">
        <f>J20/J4</f>
        <v>-1.8554992154288135E-3</v>
      </c>
      <c r="L20" s="41">
        <v>-797</v>
      </c>
      <c r="M20" s="42">
        <f>L20/L4</f>
        <v>-1.8137586221806522E-3</v>
      </c>
      <c r="N20" s="41">
        <v>0</v>
      </c>
      <c r="O20" s="42">
        <f>N20/N4</f>
        <v>0</v>
      </c>
      <c r="P20" s="41"/>
      <c r="Q20" s="42">
        <f>P20/P4</f>
        <v>0</v>
      </c>
      <c r="R20" s="41"/>
      <c r="S20" s="42">
        <f>R20/R4</f>
        <v>0</v>
      </c>
      <c r="T20" s="41"/>
      <c r="U20" s="42">
        <f>T20/T4</f>
        <v>0</v>
      </c>
      <c r="V20" s="41">
        <v>-747</v>
      </c>
      <c r="W20" s="42">
        <f>V20/V4</f>
        <v>-1.718982016548619E-3</v>
      </c>
      <c r="X20" s="41">
        <v>-747</v>
      </c>
      <c r="Y20" s="42">
        <f>X20/X4</f>
        <v>-1.6598637436295784E-3</v>
      </c>
      <c r="Z20" s="41">
        <v>-747</v>
      </c>
      <c r="AA20" s="42">
        <f>Z20/Z4</f>
        <v>-1.9768177235919776E-3</v>
      </c>
      <c r="AB20" s="41"/>
      <c r="AC20" s="42">
        <f>AB20/AB4</f>
        <v>0</v>
      </c>
    </row>
    <row r="21" spans="1:29" s="39" customFormat="1" ht="15.75" customHeight="1" x14ac:dyDescent="0.2">
      <c r="A21" s="59" t="s">
        <v>91</v>
      </c>
      <c r="B21" s="49">
        <f t="shared" si="0"/>
        <v>11405.564399999999</v>
      </c>
      <c r="C21" s="50">
        <f t="shared" si="1"/>
        <v>2.2428724284322792E-3</v>
      </c>
      <c r="D21" s="41">
        <f>E21*D12</f>
        <v>-11835.8848</v>
      </c>
      <c r="E21" s="42">
        <v>0.08</v>
      </c>
      <c r="F21" s="41">
        <f>G21*F12</f>
        <v>-13178.200800000001</v>
      </c>
      <c r="G21" s="42">
        <v>0.08</v>
      </c>
      <c r="H21" s="41">
        <f>I21*H12</f>
        <v>-12123.112800000001</v>
      </c>
      <c r="I21" s="42">
        <v>0.08</v>
      </c>
      <c r="J21" s="41">
        <f>K21*J12</f>
        <v>-11721.5504</v>
      </c>
      <c r="K21" s="42">
        <v>0.08</v>
      </c>
      <c r="L21" s="41">
        <f>M21*L12</f>
        <v>-13083.835200000001</v>
      </c>
      <c r="M21" s="42">
        <v>0.08</v>
      </c>
      <c r="N21" s="41">
        <v>-13419.36</v>
      </c>
      <c r="O21" s="42">
        <v>0.08</v>
      </c>
      <c r="P21" s="41"/>
      <c r="Q21" s="42">
        <v>0.08</v>
      </c>
      <c r="R21" s="41">
        <v>37551.730000000003</v>
      </c>
      <c r="S21" s="42">
        <v>0.08</v>
      </c>
      <c r="T21" s="41">
        <v>7226.05</v>
      </c>
      <c r="U21" s="42">
        <v>0.08</v>
      </c>
      <c r="V21" s="41">
        <v>18056.93</v>
      </c>
      <c r="W21" s="42">
        <v>0.08</v>
      </c>
      <c r="X21" s="41">
        <f>Y21*X12</f>
        <v>11589.8616</v>
      </c>
      <c r="Y21" s="42">
        <v>0.08</v>
      </c>
      <c r="Z21" s="41">
        <f>AA21*Z12</f>
        <v>12342.936799999999</v>
      </c>
      <c r="AA21" s="42">
        <v>0.08</v>
      </c>
      <c r="AB21" s="41"/>
      <c r="AC21" s="42">
        <v>0.08</v>
      </c>
    </row>
    <row r="22" spans="1:29" ht="15.75" customHeight="1" x14ac:dyDescent="0.2">
      <c r="A22" s="63" t="s">
        <v>92</v>
      </c>
      <c r="B22" s="49">
        <f t="shared" si="0"/>
        <v>-15968.41</v>
      </c>
      <c r="C22" s="50">
        <f t="shared" si="1"/>
        <v>-3.1401432896124189E-3</v>
      </c>
      <c r="D22" s="41">
        <v>-2900</v>
      </c>
      <c r="E22" s="42">
        <f>D22/D4</f>
        <v>-6.4990618380131246E-3</v>
      </c>
      <c r="F22" s="41">
        <v>-2900</v>
      </c>
      <c r="G22" s="42">
        <f>F22/F4</f>
        <v>-6.3841496973032468E-3</v>
      </c>
      <c r="H22" s="41">
        <v>-2900</v>
      </c>
      <c r="I22" s="42">
        <f>H22/H4</f>
        <v>-6.739092546331261E-3</v>
      </c>
      <c r="J22" s="41">
        <v>-2900</v>
      </c>
      <c r="K22" s="42">
        <f>J22/J4</f>
        <v>-6.7515027913971886E-3</v>
      </c>
      <c r="L22" s="41">
        <v>-2900</v>
      </c>
      <c r="M22" s="42">
        <f>L22/L4</f>
        <v>-6.5996235938819217E-3</v>
      </c>
      <c r="N22" s="41">
        <v>-3775.59</v>
      </c>
      <c r="O22" s="42">
        <f>N22/N4</f>
        <v>-9.614356485627128E-3</v>
      </c>
      <c r="P22" s="41">
        <v>2766.58</v>
      </c>
      <c r="Q22" s="42">
        <f>P22/P4</f>
        <v>6.5056222329565741E-3</v>
      </c>
      <c r="R22" s="41">
        <v>4112.8100000000004</v>
      </c>
      <c r="S22" s="42">
        <f>R22/R4</f>
        <v>1.0091653029750873E-2</v>
      </c>
      <c r="T22" s="41">
        <v>4127.79</v>
      </c>
      <c r="U22" s="42">
        <f>T22/T4</f>
        <v>1.0383929782825615E-2</v>
      </c>
      <c r="V22" s="41">
        <v>-2900</v>
      </c>
      <c r="W22" s="42">
        <f>V22/V4</f>
        <v>-6.6734241606305157E-3</v>
      </c>
      <c r="X22" s="41">
        <v>-2900</v>
      </c>
      <c r="Y22" s="42">
        <f>X22/X4</f>
        <v>-6.4439154705833706E-3</v>
      </c>
      <c r="Z22" s="41">
        <v>-2900</v>
      </c>
      <c r="AA22" s="42">
        <f>Z22/Z4</f>
        <v>-7.6743927689648401E-3</v>
      </c>
      <c r="AB22" s="41"/>
      <c r="AC22" s="42">
        <f>AB22/AB4</f>
        <v>0</v>
      </c>
    </row>
    <row r="23" spans="1:29" ht="15.75" customHeight="1" x14ac:dyDescent="0.2">
      <c r="A23" s="59" t="s">
        <v>93</v>
      </c>
      <c r="B23" s="49">
        <f t="shared" si="0"/>
        <v>-111306.60440000001</v>
      </c>
      <c r="C23" s="50">
        <f t="shared" si="1"/>
        <v>-2.1888133314225032E-2</v>
      </c>
      <c r="D23" s="41">
        <f>D12*E23</f>
        <v>-25151.2552</v>
      </c>
      <c r="E23" s="42">
        <v>0.17</v>
      </c>
      <c r="F23" s="41">
        <f>F12*G23</f>
        <v>-28003.676700000004</v>
      </c>
      <c r="G23" s="42">
        <v>0.17</v>
      </c>
      <c r="H23" s="41">
        <f>H12*I23</f>
        <v>-25761.614700000002</v>
      </c>
      <c r="I23" s="42">
        <v>0.17</v>
      </c>
      <c r="J23" s="41">
        <f>J12*K23</f>
        <v>-24908.294600000001</v>
      </c>
      <c r="K23" s="42">
        <v>0.17</v>
      </c>
      <c r="L23" s="41">
        <f>L12*M23</f>
        <v>-27803.149800000003</v>
      </c>
      <c r="M23" s="42">
        <v>0.17</v>
      </c>
      <c r="N23" s="41">
        <v>-39667.08</v>
      </c>
      <c r="O23" s="42">
        <v>0.17</v>
      </c>
      <c r="P23" s="41">
        <v>5084.1499999999996</v>
      </c>
      <c r="Q23" s="42">
        <v>0.17</v>
      </c>
      <c r="R23" s="41"/>
      <c r="S23" s="42">
        <v>0.17</v>
      </c>
      <c r="T23" s="41"/>
      <c r="U23" s="42">
        <v>0.17</v>
      </c>
      <c r="V23" s="41">
        <v>4047.12</v>
      </c>
      <c r="W23" s="42">
        <v>0.17</v>
      </c>
      <c r="X23" s="41">
        <f>X12*Y23</f>
        <v>24628.455900000001</v>
      </c>
      <c r="Y23" s="42">
        <v>0.17</v>
      </c>
      <c r="Z23" s="41">
        <f>Z12*AA23</f>
        <v>26228.740700000002</v>
      </c>
      <c r="AA23" s="42">
        <v>0.17</v>
      </c>
      <c r="AB23" s="41"/>
      <c r="AC23" s="42">
        <v>0.17</v>
      </c>
    </row>
    <row r="24" spans="1:29" ht="15.75" customHeight="1" x14ac:dyDescent="0.2">
      <c r="A24" s="40" t="s">
        <v>94</v>
      </c>
      <c r="B24" s="49">
        <f t="shared" si="0"/>
        <v>-18568.14</v>
      </c>
      <c r="C24" s="50">
        <f t="shared" si="1"/>
        <v>-3.6513729433039319E-3</v>
      </c>
      <c r="D24" s="41">
        <f>SUM(D25:D32)</f>
        <v>-3650</v>
      </c>
      <c r="E24" s="42">
        <f>D24/D4</f>
        <v>-8.1798536926716917E-3</v>
      </c>
      <c r="F24" s="41">
        <f>SUM(F25:F32)</f>
        <v>-3650</v>
      </c>
      <c r="G24" s="42">
        <f>F24/F4</f>
        <v>-8.0352228948816738E-3</v>
      </c>
      <c r="H24" s="41">
        <f>SUM(H25:H32)</f>
        <v>-3650</v>
      </c>
      <c r="I24" s="42">
        <f>H24/H4</f>
        <v>-8.4819613083134838E-3</v>
      </c>
      <c r="J24" s="41">
        <f>SUM(J25:J32)</f>
        <v>-3650</v>
      </c>
      <c r="K24" s="42">
        <f>J24/J4</f>
        <v>-8.4975810995171503E-3</v>
      </c>
      <c r="L24" s="41">
        <f>SUM(L25:L32)</f>
        <v>-3650</v>
      </c>
      <c r="M24" s="42">
        <f>L24/L4</f>
        <v>-8.3064227991962118E-3</v>
      </c>
      <c r="N24" s="41">
        <v>0</v>
      </c>
      <c r="O24" s="42">
        <f>N24/N4</f>
        <v>0</v>
      </c>
      <c r="P24" s="41"/>
      <c r="Q24" s="42">
        <f>P24/P4</f>
        <v>0</v>
      </c>
      <c r="R24" s="41"/>
      <c r="S24" s="42">
        <f>R24/R4</f>
        <v>0</v>
      </c>
      <c r="T24" s="41">
        <v>162</v>
      </c>
      <c r="U24" s="42">
        <f>T24/T4</f>
        <v>4.0752960417505488E-4</v>
      </c>
      <c r="V24" s="41">
        <f>SUM(V25:V32)</f>
        <v>3719.8599999999997</v>
      </c>
      <c r="W24" s="42">
        <f>V24/V4</f>
        <v>8.5600702062631137E-3</v>
      </c>
      <c r="X24" s="41">
        <f>SUM(X25:X32)</f>
        <v>-2100</v>
      </c>
      <c r="Y24" s="42">
        <f>X24/X4</f>
        <v>-4.6662836166293372E-3</v>
      </c>
      <c r="Z24" s="41">
        <f>SUM(Z25:Z32)</f>
        <v>-2100</v>
      </c>
      <c r="AA24" s="42">
        <f>Z24/Z4</f>
        <v>-5.557318901664195E-3</v>
      </c>
      <c r="AB24" s="41"/>
      <c r="AC24" s="42">
        <f>AB24/AB4</f>
        <v>0</v>
      </c>
    </row>
    <row r="25" spans="1:29" ht="15.75" customHeight="1" x14ac:dyDescent="0.2">
      <c r="A25" s="63" t="s">
        <v>95</v>
      </c>
      <c r="B25" s="49">
        <f t="shared" si="0"/>
        <v>-3850</v>
      </c>
      <c r="C25" s="50">
        <f t="shared" si="1"/>
        <v>-7.5709176211080577E-4</v>
      </c>
      <c r="D25" s="41">
        <v>-500</v>
      </c>
      <c r="E25" s="42">
        <f>D25/D4</f>
        <v>-1.1205279031057112E-3</v>
      </c>
      <c r="F25" s="41">
        <v>-500</v>
      </c>
      <c r="G25" s="42">
        <f>F25/F4</f>
        <v>-1.1007154650522839E-3</v>
      </c>
      <c r="H25" s="41">
        <v>-500</v>
      </c>
      <c r="I25" s="42">
        <f>H25/H4</f>
        <v>-1.1619125079881485E-3</v>
      </c>
      <c r="J25" s="41">
        <v>-500</v>
      </c>
      <c r="K25" s="42">
        <f>J25/J4</f>
        <v>-1.1640522054133084E-3</v>
      </c>
      <c r="L25" s="41">
        <v>-500</v>
      </c>
      <c r="M25" s="42">
        <f>L25/L4</f>
        <v>-1.1378661368761933E-3</v>
      </c>
      <c r="N25" s="41">
        <v>0</v>
      </c>
      <c r="O25" s="42">
        <f>N25/N4</f>
        <v>0</v>
      </c>
      <c r="P25" s="41"/>
      <c r="Q25" s="42">
        <f>P25/P4</f>
        <v>0</v>
      </c>
      <c r="R25" s="41"/>
      <c r="S25" s="42">
        <f>R25/R4</f>
        <v>0</v>
      </c>
      <c r="T25" s="41"/>
      <c r="U25" s="42">
        <f>T25/T4</f>
        <v>0</v>
      </c>
      <c r="V25" s="41">
        <v>-450</v>
      </c>
      <c r="W25" s="42">
        <f>V25/V4</f>
        <v>-1.0355313352702524E-3</v>
      </c>
      <c r="X25" s="41">
        <v>-450</v>
      </c>
      <c r="Y25" s="42">
        <f>X25/X4</f>
        <v>-9.999179178491436E-4</v>
      </c>
      <c r="Z25" s="41">
        <v>-450</v>
      </c>
      <c r="AA25" s="42">
        <f>Z25/Z4</f>
        <v>-1.1908540503566131E-3</v>
      </c>
      <c r="AB25" s="41"/>
      <c r="AC25" s="42">
        <f>AB25/AB4</f>
        <v>0</v>
      </c>
    </row>
    <row r="26" spans="1:29" ht="15.75" customHeight="1" x14ac:dyDescent="0.2">
      <c r="A26" s="63" t="s">
        <v>96</v>
      </c>
      <c r="B26" s="49">
        <f t="shared" si="0"/>
        <v>-8798.5199999999986</v>
      </c>
      <c r="C26" s="50">
        <f t="shared" si="1"/>
        <v>-1.7302044183810821E-3</v>
      </c>
      <c r="D26" s="41">
        <v>-3000</v>
      </c>
      <c r="E26" s="42">
        <f>D26/D4</f>
        <v>-6.7231674186342674E-3</v>
      </c>
      <c r="F26" s="41">
        <v>-3000</v>
      </c>
      <c r="G26" s="42">
        <f>F26/F4</f>
        <v>-6.6042927903137037E-3</v>
      </c>
      <c r="H26" s="41">
        <v>-3000</v>
      </c>
      <c r="I26" s="42">
        <f>H26/H4</f>
        <v>-6.9714750479288913E-3</v>
      </c>
      <c r="J26" s="41">
        <v>-3000</v>
      </c>
      <c r="K26" s="42">
        <f>J26/J4</f>
        <v>-6.9843132324798503E-3</v>
      </c>
      <c r="L26" s="41">
        <v>-3000</v>
      </c>
      <c r="M26" s="42">
        <f>L26/L4</f>
        <v>-6.8271968212571602E-3</v>
      </c>
      <c r="N26" s="41">
        <v>0</v>
      </c>
      <c r="O26" s="42">
        <f>N26/N4</f>
        <v>0</v>
      </c>
      <c r="P26" s="41">
        <v>1799.79</v>
      </c>
      <c r="Q26" s="42">
        <f>P26/P4</f>
        <v>4.2322122760422298E-3</v>
      </c>
      <c r="R26" s="41">
        <v>1487.29</v>
      </c>
      <c r="S26" s="42">
        <f>R26/R4</f>
        <v>3.6493819638199121E-3</v>
      </c>
      <c r="T26" s="41">
        <v>2856.22</v>
      </c>
      <c r="U26" s="42">
        <f>T26/T4</f>
        <v>7.1851494199807108E-3</v>
      </c>
      <c r="V26" s="41">
        <v>3058.18</v>
      </c>
      <c r="W26" s="42">
        <f>V26/V4</f>
        <v>7.0374249308817341E-3</v>
      </c>
      <c r="X26" s="41">
        <v>-1500</v>
      </c>
      <c r="Y26" s="42">
        <f>X26/X4</f>
        <v>-3.3330597261638124E-3</v>
      </c>
      <c r="Z26" s="41">
        <v>-1500</v>
      </c>
      <c r="AA26" s="42">
        <f>Z26/Z4</f>
        <v>-3.9695135011887104E-3</v>
      </c>
      <c r="AB26" s="41"/>
      <c r="AC26" s="42">
        <f>AB26/AB4</f>
        <v>0</v>
      </c>
    </row>
    <row r="27" spans="1:29" ht="15.75" customHeight="1" x14ac:dyDescent="0.2">
      <c r="A27" s="47" t="s">
        <v>97</v>
      </c>
      <c r="B27" s="49">
        <f t="shared" si="0"/>
        <v>-800</v>
      </c>
      <c r="C27" s="50">
        <f t="shared" si="1"/>
        <v>-1.573177687502973E-4</v>
      </c>
      <c r="D27" s="41">
        <v>-100</v>
      </c>
      <c r="E27" s="42">
        <f>D27/D4</f>
        <v>-2.2410558062114223E-4</v>
      </c>
      <c r="F27" s="41">
        <v>-100</v>
      </c>
      <c r="G27" s="42">
        <f>F27/F4</f>
        <v>-2.201430930104568E-4</v>
      </c>
      <c r="H27" s="41">
        <v>-100</v>
      </c>
      <c r="I27" s="42">
        <f>H27/H4</f>
        <v>-2.323825015976297E-4</v>
      </c>
      <c r="J27" s="41">
        <v>-100</v>
      </c>
      <c r="K27" s="42">
        <f>J27/J4</f>
        <v>-2.3281044108266168E-4</v>
      </c>
      <c r="L27" s="41">
        <v>-100</v>
      </c>
      <c r="M27" s="42">
        <f>L27/L4</f>
        <v>-2.2757322737523866E-4</v>
      </c>
      <c r="N27" s="41">
        <v>0</v>
      </c>
      <c r="O27" s="42">
        <f>N27/N4</f>
        <v>0</v>
      </c>
      <c r="P27" s="36"/>
      <c r="Q27" s="37">
        <f>P27/P4</f>
        <v>0</v>
      </c>
      <c r="R27" s="36"/>
      <c r="S27" s="37">
        <f>R27/R4</f>
        <v>0</v>
      </c>
      <c r="T27" s="36"/>
      <c r="U27" s="37">
        <f>T27/T4</f>
        <v>0</v>
      </c>
      <c r="V27" s="36">
        <v>-100</v>
      </c>
      <c r="W27" s="37">
        <f>V27/V4</f>
        <v>-2.3011807450450055E-4</v>
      </c>
      <c r="X27" s="36">
        <v>-100</v>
      </c>
      <c r="Y27" s="37">
        <f>X27/X4</f>
        <v>-2.2220398174425414E-4</v>
      </c>
      <c r="Z27" s="36">
        <v>-100</v>
      </c>
      <c r="AA27" s="37">
        <f>Z27/Z4</f>
        <v>-2.6463423341258069E-4</v>
      </c>
      <c r="AB27" s="36"/>
      <c r="AC27" s="37">
        <f>AB27/AB4</f>
        <v>0</v>
      </c>
    </row>
    <row r="28" spans="1:29" ht="15.75" customHeight="1" x14ac:dyDescent="0.2">
      <c r="A28" s="63" t="s">
        <v>98</v>
      </c>
      <c r="B28" s="49">
        <f t="shared" si="0"/>
        <v>-5065.5200000000004</v>
      </c>
      <c r="C28" s="50">
        <f t="shared" si="1"/>
        <v>-9.9612037995000752E-4</v>
      </c>
      <c r="D28" s="41">
        <v>-50</v>
      </c>
      <c r="E28" s="42">
        <f>D28/D4</f>
        <v>-1.1205279031057111E-4</v>
      </c>
      <c r="F28" s="41">
        <v>-50</v>
      </c>
      <c r="G28" s="42">
        <f>F28/F4</f>
        <v>-1.100715465052284E-4</v>
      </c>
      <c r="H28" s="41">
        <v>-50</v>
      </c>
      <c r="I28" s="42">
        <f>H28/H4</f>
        <v>-1.1619125079881485E-4</v>
      </c>
      <c r="J28" s="41">
        <v>-50</v>
      </c>
      <c r="K28" s="42">
        <f>J28/J4</f>
        <v>-1.1640522054133084E-4</v>
      </c>
      <c r="L28" s="41">
        <v>-50</v>
      </c>
      <c r="M28" s="42">
        <f>L28/L4</f>
        <v>-1.1378661368761933E-4</v>
      </c>
      <c r="N28" s="41">
        <v>-4665.5200000000004</v>
      </c>
      <c r="O28" s="42">
        <f>N28/N4</f>
        <v>-1.188051999047118E-2</v>
      </c>
      <c r="P28" s="36"/>
      <c r="Q28" s="37">
        <f>P28/P4</f>
        <v>0</v>
      </c>
      <c r="R28" s="36"/>
      <c r="S28" s="37">
        <f>R28/R4</f>
        <v>0</v>
      </c>
      <c r="T28" s="36"/>
      <c r="U28" s="37">
        <f>T28/T4</f>
        <v>0</v>
      </c>
      <c r="V28" s="36">
        <v>-50</v>
      </c>
      <c r="W28" s="37">
        <f>V28/V4</f>
        <v>-1.1505903725225027E-4</v>
      </c>
      <c r="X28" s="36">
        <v>-50</v>
      </c>
      <c r="Y28" s="37">
        <f>X28/X4</f>
        <v>-1.1110199087212707E-4</v>
      </c>
      <c r="Z28" s="36">
        <v>-50</v>
      </c>
      <c r="AA28" s="37">
        <f>Z28/Z4</f>
        <v>-1.3231711670629034E-4</v>
      </c>
      <c r="AB28" s="36"/>
      <c r="AC28" s="37">
        <f>AB28/AB4</f>
        <v>0</v>
      </c>
    </row>
    <row r="29" spans="1:29" ht="15.75" customHeight="1" x14ac:dyDescent="0.2">
      <c r="A29" s="59" t="s">
        <v>158</v>
      </c>
      <c r="B29" s="49"/>
      <c r="C29" s="50"/>
      <c r="D29" s="41"/>
      <c r="E29" s="42"/>
      <c r="F29" s="41"/>
      <c r="G29" s="42"/>
      <c r="H29" s="41"/>
      <c r="I29" s="42"/>
      <c r="J29" s="41"/>
      <c r="K29" s="42"/>
      <c r="L29" s="41"/>
      <c r="M29" s="42"/>
      <c r="N29" s="41">
        <v>-5491.85</v>
      </c>
      <c r="O29" s="42"/>
      <c r="P29" s="36">
        <v>3975.78</v>
      </c>
      <c r="Q29" s="37"/>
      <c r="R29" s="36"/>
      <c r="S29" s="37"/>
      <c r="T29" s="36">
        <v>4944</v>
      </c>
      <c r="U29" s="37"/>
      <c r="V29" s="36"/>
      <c r="W29" s="37"/>
      <c r="X29" s="36"/>
      <c r="Y29" s="37"/>
      <c r="Z29" s="36"/>
      <c r="AA29" s="37"/>
      <c r="AB29" s="36"/>
      <c r="AC29" s="37"/>
    </row>
    <row r="30" spans="1:29" ht="15.75" customHeight="1" x14ac:dyDescent="0.2">
      <c r="A30" s="63" t="s">
        <v>99</v>
      </c>
      <c r="B30" s="49">
        <f t="shared" si="0"/>
        <v>484.54</v>
      </c>
      <c r="C30" s="50">
        <f t="shared" si="1"/>
        <v>9.5283439587836322E-5</v>
      </c>
      <c r="D30" s="41">
        <v>0</v>
      </c>
      <c r="E30" s="42">
        <f>D30/D4</f>
        <v>0</v>
      </c>
      <c r="F30" s="41">
        <v>0</v>
      </c>
      <c r="G30" s="42">
        <f>F30/F4</f>
        <v>0</v>
      </c>
      <c r="H30" s="41">
        <v>0</v>
      </c>
      <c r="I30" s="42">
        <f>H30/H4</f>
        <v>0</v>
      </c>
      <c r="J30" s="41">
        <v>0</v>
      </c>
      <c r="K30" s="42">
        <f>J30/J4</f>
        <v>0</v>
      </c>
      <c r="L30" s="41">
        <v>0</v>
      </c>
      <c r="M30" s="42">
        <f>L30/L4</f>
        <v>0</v>
      </c>
      <c r="N30" s="41">
        <v>0</v>
      </c>
      <c r="O30" s="42">
        <f>N30/N4</f>
        <v>0</v>
      </c>
      <c r="P30" s="36">
        <v>0</v>
      </c>
      <c r="Q30" s="37">
        <f>P30/P4</f>
        <v>0</v>
      </c>
      <c r="R30" s="36">
        <v>484.54</v>
      </c>
      <c r="S30" s="37">
        <f>R30/R4</f>
        <v>1.1889218220718894E-3</v>
      </c>
      <c r="T30" s="36"/>
      <c r="U30" s="37">
        <f>T30/T4</f>
        <v>0</v>
      </c>
      <c r="V30" s="36">
        <v>0</v>
      </c>
      <c r="W30" s="37">
        <f>V30/V4</f>
        <v>0</v>
      </c>
      <c r="X30" s="36">
        <v>0</v>
      </c>
      <c r="Y30" s="37">
        <f>X30/X4</f>
        <v>0</v>
      </c>
      <c r="Z30" s="36">
        <v>0</v>
      </c>
      <c r="AA30" s="37">
        <f>Z30/Z4</f>
        <v>0</v>
      </c>
      <c r="AB30" s="36"/>
      <c r="AC30" s="37">
        <f>AB30/AB4</f>
        <v>0</v>
      </c>
    </row>
    <row r="31" spans="1:29" ht="15.75" customHeight="1" x14ac:dyDescent="0.2">
      <c r="A31" s="63" t="s">
        <v>100</v>
      </c>
      <c r="B31" s="49">
        <f t="shared" si="0"/>
        <v>2463.1000000000004</v>
      </c>
      <c r="C31" s="50">
        <f t="shared" si="1"/>
        <v>4.8436174526107171E-4</v>
      </c>
      <c r="D31" s="41">
        <v>0</v>
      </c>
      <c r="E31" s="42">
        <f>D31/D4</f>
        <v>0</v>
      </c>
      <c r="F31" s="41">
        <v>0</v>
      </c>
      <c r="G31" s="42">
        <f>F31/F4</f>
        <v>0</v>
      </c>
      <c r="H31" s="41">
        <v>0</v>
      </c>
      <c r="I31" s="42">
        <f>H31/H4</f>
        <v>0</v>
      </c>
      <c r="J31" s="41">
        <v>0</v>
      </c>
      <c r="K31" s="42">
        <f>J31/J4</f>
        <v>0</v>
      </c>
      <c r="L31" s="41">
        <v>0</v>
      </c>
      <c r="M31" s="42">
        <f>L31/L4</f>
        <v>0</v>
      </c>
      <c r="N31" s="41">
        <v>0</v>
      </c>
      <c r="O31" s="42">
        <f>N31/N4</f>
        <v>0</v>
      </c>
      <c r="P31" s="36">
        <v>0</v>
      </c>
      <c r="Q31" s="37">
        <f>P31/P4</f>
        <v>0</v>
      </c>
      <c r="R31" s="36">
        <v>0</v>
      </c>
      <c r="S31" s="37">
        <f>R31/R4</f>
        <v>0</v>
      </c>
      <c r="T31" s="36">
        <v>1201.42</v>
      </c>
      <c r="U31" s="37">
        <f>T31/T4</f>
        <v>3.0223099817777437E-3</v>
      </c>
      <c r="V31" s="36">
        <v>1261.68</v>
      </c>
      <c r="W31" s="37">
        <f>V31/V4</f>
        <v>2.9033537224083827E-3</v>
      </c>
      <c r="X31" s="36">
        <v>0</v>
      </c>
      <c r="Y31" s="37">
        <f>X31/X4</f>
        <v>0</v>
      </c>
      <c r="Z31" s="36">
        <v>0</v>
      </c>
      <c r="AA31" s="37">
        <f>Z31/Z4</f>
        <v>0</v>
      </c>
      <c r="AB31" s="36"/>
      <c r="AC31" s="37">
        <f>AB31/AB4</f>
        <v>0</v>
      </c>
    </row>
    <row r="32" spans="1:29" ht="15.75" customHeight="1" x14ac:dyDescent="0.2">
      <c r="A32" s="63" t="s">
        <v>101</v>
      </c>
      <c r="B32" s="49">
        <f t="shared" si="0"/>
        <v>0</v>
      </c>
      <c r="C32" s="50">
        <f t="shared" si="1"/>
        <v>0</v>
      </c>
      <c r="D32" s="41">
        <v>0</v>
      </c>
      <c r="E32" s="42">
        <f>D32/D4</f>
        <v>0</v>
      </c>
      <c r="F32" s="41">
        <v>0</v>
      </c>
      <c r="G32" s="42">
        <f>F32/F4</f>
        <v>0</v>
      </c>
      <c r="H32" s="41">
        <v>0</v>
      </c>
      <c r="I32" s="42">
        <f>H32/H4</f>
        <v>0</v>
      </c>
      <c r="J32" s="41">
        <v>0</v>
      </c>
      <c r="K32" s="42">
        <f>J32/J4</f>
        <v>0</v>
      </c>
      <c r="L32" s="41">
        <v>0</v>
      </c>
      <c r="M32" s="42">
        <f>L32/L4</f>
        <v>0</v>
      </c>
      <c r="N32" s="41">
        <v>0</v>
      </c>
      <c r="O32" s="42">
        <f>N32/N4</f>
        <v>0</v>
      </c>
      <c r="P32" s="36">
        <v>0</v>
      </c>
      <c r="Q32" s="37">
        <f>P32/P4</f>
        <v>0</v>
      </c>
      <c r="R32" s="36">
        <v>0</v>
      </c>
      <c r="S32" s="37">
        <f>R32/R4</f>
        <v>0</v>
      </c>
      <c r="T32" s="36">
        <v>0</v>
      </c>
      <c r="U32" s="37">
        <f>T32/T4</f>
        <v>0</v>
      </c>
      <c r="V32" s="36">
        <v>0</v>
      </c>
      <c r="W32" s="37">
        <f>V32/V4</f>
        <v>0</v>
      </c>
      <c r="X32" s="36">
        <v>0</v>
      </c>
      <c r="Y32" s="37">
        <f>X32/X4</f>
        <v>0</v>
      </c>
      <c r="Z32" s="36">
        <v>0</v>
      </c>
      <c r="AA32" s="37">
        <f>Z32/Z4</f>
        <v>0</v>
      </c>
      <c r="AB32" s="36"/>
      <c r="AC32" s="37">
        <f>AB32/AB4</f>
        <v>0</v>
      </c>
    </row>
    <row r="33" spans="1:29" ht="15.75" customHeight="1" x14ac:dyDescent="0.2">
      <c r="A33" s="63" t="s">
        <v>159</v>
      </c>
      <c r="B33" s="49"/>
      <c r="C33" s="50"/>
      <c r="D33" s="41"/>
      <c r="E33" s="42"/>
      <c r="F33" s="41"/>
      <c r="G33" s="42"/>
      <c r="H33" s="41"/>
      <c r="I33" s="42"/>
      <c r="J33" s="41"/>
      <c r="K33" s="42"/>
      <c r="L33" s="41"/>
      <c r="M33" s="42"/>
      <c r="N33" s="41">
        <v>-391.69</v>
      </c>
      <c r="O33" s="42"/>
      <c r="P33" s="36"/>
      <c r="Q33" s="37"/>
      <c r="R33" s="36">
        <v>63</v>
      </c>
      <c r="S33" s="37"/>
      <c r="T33" s="36">
        <v>136</v>
      </c>
      <c r="U33" s="37"/>
      <c r="V33" s="36">
        <v>86</v>
      </c>
      <c r="W33" s="37"/>
      <c r="X33" s="36"/>
      <c r="Y33" s="37"/>
      <c r="Z33" s="36"/>
      <c r="AA33" s="37"/>
      <c r="AB33" s="36"/>
      <c r="AC33" s="37"/>
    </row>
    <row r="34" spans="1:29" ht="15.75" customHeight="1" x14ac:dyDescent="0.2">
      <c r="A34" s="63" t="s">
        <v>160</v>
      </c>
      <c r="B34" s="49"/>
      <c r="C34" s="50"/>
      <c r="D34" s="41"/>
      <c r="E34" s="42"/>
      <c r="F34" s="41"/>
      <c r="G34" s="42"/>
      <c r="H34" s="41"/>
      <c r="I34" s="42"/>
      <c r="J34" s="41"/>
      <c r="K34" s="42"/>
      <c r="L34" s="41"/>
      <c r="M34" s="42"/>
      <c r="N34" s="41">
        <v>-119</v>
      </c>
      <c r="O34" s="42"/>
      <c r="P34" s="36"/>
      <c r="Q34" s="37"/>
      <c r="R34" s="36">
        <v>610</v>
      </c>
      <c r="S34" s="37"/>
      <c r="T34" s="36"/>
      <c r="U34" s="37"/>
      <c r="V34" s="36"/>
      <c r="W34" s="37"/>
      <c r="X34" s="36"/>
      <c r="Y34" s="37"/>
      <c r="Z34" s="36"/>
      <c r="AA34" s="37"/>
      <c r="AB34" s="36"/>
      <c r="AC34" s="37"/>
    </row>
    <row r="35" spans="1:29" ht="15.75" customHeight="1" x14ac:dyDescent="0.2">
      <c r="A35" s="63" t="s">
        <v>162</v>
      </c>
      <c r="B35" s="49"/>
      <c r="C35" s="50"/>
      <c r="D35" s="41"/>
      <c r="E35" s="42"/>
      <c r="F35" s="41"/>
      <c r="G35" s="42"/>
      <c r="H35" s="41"/>
      <c r="I35" s="42"/>
      <c r="J35" s="41"/>
      <c r="K35" s="42"/>
      <c r="L35" s="41"/>
      <c r="M35" s="42"/>
      <c r="N35" s="41"/>
      <c r="O35" s="42"/>
      <c r="P35" s="36">
        <v>603.9</v>
      </c>
      <c r="Q35" s="37"/>
      <c r="R35" s="36"/>
      <c r="S35" s="37"/>
      <c r="T35" s="36"/>
      <c r="U35" s="37"/>
      <c r="V35" s="36"/>
      <c r="W35" s="37"/>
      <c r="X35" s="36"/>
      <c r="Y35" s="37"/>
      <c r="Z35" s="36"/>
      <c r="AA35" s="37"/>
      <c r="AB35" s="36"/>
      <c r="AC35" s="37"/>
    </row>
    <row r="36" spans="1:29" ht="15.75" customHeight="1" x14ac:dyDescent="0.2">
      <c r="A36" s="40" t="s">
        <v>102</v>
      </c>
      <c r="B36" s="49">
        <f t="shared" si="0"/>
        <v>-67124.550000000017</v>
      </c>
      <c r="C36" s="50">
        <f t="shared" si="1"/>
        <v>-1.3199855542959715E-2</v>
      </c>
      <c r="D36" s="41">
        <f>SUM(D37:D45)</f>
        <v>-9590</v>
      </c>
      <c r="E36" s="42">
        <f>D36/D4</f>
        <v>-2.1491725181567538E-2</v>
      </c>
      <c r="F36" s="41">
        <f>SUM(F37:F45)</f>
        <v>-9590</v>
      </c>
      <c r="G36" s="42">
        <f>F36/F4</f>
        <v>-2.1111722619702806E-2</v>
      </c>
      <c r="H36" s="41">
        <f>SUM(H37:H45)</f>
        <v>-9590</v>
      </c>
      <c r="I36" s="42">
        <f>H36/H4</f>
        <v>-2.2285481903212688E-2</v>
      </c>
      <c r="J36" s="41">
        <f>SUM(J37:J45)</f>
        <v>-9590</v>
      </c>
      <c r="K36" s="42">
        <f>J36/J4</f>
        <v>-2.2326521299827255E-2</v>
      </c>
      <c r="L36" s="41">
        <f>SUM(L37:L45)</f>
        <v>-10250</v>
      </c>
      <c r="M36" s="42">
        <f>L36/L4</f>
        <v>-2.3326255805961964E-2</v>
      </c>
      <c r="N36" s="41">
        <v>-337.76</v>
      </c>
      <c r="O36" s="42">
        <f>N36/N4</f>
        <v>-8.6008942882712873E-4</v>
      </c>
      <c r="P36" s="36">
        <v>151.19999999999999</v>
      </c>
      <c r="Q36" s="37">
        <f>P36/P4</f>
        <v>3.5554731170724644E-4</v>
      </c>
      <c r="R36" s="36">
        <v>240.81</v>
      </c>
      <c r="S36" s="37">
        <f>R36/R4</f>
        <v>5.9087849088440927E-4</v>
      </c>
      <c r="T36" s="36">
        <v>360.2</v>
      </c>
      <c r="U36" s="37">
        <f>T36/T4</f>
        <v>9.0612446557935037E-4</v>
      </c>
      <c r="V36" s="36">
        <v>611</v>
      </c>
      <c r="W36" s="37">
        <f>V36/V4</f>
        <v>1.4060214352224984E-3</v>
      </c>
      <c r="X36" s="36">
        <f>SUM(X37:X45)</f>
        <v>-9770</v>
      </c>
      <c r="Y36" s="37">
        <f>X36/X4</f>
        <v>-2.170932901641363E-2</v>
      </c>
      <c r="Z36" s="36">
        <f>SUM(Z37:Z45)</f>
        <v>-9770</v>
      </c>
      <c r="AA36" s="37">
        <f>Z36/Z4</f>
        <v>-2.5854764604409136E-2</v>
      </c>
      <c r="AB36" s="36"/>
      <c r="AC36" s="37">
        <f>AB36/AB4</f>
        <v>0</v>
      </c>
    </row>
    <row r="37" spans="1:29" ht="15.75" customHeight="1" x14ac:dyDescent="0.2">
      <c r="A37" s="63" t="s">
        <v>103</v>
      </c>
      <c r="B37" s="49">
        <f t="shared" si="0"/>
        <v>-19941.640000000003</v>
      </c>
      <c r="C37" s="50">
        <f t="shared" si="1"/>
        <v>-3.9214678875270992E-3</v>
      </c>
      <c r="D37" s="41">
        <v>-3700</v>
      </c>
      <c r="E37" s="42">
        <f>D37/D4</f>
        <v>-8.2919064829822618E-3</v>
      </c>
      <c r="F37" s="41">
        <v>-3700</v>
      </c>
      <c r="G37" s="42">
        <f>F37/F4</f>
        <v>-8.1452944413869018E-3</v>
      </c>
      <c r="H37" s="41">
        <v>-3700</v>
      </c>
      <c r="I37" s="42">
        <f>H37/H4</f>
        <v>-8.5981525591122994E-3</v>
      </c>
      <c r="J37" s="41">
        <v>-3700</v>
      </c>
      <c r="K37" s="42">
        <f>J37/J4</f>
        <v>-8.613986320058482E-3</v>
      </c>
      <c r="L37" s="41">
        <v>-4360</v>
      </c>
      <c r="M37" s="42">
        <f>L37/L4</f>
        <v>-9.9221927135604068E-3</v>
      </c>
      <c r="N37" s="41">
        <v>-242.72</v>
      </c>
      <c r="O37" s="42">
        <f>N37/N4</f>
        <v>-6.1807468665597072E-4</v>
      </c>
      <c r="P37" s="36">
        <v>241.82</v>
      </c>
      <c r="Q37" s="37">
        <f>P37/P4</f>
        <v>5.686405483931637E-4</v>
      </c>
      <c r="R37" s="36"/>
      <c r="S37" s="37">
        <f>R37/R4</f>
        <v>0</v>
      </c>
      <c r="T37" s="36">
        <v>485</v>
      </c>
      <c r="U37" s="37">
        <f>T37/T4</f>
        <v>1.2200731976845778E-3</v>
      </c>
      <c r="V37" s="36">
        <v>494.26</v>
      </c>
      <c r="W37" s="37">
        <f>V37/V4</f>
        <v>1.1373815950459444E-3</v>
      </c>
      <c r="X37" s="36">
        <v>-880</v>
      </c>
      <c r="Y37" s="37">
        <f>X37/X4</f>
        <v>-1.9553950393494364E-3</v>
      </c>
      <c r="Z37" s="36">
        <v>-880</v>
      </c>
      <c r="AA37" s="37">
        <f>Z37/Z4</f>
        <v>-2.3287812540307103E-3</v>
      </c>
      <c r="AB37" s="36"/>
      <c r="AC37" s="37">
        <f>AB37/AB4</f>
        <v>0</v>
      </c>
    </row>
    <row r="38" spans="1:29" ht="15.75" customHeight="1" x14ac:dyDescent="0.2">
      <c r="A38" s="47" t="s">
        <v>104</v>
      </c>
      <c r="B38" s="49">
        <f t="shared" si="0"/>
        <v>0</v>
      </c>
      <c r="C38" s="50">
        <f t="shared" si="1"/>
        <v>0</v>
      </c>
      <c r="D38" s="41">
        <v>0</v>
      </c>
      <c r="E38" s="42">
        <f>D38/D4</f>
        <v>0</v>
      </c>
      <c r="F38" s="41">
        <v>0</v>
      </c>
      <c r="G38" s="42">
        <f>F38/F4</f>
        <v>0</v>
      </c>
      <c r="H38" s="41">
        <v>0</v>
      </c>
      <c r="I38" s="42">
        <f>H38/H4</f>
        <v>0</v>
      </c>
      <c r="J38" s="41">
        <v>0</v>
      </c>
      <c r="K38" s="42">
        <f>J38/J4</f>
        <v>0</v>
      </c>
      <c r="L38" s="41">
        <v>0</v>
      </c>
      <c r="M38" s="42">
        <f>L38/L4</f>
        <v>0</v>
      </c>
      <c r="N38" s="41">
        <v>0</v>
      </c>
      <c r="O38" s="42">
        <f>N38/N4</f>
        <v>0</v>
      </c>
      <c r="P38" s="36">
        <v>0</v>
      </c>
      <c r="Q38" s="37">
        <f>P38/P4</f>
        <v>0</v>
      </c>
      <c r="R38" s="36">
        <v>0</v>
      </c>
      <c r="S38" s="37">
        <f>R38/R4</f>
        <v>0</v>
      </c>
      <c r="T38" s="36"/>
      <c r="U38" s="37">
        <f>T38/T4</f>
        <v>0</v>
      </c>
      <c r="V38" s="36">
        <v>0</v>
      </c>
      <c r="W38" s="37">
        <f>V38/V4</f>
        <v>0</v>
      </c>
      <c r="X38" s="36">
        <v>0</v>
      </c>
      <c r="Y38" s="37">
        <f>X38/X4</f>
        <v>0</v>
      </c>
      <c r="Z38" s="36">
        <v>0</v>
      </c>
      <c r="AA38" s="37">
        <f>Z38/Z4</f>
        <v>0</v>
      </c>
      <c r="AB38" s="36"/>
      <c r="AC38" s="37">
        <f>AB38/AB4</f>
        <v>0</v>
      </c>
    </row>
    <row r="39" spans="1:29" ht="15.75" customHeight="1" x14ac:dyDescent="0.2">
      <c r="A39" s="47" t="s">
        <v>105</v>
      </c>
      <c r="B39" s="49">
        <f t="shared" si="0"/>
        <v>-16637.400000000001</v>
      </c>
      <c r="C39" s="50">
        <f t="shared" si="1"/>
        <v>-3.2716983072577457E-3</v>
      </c>
      <c r="D39" s="41">
        <v>-3600</v>
      </c>
      <c r="E39" s="42">
        <f>D39/D4</f>
        <v>-8.0678009023611198E-3</v>
      </c>
      <c r="F39" s="41">
        <v>-3600</v>
      </c>
      <c r="G39" s="42">
        <f>F39/F4</f>
        <v>-7.9251513483764441E-3</v>
      </c>
      <c r="H39" s="41">
        <v>-3600</v>
      </c>
      <c r="I39" s="42">
        <f>H39/H4</f>
        <v>-8.3657700575146699E-3</v>
      </c>
      <c r="J39" s="41">
        <v>-3600</v>
      </c>
      <c r="K39" s="42">
        <f>J39/J4</f>
        <v>-8.3811758789758203E-3</v>
      </c>
      <c r="L39" s="41">
        <v>-3600</v>
      </c>
      <c r="M39" s="42">
        <f>L39/L4</f>
        <v>-8.1926361855085925E-3</v>
      </c>
      <c r="N39" s="41">
        <v>0</v>
      </c>
      <c r="O39" s="42">
        <f>N39/N4</f>
        <v>0</v>
      </c>
      <c r="P39" s="36">
        <v>2373</v>
      </c>
      <c r="Q39" s="37">
        <f>P39/P4</f>
        <v>5.5801175309609522E-3</v>
      </c>
      <c r="R39" s="36"/>
      <c r="S39" s="37">
        <f>R39/R4</f>
        <v>0</v>
      </c>
      <c r="T39" s="36">
        <v>9789.6</v>
      </c>
      <c r="U39" s="37">
        <f>T39/T4</f>
        <v>2.462686304340813E-2</v>
      </c>
      <c r="V39" s="36">
        <v>-3600</v>
      </c>
      <c r="W39" s="37">
        <f>V39/V4</f>
        <v>-8.2842506821620195E-3</v>
      </c>
      <c r="X39" s="36">
        <v>-3600</v>
      </c>
      <c r="Y39" s="37">
        <f>X39/X4</f>
        <v>-7.9993433427931488E-3</v>
      </c>
      <c r="Z39" s="36">
        <v>-3600</v>
      </c>
      <c r="AA39" s="37">
        <f>Z39/Z4</f>
        <v>-9.5268324028529045E-3</v>
      </c>
      <c r="AB39" s="36"/>
      <c r="AC39" s="37">
        <f>AB39/AB4</f>
        <v>0</v>
      </c>
    </row>
    <row r="40" spans="1:29" ht="15.75" customHeight="1" x14ac:dyDescent="0.2">
      <c r="A40" s="47" t="s">
        <v>106</v>
      </c>
      <c r="B40" s="49">
        <f t="shared" si="0"/>
        <v>-2382.83</v>
      </c>
      <c r="C40" s="50">
        <f t="shared" ref="C40:C60" si="2">B40/$B$4</f>
        <v>-4.6857687363908865E-4</v>
      </c>
      <c r="D40" s="41">
        <v>-1500</v>
      </c>
      <c r="E40" s="42">
        <f>D40/D4</f>
        <v>-3.3615837093171337E-3</v>
      </c>
      <c r="F40" s="41">
        <v>-1500</v>
      </c>
      <c r="G40" s="42">
        <f>F40/F4</f>
        <v>-3.3021463951568518E-3</v>
      </c>
      <c r="H40" s="41">
        <v>-1500</v>
      </c>
      <c r="I40" s="42">
        <f>H40/H4</f>
        <v>-3.4857375239644457E-3</v>
      </c>
      <c r="J40" s="41">
        <v>-1500</v>
      </c>
      <c r="K40" s="42">
        <f>J40/J4</f>
        <v>-3.4921566162399251E-3</v>
      </c>
      <c r="L40" s="41">
        <v>-1500</v>
      </c>
      <c r="M40" s="42">
        <f>L40/L4</f>
        <v>-3.4135984106285801E-3</v>
      </c>
      <c r="N40" s="41">
        <v>0</v>
      </c>
      <c r="O40" s="42">
        <f>N40/N4</f>
        <v>0</v>
      </c>
      <c r="P40" s="36"/>
      <c r="Q40" s="37">
        <f>P40/P4</f>
        <v>0</v>
      </c>
      <c r="R40" s="36">
        <v>928.95</v>
      </c>
      <c r="S40" s="37">
        <f>R40/R4</f>
        <v>2.2793761642252068E-3</v>
      </c>
      <c r="T40" s="36">
        <v>2938.22</v>
      </c>
      <c r="U40" s="37">
        <f>T40/T4</f>
        <v>7.3914298369088249E-3</v>
      </c>
      <c r="V40" s="36">
        <v>10250</v>
      </c>
      <c r="W40" s="37">
        <f>V40/V4</f>
        <v>2.3587102636711307E-2</v>
      </c>
      <c r="X40" s="36">
        <v>-4500</v>
      </c>
      <c r="Y40" s="37">
        <f>X40/X4</f>
        <v>-9.9991791784914373E-3</v>
      </c>
      <c r="Z40" s="36">
        <v>-4500</v>
      </c>
      <c r="AA40" s="37">
        <f>Z40/Z4</f>
        <v>-1.1908540503566132E-2</v>
      </c>
      <c r="AB40" s="36"/>
      <c r="AC40" s="37">
        <f>AB40/AB4</f>
        <v>0</v>
      </c>
    </row>
    <row r="41" spans="1:29" ht="15.75" customHeight="1" x14ac:dyDescent="0.2">
      <c r="A41" s="47" t="s">
        <v>107</v>
      </c>
      <c r="B41" s="49">
        <f t="shared" si="0"/>
        <v>0</v>
      </c>
      <c r="C41" s="50">
        <f t="shared" si="2"/>
        <v>0</v>
      </c>
      <c r="D41" s="41">
        <v>0</v>
      </c>
      <c r="E41" s="42">
        <f>D41/D4</f>
        <v>0</v>
      </c>
      <c r="F41" s="41">
        <v>0</v>
      </c>
      <c r="G41" s="42">
        <f>F41/F4</f>
        <v>0</v>
      </c>
      <c r="H41" s="41">
        <v>0</v>
      </c>
      <c r="I41" s="42">
        <f>H41/H4</f>
        <v>0</v>
      </c>
      <c r="J41" s="41">
        <v>0</v>
      </c>
      <c r="K41" s="42">
        <f>J41/J4</f>
        <v>0</v>
      </c>
      <c r="L41" s="41">
        <v>0</v>
      </c>
      <c r="M41" s="42">
        <f>L41/L4</f>
        <v>0</v>
      </c>
      <c r="N41" s="41">
        <v>0</v>
      </c>
      <c r="O41" s="42">
        <f>N41/N4</f>
        <v>0</v>
      </c>
      <c r="P41" s="36">
        <v>0</v>
      </c>
      <c r="Q41" s="37">
        <f>P41/P4</f>
        <v>0</v>
      </c>
      <c r="R41" s="36"/>
      <c r="S41" s="37">
        <f>R41/R4</f>
        <v>0</v>
      </c>
      <c r="T41" s="36"/>
      <c r="U41" s="37">
        <f>T41/T4</f>
        <v>0</v>
      </c>
      <c r="V41" s="36">
        <v>0</v>
      </c>
      <c r="W41" s="37">
        <f>V41/V4</f>
        <v>0</v>
      </c>
      <c r="X41" s="36">
        <v>0</v>
      </c>
      <c r="Y41" s="37">
        <f>X41/X4</f>
        <v>0</v>
      </c>
      <c r="Z41" s="36">
        <v>0</v>
      </c>
      <c r="AA41" s="37">
        <f>Z41/Z4</f>
        <v>0</v>
      </c>
      <c r="AB41" s="36"/>
      <c r="AC41" s="37">
        <f>AB41/AB4</f>
        <v>0</v>
      </c>
    </row>
    <row r="42" spans="1:29" ht="15.75" customHeight="1" x14ac:dyDescent="0.2">
      <c r="A42" s="47" t="s">
        <v>108</v>
      </c>
      <c r="B42" s="49">
        <f t="shared" si="0"/>
        <v>-3200</v>
      </c>
      <c r="C42" s="50">
        <f t="shared" si="2"/>
        <v>-6.2927107500118922E-4</v>
      </c>
      <c r="D42" s="41">
        <v>-400</v>
      </c>
      <c r="E42" s="42">
        <f>D42/D4</f>
        <v>-8.9642232248456891E-4</v>
      </c>
      <c r="F42" s="41">
        <v>-400</v>
      </c>
      <c r="G42" s="42">
        <f>F42/F4</f>
        <v>-8.8057237204182718E-4</v>
      </c>
      <c r="H42" s="41">
        <v>-400</v>
      </c>
      <c r="I42" s="42">
        <f>H42/H4</f>
        <v>-9.2953000639051878E-4</v>
      </c>
      <c r="J42" s="41">
        <v>-400</v>
      </c>
      <c r="K42" s="42">
        <f>J42/J4</f>
        <v>-9.312417643306467E-4</v>
      </c>
      <c r="L42" s="41">
        <v>-400</v>
      </c>
      <c r="M42" s="42">
        <f>L42/L4</f>
        <v>-9.1029290950095463E-4</v>
      </c>
      <c r="N42" s="41">
        <v>0</v>
      </c>
      <c r="O42" s="42">
        <f>N42/N4</f>
        <v>0</v>
      </c>
      <c r="P42" s="36"/>
      <c r="Q42" s="37">
        <f>P42/P4</f>
        <v>0</v>
      </c>
      <c r="R42" s="36"/>
      <c r="S42" s="37">
        <f>R42/R4</f>
        <v>0</v>
      </c>
      <c r="T42" s="36"/>
      <c r="U42" s="37">
        <f>T42/T4</f>
        <v>0</v>
      </c>
      <c r="V42" s="36">
        <v>-400</v>
      </c>
      <c r="W42" s="37">
        <f>V42/V4</f>
        <v>-9.2047229801800218E-4</v>
      </c>
      <c r="X42" s="36">
        <v>-400</v>
      </c>
      <c r="Y42" s="37">
        <f>X42/X4</f>
        <v>-8.8881592697701657E-4</v>
      </c>
      <c r="Z42" s="36">
        <v>-400</v>
      </c>
      <c r="AA42" s="37">
        <f>Z42/Z4</f>
        <v>-1.0585369336503227E-3</v>
      </c>
      <c r="AB42" s="36"/>
      <c r="AC42" s="37">
        <f>AB42/AB4</f>
        <v>0</v>
      </c>
    </row>
    <row r="43" spans="1:29" ht="15.75" customHeight="1" x14ac:dyDescent="0.2">
      <c r="A43" s="47" t="s">
        <v>109</v>
      </c>
      <c r="B43" s="49">
        <f t="shared" si="0"/>
        <v>-720</v>
      </c>
      <c r="C43" s="50">
        <f t="shared" si="2"/>
        <v>-1.4158599187526758E-4</v>
      </c>
      <c r="D43" s="41">
        <v>-90</v>
      </c>
      <c r="E43" s="42">
        <f>D43/D4</f>
        <v>-2.0169502255902802E-4</v>
      </c>
      <c r="F43" s="41">
        <v>-90</v>
      </c>
      <c r="G43" s="42">
        <f>F43/F4</f>
        <v>-1.9812878370941111E-4</v>
      </c>
      <c r="H43" s="41">
        <v>-90</v>
      </c>
      <c r="I43" s="42">
        <f>H43/H4</f>
        <v>-2.0914425143786673E-4</v>
      </c>
      <c r="J43" s="41">
        <v>-90</v>
      </c>
      <c r="K43" s="42">
        <f>J43/J4</f>
        <v>-2.0952939697439551E-4</v>
      </c>
      <c r="L43" s="41">
        <v>-90</v>
      </c>
      <c r="M43" s="42">
        <f>L43/L4</f>
        <v>-2.0481590463771479E-4</v>
      </c>
      <c r="N43" s="41">
        <v>0</v>
      </c>
      <c r="O43" s="42">
        <f>N43/N4</f>
        <v>0</v>
      </c>
      <c r="P43" s="36"/>
      <c r="Q43" s="37">
        <f>P43/P4</f>
        <v>0</v>
      </c>
      <c r="R43" s="36"/>
      <c r="S43" s="37">
        <f>R43/R4</f>
        <v>0</v>
      </c>
      <c r="T43" s="36"/>
      <c r="U43" s="37">
        <f>T43/T4</f>
        <v>0</v>
      </c>
      <c r="V43" s="36">
        <v>-90</v>
      </c>
      <c r="W43" s="37">
        <f>V43/V4</f>
        <v>-2.0710626705405048E-4</v>
      </c>
      <c r="X43" s="36">
        <v>-90</v>
      </c>
      <c r="Y43" s="37">
        <f>X43/X4</f>
        <v>-1.9998358356982873E-4</v>
      </c>
      <c r="Z43" s="36">
        <v>-90</v>
      </c>
      <c r="AA43" s="37">
        <f>Z43/Z4</f>
        <v>-2.3817081007132263E-4</v>
      </c>
      <c r="AB43" s="36"/>
      <c r="AC43" s="37">
        <f>AB43/AB4</f>
        <v>0</v>
      </c>
    </row>
    <row r="44" spans="1:29" ht="15.75" customHeight="1" x14ac:dyDescent="0.2">
      <c r="A44" s="47" t="s">
        <v>110</v>
      </c>
      <c r="B44" s="49">
        <f t="shared" si="0"/>
        <v>0</v>
      </c>
      <c r="C44" s="50">
        <f t="shared" si="2"/>
        <v>0</v>
      </c>
      <c r="D44" s="41">
        <v>0</v>
      </c>
      <c r="E44" s="42">
        <f>D44/D4</f>
        <v>0</v>
      </c>
      <c r="F44" s="41">
        <v>0</v>
      </c>
      <c r="G44" s="42">
        <f>F44/F4</f>
        <v>0</v>
      </c>
      <c r="H44" s="41">
        <v>0</v>
      </c>
      <c r="I44" s="42">
        <f>H44/H4</f>
        <v>0</v>
      </c>
      <c r="J44" s="41">
        <v>0</v>
      </c>
      <c r="K44" s="42">
        <f>J44/J4</f>
        <v>0</v>
      </c>
      <c r="L44" s="41">
        <v>0</v>
      </c>
      <c r="M44" s="42">
        <f>L44/L4</f>
        <v>0</v>
      </c>
      <c r="N44" s="41">
        <v>0</v>
      </c>
      <c r="O44" s="42">
        <f>N44/N4</f>
        <v>0</v>
      </c>
      <c r="P44" s="36">
        <v>0</v>
      </c>
      <c r="Q44" s="37">
        <f>P44/P4</f>
        <v>0</v>
      </c>
      <c r="R44" s="36">
        <v>0</v>
      </c>
      <c r="S44" s="37">
        <f>R44/R4</f>
        <v>0</v>
      </c>
      <c r="T44" s="36"/>
      <c r="U44" s="37">
        <f>T44/T4</f>
        <v>0</v>
      </c>
      <c r="V44" s="36">
        <v>0</v>
      </c>
      <c r="W44" s="37">
        <f>V44/V4</f>
        <v>0</v>
      </c>
      <c r="X44" s="36">
        <v>0</v>
      </c>
      <c r="Y44" s="37">
        <f>X44/X4</f>
        <v>0</v>
      </c>
      <c r="Z44" s="36">
        <v>0</v>
      </c>
      <c r="AA44" s="37">
        <f>Z44/Z4</f>
        <v>0</v>
      </c>
      <c r="AB44" s="36"/>
      <c r="AC44" s="37">
        <f>AB44/AB4</f>
        <v>0</v>
      </c>
    </row>
    <row r="45" spans="1:29" ht="15.75" customHeight="1" x14ac:dyDescent="0.2">
      <c r="A45" s="47" t="s">
        <v>111</v>
      </c>
      <c r="B45" s="49">
        <f t="shared" si="0"/>
        <v>-1912.26</v>
      </c>
      <c r="C45" s="50">
        <f t="shared" si="2"/>
        <v>-3.7604059558805442E-4</v>
      </c>
      <c r="D45" s="41">
        <v>-300</v>
      </c>
      <c r="E45" s="42">
        <f>D45/D4</f>
        <v>-6.7231674186342665E-4</v>
      </c>
      <c r="F45" s="41">
        <v>-300</v>
      </c>
      <c r="G45" s="42">
        <f>F45/F4</f>
        <v>-6.6042927903137041E-4</v>
      </c>
      <c r="H45" s="41">
        <v>-300</v>
      </c>
      <c r="I45" s="42">
        <f>H45/H4</f>
        <v>-6.9714750479288909E-4</v>
      </c>
      <c r="J45" s="41">
        <v>-300</v>
      </c>
      <c r="K45" s="42">
        <f>J45/J4</f>
        <v>-6.9843132324798503E-4</v>
      </c>
      <c r="L45" s="41">
        <v>-300</v>
      </c>
      <c r="M45" s="42">
        <f>L45/L4</f>
        <v>-6.8271968212571597E-4</v>
      </c>
      <c r="N45" s="41">
        <v>0</v>
      </c>
      <c r="O45" s="42">
        <f>N45/N4</f>
        <v>0</v>
      </c>
      <c r="P45" s="36"/>
      <c r="Q45" s="37">
        <f>P45/P4</f>
        <v>0</v>
      </c>
      <c r="R45" s="36"/>
      <c r="S45" s="37">
        <f>R45/R4</f>
        <v>0</v>
      </c>
      <c r="T45" s="36">
        <v>487.74</v>
      </c>
      <c r="U45" s="37">
        <f>T45/T4</f>
        <v>1.2269659823477856E-3</v>
      </c>
      <c r="V45" s="36">
        <v>-300</v>
      </c>
      <c r="W45" s="37">
        <f>V45/V4</f>
        <v>-6.9035422351350166E-4</v>
      </c>
      <c r="X45" s="36">
        <v>-300</v>
      </c>
      <c r="Y45" s="37">
        <f>X45/X4</f>
        <v>-6.666119452327624E-4</v>
      </c>
      <c r="Z45" s="36">
        <v>-300</v>
      </c>
      <c r="AA45" s="37">
        <f>Z45/Z4</f>
        <v>-7.9390270023774212E-4</v>
      </c>
      <c r="AB45" s="36"/>
      <c r="AC45" s="37">
        <f>AB45/AB4</f>
        <v>0</v>
      </c>
    </row>
    <row r="46" spans="1:29" ht="15.75" customHeight="1" x14ac:dyDescent="0.2">
      <c r="A46" s="35" t="s">
        <v>112</v>
      </c>
      <c r="B46" s="49">
        <f t="shared" si="0"/>
        <v>-27800.09</v>
      </c>
      <c r="C46" s="50">
        <f t="shared" si="2"/>
        <v>-5.4668101623218156E-3</v>
      </c>
      <c r="D46" s="41">
        <f>SUM(D47:D51)</f>
        <v>-4437</v>
      </c>
      <c r="E46" s="42">
        <f>D46/D4</f>
        <v>-9.9435646121600815E-3</v>
      </c>
      <c r="F46" s="41">
        <f>SUM(F47:F51)</f>
        <v>-4437</v>
      </c>
      <c r="G46" s="42">
        <f>F46/F4</f>
        <v>-9.7677490368739683E-3</v>
      </c>
      <c r="H46" s="41">
        <f>SUM(H47:H51)</f>
        <v>-4437</v>
      </c>
      <c r="I46" s="42">
        <f>H46/H4</f>
        <v>-1.0310811595886829E-2</v>
      </c>
      <c r="J46" s="41">
        <f>SUM(J47:J51)</f>
        <v>-4437</v>
      </c>
      <c r="K46" s="42">
        <f>J46/J4</f>
        <v>-1.0329799270837698E-2</v>
      </c>
      <c r="L46" s="41">
        <f>SUM(L47:L51)</f>
        <v>-4437</v>
      </c>
      <c r="M46" s="42">
        <f>L46/L4</f>
        <v>-1.009742409863934E-2</v>
      </c>
      <c r="N46" s="41">
        <v>0</v>
      </c>
      <c r="O46" s="42">
        <f>N46/N4</f>
        <v>0</v>
      </c>
      <c r="P46" s="36"/>
      <c r="Q46" s="37">
        <f>P46/P4</f>
        <v>0</v>
      </c>
      <c r="R46" s="36"/>
      <c r="S46" s="37">
        <f>R46/R4</f>
        <v>0</v>
      </c>
      <c r="T46" s="36"/>
      <c r="U46" s="37">
        <f>T46/T4</f>
        <v>0</v>
      </c>
      <c r="V46" s="36">
        <f>SUM(V47:V51)</f>
        <v>3258.91</v>
      </c>
      <c r="W46" s="37">
        <f>V46/V4</f>
        <v>7.4993409418346183E-3</v>
      </c>
      <c r="X46" s="36">
        <f>SUM(X47:X51)</f>
        <v>-4437</v>
      </c>
      <c r="Y46" s="37">
        <f>X46/X4</f>
        <v>-9.8591906699925565E-3</v>
      </c>
      <c r="Z46" s="36">
        <f>SUM(Z47:Z51)</f>
        <v>-4437</v>
      </c>
      <c r="AA46" s="37">
        <f>Z46/Z4</f>
        <v>-1.1741820936516207E-2</v>
      </c>
      <c r="AB46" s="36"/>
      <c r="AC46" s="37">
        <f>AB46/AB4</f>
        <v>0</v>
      </c>
    </row>
    <row r="47" spans="1:29" ht="15.75" customHeight="1" x14ac:dyDescent="0.2">
      <c r="A47" s="47" t="s">
        <v>113</v>
      </c>
      <c r="B47" s="49">
        <f t="shared" si="0"/>
        <v>0</v>
      </c>
      <c r="C47" s="50">
        <f t="shared" si="2"/>
        <v>0</v>
      </c>
      <c r="D47" s="41">
        <v>0</v>
      </c>
      <c r="E47" s="42">
        <f>D47/D4</f>
        <v>0</v>
      </c>
      <c r="F47" s="41">
        <v>0</v>
      </c>
      <c r="G47" s="42">
        <f>F47/F4</f>
        <v>0</v>
      </c>
      <c r="H47" s="41">
        <v>0</v>
      </c>
      <c r="I47" s="42">
        <f>H47/H4</f>
        <v>0</v>
      </c>
      <c r="J47" s="41">
        <v>0</v>
      </c>
      <c r="K47" s="42">
        <f>J47/J4</f>
        <v>0</v>
      </c>
      <c r="L47" s="41">
        <v>0</v>
      </c>
      <c r="M47" s="42">
        <f>L47/L4</f>
        <v>0</v>
      </c>
      <c r="N47" s="41">
        <v>0</v>
      </c>
      <c r="O47" s="42">
        <f>N47/N4</f>
        <v>0</v>
      </c>
      <c r="P47" s="36">
        <v>0</v>
      </c>
      <c r="Q47" s="37">
        <f>P47/P4</f>
        <v>0</v>
      </c>
      <c r="R47" s="36"/>
      <c r="S47" s="37">
        <f>R47/R4</f>
        <v>0</v>
      </c>
      <c r="T47" s="36"/>
      <c r="U47" s="37">
        <f>T47/T4</f>
        <v>0</v>
      </c>
      <c r="V47" s="36">
        <v>0</v>
      </c>
      <c r="W47" s="37">
        <f>V47/V4</f>
        <v>0</v>
      </c>
      <c r="X47" s="36">
        <v>0</v>
      </c>
      <c r="Y47" s="37">
        <f>X47/X4</f>
        <v>0</v>
      </c>
      <c r="Z47" s="36">
        <v>0</v>
      </c>
      <c r="AA47" s="37">
        <f>Z47/Z4</f>
        <v>0</v>
      </c>
      <c r="AB47" s="36"/>
      <c r="AC47" s="37">
        <f>AB47/AB4</f>
        <v>0</v>
      </c>
    </row>
    <row r="48" spans="1:29" ht="15.75" customHeight="1" x14ac:dyDescent="0.2">
      <c r="A48" s="47" t="s">
        <v>114</v>
      </c>
      <c r="B48" s="49">
        <f t="shared" si="0"/>
        <v>-18579.800000000003</v>
      </c>
      <c r="C48" s="50">
        <f t="shared" si="2"/>
        <v>-3.6536658497834679E-3</v>
      </c>
      <c r="D48" s="41">
        <v>-3000</v>
      </c>
      <c r="E48" s="42">
        <f>D48/D4</f>
        <v>-6.7231674186342674E-3</v>
      </c>
      <c r="F48" s="41">
        <v>-3000</v>
      </c>
      <c r="G48" s="42">
        <f>F48/F4</f>
        <v>-6.6042927903137037E-3</v>
      </c>
      <c r="H48" s="41">
        <v>-3000</v>
      </c>
      <c r="I48" s="42">
        <f>H48/H4</f>
        <v>-6.9714750479288913E-3</v>
      </c>
      <c r="J48" s="41">
        <v>-3000</v>
      </c>
      <c r="K48" s="42">
        <f>J48/J4</f>
        <v>-6.9843132324798503E-3</v>
      </c>
      <c r="L48" s="41">
        <v>-3000</v>
      </c>
      <c r="M48" s="42">
        <f>L48/L4</f>
        <v>-6.8271968212571602E-3</v>
      </c>
      <c r="N48" s="41">
        <v>-367.69</v>
      </c>
      <c r="O48" s="42">
        <f>N48/N4</f>
        <v>-9.3630471958031428E-4</v>
      </c>
      <c r="P48" s="36">
        <v>810.23</v>
      </c>
      <c r="Q48" s="37">
        <f>P48/P4</f>
        <v>1.9052585870672112E-3</v>
      </c>
      <c r="R48" s="36">
        <v>515</v>
      </c>
      <c r="S48" s="37">
        <f>R48/R4</f>
        <v>1.2636619027676208E-3</v>
      </c>
      <c r="T48" s="36">
        <v>337.35</v>
      </c>
      <c r="U48" s="37">
        <f>T48/T4</f>
        <v>8.4864266647194299E-4</v>
      </c>
      <c r="V48" s="36">
        <v>1125.31</v>
      </c>
      <c r="W48" s="37"/>
      <c r="X48" s="36">
        <v>-3000</v>
      </c>
      <c r="Y48" s="37">
        <f>X48/X4</f>
        <v>-6.6661194523276249E-3</v>
      </c>
      <c r="Z48" s="36">
        <v>-3000</v>
      </c>
      <c r="AA48" s="37">
        <f>Z48/Z4</f>
        <v>-7.9390270023774207E-3</v>
      </c>
      <c r="AB48" s="36"/>
      <c r="AC48" s="37">
        <f>AB48/AB4</f>
        <v>0</v>
      </c>
    </row>
    <row r="49" spans="1:29" ht="15.75" customHeight="1" x14ac:dyDescent="0.2">
      <c r="A49" s="47" t="s">
        <v>115</v>
      </c>
      <c r="B49" s="49">
        <f t="shared" si="0"/>
        <v>0</v>
      </c>
      <c r="C49" s="50">
        <f t="shared" si="2"/>
        <v>0</v>
      </c>
      <c r="D49" s="41">
        <v>0</v>
      </c>
      <c r="E49" s="42">
        <f>D49/D4</f>
        <v>0</v>
      </c>
      <c r="F49" s="41">
        <v>0</v>
      </c>
      <c r="G49" s="42">
        <f>F49/F4</f>
        <v>0</v>
      </c>
      <c r="H49" s="41">
        <v>0</v>
      </c>
      <c r="I49" s="42">
        <f>H49/H4</f>
        <v>0</v>
      </c>
      <c r="J49" s="41">
        <v>0</v>
      </c>
      <c r="K49" s="42">
        <f>J49/J4</f>
        <v>0</v>
      </c>
      <c r="L49" s="41">
        <v>0</v>
      </c>
      <c r="M49" s="42">
        <f>L49/L4</f>
        <v>0</v>
      </c>
      <c r="N49" s="41">
        <v>0</v>
      </c>
      <c r="O49" s="42">
        <f>N49/N4</f>
        <v>0</v>
      </c>
      <c r="P49" s="36">
        <v>0</v>
      </c>
      <c r="Q49" s="37">
        <f>P49/P4</f>
        <v>0</v>
      </c>
      <c r="R49" s="36">
        <v>0</v>
      </c>
      <c r="S49" s="37">
        <f>R49/R4</f>
        <v>0</v>
      </c>
      <c r="T49" s="36"/>
      <c r="U49" s="37">
        <f>T49/T4</f>
        <v>0</v>
      </c>
      <c r="V49" s="36">
        <v>0</v>
      </c>
      <c r="W49" s="37">
        <f>V49/V4</f>
        <v>0</v>
      </c>
      <c r="X49" s="36">
        <v>0</v>
      </c>
      <c r="Y49" s="37">
        <f>X49/X4</f>
        <v>0</v>
      </c>
      <c r="Z49" s="36">
        <v>0</v>
      </c>
      <c r="AA49" s="37">
        <f>Z49/Z4</f>
        <v>0</v>
      </c>
      <c r="AB49" s="36"/>
      <c r="AC49" s="37">
        <f>AB49/AB4</f>
        <v>0</v>
      </c>
    </row>
    <row r="50" spans="1:29" ht="15.75" customHeight="1" x14ac:dyDescent="0.2">
      <c r="A50" s="47" t="s">
        <v>116</v>
      </c>
      <c r="B50" s="49">
        <f t="shared" si="0"/>
        <v>-621.17999999999984</v>
      </c>
      <c r="C50" s="50">
        <f t="shared" si="2"/>
        <v>-1.2215331449038708E-4</v>
      </c>
      <c r="D50" s="41">
        <v>-937</v>
      </c>
      <c r="E50" s="42">
        <f>D50/D4</f>
        <v>-2.0998692904201028E-3</v>
      </c>
      <c r="F50" s="41">
        <v>-937</v>
      </c>
      <c r="G50" s="42">
        <f>F50/F4</f>
        <v>-2.0627407815079803E-3</v>
      </c>
      <c r="H50" s="41">
        <v>-937</v>
      </c>
      <c r="I50" s="42">
        <f>H50/H4</f>
        <v>-2.1774240399697904E-3</v>
      </c>
      <c r="J50" s="41">
        <v>-937</v>
      </c>
      <c r="K50" s="42">
        <f>J50/J4</f>
        <v>-2.1814338329445397E-3</v>
      </c>
      <c r="L50" s="41">
        <v>-937</v>
      </c>
      <c r="M50" s="42">
        <f>L50/L4</f>
        <v>-2.1323611405059863E-3</v>
      </c>
      <c r="N50" s="41">
        <v>-925.25</v>
      </c>
      <c r="O50" s="42">
        <f>N50/N4</f>
        <v>-2.3561041687064806E-3</v>
      </c>
      <c r="P50" s="36">
        <v>4229.47</v>
      </c>
      <c r="Q50" s="37">
        <f>P50/P4</f>
        <v>9.9456130188257143E-3</v>
      </c>
      <c r="R50" s="36"/>
      <c r="S50" s="37">
        <f>R50/R4</f>
        <v>0</v>
      </c>
      <c r="T50" s="36"/>
      <c r="U50" s="37">
        <f>T50/T4</f>
        <v>0</v>
      </c>
      <c r="V50" s="36">
        <v>2633.6</v>
      </c>
      <c r="W50" s="37">
        <f>V50/V4</f>
        <v>6.0603896101505258E-3</v>
      </c>
      <c r="X50" s="36">
        <v>-937</v>
      </c>
      <c r="Y50" s="37">
        <f>X50/X4</f>
        <v>-2.0820513089436616E-3</v>
      </c>
      <c r="Z50" s="36">
        <v>-937</v>
      </c>
      <c r="AA50" s="37">
        <f>Z50/Z4</f>
        <v>-2.479622767075881E-3</v>
      </c>
      <c r="AB50" s="36"/>
      <c r="AC50" s="37">
        <f>AB50/AB4</f>
        <v>0</v>
      </c>
    </row>
    <row r="51" spans="1:29" ht="15.75" customHeight="1" x14ac:dyDescent="0.2">
      <c r="A51" s="47" t="s">
        <v>117</v>
      </c>
      <c r="B51" s="49">
        <f t="shared" si="0"/>
        <v>-3337</v>
      </c>
      <c r="C51" s="50">
        <f t="shared" si="2"/>
        <v>-6.5621174289967762E-4</v>
      </c>
      <c r="D51" s="41">
        <v>-500</v>
      </c>
      <c r="E51" s="42">
        <f>D51/D4</f>
        <v>-1.1205279031057112E-3</v>
      </c>
      <c r="F51" s="41">
        <v>-500</v>
      </c>
      <c r="G51" s="42">
        <f>F51/F4</f>
        <v>-1.1007154650522839E-3</v>
      </c>
      <c r="H51" s="41">
        <v>-500</v>
      </c>
      <c r="I51" s="42">
        <f>H51/H4</f>
        <v>-1.1619125079881485E-3</v>
      </c>
      <c r="J51" s="41">
        <v>-500</v>
      </c>
      <c r="K51" s="42">
        <f>J51/J4</f>
        <v>-1.1640522054133084E-3</v>
      </c>
      <c r="L51" s="41">
        <v>-500</v>
      </c>
      <c r="M51" s="42">
        <f>L51/L4</f>
        <v>-1.1378661368761933E-3</v>
      </c>
      <c r="N51" s="41">
        <v>0</v>
      </c>
      <c r="O51" s="42">
        <f>N51/N4</f>
        <v>0</v>
      </c>
      <c r="P51" s="36"/>
      <c r="Q51" s="37">
        <f>P51/P4</f>
        <v>0</v>
      </c>
      <c r="R51" s="36"/>
      <c r="S51" s="37">
        <f>R51/R4</f>
        <v>0</v>
      </c>
      <c r="T51" s="36">
        <v>663</v>
      </c>
      <c r="U51" s="37">
        <f>T51/T4</f>
        <v>1.6678526393090209E-3</v>
      </c>
      <c r="V51" s="36">
        <v>-500</v>
      </c>
      <c r="W51" s="37">
        <f>V51/V4</f>
        <v>-1.1505903725225028E-3</v>
      </c>
      <c r="X51" s="36">
        <v>-500</v>
      </c>
      <c r="Y51" s="37">
        <f>X51/X4</f>
        <v>-1.1110199087212707E-3</v>
      </c>
      <c r="Z51" s="36">
        <v>-500</v>
      </c>
      <c r="AA51" s="37">
        <f>Z51/Z4</f>
        <v>-1.3231711670629036E-3</v>
      </c>
      <c r="AB51" s="36"/>
      <c r="AC51" s="37">
        <f>AB51/AB4</f>
        <v>0</v>
      </c>
    </row>
    <row r="52" spans="1:29" ht="15.75" customHeight="1" x14ac:dyDescent="0.2">
      <c r="A52" s="48" t="s">
        <v>118</v>
      </c>
      <c r="B52" s="49" t="e">
        <f t="shared" si="0"/>
        <v>#REF!</v>
      </c>
      <c r="C52" s="50" t="e">
        <f t="shared" si="2"/>
        <v>#REF!</v>
      </c>
      <c r="D52" s="61" t="e">
        <f>D10+D11+#REF!+D24+D36+D46</f>
        <v>#REF!</v>
      </c>
      <c r="E52" s="62" t="e">
        <f>D52/D4</f>
        <v>#REF!</v>
      </c>
      <c r="F52" s="61" t="e">
        <f>F10+F11+#REF!+F24+F36+F46</f>
        <v>#REF!</v>
      </c>
      <c r="G52" s="62" t="e">
        <f>F52/F4</f>
        <v>#REF!</v>
      </c>
      <c r="H52" s="61" t="e">
        <f>H10+H11+#REF!+H24+H36+H46</f>
        <v>#REF!</v>
      </c>
      <c r="I52" s="62" t="e">
        <f>H52/H4</f>
        <v>#REF!</v>
      </c>
      <c r="J52" s="61" t="e">
        <f>J10+J11+#REF!+J24+J36+J46</f>
        <v>#REF!</v>
      </c>
      <c r="K52" s="62" t="e">
        <f>J52/J4</f>
        <v>#REF!</v>
      </c>
      <c r="L52" s="61" t="e">
        <f>L10+L11+#REF!+L24+L36+L46</f>
        <v>#REF!</v>
      </c>
      <c r="M52" s="62" t="e">
        <f>L52/L4</f>
        <v>#REF!</v>
      </c>
      <c r="N52" s="61" t="e">
        <f>N10+N11+#REF!+N24+N36+N46</f>
        <v>#REF!</v>
      </c>
      <c r="O52" s="62" t="e">
        <f>N52/N4</f>
        <v>#REF!</v>
      </c>
      <c r="P52" s="52" t="e">
        <f>P10+P11+#REF!+P24+P36+P46</f>
        <v>#REF!</v>
      </c>
      <c r="Q52" s="38" t="e">
        <f>P52/P4</f>
        <v>#REF!</v>
      </c>
      <c r="R52" s="52" t="e">
        <f>R10+R11+#REF!+R24+R36+R46</f>
        <v>#REF!</v>
      </c>
      <c r="S52" s="38" t="e">
        <f>R52/R4</f>
        <v>#REF!</v>
      </c>
      <c r="T52" s="52" t="e">
        <f>T10+T11+#REF!+T24+T36+T46</f>
        <v>#REF!</v>
      </c>
      <c r="U52" s="38" t="e">
        <f>T52/T4</f>
        <v>#REF!</v>
      </c>
      <c r="V52" s="52" t="e">
        <f>V10+V11+#REF!+V24+V36+V46</f>
        <v>#REF!</v>
      </c>
      <c r="W52" s="38" t="e">
        <f>V52/V4</f>
        <v>#REF!</v>
      </c>
      <c r="X52" s="52" t="e">
        <f>X10+X11+#REF!+X24+X36+X46</f>
        <v>#REF!</v>
      </c>
      <c r="Y52" s="38" t="e">
        <f>X52/X4</f>
        <v>#REF!</v>
      </c>
      <c r="Z52" s="52" t="e">
        <f>Z10+Z11+#REF!+Z24+Z36+Z46</f>
        <v>#REF!</v>
      </c>
      <c r="AA52" s="38" t="e">
        <f>Z52/Z4</f>
        <v>#REF!</v>
      </c>
      <c r="AB52" s="52"/>
      <c r="AC52" s="38">
        <f>AB52/AB4</f>
        <v>0</v>
      </c>
    </row>
    <row r="53" spans="1:29" ht="15.75" customHeight="1" x14ac:dyDescent="0.2">
      <c r="A53" s="47" t="s">
        <v>119</v>
      </c>
      <c r="B53" s="49">
        <f t="shared" si="0"/>
        <v>-205541.227839984</v>
      </c>
      <c r="C53" s="50">
        <f t="shared" si="2"/>
        <v>-4.0419109187478465E-2</v>
      </c>
      <c r="D53" s="41">
        <f>E53*D4</f>
        <v>-21418.475999999999</v>
      </c>
      <c r="E53" s="42">
        <v>-4.8000000000000001E-2</v>
      </c>
      <c r="F53" s="41">
        <f>G53*F4</f>
        <v>-21804</v>
      </c>
      <c r="G53" s="42">
        <v>-4.8000000000000001E-2</v>
      </c>
      <c r="H53" s="41">
        <f>I53*H4</f>
        <v>-20655.600000000002</v>
      </c>
      <c r="I53" s="42">
        <v>-4.8000000000000001E-2</v>
      </c>
      <c r="J53" s="41">
        <f>K53*J4</f>
        <v>-20617.632000000001</v>
      </c>
      <c r="K53" s="42">
        <v>-4.8000000000000001E-2</v>
      </c>
      <c r="L53" s="41">
        <f>M53*L4</f>
        <v>-21092.112000000001</v>
      </c>
      <c r="M53" s="42">
        <v>-4.8000000000000001E-2</v>
      </c>
      <c r="N53" s="41">
        <f>O53*N4</f>
        <v>-18849.7608</v>
      </c>
      <c r="O53" s="42">
        <v>-4.8000000000000001E-2</v>
      </c>
      <c r="P53" s="36"/>
      <c r="Q53" s="37">
        <v>-4.8000000000000001E-2</v>
      </c>
      <c r="R53" s="36">
        <f>S53*R4</f>
        <v>-19562.19456</v>
      </c>
      <c r="S53" s="37">
        <v>-4.8000000000000001E-2</v>
      </c>
      <c r="T53" s="36">
        <f>U53*T4</f>
        <v>-19080.822399984001</v>
      </c>
      <c r="U53" s="37">
        <v>-4.8000000000000001E-2</v>
      </c>
      <c r="V53" s="36">
        <f>W53*V4</f>
        <v>-20858.856960000001</v>
      </c>
      <c r="W53" s="37">
        <v>-4.8000000000000001E-2</v>
      </c>
      <c r="X53" s="36">
        <f>Y53*X4</f>
        <v>-21601.773120000002</v>
      </c>
      <c r="Y53" s="37">
        <v>-4.8000000000000001E-2</v>
      </c>
      <c r="Z53" s="36">
        <v>0</v>
      </c>
      <c r="AA53" s="37">
        <v>-4.8000000000000001E-2</v>
      </c>
      <c r="AB53" s="36"/>
      <c r="AC53" s="37">
        <v>-4.8000000000000001E-2</v>
      </c>
    </row>
    <row r="54" spans="1:29" ht="15.75" customHeight="1" x14ac:dyDescent="0.2">
      <c r="A54" s="47" t="s">
        <v>161</v>
      </c>
      <c r="B54" s="49"/>
      <c r="C54" s="50"/>
      <c r="D54" s="41"/>
      <c r="E54" s="42"/>
      <c r="F54" s="41"/>
      <c r="G54" s="42"/>
      <c r="H54" s="41"/>
      <c r="I54" s="42"/>
      <c r="J54" s="41"/>
      <c r="K54" s="42"/>
      <c r="L54" s="41"/>
      <c r="M54" s="42"/>
      <c r="N54" s="41"/>
      <c r="O54" s="42"/>
      <c r="P54" s="36">
        <v>4804</v>
      </c>
      <c r="Q54" s="37"/>
      <c r="R54" s="36">
        <v>4804</v>
      </c>
      <c r="S54" s="37"/>
      <c r="T54" s="36"/>
      <c r="U54" s="37"/>
      <c r="V54" s="36">
        <v>8453.49</v>
      </c>
      <c r="W54" s="37"/>
      <c r="X54" s="36">
        <v>22850</v>
      </c>
      <c r="Y54" s="37"/>
      <c r="Z54" s="36">
        <v>22850</v>
      </c>
      <c r="AA54" s="37"/>
      <c r="AB54" s="36"/>
      <c r="AC54" s="37"/>
    </row>
    <row r="55" spans="1:29" ht="15.75" customHeight="1" x14ac:dyDescent="0.2">
      <c r="A55" s="47" t="s">
        <v>120</v>
      </c>
      <c r="B55" s="49">
        <f t="shared" si="0"/>
        <v>-157653.22</v>
      </c>
      <c r="C55" s="50">
        <f t="shared" si="2"/>
        <v>-3.1002066008374685E-2</v>
      </c>
      <c r="D55" s="41">
        <v>0</v>
      </c>
      <c r="E55" s="42">
        <f>D55/D4</f>
        <v>0</v>
      </c>
      <c r="F55" s="41">
        <v>0</v>
      </c>
      <c r="G55" s="42">
        <f>F55/F4</f>
        <v>0</v>
      </c>
      <c r="H55" s="41">
        <v>0</v>
      </c>
      <c r="I55" s="42">
        <f>H55/H4</f>
        <v>0</v>
      </c>
      <c r="J55" s="41">
        <v>0</v>
      </c>
      <c r="K55" s="42">
        <f>J55/J4</f>
        <v>0</v>
      </c>
      <c r="L55" s="41">
        <v>-156000</v>
      </c>
      <c r="M55" s="42">
        <f>L55/L4</f>
        <v>-0.3550142347053723</v>
      </c>
      <c r="N55" s="41">
        <v>-1653.22</v>
      </c>
      <c r="O55" s="42">
        <f>N55/N4</f>
        <v>-4.2098444029061632E-3</v>
      </c>
      <c r="P55" s="36">
        <v>0</v>
      </c>
      <c r="Q55" s="37">
        <f>P55/P4</f>
        <v>0</v>
      </c>
      <c r="R55" s="36">
        <v>0</v>
      </c>
      <c r="S55" s="37">
        <f>R55/R4</f>
        <v>0</v>
      </c>
      <c r="T55" s="36">
        <v>0</v>
      </c>
      <c r="U55" s="37">
        <f>T55/T4</f>
        <v>0</v>
      </c>
      <c r="V55" s="36"/>
      <c r="W55" s="37">
        <f>V55/V4</f>
        <v>0</v>
      </c>
      <c r="X55" s="36"/>
      <c r="Y55" s="37">
        <f>X55/X4</f>
        <v>0</v>
      </c>
      <c r="Z55" s="36"/>
      <c r="AA55" s="37">
        <f>Z55/Z4</f>
        <v>0</v>
      </c>
      <c r="AB55" s="36"/>
      <c r="AC55" s="37">
        <f>AB55/AB4</f>
        <v>0</v>
      </c>
    </row>
    <row r="56" spans="1:29" ht="15.75" customHeight="1" x14ac:dyDescent="0.2">
      <c r="A56" s="48" t="s">
        <v>121</v>
      </c>
      <c r="B56" s="49" t="e">
        <f t="shared" si="0"/>
        <v>#REF!</v>
      </c>
      <c r="C56" s="50" t="e">
        <f t="shared" si="2"/>
        <v>#REF!</v>
      </c>
      <c r="D56" s="61" t="e">
        <f>SUM(D52:D55)</f>
        <v>#REF!</v>
      </c>
      <c r="E56" s="62" t="e">
        <f>D56/D4</f>
        <v>#REF!</v>
      </c>
      <c r="F56" s="61" t="e">
        <f>SUM(F52:F55)</f>
        <v>#REF!</v>
      </c>
      <c r="G56" s="62" t="e">
        <f>F56/F4</f>
        <v>#REF!</v>
      </c>
      <c r="H56" s="61" t="e">
        <f>SUM(H52:H55)</f>
        <v>#REF!</v>
      </c>
      <c r="I56" s="62" t="e">
        <f>H56/H4</f>
        <v>#REF!</v>
      </c>
      <c r="J56" s="61" t="e">
        <f>SUM(J52:J55)</f>
        <v>#REF!</v>
      </c>
      <c r="K56" s="62" t="e">
        <f>J56/J4</f>
        <v>#REF!</v>
      </c>
      <c r="L56" s="61" t="e">
        <f>SUM(L52:L55)</f>
        <v>#REF!</v>
      </c>
      <c r="M56" s="62" t="e">
        <f>L56/L4</f>
        <v>#REF!</v>
      </c>
      <c r="N56" s="61" t="e">
        <f>SUM(N52:N55)</f>
        <v>#REF!</v>
      </c>
      <c r="O56" s="62" t="e">
        <f>N56/N4</f>
        <v>#REF!</v>
      </c>
      <c r="P56" s="52" t="e">
        <f>SUM(P52:P55)</f>
        <v>#REF!</v>
      </c>
      <c r="Q56" s="38" t="e">
        <f>P56/P4</f>
        <v>#REF!</v>
      </c>
      <c r="R56" s="52" t="e">
        <f>SUM(R52:R55)</f>
        <v>#REF!</v>
      </c>
      <c r="S56" s="38" t="e">
        <f>R56/R4</f>
        <v>#REF!</v>
      </c>
      <c r="T56" s="52" t="e">
        <f>SUM(T52:T55)</f>
        <v>#REF!</v>
      </c>
      <c r="U56" s="38" t="e">
        <f>T56/T4</f>
        <v>#REF!</v>
      </c>
      <c r="V56" s="52" t="e">
        <f>SUM(V52:V55)</f>
        <v>#REF!</v>
      </c>
      <c r="W56" s="38" t="e">
        <f>V56/V4</f>
        <v>#REF!</v>
      </c>
      <c r="X56" s="52" t="e">
        <f>SUM(X52:X55)</f>
        <v>#REF!</v>
      </c>
      <c r="Y56" s="38" t="e">
        <f>X56/X4</f>
        <v>#REF!</v>
      </c>
      <c r="Z56" s="52" t="e">
        <f>SUM(Z52:Z55)</f>
        <v>#REF!</v>
      </c>
      <c r="AA56" s="38" t="e">
        <f>Z56/Z4</f>
        <v>#REF!</v>
      </c>
      <c r="AB56" s="52"/>
      <c r="AC56" s="38">
        <f>AB56/AB4</f>
        <v>0</v>
      </c>
    </row>
    <row r="57" spans="1:29" ht="15.75" customHeight="1" x14ac:dyDescent="0.2">
      <c r="A57" s="35" t="s">
        <v>122</v>
      </c>
      <c r="B57" s="49">
        <f>SUM(B59)</f>
        <v>-3065.16</v>
      </c>
      <c r="C57" s="50">
        <f t="shared" si="2"/>
        <v>-6.0275516507832662E-4</v>
      </c>
      <c r="D57" s="41">
        <f>SUM(D59)</f>
        <v>0</v>
      </c>
      <c r="E57" s="42">
        <f>D57/D4</f>
        <v>0</v>
      </c>
      <c r="F57" s="41">
        <f>SUM(F59)</f>
        <v>0</v>
      </c>
      <c r="G57" s="42">
        <f>F57/F4</f>
        <v>0</v>
      </c>
      <c r="H57" s="41">
        <f>SUM(H59)</f>
        <v>0</v>
      </c>
      <c r="I57" s="42">
        <f>H57/H4</f>
        <v>0</v>
      </c>
      <c r="J57" s="41">
        <f>SUM(J59)</f>
        <v>0</v>
      </c>
      <c r="K57" s="42">
        <f>J57/J4</f>
        <v>0</v>
      </c>
      <c r="L57" s="41">
        <f>SUM(L59)</f>
        <v>0</v>
      </c>
      <c r="M57" s="42">
        <f>L57/L4</f>
        <v>0</v>
      </c>
      <c r="N57" s="41">
        <f>SUM(N59)</f>
        <v>-3065.16</v>
      </c>
      <c r="O57" s="42">
        <f>N57/N4</f>
        <v>-7.8052810091892516E-3</v>
      </c>
      <c r="P57" s="36">
        <f>SUM(P59)</f>
        <v>0</v>
      </c>
      <c r="Q57" s="37">
        <f>P57/P4</f>
        <v>0</v>
      </c>
      <c r="R57" s="36">
        <f>SUM(R59)</f>
        <v>0</v>
      </c>
      <c r="S57" s="37">
        <f>R57/R4</f>
        <v>0</v>
      </c>
      <c r="T57" s="36">
        <f>SUM(T59)</f>
        <v>0</v>
      </c>
      <c r="U57" s="37">
        <f>T57/T4</f>
        <v>0</v>
      </c>
      <c r="V57" s="36">
        <f>SUM(V59)</f>
        <v>0</v>
      </c>
      <c r="W57" s="37">
        <f>V57/V4</f>
        <v>0</v>
      </c>
      <c r="X57" s="36">
        <f>SUM(X59)</f>
        <v>0</v>
      </c>
      <c r="Y57" s="37">
        <f>X57/X4</f>
        <v>0</v>
      </c>
      <c r="Z57" s="36">
        <f>SUM(Z59)</f>
        <v>0</v>
      </c>
      <c r="AA57" s="37">
        <f>Z57/Z4</f>
        <v>0</v>
      </c>
      <c r="AB57" s="36"/>
      <c r="AC57" s="37">
        <f>AB57/AB4</f>
        <v>0</v>
      </c>
    </row>
    <row r="58" spans="1:29" ht="15.75" customHeight="1" x14ac:dyDescent="0.2">
      <c r="A58" s="47" t="s">
        <v>123</v>
      </c>
      <c r="B58" s="49">
        <f>D58+F58+H58+J58+L58+N58+P58+R58+T58+V58+X58+Z58</f>
        <v>0</v>
      </c>
      <c r="C58" s="50">
        <f t="shared" si="2"/>
        <v>0</v>
      </c>
      <c r="D58" s="41">
        <v>0</v>
      </c>
      <c r="E58" s="42">
        <f>D58/D4</f>
        <v>0</v>
      </c>
      <c r="F58" s="41">
        <v>0</v>
      </c>
      <c r="G58" s="42">
        <f>F58/F4</f>
        <v>0</v>
      </c>
      <c r="H58" s="41">
        <v>0</v>
      </c>
      <c r="I58" s="42">
        <f>H58/H4</f>
        <v>0</v>
      </c>
      <c r="J58" s="41">
        <v>0</v>
      </c>
      <c r="K58" s="42">
        <f>J58/J4</f>
        <v>0</v>
      </c>
      <c r="L58" s="41">
        <v>0</v>
      </c>
      <c r="M58" s="42">
        <f>L58/L4</f>
        <v>0</v>
      </c>
      <c r="N58" s="41">
        <v>0</v>
      </c>
      <c r="O58" s="42">
        <f>N58/N4</f>
        <v>0</v>
      </c>
      <c r="P58" s="36">
        <v>0</v>
      </c>
      <c r="Q58" s="37">
        <f>P58/P4</f>
        <v>0</v>
      </c>
      <c r="R58" s="36">
        <v>0</v>
      </c>
      <c r="S58" s="37">
        <f>R58/R4</f>
        <v>0</v>
      </c>
      <c r="T58" s="36">
        <v>0</v>
      </c>
      <c r="U58" s="37">
        <f>T58/T4</f>
        <v>0</v>
      </c>
      <c r="V58" s="36">
        <v>0</v>
      </c>
      <c r="W58" s="37">
        <f>V58/V4</f>
        <v>0</v>
      </c>
      <c r="X58" s="36">
        <v>0</v>
      </c>
      <c r="Y58" s="37">
        <f>X58/X4</f>
        <v>0</v>
      </c>
      <c r="Z58" s="36">
        <v>0</v>
      </c>
      <c r="AA58" s="37">
        <f>Z58/Z4</f>
        <v>0</v>
      </c>
      <c r="AB58" s="36"/>
      <c r="AC58" s="37">
        <f>AB58/AB4</f>
        <v>0</v>
      </c>
    </row>
    <row r="59" spans="1:29" ht="15.75" customHeight="1" x14ac:dyDescent="0.2">
      <c r="A59" s="47" t="s">
        <v>124</v>
      </c>
      <c r="B59" s="49">
        <f>D59+F59+H59+J59+L59+N59+P59+R59+T59+V59+X59+Z59</f>
        <v>-3065.16</v>
      </c>
      <c r="C59" s="50">
        <f t="shared" si="2"/>
        <v>-6.0275516507832662E-4</v>
      </c>
      <c r="D59" s="41">
        <v>0</v>
      </c>
      <c r="E59" s="42">
        <f>D59/D4</f>
        <v>0</v>
      </c>
      <c r="F59" s="41">
        <v>0</v>
      </c>
      <c r="G59" s="42">
        <f>F59/F4</f>
        <v>0</v>
      </c>
      <c r="H59" s="41">
        <v>0</v>
      </c>
      <c r="I59" s="42">
        <f>H59/H4</f>
        <v>0</v>
      </c>
      <c r="J59" s="41">
        <v>0</v>
      </c>
      <c r="K59" s="42">
        <f>J59/J4</f>
        <v>0</v>
      </c>
      <c r="L59" s="41">
        <v>0</v>
      </c>
      <c r="M59" s="42">
        <f>L59/L4</f>
        <v>0</v>
      </c>
      <c r="N59" s="41">
        <v>-3065.16</v>
      </c>
      <c r="O59" s="42">
        <f>N59/N4</f>
        <v>-7.8052810091892516E-3</v>
      </c>
      <c r="P59" s="36">
        <v>0</v>
      </c>
      <c r="Q59" s="37">
        <f>P59/P4</f>
        <v>0</v>
      </c>
      <c r="R59" s="36">
        <v>0</v>
      </c>
      <c r="S59" s="37">
        <f>R59/R4</f>
        <v>0</v>
      </c>
      <c r="T59" s="36">
        <v>0</v>
      </c>
      <c r="U59" s="37">
        <f>T59/T4</f>
        <v>0</v>
      </c>
      <c r="V59" s="36">
        <v>0</v>
      </c>
      <c r="W59" s="37">
        <f>V59/V4</f>
        <v>0</v>
      </c>
      <c r="X59" s="36">
        <v>0</v>
      </c>
      <c r="Y59" s="37">
        <f>X59/X4</f>
        <v>0</v>
      </c>
      <c r="Z59" s="36">
        <v>0</v>
      </c>
      <c r="AA59" s="37">
        <f>Z59/Z4</f>
        <v>0</v>
      </c>
      <c r="AB59" s="36"/>
      <c r="AC59" s="37">
        <f>AB59/AB4</f>
        <v>0</v>
      </c>
    </row>
    <row r="60" spans="1:29" ht="15.75" customHeight="1" x14ac:dyDescent="0.2">
      <c r="A60" s="47" t="s">
        <v>125</v>
      </c>
      <c r="B60" s="49">
        <f>D60+F60+H60+J60+L60+N60+P60+R60+T60+V60+X60+Z60</f>
        <v>340850.61</v>
      </c>
      <c r="C60" s="51">
        <f t="shared" si="2"/>
        <v>6.7027321802972217E-2</v>
      </c>
      <c r="D60" s="41">
        <v>39050.11</v>
      </c>
      <c r="E60" s="42">
        <f>D60/D4</f>
        <v>8.7513475748694725E-2</v>
      </c>
      <c r="F60" s="41">
        <v>39050.11</v>
      </c>
      <c r="G60" s="42">
        <f>F60/F4</f>
        <v>8.5966119977985686E-2</v>
      </c>
      <c r="H60" s="41">
        <v>37818.300000000003</v>
      </c>
      <c r="I60" s="42">
        <f>H60/H4</f>
        <v>8.7883111601696401E-2</v>
      </c>
      <c r="J60" s="41">
        <v>34211.03</v>
      </c>
      <c r="K60" s="42">
        <f>J60/J4</f>
        <v>7.9646849841921705E-2</v>
      </c>
      <c r="L60" s="41">
        <v>38266.370000000003</v>
      </c>
      <c r="M60" s="42">
        <f>L60/L4</f>
        <v>8.7084013208350117E-2</v>
      </c>
      <c r="N60" s="41">
        <v>-37545.31</v>
      </c>
      <c r="O60" s="42">
        <f>N60/N4</f>
        <v>-9.5607307653474305E-2</v>
      </c>
      <c r="P60" s="36">
        <v>38000</v>
      </c>
      <c r="Q60" s="37">
        <f>P60/P4</f>
        <v>8.9357128603673064E-2</v>
      </c>
      <c r="R60" s="36"/>
      <c r="S60" s="37">
        <f>R60/R4</f>
        <v>0</v>
      </c>
      <c r="T60" s="36">
        <v>38000</v>
      </c>
      <c r="U60" s="37">
        <f>T60/T4</f>
        <v>9.5593363942296825E-2</v>
      </c>
      <c r="V60" s="36">
        <v>38000</v>
      </c>
      <c r="W60" s="37">
        <f>V60/V4</f>
        <v>8.7444868311710208E-2</v>
      </c>
      <c r="X60" s="36">
        <v>38000</v>
      </c>
      <c r="Y60" s="37">
        <f>X60/X4</f>
        <v>8.4437513062816577E-2</v>
      </c>
      <c r="Z60" s="36">
        <v>38000</v>
      </c>
      <c r="AA60" s="37">
        <f>Z60/Z4</f>
        <v>0.10056100869678067</v>
      </c>
      <c r="AB60" s="36"/>
      <c r="AC60" s="37">
        <f>AB60/AB4</f>
        <v>0</v>
      </c>
    </row>
    <row r="64" spans="1:29" ht="15.75" customHeight="1" x14ac:dyDescent="0.2">
      <c r="A64" s="118" t="s">
        <v>168</v>
      </c>
      <c r="B64" s="118"/>
      <c r="C64" s="118"/>
      <c r="D64" s="114" t="s">
        <v>167</v>
      </c>
      <c r="E64" s="115"/>
    </row>
    <row r="65" spans="1:5" ht="15.75" customHeight="1" x14ac:dyDescent="0.2">
      <c r="A65" s="44"/>
      <c r="B65" s="53"/>
      <c r="C65" s="54"/>
      <c r="D65" s="44"/>
      <c r="E65" s="43"/>
    </row>
    <row r="66" spans="1:5" ht="15.75" customHeight="1" x14ac:dyDescent="0.2">
      <c r="A66" s="55"/>
      <c r="B66" s="116">
        <v>2014</v>
      </c>
      <c r="C66" s="115"/>
      <c r="D66" s="46"/>
      <c r="E66" s="45"/>
    </row>
    <row r="67" spans="1:5" ht="15.75" customHeight="1" x14ac:dyDescent="0.2">
      <c r="A67" s="53" t="s">
        <v>13</v>
      </c>
      <c r="B67" s="49">
        <f t="shared" ref="B67:B90" si="3">D67+F67+H67+J67+L67+N67+P67+R67+T67+V67+X67+Z67</f>
        <v>0</v>
      </c>
      <c r="C67" s="56">
        <f t="shared" ref="C67:C90" si="4">B67/$B$4</f>
        <v>0</v>
      </c>
      <c r="D67" s="57"/>
      <c r="E67" s="58" t="e">
        <f>D67/D67</f>
        <v>#DIV/0!</v>
      </c>
    </row>
    <row r="68" spans="1:5" ht="15.75" customHeight="1" x14ac:dyDescent="0.2">
      <c r="A68" s="59" t="s">
        <v>14</v>
      </c>
      <c r="B68" s="49">
        <f t="shared" si="3"/>
        <v>0</v>
      </c>
      <c r="C68" s="56">
        <f t="shared" si="4"/>
        <v>0</v>
      </c>
      <c r="D68" s="41"/>
      <c r="E68" s="60" t="e">
        <f>D68/D67</f>
        <v>#DIV/0!</v>
      </c>
    </row>
    <row r="69" spans="1:5" ht="15.75" customHeight="1" x14ac:dyDescent="0.2">
      <c r="A69" s="59" t="s">
        <v>15</v>
      </c>
      <c r="B69" s="49">
        <f t="shared" si="3"/>
        <v>0</v>
      </c>
      <c r="C69" s="56">
        <f t="shared" si="4"/>
        <v>0</v>
      </c>
      <c r="D69" s="41"/>
      <c r="E69" s="60" t="e">
        <f>D69/D67</f>
        <v>#DIV/0!</v>
      </c>
    </row>
    <row r="70" spans="1:5" ht="15.75" customHeight="1" x14ac:dyDescent="0.2">
      <c r="A70" s="59" t="s">
        <v>16</v>
      </c>
      <c r="B70" s="49">
        <f t="shared" si="3"/>
        <v>0</v>
      </c>
      <c r="C70" s="56">
        <f t="shared" si="4"/>
        <v>0</v>
      </c>
      <c r="D70" s="41"/>
      <c r="E70" s="60">
        <v>0.1153</v>
      </c>
    </row>
    <row r="71" spans="1:5" ht="15.75" customHeight="1" x14ac:dyDescent="0.2">
      <c r="A71" s="53" t="s">
        <v>17</v>
      </c>
      <c r="B71" s="49">
        <f t="shared" si="3"/>
        <v>0</v>
      </c>
      <c r="C71" s="56">
        <f t="shared" si="4"/>
        <v>0</v>
      </c>
      <c r="D71" s="61"/>
      <c r="E71" s="58" t="e">
        <f>D71/D67</f>
        <v>#DIV/0!</v>
      </c>
    </row>
    <row r="72" spans="1:5" ht="15.75" customHeight="1" x14ac:dyDescent="0.2">
      <c r="A72" s="44" t="s">
        <v>18</v>
      </c>
      <c r="B72" s="49">
        <f t="shared" si="3"/>
        <v>0</v>
      </c>
      <c r="C72" s="50">
        <f t="shared" si="4"/>
        <v>0</v>
      </c>
      <c r="D72" s="41"/>
      <c r="E72" s="42" t="e">
        <f>D72/D67</f>
        <v>#DIV/0!</v>
      </c>
    </row>
    <row r="73" spans="1:5" ht="15.75" customHeight="1" x14ac:dyDescent="0.2">
      <c r="A73" s="59" t="s">
        <v>20</v>
      </c>
      <c r="B73" s="49">
        <f t="shared" si="3"/>
        <v>0</v>
      </c>
      <c r="C73" s="50">
        <f t="shared" si="4"/>
        <v>0</v>
      </c>
      <c r="D73" s="41"/>
      <c r="E73" s="42" t="e">
        <f>D73/D67</f>
        <v>#DIV/0!</v>
      </c>
    </row>
    <row r="74" spans="1:5" ht="15.75" customHeight="1" x14ac:dyDescent="0.2">
      <c r="A74" s="59" t="s">
        <v>21</v>
      </c>
      <c r="B74" s="49">
        <f t="shared" si="3"/>
        <v>0</v>
      </c>
      <c r="C74" s="50">
        <f t="shared" si="4"/>
        <v>0</v>
      </c>
      <c r="D74" s="41"/>
      <c r="E74" s="42" t="e">
        <f>D74/D67</f>
        <v>#DIV/0!</v>
      </c>
    </row>
    <row r="75" spans="1:5" ht="15.75" customHeight="1" x14ac:dyDescent="0.2">
      <c r="A75" s="59" t="s">
        <v>22</v>
      </c>
      <c r="B75" s="49">
        <f t="shared" si="3"/>
        <v>0</v>
      </c>
      <c r="C75" s="50">
        <f t="shared" si="4"/>
        <v>0</v>
      </c>
      <c r="D75" s="41"/>
      <c r="E75" s="42" t="e">
        <f>D75/D67</f>
        <v>#DIV/0!</v>
      </c>
    </row>
    <row r="76" spans="1:5" ht="15.75" customHeight="1" x14ac:dyDescent="0.2">
      <c r="A76" s="59" t="s">
        <v>23</v>
      </c>
      <c r="B76" s="49">
        <f t="shared" si="3"/>
        <v>0</v>
      </c>
      <c r="C76" s="50">
        <f t="shared" si="4"/>
        <v>0</v>
      </c>
      <c r="D76" s="41"/>
      <c r="E76" s="42" t="e">
        <f>D76/D67</f>
        <v>#DIV/0!</v>
      </c>
    </row>
    <row r="77" spans="1:5" ht="15.75" customHeight="1" x14ac:dyDescent="0.2">
      <c r="A77" s="59" t="s">
        <v>24</v>
      </c>
      <c r="B77" s="49">
        <f t="shared" si="3"/>
        <v>0</v>
      </c>
      <c r="C77" s="50">
        <f t="shared" si="4"/>
        <v>0</v>
      </c>
      <c r="D77" s="41"/>
      <c r="E77" s="42" t="e">
        <f>D77/D67</f>
        <v>#DIV/0!</v>
      </c>
    </row>
    <row r="78" spans="1:5" ht="15.75" customHeight="1" x14ac:dyDescent="0.2">
      <c r="A78" s="59" t="s">
        <v>25</v>
      </c>
      <c r="B78" s="49">
        <f t="shared" si="3"/>
        <v>0</v>
      </c>
      <c r="C78" s="50">
        <f t="shared" si="4"/>
        <v>0</v>
      </c>
      <c r="D78" s="41"/>
      <c r="E78" s="42" t="e">
        <f>D78/D67</f>
        <v>#DIV/0!</v>
      </c>
    </row>
    <row r="79" spans="1:5" ht="15.75" customHeight="1" x14ac:dyDescent="0.2">
      <c r="A79" s="59" t="s">
        <v>26</v>
      </c>
      <c r="B79" s="49">
        <f t="shared" si="3"/>
        <v>0</v>
      </c>
      <c r="C79" s="50">
        <f t="shared" si="4"/>
        <v>0</v>
      </c>
      <c r="D79" s="41"/>
      <c r="E79" s="42" t="e">
        <f>D79/D67</f>
        <v>#DIV/0!</v>
      </c>
    </row>
    <row r="80" spans="1:5" ht="15.75" customHeight="1" x14ac:dyDescent="0.2">
      <c r="A80" s="59" t="s">
        <v>27</v>
      </c>
      <c r="B80" s="49">
        <f t="shared" si="3"/>
        <v>0</v>
      </c>
      <c r="C80" s="50">
        <f t="shared" si="4"/>
        <v>0</v>
      </c>
      <c r="D80" s="41"/>
      <c r="E80" s="42" t="e">
        <f>D80/D67</f>
        <v>#DIV/0!</v>
      </c>
    </row>
    <row r="81" spans="1:5" ht="15.75" customHeight="1" x14ac:dyDescent="0.2">
      <c r="A81" s="59" t="s">
        <v>28</v>
      </c>
      <c r="B81" s="49">
        <f t="shared" si="3"/>
        <v>0</v>
      </c>
      <c r="C81" s="50">
        <f t="shared" si="4"/>
        <v>0</v>
      </c>
      <c r="D81" s="41"/>
      <c r="E81" s="42" t="e">
        <f>D81/D67</f>
        <v>#DIV/0!</v>
      </c>
    </row>
    <row r="82" spans="1:5" ht="15.75" customHeight="1" x14ac:dyDescent="0.2">
      <c r="A82" s="59" t="s">
        <v>29</v>
      </c>
      <c r="B82" s="49">
        <f t="shared" si="3"/>
        <v>0</v>
      </c>
      <c r="C82" s="50">
        <f t="shared" si="4"/>
        <v>0</v>
      </c>
      <c r="D82" s="41"/>
      <c r="E82" s="42" t="e">
        <f>D82/D67</f>
        <v>#DIV/0!</v>
      </c>
    </row>
    <row r="83" spans="1:5" ht="15.75" customHeight="1" x14ac:dyDescent="0.2">
      <c r="A83" s="59" t="s">
        <v>30</v>
      </c>
      <c r="B83" s="49">
        <f t="shared" si="3"/>
        <v>0</v>
      </c>
      <c r="C83" s="50">
        <f t="shared" si="4"/>
        <v>0</v>
      </c>
      <c r="D83" s="41"/>
      <c r="E83" s="42">
        <v>0.08</v>
      </c>
    </row>
    <row r="84" spans="1:5" ht="15.75" customHeight="1" x14ac:dyDescent="0.2">
      <c r="A84" s="59" t="s">
        <v>92</v>
      </c>
      <c r="B84" s="49">
        <f t="shared" si="3"/>
        <v>0</v>
      </c>
      <c r="C84" s="50">
        <f t="shared" si="4"/>
        <v>0</v>
      </c>
      <c r="D84" s="41"/>
      <c r="E84" s="42" t="e">
        <f>D84/D67</f>
        <v>#DIV/0!</v>
      </c>
    </row>
    <row r="85" spans="1:5" ht="15.75" customHeight="1" x14ac:dyDescent="0.2">
      <c r="A85" s="59" t="s">
        <v>32</v>
      </c>
      <c r="B85" s="49">
        <f t="shared" si="3"/>
        <v>0</v>
      </c>
      <c r="C85" s="50">
        <f t="shared" si="4"/>
        <v>0</v>
      </c>
      <c r="D85" s="41"/>
      <c r="E85" s="42">
        <v>0.17</v>
      </c>
    </row>
    <row r="86" spans="1:5" ht="15.75" customHeight="1" x14ac:dyDescent="0.2">
      <c r="A86" s="44" t="s">
        <v>33</v>
      </c>
      <c r="B86" s="49">
        <f t="shared" si="3"/>
        <v>0</v>
      </c>
      <c r="C86" s="50">
        <f t="shared" si="4"/>
        <v>0</v>
      </c>
      <c r="D86" s="41"/>
      <c r="E86" s="42" t="e">
        <f>D86/D67</f>
        <v>#DIV/0!</v>
      </c>
    </row>
    <row r="87" spans="1:5" ht="15.75" customHeight="1" x14ac:dyDescent="0.2">
      <c r="A87" s="59" t="s">
        <v>34</v>
      </c>
      <c r="B87" s="49">
        <f t="shared" si="3"/>
        <v>0</v>
      </c>
      <c r="C87" s="50">
        <f t="shared" si="4"/>
        <v>0</v>
      </c>
      <c r="D87" s="41"/>
      <c r="E87" s="42" t="e">
        <f>D87/D67</f>
        <v>#DIV/0!</v>
      </c>
    </row>
    <row r="88" spans="1:5" ht="15.75" customHeight="1" x14ac:dyDescent="0.2">
      <c r="A88" s="59" t="s">
        <v>35</v>
      </c>
      <c r="B88" s="49">
        <f t="shared" si="3"/>
        <v>0</v>
      </c>
      <c r="C88" s="50">
        <f t="shared" si="4"/>
        <v>0</v>
      </c>
      <c r="D88" s="41"/>
      <c r="E88" s="42" t="e">
        <f>D88/D67</f>
        <v>#DIV/0!</v>
      </c>
    </row>
    <row r="89" spans="1:5" ht="15.75" customHeight="1" x14ac:dyDescent="0.2">
      <c r="A89" s="59" t="s">
        <v>36</v>
      </c>
      <c r="B89" s="49">
        <f t="shared" si="3"/>
        <v>0</v>
      </c>
      <c r="C89" s="50">
        <f t="shared" si="4"/>
        <v>0</v>
      </c>
      <c r="D89" s="41"/>
      <c r="E89" s="42" t="e">
        <f>D89/D67</f>
        <v>#DIV/0!</v>
      </c>
    </row>
    <row r="90" spans="1:5" ht="15.75" customHeight="1" x14ac:dyDescent="0.2">
      <c r="A90" s="59" t="s">
        <v>37</v>
      </c>
      <c r="B90" s="49">
        <f t="shared" si="3"/>
        <v>0</v>
      </c>
      <c r="C90" s="50">
        <f t="shared" si="4"/>
        <v>0</v>
      </c>
      <c r="D90" s="41"/>
      <c r="E90" s="42" t="e">
        <f>D90/D67</f>
        <v>#DIV/0!</v>
      </c>
    </row>
    <row r="91" spans="1:5" ht="15.75" customHeight="1" x14ac:dyDescent="0.2">
      <c r="A91" s="59" t="s">
        <v>158</v>
      </c>
      <c r="B91" s="49"/>
      <c r="C91" s="50"/>
      <c r="D91" s="41"/>
      <c r="E91" s="42"/>
    </row>
    <row r="92" spans="1:5" ht="15.75" customHeight="1" x14ac:dyDescent="0.2">
      <c r="A92" s="59" t="s">
        <v>38</v>
      </c>
      <c r="B92" s="49">
        <f>D92+F92+H92+J92+L92+N92+P92+R92+T92+V92+X92+Z92</f>
        <v>0</v>
      </c>
      <c r="C92" s="50">
        <f>B92/$B$4</f>
        <v>0</v>
      </c>
      <c r="D92" s="41"/>
      <c r="E92" s="42" t="e">
        <f>D92/D67</f>
        <v>#DIV/0!</v>
      </c>
    </row>
    <row r="93" spans="1:5" ht="15.75" customHeight="1" x14ac:dyDescent="0.2">
      <c r="A93" s="59" t="s">
        <v>39</v>
      </c>
      <c r="B93" s="49">
        <f>D93+F93+H93+J93+L93+N93+P93+R93+T93+V93+X93+Z93</f>
        <v>0</v>
      </c>
      <c r="C93" s="50">
        <f>B93/$B$4</f>
        <v>0</v>
      </c>
      <c r="D93" s="41"/>
      <c r="E93" s="42" t="e">
        <f>D93/D67</f>
        <v>#DIV/0!</v>
      </c>
    </row>
    <row r="94" spans="1:5" ht="15.75" customHeight="1" x14ac:dyDescent="0.2">
      <c r="A94" s="59" t="s">
        <v>26</v>
      </c>
      <c r="B94" s="49">
        <f>D94+F94+H94+J94+L94+N94+P94+R94+T94+V94+X94+Z94</f>
        <v>0</v>
      </c>
      <c r="C94" s="50">
        <f>B94/$B$4</f>
        <v>0</v>
      </c>
      <c r="D94" s="41"/>
      <c r="E94" s="42" t="e">
        <f>D94/D67</f>
        <v>#DIV/0!</v>
      </c>
    </row>
    <row r="95" spans="1:5" ht="15.75" customHeight="1" x14ac:dyDescent="0.2">
      <c r="A95" s="59" t="s">
        <v>159</v>
      </c>
      <c r="B95" s="49"/>
      <c r="C95" s="50"/>
      <c r="D95" s="41"/>
      <c r="E95" s="42"/>
    </row>
    <row r="96" spans="1:5" ht="15.75" customHeight="1" x14ac:dyDescent="0.2">
      <c r="A96" s="59" t="s">
        <v>160</v>
      </c>
      <c r="B96" s="49"/>
      <c r="C96" s="50"/>
      <c r="D96" s="41"/>
      <c r="E96" s="42"/>
    </row>
    <row r="97" spans="1:5" ht="15.75" customHeight="1" x14ac:dyDescent="0.2">
      <c r="A97" s="59" t="s">
        <v>162</v>
      </c>
      <c r="B97" s="49"/>
      <c r="C97" s="50"/>
      <c r="D97" s="41"/>
      <c r="E97" s="42"/>
    </row>
    <row r="98" spans="1:5" ht="15.75" customHeight="1" x14ac:dyDescent="0.2">
      <c r="A98" s="44" t="s">
        <v>41</v>
      </c>
      <c r="B98" s="49">
        <f t="shared" ref="B98:B115" si="5">D98+F98+H98+J98+L98+N98+P98+R98+T98+V98+X98+Z98</f>
        <v>0</v>
      </c>
      <c r="C98" s="50">
        <f t="shared" ref="C98:C115" si="6">B98/$B$4</f>
        <v>0</v>
      </c>
      <c r="D98" s="41"/>
      <c r="E98" s="42" t="e">
        <f>D98/D67</f>
        <v>#DIV/0!</v>
      </c>
    </row>
    <row r="99" spans="1:5" ht="15.75" customHeight="1" x14ac:dyDescent="0.2">
      <c r="A99" s="59" t="s">
        <v>42</v>
      </c>
      <c r="B99" s="49">
        <f t="shared" si="5"/>
        <v>0</v>
      </c>
      <c r="C99" s="50">
        <f t="shared" si="6"/>
        <v>0</v>
      </c>
      <c r="D99" s="41"/>
      <c r="E99" s="42" t="e">
        <f>D99/D67</f>
        <v>#DIV/0!</v>
      </c>
    </row>
    <row r="100" spans="1:5" ht="15.75" customHeight="1" x14ac:dyDescent="0.2">
      <c r="A100" s="59" t="s">
        <v>43</v>
      </c>
      <c r="B100" s="49">
        <f t="shared" si="5"/>
        <v>0</v>
      </c>
      <c r="C100" s="50">
        <f t="shared" si="6"/>
        <v>0</v>
      </c>
      <c r="D100" s="41"/>
      <c r="E100" s="42" t="e">
        <f>D100/D67</f>
        <v>#DIV/0!</v>
      </c>
    </row>
    <row r="101" spans="1:5" ht="15.75" customHeight="1" x14ac:dyDescent="0.2">
      <c r="A101" s="59" t="s">
        <v>44</v>
      </c>
      <c r="B101" s="49">
        <f t="shared" si="5"/>
        <v>12989.33</v>
      </c>
      <c r="C101" s="50">
        <f t="shared" si="6"/>
        <v>2.5543155164516242E-3</v>
      </c>
      <c r="D101" s="41">
        <v>12989.33</v>
      </c>
      <c r="E101" s="42" t="e">
        <f>D101/D67</f>
        <v>#DIV/0!</v>
      </c>
    </row>
    <row r="102" spans="1:5" ht="15.75" customHeight="1" x14ac:dyDescent="0.2">
      <c r="A102" s="59" t="s">
        <v>45</v>
      </c>
      <c r="B102" s="49">
        <f t="shared" si="5"/>
        <v>0</v>
      </c>
      <c r="C102" s="50">
        <f t="shared" si="6"/>
        <v>0</v>
      </c>
      <c r="D102" s="41"/>
      <c r="E102" s="42" t="e">
        <f>D102/D67</f>
        <v>#DIV/0!</v>
      </c>
    </row>
    <row r="103" spans="1:5" ht="15.75" customHeight="1" x14ac:dyDescent="0.2">
      <c r="A103" s="59" t="s">
        <v>46</v>
      </c>
      <c r="B103" s="49">
        <f t="shared" si="5"/>
        <v>0</v>
      </c>
      <c r="C103" s="50">
        <f t="shared" si="6"/>
        <v>0</v>
      </c>
      <c r="D103" s="41"/>
      <c r="E103" s="42" t="e">
        <f>D103/D67</f>
        <v>#DIV/0!</v>
      </c>
    </row>
    <row r="104" spans="1:5" ht="15.75" customHeight="1" x14ac:dyDescent="0.2">
      <c r="A104" s="59" t="s">
        <v>47</v>
      </c>
      <c r="B104" s="49">
        <f t="shared" si="5"/>
        <v>0</v>
      </c>
      <c r="C104" s="50">
        <f t="shared" si="6"/>
        <v>0</v>
      </c>
      <c r="D104" s="41"/>
      <c r="E104" s="42" t="e">
        <f>D104/D67</f>
        <v>#DIV/0!</v>
      </c>
    </row>
    <row r="105" spans="1:5" ht="15.75" customHeight="1" x14ac:dyDescent="0.2">
      <c r="A105" s="59" t="s">
        <v>48</v>
      </c>
      <c r="B105" s="49">
        <f t="shared" si="5"/>
        <v>0</v>
      </c>
      <c r="C105" s="50">
        <f t="shared" si="6"/>
        <v>0</v>
      </c>
      <c r="D105" s="41"/>
      <c r="E105" s="42" t="e">
        <f>D105/D67</f>
        <v>#DIV/0!</v>
      </c>
    </row>
    <row r="106" spans="1:5" ht="15.75" customHeight="1" x14ac:dyDescent="0.2">
      <c r="A106" s="59" t="s">
        <v>49</v>
      </c>
      <c r="B106" s="49">
        <f t="shared" si="5"/>
        <v>0</v>
      </c>
      <c r="C106" s="50">
        <f t="shared" si="6"/>
        <v>0</v>
      </c>
      <c r="D106" s="41"/>
      <c r="E106" s="42" t="e">
        <f>D106/D67</f>
        <v>#DIV/0!</v>
      </c>
    </row>
    <row r="107" spans="1:5" ht="15.75" customHeight="1" x14ac:dyDescent="0.2">
      <c r="A107" s="59" t="s">
        <v>50</v>
      </c>
      <c r="B107" s="49">
        <f t="shared" si="5"/>
        <v>0</v>
      </c>
      <c r="C107" s="50">
        <f t="shared" si="6"/>
        <v>0</v>
      </c>
      <c r="D107" s="41"/>
      <c r="E107" s="42" t="e">
        <f>D107/D67</f>
        <v>#DIV/0!</v>
      </c>
    </row>
    <row r="108" spans="1:5" ht="15.75" customHeight="1" x14ac:dyDescent="0.2">
      <c r="A108" s="44" t="s">
        <v>51</v>
      </c>
      <c r="B108" s="49">
        <f t="shared" si="5"/>
        <v>0</v>
      </c>
      <c r="C108" s="50">
        <f t="shared" si="6"/>
        <v>0</v>
      </c>
      <c r="D108" s="41"/>
      <c r="E108" s="42" t="e">
        <f>D108/D67</f>
        <v>#DIV/0!</v>
      </c>
    </row>
    <row r="109" spans="1:5" ht="15.75" customHeight="1" x14ac:dyDescent="0.2">
      <c r="A109" s="59" t="s">
        <v>52</v>
      </c>
      <c r="B109" s="49">
        <f t="shared" si="5"/>
        <v>0</v>
      </c>
      <c r="C109" s="50">
        <f t="shared" si="6"/>
        <v>0</v>
      </c>
      <c r="D109" s="41"/>
      <c r="E109" s="42" t="e">
        <f>D109/D67</f>
        <v>#DIV/0!</v>
      </c>
    </row>
    <row r="110" spans="1:5" ht="15.75" customHeight="1" x14ac:dyDescent="0.2">
      <c r="A110" s="59" t="s">
        <v>53</v>
      </c>
      <c r="B110" s="49">
        <f t="shared" si="5"/>
        <v>0</v>
      </c>
      <c r="C110" s="50">
        <f t="shared" si="6"/>
        <v>0</v>
      </c>
      <c r="D110" s="41"/>
      <c r="E110" s="42" t="e">
        <f>D110/D67</f>
        <v>#DIV/0!</v>
      </c>
    </row>
    <row r="111" spans="1:5" ht="15.75" customHeight="1" x14ac:dyDescent="0.2">
      <c r="A111" s="59" t="s">
        <v>54</v>
      </c>
      <c r="B111" s="49">
        <f t="shared" si="5"/>
        <v>0</v>
      </c>
      <c r="C111" s="50">
        <f t="shared" si="6"/>
        <v>0</v>
      </c>
      <c r="D111" s="41"/>
      <c r="E111" s="42" t="e">
        <f>D111/D67</f>
        <v>#DIV/0!</v>
      </c>
    </row>
    <row r="112" spans="1:5" ht="15.75" customHeight="1" x14ac:dyDescent="0.2">
      <c r="A112" s="59" t="s">
        <v>55</v>
      </c>
      <c r="B112" s="49">
        <f t="shared" si="5"/>
        <v>0</v>
      </c>
      <c r="C112" s="50">
        <f t="shared" si="6"/>
        <v>0</v>
      </c>
      <c r="D112" s="41"/>
      <c r="E112" s="42" t="e">
        <f>D112/D67</f>
        <v>#DIV/0!</v>
      </c>
    </row>
    <row r="113" spans="1:5" ht="15.75" customHeight="1" x14ac:dyDescent="0.2">
      <c r="A113" s="59" t="s">
        <v>56</v>
      </c>
      <c r="B113" s="49">
        <f t="shared" si="5"/>
        <v>0</v>
      </c>
      <c r="C113" s="50">
        <f t="shared" si="6"/>
        <v>0</v>
      </c>
      <c r="D113" s="41"/>
      <c r="E113" s="42" t="e">
        <f>D113/D67</f>
        <v>#DIV/0!</v>
      </c>
    </row>
    <row r="114" spans="1:5" ht="15.75" customHeight="1" x14ac:dyDescent="0.2">
      <c r="A114" s="53" t="s">
        <v>57</v>
      </c>
      <c r="B114" s="49">
        <f t="shared" si="5"/>
        <v>0</v>
      </c>
      <c r="C114" s="50">
        <f t="shared" si="6"/>
        <v>0</v>
      </c>
      <c r="D114" s="61"/>
      <c r="E114" s="62" t="e">
        <f>D114/D67</f>
        <v>#DIV/0!</v>
      </c>
    </row>
    <row r="115" spans="1:5" ht="15.75" customHeight="1" x14ac:dyDescent="0.2">
      <c r="A115" s="59" t="s">
        <v>58</v>
      </c>
      <c r="B115" s="49">
        <f t="shared" si="5"/>
        <v>0</v>
      </c>
      <c r="C115" s="50">
        <f t="shared" si="6"/>
        <v>0</v>
      </c>
      <c r="D115" s="41"/>
      <c r="E115" s="42">
        <v>-4.8000000000000001E-2</v>
      </c>
    </row>
    <row r="116" spans="1:5" ht="15.75" customHeight="1" x14ac:dyDescent="0.2">
      <c r="A116" s="59" t="s">
        <v>161</v>
      </c>
      <c r="B116" s="49"/>
      <c r="C116" s="50"/>
      <c r="D116" s="41"/>
      <c r="E116" s="42"/>
    </row>
    <row r="117" spans="1:5" ht="15.75" customHeight="1" x14ac:dyDescent="0.2">
      <c r="A117" s="59" t="s">
        <v>59</v>
      </c>
      <c r="B117" s="49">
        <f>D117+F117+H117+J117+L117+N117+P117+R117+T117+V117+X117+Z117</f>
        <v>0</v>
      </c>
      <c r="C117" s="50">
        <f t="shared" ref="C117:C122" si="7">B117/$B$4</f>
        <v>0</v>
      </c>
      <c r="D117" s="41"/>
      <c r="E117" s="42" t="e">
        <f>D117/D67</f>
        <v>#DIV/0!</v>
      </c>
    </row>
    <row r="118" spans="1:5" ht="15.75" customHeight="1" x14ac:dyDescent="0.2">
      <c r="A118" s="53" t="s">
        <v>60</v>
      </c>
      <c r="B118" s="49">
        <f>D118+F118+H118+J118+L118+N118+P118+R118+T118+V118+X118+Z118</f>
        <v>0</v>
      </c>
      <c r="C118" s="50">
        <f t="shared" si="7"/>
        <v>0</v>
      </c>
      <c r="D118" s="61"/>
      <c r="E118" s="62" t="e">
        <f>D118/D67</f>
        <v>#DIV/0!</v>
      </c>
    </row>
    <row r="119" spans="1:5" ht="15.75" customHeight="1" x14ac:dyDescent="0.2">
      <c r="A119" s="44" t="s">
        <v>61</v>
      </c>
      <c r="B119" s="49">
        <f>SUM(B121)</f>
        <v>0</v>
      </c>
      <c r="C119" s="50">
        <f t="shared" si="7"/>
        <v>0</v>
      </c>
      <c r="D119" s="41"/>
      <c r="E119" s="42" t="e">
        <f>D119/D67</f>
        <v>#DIV/0!</v>
      </c>
    </row>
    <row r="120" spans="1:5" ht="15.75" customHeight="1" x14ac:dyDescent="0.2">
      <c r="A120" s="59" t="s">
        <v>62</v>
      </c>
      <c r="B120" s="49">
        <f>D120+F120+H120+J120+L120+N120+P120+R120+T120+V120+X120+Z120</f>
        <v>0</v>
      </c>
      <c r="C120" s="50">
        <f t="shared" si="7"/>
        <v>0</v>
      </c>
      <c r="D120" s="41"/>
      <c r="E120" s="42" t="e">
        <f>D120/D67</f>
        <v>#DIV/0!</v>
      </c>
    </row>
    <row r="121" spans="1:5" ht="15.75" customHeight="1" x14ac:dyDescent="0.2">
      <c r="A121" s="59" t="s">
        <v>63</v>
      </c>
      <c r="B121" s="49">
        <f>D121+F121+H121+J121+L121+N121+P121+R121+T121+V121+X121+Z121</f>
        <v>0</v>
      </c>
      <c r="C121" s="50">
        <f t="shared" si="7"/>
        <v>0</v>
      </c>
      <c r="D121" s="41"/>
      <c r="E121" s="42" t="e">
        <f>D121/D67</f>
        <v>#DIV/0!</v>
      </c>
    </row>
    <row r="122" spans="1:5" ht="15.75" customHeight="1" x14ac:dyDescent="0.2">
      <c r="A122" s="59" t="s">
        <v>64</v>
      </c>
      <c r="B122" s="49">
        <f>D122+F122+H122+J122+L122+N122+P122+R122+T122+V122+X122+Z122</f>
        <v>0</v>
      </c>
      <c r="C122" s="56">
        <f t="shared" si="7"/>
        <v>0</v>
      </c>
      <c r="D122" s="41"/>
      <c r="E122" s="42" t="e">
        <f>D122/D67</f>
        <v>#DIV/0!</v>
      </c>
    </row>
  </sheetData>
  <mergeCells count="18">
    <mergeCell ref="B66:C66"/>
    <mergeCell ref="D64:E64"/>
    <mergeCell ref="T1:U1"/>
    <mergeCell ref="R1:S1"/>
    <mergeCell ref="V1:W1"/>
    <mergeCell ref="P1:Q1"/>
    <mergeCell ref="A64:C64"/>
    <mergeCell ref="AB1:AC1"/>
    <mergeCell ref="D1:E1"/>
    <mergeCell ref="B3:C3"/>
    <mergeCell ref="J1:K1"/>
    <mergeCell ref="A1:C1"/>
    <mergeCell ref="L1:M1"/>
    <mergeCell ref="N1:O1"/>
    <mergeCell ref="H1:I1"/>
    <mergeCell ref="F1:G1"/>
    <mergeCell ref="Z1:AA1"/>
    <mergeCell ref="X1:Y1"/>
  </mergeCells>
  <phoneticPr fontId="14" type="noConversion"/>
  <pageMargins left="0.75" right="0.75" top="1" bottom="1" header="0.5" footer="0.5"/>
  <pageSetup paperSize="9" orientation="portrait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55"/>
  <sheetViews>
    <sheetView showGridLines="0" zoomScale="89" zoomScaleNormal="89" zoomScalePageLayoutView="89" workbookViewId="0">
      <pane ySplit="1" topLeftCell="A2" activePane="bottomLeft" state="frozen"/>
      <selection activeCell="AK1" sqref="AK1"/>
      <selection pane="bottomLeft" activeCell="AK1" sqref="AK1"/>
    </sheetView>
  </sheetViews>
  <sheetFormatPr defaultColWidth="17.42578125" defaultRowHeight="15.75" customHeight="1" x14ac:dyDescent="0.2"/>
  <cols>
    <col min="1" max="1" width="21.140625" bestFit="1" customWidth="1"/>
    <col min="2" max="2" width="11.28515625" bestFit="1" customWidth="1"/>
    <col min="3" max="3" width="9" bestFit="1" customWidth="1"/>
    <col min="4" max="4" width="9.42578125" bestFit="1" customWidth="1"/>
    <col min="5" max="5" width="6.7109375" bestFit="1" customWidth="1"/>
    <col min="6" max="6" width="9.42578125" bestFit="1" customWidth="1"/>
    <col min="7" max="7" width="6.7109375" bestFit="1" customWidth="1"/>
    <col min="8" max="8" width="9.42578125" bestFit="1" customWidth="1"/>
    <col min="9" max="9" width="6.7109375" bestFit="1" customWidth="1"/>
    <col min="10" max="10" width="9.42578125" bestFit="1" customWidth="1"/>
    <col min="11" max="11" width="6.7109375" bestFit="1" customWidth="1"/>
    <col min="12" max="12" width="9.42578125" bestFit="1" customWidth="1"/>
    <col min="13" max="13" width="6.7109375" bestFit="1" customWidth="1"/>
    <col min="14" max="14" width="9.42578125" bestFit="1" customWidth="1"/>
    <col min="15" max="15" width="6.7109375" bestFit="1" customWidth="1"/>
    <col min="16" max="16" width="9.28515625" bestFit="1" customWidth="1"/>
    <col min="17" max="17" width="6.7109375" bestFit="1" customWidth="1"/>
    <col min="18" max="18" width="9.28515625" bestFit="1" customWidth="1"/>
    <col min="19" max="19" width="6.7109375" bestFit="1" customWidth="1"/>
    <col min="20" max="20" width="9.42578125" bestFit="1" customWidth="1"/>
    <col min="21" max="21" width="6.7109375" bestFit="1" customWidth="1"/>
    <col min="22" max="22" width="9.42578125" bestFit="1" customWidth="1"/>
    <col min="23" max="23" width="6.7109375" bestFit="1" customWidth="1"/>
    <col min="24" max="24" width="9.42578125" bestFit="1" customWidth="1"/>
    <col min="25" max="25" width="6.7109375" bestFit="1" customWidth="1"/>
    <col min="26" max="26" width="9.42578125" bestFit="1" customWidth="1"/>
    <col min="27" max="27" width="6.7109375" bestFit="1" customWidth="1"/>
  </cols>
  <sheetData>
    <row r="1" spans="1:27" ht="15" customHeight="1" x14ac:dyDescent="0.2">
      <c r="A1" s="121" t="s">
        <v>0</v>
      </c>
      <c r="B1" s="120"/>
      <c r="C1" s="120"/>
      <c r="D1" s="119" t="s">
        <v>1</v>
      </c>
      <c r="E1" s="120"/>
      <c r="F1" s="119" t="s">
        <v>2</v>
      </c>
      <c r="G1" s="120"/>
      <c r="H1" s="119" t="s">
        <v>3</v>
      </c>
      <c r="I1" s="120"/>
      <c r="J1" s="119" t="s">
        <v>4</v>
      </c>
      <c r="K1" s="120"/>
      <c r="L1" s="119" t="s">
        <v>5</v>
      </c>
      <c r="M1" s="120"/>
      <c r="N1" s="119" t="s">
        <v>6</v>
      </c>
      <c r="O1" s="120"/>
      <c r="P1" s="119" t="s">
        <v>7</v>
      </c>
      <c r="Q1" s="120"/>
      <c r="R1" s="119" t="s">
        <v>8</v>
      </c>
      <c r="S1" s="120"/>
      <c r="T1" s="119" t="s">
        <v>9</v>
      </c>
      <c r="U1" s="120"/>
      <c r="V1" s="119" t="s">
        <v>10</v>
      </c>
      <c r="W1" s="120"/>
      <c r="X1" s="119" t="s">
        <v>11</v>
      </c>
      <c r="Y1" s="120"/>
      <c r="Z1" s="119" t="s">
        <v>12</v>
      </c>
      <c r="AA1" s="120"/>
    </row>
    <row r="2" spans="1:27" ht="4.5" customHeight="1" x14ac:dyDescent="0.2">
      <c r="A2" s="1"/>
      <c r="B2" s="2"/>
      <c r="C2" s="3"/>
      <c r="D2" s="4"/>
      <c r="E2" s="5"/>
      <c r="F2" s="4"/>
      <c r="G2" s="5"/>
      <c r="H2" s="4"/>
      <c r="I2" s="5"/>
      <c r="J2" s="4"/>
      <c r="K2" s="5"/>
      <c r="L2" s="4"/>
      <c r="M2" s="5"/>
      <c r="N2" s="4"/>
      <c r="O2" s="5"/>
      <c r="P2" s="4"/>
      <c r="Q2" s="5"/>
      <c r="R2" s="4"/>
      <c r="S2" s="5"/>
      <c r="T2" s="4"/>
      <c r="U2" s="5"/>
      <c r="V2" s="4"/>
      <c r="W2" s="5"/>
      <c r="X2" s="4"/>
      <c r="Y2" s="5"/>
      <c r="Z2" s="4"/>
      <c r="AA2" s="5"/>
    </row>
    <row r="3" spans="1:27" ht="15.75" customHeight="1" x14ac:dyDescent="0.2">
      <c r="A3" s="6"/>
      <c r="B3" s="122">
        <v>2014</v>
      </c>
      <c r="C3" s="123"/>
      <c r="D3" s="7"/>
      <c r="E3" s="8"/>
      <c r="F3" s="7"/>
      <c r="G3" s="8"/>
      <c r="H3" s="7"/>
      <c r="I3" s="8"/>
      <c r="J3" s="7"/>
      <c r="K3" s="8"/>
      <c r="L3" s="7"/>
      <c r="M3" s="8"/>
      <c r="N3" s="7"/>
      <c r="O3" s="8"/>
      <c r="P3" s="7"/>
      <c r="Q3" s="8"/>
      <c r="R3" s="7"/>
      <c r="S3" s="8"/>
      <c r="T3" s="7"/>
      <c r="U3" s="8"/>
      <c r="V3" s="7"/>
      <c r="W3" s="8"/>
      <c r="X3" s="7"/>
      <c r="Y3" s="8"/>
      <c r="Z3" s="7"/>
      <c r="AA3" s="8"/>
    </row>
    <row r="4" spans="1:27" ht="15.75" customHeight="1" x14ac:dyDescent="0.2">
      <c r="A4" s="9" t="s">
        <v>13</v>
      </c>
      <c r="B4" s="10">
        <f t="shared" ref="B4:B51" si="0">D4+F4+H4+J4+L4+N4+P4+R4+T4+V4+X4+Z4</f>
        <v>5094108.233333</v>
      </c>
      <c r="C4" s="11">
        <f>B4/B4</f>
        <v>1</v>
      </c>
      <c r="D4" s="12">
        <f>Volt!D4+'DRE MENSAL- 2022'!D2</f>
        <v>455077.65</v>
      </c>
      <c r="E4" s="13">
        <f>D4/D4</f>
        <v>1</v>
      </c>
      <c r="F4" s="12">
        <f>Volt!F4+'DRE MENSAL- 2022'!F2</f>
        <v>454250</v>
      </c>
      <c r="G4" s="13">
        <f>F4/F4</f>
        <v>1</v>
      </c>
      <c r="H4" s="12">
        <f>Volt!H4+'DRE MENSAL- 2022'!H2</f>
        <v>430325</v>
      </c>
      <c r="I4" s="13">
        <f>H4/H4</f>
        <v>1</v>
      </c>
      <c r="J4" s="12">
        <f>Volt!J4+'DRE MENSAL- 2022'!J2</f>
        <v>429534</v>
      </c>
      <c r="K4" s="13">
        <f>J4/J4</f>
        <v>1</v>
      </c>
      <c r="L4" s="12">
        <f>Volt!L4+'DRE MENSAL- 2022'!L2</f>
        <v>439419</v>
      </c>
      <c r="M4" s="13">
        <f>L4/L4</f>
        <v>1</v>
      </c>
      <c r="N4" s="12">
        <f>Volt!N4+'DRE MENSAL- 2022'!N2</f>
        <v>392703.35</v>
      </c>
      <c r="O4" s="13">
        <f>N4/N4</f>
        <v>1</v>
      </c>
      <c r="P4" s="12">
        <f>Volt!P4+'DRE MENSAL- 2022'!P2</f>
        <v>425259.86</v>
      </c>
      <c r="Q4" s="13">
        <f>P4/P4</f>
        <v>1</v>
      </c>
      <c r="R4" s="12">
        <f>Volt!R4+'DRE MENSAL- 2022'!R2</f>
        <v>407545.72</v>
      </c>
      <c r="S4" s="13">
        <f>R4/R4</f>
        <v>1</v>
      </c>
      <c r="T4" s="12">
        <f>Volt!T4+'DRE MENSAL- 2022'!T2</f>
        <v>397517.13333300001</v>
      </c>
      <c r="U4" s="13">
        <f>T4/T4</f>
        <v>1</v>
      </c>
      <c r="V4" s="12">
        <f>Volt!V4+'DRE MENSAL- 2022'!V2</f>
        <v>434559.52</v>
      </c>
      <c r="W4" s="13">
        <f>V4/V4</f>
        <v>1</v>
      </c>
      <c r="X4" s="12">
        <f>Volt!X4+'DRE MENSAL- 2022'!X2</f>
        <v>450036.94</v>
      </c>
      <c r="Y4" s="13">
        <f>X4/X4</f>
        <v>1</v>
      </c>
      <c r="Z4" s="12">
        <f>Volt!Z4+'DRE MENSAL- 2022'!Z2</f>
        <v>377880.06</v>
      </c>
      <c r="AA4" s="13">
        <f>Z4/Z4</f>
        <v>1</v>
      </c>
    </row>
    <row r="5" spans="1:27" ht="15.75" customHeight="1" x14ac:dyDescent="0.2">
      <c r="A5" s="14" t="s">
        <v>14</v>
      </c>
      <c r="B5" s="15">
        <f t="shared" si="0"/>
        <v>-34620.01</v>
      </c>
      <c r="C5" s="16">
        <f>B5/B4</f>
        <v>-6.7960884249506099E-3</v>
      </c>
      <c r="D5" s="17">
        <f>Volt!D5+'DRE MENSAL- 2022'!D5</f>
        <v>-3882.15</v>
      </c>
      <c r="E5" s="18">
        <f>D5/D4</f>
        <v>-8.530741951401041E-3</v>
      </c>
      <c r="F5" s="17">
        <f>Volt!F5+'DRE MENSAL- 2022'!F5</f>
        <v>-3946.4</v>
      </c>
      <c r="G5" s="18">
        <f>F5/F4</f>
        <v>-8.6877270225646664E-3</v>
      </c>
      <c r="H5" s="17">
        <f>Volt!H5+'DRE MENSAL- 2022'!H5</f>
        <v>-3745.15</v>
      </c>
      <c r="I5" s="18">
        <f>H5/H4</f>
        <v>-8.7030732585836289E-3</v>
      </c>
      <c r="J5" s="17">
        <f>Volt!J5+'DRE MENSAL- 2022'!J5</f>
        <v>-3673.86</v>
      </c>
      <c r="K5" s="18">
        <f>J5/J4</f>
        <v>-8.5531296707594753E-3</v>
      </c>
      <c r="L5" s="17">
        <f>Volt!L5+'DRE MENSAL- 2022'!L5</f>
        <v>-3821</v>
      </c>
      <c r="M5" s="18">
        <f>L5/L4</f>
        <v>-8.6955730180078693E-3</v>
      </c>
      <c r="N5" s="17">
        <f>Volt!N5+'DRE MENSAL- 2022'!N5</f>
        <v>-7315.25</v>
      </c>
      <c r="O5" s="18">
        <f>N5/N4</f>
        <v>-1.8627928689683958E-2</v>
      </c>
      <c r="P5" s="17">
        <f>Volt!P5+'DRE MENSAL- 2022'!P5</f>
        <v>163.80000000000001</v>
      </c>
      <c r="Q5" s="18">
        <f>P5/P4</f>
        <v>3.8517625434951707E-4</v>
      </c>
      <c r="R5" s="17">
        <f>Volt!R5+'DRE MENSAL- 2022'!R5</f>
        <v>0</v>
      </c>
      <c r="S5" s="18">
        <f>R5/R4</f>
        <v>0</v>
      </c>
      <c r="T5" s="17">
        <f>Volt!T5+'DRE MENSAL- 2022'!T5</f>
        <v>-2100</v>
      </c>
      <c r="U5" s="18">
        <f>T5/T4</f>
        <v>-5.2827911652321927E-3</v>
      </c>
      <c r="V5" s="17">
        <f>Volt!V5+'DRE MENSAL- 2022'!V5</f>
        <v>-2100</v>
      </c>
      <c r="W5" s="18">
        <f>V5/V4</f>
        <v>-4.8324795645945115E-3</v>
      </c>
      <c r="X5" s="17">
        <f>Volt!X5+'DRE MENSAL- 2022'!X5</f>
        <v>-2100</v>
      </c>
      <c r="Y5" s="18">
        <f>X5/X4</f>
        <v>-4.6662836166293372E-3</v>
      </c>
      <c r="Z5" s="17">
        <f>Volt!Z5+'DRE MENSAL- 2022'!Z5</f>
        <v>-2100</v>
      </c>
      <c r="AA5" s="18">
        <f>Z5/Z4</f>
        <v>-5.557318901664195E-3</v>
      </c>
    </row>
    <row r="6" spans="1:27" ht="15.75" customHeight="1" x14ac:dyDescent="0.2">
      <c r="A6" s="14" t="s">
        <v>15</v>
      </c>
      <c r="B6" s="15">
        <f t="shared" si="0"/>
        <v>2400</v>
      </c>
      <c r="C6" s="16">
        <f>B6/B4</f>
        <v>4.7113251035691388E-4</v>
      </c>
      <c r="D6" s="17">
        <f>Volt!D6+'DRE MENSAL- 2022'!D10</f>
        <v>-1000</v>
      </c>
      <c r="E6" s="18">
        <f>D6/D4</f>
        <v>-2.1974271863274323E-3</v>
      </c>
      <c r="F6" s="17">
        <f>Volt!F6+'DRE MENSAL- 2022'!F10</f>
        <v>-1000</v>
      </c>
      <c r="G6" s="18">
        <f>F6/F4</f>
        <v>-2.2014309301045679E-3</v>
      </c>
      <c r="H6" s="17">
        <f>Volt!H6+'DRE MENSAL- 2022'!H10</f>
        <v>-1000</v>
      </c>
      <c r="I6" s="18">
        <f>H6/H4</f>
        <v>-2.323825015976297E-3</v>
      </c>
      <c r="J6" s="17">
        <f>Volt!J6+'DRE MENSAL- 2022'!J10</f>
        <v>-1000</v>
      </c>
      <c r="K6" s="18">
        <f>J6/J4</f>
        <v>-2.3281044108266168E-3</v>
      </c>
      <c r="L6" s="17">
        <f>Volt!L6+'DRE MENSAL- 2022'!L10</f>
        <v>-1000</v>
      </c>
      <c r="M6" s="18">
        <f>L6/L4</f>
        <v>-2.2757322737523866E-3</v>
      </c>
      <c r="N6" s="17">
        <f>Volt!N6+'DRE MENSAL- 2022'!N10</f>
        <v>1000</v>
      </c>
      <c r="O6" s="18">
        <f>N6/N4</f>
        <v>2.5464514117335643E-3</v>
      </c>
      <c r="P6" s="17">
        <f>Volt!P6+'DRE MENSAL- 2022'!P10</f>
        <v>1000</v>
      </c>
      <c r="Q6" s="18">
        <f>P6/P4</f>
        <v>2.3515033843071859E-3</v>
      </c>
      <c r="R6" s="17">
        <f>Volt!R6+'DRE MENSAL- 2022'!R10</f>
        <v>1000</v>
      </c>
      <c r="S6" s="18">
        <f>R6/R4</f>
        <v>2.4537124325584871E-3</v>
      </c>
      <c r="T6" s="17">
        <f>Volt!T6+'DRE MENSAL- 2022'!T10</f>
        <v>1100</v>
      </c>
      <c r="U6" s="18">
        <f>T6/T4</f>
        <v>2.7671763246454343E-3</v>
      </c>
      <c r="V6" s="17">
        <f>Volt!V6+'DRE MENSAL- 2022'!V10</f>
        <v>1100</v>
      </c>
      <c r="W6" s="18">
        <f>V6/V4</f>
        <v>2.5312988195495059E-3</v>
      </c>
      <c r="X6" s="17">
        <f>Volt!X6+'DRE MENSAL- 2022'!X10</f>
        <v>1100</v>
      </c>
      <c r="Y6" s="18">
        <f>X6/X4</f>
        <v>2.4442437991867958E-3</v>
      </c>
      <c r="Z6" s="17">
        <f>Volt!Z6+'DRE MENSAL- 2022'!Z10</f>
        <v>1100</v>
      </c>
      <c r="AA6" s="18">
        <f>Z6/Z4</f>
        <v>2.9109765675383878E-3</v>
      </c>
    </row>
    <row r="7" spans="1:27" ht="15.75" customHeight="1" x14ac:dyDescent="0.2">
      <c r="A7" s="14" t="s">
        <v>16</v>
      </c>
      <c r="B7" s="15">
        <f t="shared" si="0"/>
        <v>-56748.128880000033</v>
      </c>
      <c r="C7" s="16">
        <f>B7/B4</f>
        <v>-1.1139953507205041E-2</v>
      </c>
      <c r="D7" s="17">
        <f>Volt!D7+'DRE MENSAL- 2022'!D16</f>
        <v>-51448.964225000003</v>
      </c>
      <c r="E7" s="18">
        <f>D7/D4</f>
        <v>-0.11305535269640248</v>
      </c>
      <c r="F7" s="17">
        <f>Volt!F7+'DRE MENSAL- 2022'!F16</f>
        <v>-52375.025000000001</v>
      </c>
      <c r="G7" s="18">
        <f>F7/F4</f>
        <v>-0.1153</v>
      </c>
      <c r="H7" s="17">
        <f>Volt!H7+'DRE MENSAL- 2022'!H16</f>
        <v>-49616.472500000003</v>
      </c>
      <c r="I7" s="18">
        <f>H7/H4</f>
        <v>-0.11530000000000001</v>
      </c>
      <c r="J7" s="17">
        <f>Volt!J7+'DRE MENSAL- 2022'!J16</f>
        <v>-49525.270199999999</v>
      </c>
      <c r="K7" s="18">
        <f>J7/J4</f>
        <v>-0.1153</v>
      </c>
      <c r="L7" s="17">
        <f>Volt!L7+'DRE MENSAL- 2022'!L16</f>
        <v>-50665.010699999999</v>
      </c>
      <c r="M7" s="18">
        <f>L7/L4</f>
        <v>-0.1153</v>
      </c>
      <c r="N7" s="17">
        <f>Volt!N7+'DRE MENSAL- 2022'!N16</f>
        <v>-45278.696254999995</v>
      </c>
      <c r="O7" s="18">
        <f>N7/N4</f>
        <v>-0.1153</v>
      </c>
      <c r="P7" s="17">
        <f>Volt!P7+'DRE MENSAL- 2022'!P16</f>
        <v>40000</v>
      </c>
      <c r="Q7" s="18">
        <f>P7/P4</f>
        <v>9.4060135372287426E-2</v>
      </c>
      <c r="R7" s="17">
        <f>Volt!R7+'DRE MENSAL- 2022'!R16</f>
        <v>40000</v>
      </c>
      <c r="S7" s="18">
        <f>R7/R4</f>
        <v>9.8148497302339488E-2</v>
      </c>
      <c r="T7" s="17">
        <f>Volt!T7+'DRE MENSAL- 2022'!T16</f>
        <v>40000</v>
      </c>
      <c r="U7" s="18">
        <f>T7/T4</f>
        <v>0.10062459362347034</v>
      </c>
      <c r="V7" s="17">
        <f>Volt!V7+'DRE MENSAL- 2022'!V16</f>
        <v>40000</v>
      </c>
      <c r="W7" s="18">
        <f>V7/V4</f>
        <v>9.2047229801800218E-2</v>
      </c>
      <c r="X7" s="17">
        <f>Volt!X7+'DRE MENSAL- 2022'!X16</f>
        <v>40000</v>
      </c>
      <c r="Y7" s="18">
        <f>X7/X4</f>
        <v>8.8881592697701656E-2</v>
      </c>
      <c r="Z7" s="17">
        <f>Volt!Z7+'DRE MENSAL- 2022'!Z16</f>
        <v>42161.31</v>
      </c>
      <c r="AA7" s="18">
        <f>Z7/Z4</f>
        <v>0.11157325951520172</v>
      </c>
    </row>
    <row r="8" spans="1:27" ht="15.75" customHeight="1" x14ac:dyDescent="0.2">
      <c r="A8" s="19" t="s">
        <v>17</v>
      </c>
      <c r="B8" s="15">
        <f t="shared" si="0"/>
        <v>3251612.094453</v>
      </c>
      <c r="C8" s="16">
        <f>B8/B4</f>
        <v>0.6383084036527269</v>
      </c>
      <c r="D8" s="20">
        <f>Volt!D10+'DRE MENSAL- 2022'!D17</f>
        <v>398746.535775</v>
      </c>
      <c r="E8" s="21">
        <f>D8/D4</f>
        <v>0.87621647816586901</v>
      </c>
      <c r="F8" s="20">
        <f>Volt!F10+'DRE MENSAL- 2022'!F17</f>
        <v>-57321.425000000003</v>
      </c>
      <c r="G8" s="21">
        <f>F8/F4</f>
        <v>-0.12618915795266925</v>
      </c>
      <c r="H8" s="20">
        <f>Volt!H10+'DRE MENSAL- 2022'!H17</f>
        <v>-54361.622500000005</v>
      </c>
      <c r="I8" s="21">
        <f>H8/H4</f>
        <v>-0.12632689827455992</v>
      </c>
      <c r="J8" s="20">
        <f>Volt!J10+'DRE MENSAL- 2022'!J17</f>
        <v>-54199.1302</v>
      </c>
      <c r="K8" s="21">
        <f>J8/J4</f>
        <v>-0.1261812340815861</v>
      </c>
      <c r="L8" s="20">
        <f>Volt!L10+'DRE MENSAL- 2022'!L17</f>
        <v>-55486.010699999999</v>
      </c>
      <c r="M8" s="21">
        <f>L8/L4</f>
        <v>-0.12627130529176026</v>
      </c>
      <c r="N8" s="20">
        <f>Volt!N10+'DRE MENSAL- 2022'!N17</f>
        <v>341109.40374499996</v>
      </c>
      <c r="O8" s="21">
        <f>N8/N4</f>
        <v>0.86861852272204954</v>
      </c>
      <c r="P8" s="20">
        <f>Volt!P10+'DRE MENSAL- 2022'!P17</f>
        <v>466423.66</v>
      </c>
      <c r="Q8" s="21">
        <f>P8/P4</f>
        <v>1.0967968150109442</v>
      </c>
      <c r="R8" s="20">
        <f>Volt!R10+'DRE MENSAL- 2022'!R17</f>
        <v>448545.72</v>
      </c>
      <c r="S8" s="21">
        <f>R8/R4</f>
        <v>1.100602209734898</v>
      </c>
      <c r="T8" s="20">
        <f>Volt!T10+'DRE MENSAL- 2022'!T17</f>
        <v>436517.13333300001</v>
      </c>
      <c r="U8" s="21">
        <f>T8/T4</f>
        <v>1.0981089787828835</v>
      </c>
      <c r="V8" s="20">
        <f>Volt!V10+'DRE MENSAL- 2022'!V17</f>
        <v>473559.52</v>
      </c>
      <c r="W8" s="21">
        <f>V8/V4</f>
        <v>1.0897460490567552</v>
      </c>
      <c r="X8" s="20">
        <f>Volt!X10+'DRE MENSAL- 2022'!X17</f>
        <v>489036.94</v>
      </c>
      <c r="Y8" s="21">
        <f>X8/X4</f>
        <v>1.0866595528802592</v>
      </c>
      <c r="Z8" s="20">
        <f>Volt!Z10+'DRE MENSAL- 2022'!Z17</f>
        <v>419041.37</v>
      </c>
      <c r="AA8" s="21">
        <f>Z8/Z4</f>
        <v>1.1089269171810758</v>
      </c>
    </row>
    <row r="9" spans="1:27" ht="15.75" customHeight="1" x14ac:dyDescent="0.2">
      <c r="A9" s="1" t="s">
        <v>18</v>
      </c>
      <c r="B9" s="15" t="e">
        <f t="shared" si="0"/>
        <v>#REF!</v>
      </c>
      <c r="C9" s="22" t="e">
        <f>B9/B4</f>
        <v>#REF!</v>
      </c>
      <c r="D9" s="17" t="e">
        <f>Volt!D11+'DRE MENSAL- 2022'!#REF!</f>
        <v>#REF!</v>
      </c>
      <c r="E9" s="23" t="e">
        <f>D9/D4</f>
        <v>#REF!</v>
      </c>
      <c r="F9" s="17" t="e">
        <f>Volt!F11+'DRE MENSAL- 2022'!#REF!</f>
        <v>#REF!</v>
      </c>
      <c r="G9" s="23" t="e">
        <f>F9/F4</f>
        <v>#REF!</v>
      </c>
      <c r="H9" s="17" t="e">
        <f>Volt!H11+'DRE MENSAL- 2022'!#REF!</f>
        <v>#REF!</v>
      </c>
      <c r="I9" s="23" t="e">
        <f>H9/H4</f>
        <v>#REF!</v>
      </c>
      <c r="J9" s="17" t="e">
        <f>Volt!J11+'DRE MENSAL- 2022'!#REF!</f>
        <v>#REF!</v>
      </c>
      <c r="K9" s="23" t="e">
        <f>J9/J4</f>
        <v>#REF!</v>
      </c>
      <c r="L9" s="17" t="e">
        <f>Volt!L11+'DRE MENSAL- 2022'!#REF!</f>
        <v>#REF!</v>
      </c>
      <c r="M9" s="23" t="e">
        <f>L9/L4</f>
        <v>#REF!</v>
      </c>
      <c r="N9" s="17" t="e">
        <f>Volt!N11+'DRE MENSAL- 2022'!#REF!</f>
        <v>#REF!</v>
      </c>
      <c r="O9" s="23" t="e">
        <f>N9/N4</f>
        <v>#REF!</v>
      </c>
      <c r="P9" s="17" t="e">
        <f>Volt!P11+'DRE MENSAL- 2022'!#REF!</f>
        <v>#REF!</v>
      </c>
      <c r="Q9" s="23" t="e">
        <f>P9/P4</f>
        <v>#REF!</v>
      </c>
      <c r="R9" s="17" t="e">
        <f>Volt!R11+'DRE MENSAL- 2022'!#REF!</f>
        <v>#REF!</v>
      </c>
      <c r="S9" s="23" t="e">
        <f>R9/R4</f>
        <v>#REF!</v>
      </c>
      <c r="T9" s="17" t="e">
        <f>Volt!T11+'DRE MENSAL- 2022'!#REF!</f>
        <v>#REF!</v>
      </c>
      <c r="U9" s="23" t="e">
        <f>T9/T4</f>
        <v>#REF!</v>
      </c>
      <c r="V9" s="17" t="e">
        <f>Volt!V11+'DRE MENSAL- 2022'!#REF!</f>
        <v>#REF!</v>
      </c>
      <c r="W9" s="23" t="e">
        <f>V9/V4</f>
        <v>#REF!</v>
      </c>
      <c r="X9" s="17" t="e">
        <f>Volt!X11+'DRE MENSAL- 2022'!#REF!</f>
        <v>#REF!</v>
      </c>
      <c r="Y9" s="23" t="e">
        <f>X9/X4</f>
        <v>#REF!</v>
      </c>
      <c r="Z9" s="17" t="e">
        <f>Volt!Z11+'DRE MENSAL- 2022'!#REF!</f>
        <v>#REF!</v>
      </c>
      <c r="AA9" s="23" t="e">
        <f>Z9/Z4</f>
        <v>#REF!</v>
      </c>
    </row>
    <row r="10" spans="1:27" ht="15.75" customHeight="1" x14ac:dyDescent="0.2">
      <c r="A10" s="1" t="s">
        <v>19</v>
      </c>
      <c r="B10" s="15" t="e">
        <f t="shared" si="0"/>
        <v>#REF!</v>
      </c>
      <c r="C10" s="22" t="e">
        <f>B10/B4</f>
        <v>#REF!</v>
      </c>
      <c r="D10" s="17" t="e">
        <f>Volt!#REF!+'DRE MENSAL- 2022'!#REF!</f>
        <v>#REF!</v>
      </c>
      <c r="E10" s="23" t="e">
        <f>D10/D4</f>
        <v>#REF!</v>
      </c>
      <c r="F10" s="17" t="e">
        <f>Volt!#REF!+'DRE MENSAL- 2022'!#REF!</f>
        <v>#REF!</v>
      </c>
      <c r="G10" s="23" t="e">
        <f>F10/F4</f>
        <v>#REF!</v>
      </c>
      <c r="H10" s="17" t="e">
        <f>Volt!#REF!+'DRE MENSAL- 2022'!#REF!</f>
        <v>#REF!</v>
      </c>
      <c r="I10" s="23" t="e">
        <f>H10/H4</f>
        <v>#REF!</v>
      </c>
      <c r="J10" s="17" t="e">
        <f>Volt!#REF!+'DRE MENSAL- 2022'!#REF!</f>
        <v>#REF!</v>
      </c>
      <c r="K10" s="23" t="e">
        <f>J10/J4</f>
        <v>#REF!</v>
      </c>
      <c r="L10" s="17" t="e">
        <f>Volt!#REF!+'DRE MENSAL- 2022'!#REF!</f>
        <v>#REF!</v>
      </c>
      <c r="M10" s="23" t="e">
        <f>L10/L4</f>
        <v>#REF!</v>
      </c>
      <c r="N10" s="17" t="e">
        <f>Volt!#REF!+'DRE MENSAL- 2022'!#REF!</f>
        <v>#REF!</v>
      </c>
      <c r="O10" s="23" t="e">
        <f>N10/N4</f>
        <v>#REF!</v>
      </c>
      <c r="P10" s="17" t="e">
        <f>Volt!#REF!+'DRE MENSAL- 2022'!#REF!</f>
        <v>#REF!</v>
      </c>
      <c r="Q10" s="23" t="e">
        <f>P10/P4</f>
        <v>#REF!</v>
      </c>
      <c r="R10" s="17" t="e">
        <f>Volt!#REF!+'DRE MENSAL- 2022'!#REF!</f>
        <v>#REF!</v>
      </c>
      <c r="S10" s="23" t="e">
        <f>R10/R4</f>
        <v>#REF!</v>
      </c>
      <c r="T10" s="17" t="e">
        <f>Volt!#REF!+'DRE MENSAL- 2022'!#REF!</f>
        <v>#REF!</v>
      </c>
      <c r="U10" s="23" t="e">
        <f>T10/T4</f>
        <v>#REF!</v>
      </c>
      <c r="V10" s="17" t="e">
        <f>Volt!#REF!+'DRE MENSAL- 2022'!#REF!</f>
        <v>#REF!</v>
      </c>
      <c r="W10" s="23" t="e">
        <f>V10/V4</f>
        <v>#REF!</v>
      </c>
      <c r="X10" s="17" t="e">
        <f>Volt!#REF!+'DRE MENSAL- 2022'!#REF!</f>
        <v>#REF!</v>
      </c>
      <c r="Y10" s="23" t="e">
        <f>X10/X4</f>
        <v>#REF!</v>
      </c>
      <c r="Z10" s="17" t="e">
        <f>Volt!#REF!+'DRE MENSAL- 2022'!#REF!</f>
        <v>#REF!</v>
      </c>
      <c r="AA10" s="23" t="e">
        <f>Z10/Z4</f>
        <v>#REF!</v>
      </c>
    </row>
    <row r="11" spans="1:27" ht="15.75" customHeight="1" x14ac:dyDescent="0.2">
      <c r="A11" s="14" t="s">
        <v>20</v>
      </c>
      <c r="B11" s="15">
        <f t="shared" si="0"/>
        <v>-482126.20999999996</v>
      </c>
      <c r="C11" s="22">
        <f>B11/B4</f>
        <v>-9.4643888177568594E-2</v>
      </c>
      <c r="D11" s="17">
        <f>Volt!D12+'DRE MENSAL- 2022'!D20</f>
        <v>-148368.56</v>
      </c>
      <c r="E11" s="23">
        <f>D11/D4</f>
        <v>-0.32602910734025281</v>
      </c>
      <c r="F11" s="17">
        <f>Volt!F12+'DRE MENSAL- 2022'!F20</f>
        <v>-164727.51</v>
      </c>
      <c r="G11" s="23">
        <f>F11/F4</f>
        <v>-0.36263623555310953</v>
      </c>
      <c r="H11" s="17">
        <f>Volt!H12+'DRE MENSAL- 2022'!H20</f>
        <v>-151538.91</v>
      </c>
      <c r="I11" s="23">
        <f>H11/H4</f>
        <v>-0.35214990995178064</v>
      </c>
      <c r="J11" s="17">
        <f>Volt!J12+'DRE MENSAL- 2022'!J20</f>
        <v>-146519.38</v>
      </c>
      <c r="K11" s="23">
        <f>J11/J4</f>
        <v>-0.34111241484958116</v>
      </c>
      <c r="L11" s="17">
        <f>Volt!L12+'DRE MENSAL- 2022'!L20</f>
        <v>-163547.94</v>
      </c>
      <c r="M11" s="23">
        <f>L11/L4</f>
        <v>-0.37219132536371891</v>
      </c>
      <c r="N11" s="17">
        <f>Volt!N12+'DRE MENSAL- 2022'!N20</f>
        <v>-165386.69</v>
      </c>
      <c r="O11" s="23">
        <f>N11/N4</f>
        <v>-0.42114917023244142</v>
      </c>
      <c r="P11" s="17">
        <f>Volt!P12+'DRE MENSAL- 2022'!P20</f>
        <v>0</v>
      </c>
      <c r="Q11" s="23">
        <f>P11/P4</f>
        <v>0</v>
      </c>
      <c r="R11" s="17">
        <f>Volt!R12+'DRE MENSAL- 2022'!R20</f>
        <v>0</v>
      </c>
      <c r="S11" s="23">
        <f>R11/R4</f>
        <v>0</v>
      </c>
      <c r="T11" s="17">
        <f>Volt!T12+'DRE MENSAL- 2022'!T20</f>
        <v>0</v>
      </c>
      <c r="U11" s="23">
        <f>T11/T4</f>
        <v>0</v>
      </c>
      <c r="V11" s="17">
        <f>Volt!V12+'DRE MENSAL- 2022'!V20</f>
        <v>158802.79999999999</v>
      </c>
      <c r="W11" s="23">
        <f>V11/V4</f>
        <v>0.36543394561923298</v>
      </c>
      <c r="X11" s="17">
        <f>Volt!X12+'DRE MENSAL- 2022'!X20</f>
        <v>144873.26999999999</v>
      </c>
      <c r="Y11" s="23">
        <f>X11/X4</f>
        <v>0.32191417442310399</v>
      </c>
      <c r="Z11" s="17">
        <f>Volt!Z12+'DRE MENSAL- 2022'!Z20</f>
        <v>154286.71</v>
      </c>
      <c r="AA11" s="23">
        <f>Z11/Z4</f>
        <v>0.40829545226599145</v>
      </c>
    </row>
    <row r="12" spans="1:27" ht="15.75" customHeight="1" x14ac:dyDescent="0.2">
      <c r="A12" s="14" t="s">
        <v>21</v>
      </c>
      <c r="B12" s="15">
        <f t="shared" si="0"/>
        <v>-76315.830000000016</v>
      </c>
      <c r="C12" s="22">
        <f>B12/B4</f>
        <v>-1.4981195236613121E-2</v>
      </c>
      <c r="D12" s="17">
        <f>Volt!D13+'DRE MENSAL- 2022'!D31</f>
        <v>-17433.010000000002</v>
      </c>
      <c r="E12" s="23">
        <f>D12/D4</f>
        <v>-3.8307770113517992E-2</v>
      </c>
      <c r="F12" s="17">
        <f>Volt!F13+'DRE MENSAL- 2022'!F31</f>
        <v>-12000</v>
      </c>
      <c r="G12" s="23">
        <f>F12/F4</f>
        <v>-2.6417171161254815E-2</v>
      </c>
      <c r="H12" s="17">
        <f>Volt!H13+'DRE MENSAL- 2022'!H31</f>
        <v>-12000</v>
      </c>
      <c r="I12" s="23">
        <f>H12/H4</f>
        <v>-2.7885900191715565E-2</v>
      </c>
      <c r="J12" s="17">
        <f>Volt!J13+'DRE MENSAL- 2022'!J31</f>
        <v>-12000</v>
      </c>
      <c r="K12" s="23">
        <f>J12/J4</f>
        <v>-2.7937252929919401E-2</v>
      </c>
      <c r="L12" s="17">
        <f>Volt!L13+'DRE MENSAL- 2022'!L31</f>
        <v>-12000</v>
      </c>
      <c r="M12" s="23">
        <f>L12/L4</f>
        <v>-2.7308787285028641E-2</v>
      </c>
      <c r="N12" s="17">
        <f>Volt!N13+'DRE MENSAL- 2022'!N31</f>
        <v>0</v>
      </c>
      <c r="O12" s="23">
        <f>N12/N4</f>
        <v>0</v>
      </c>
      <c r="P12" s="17">
        <f>Volt!P13+'DRE MENSAL- 2022'!P31</f>
        <v>504.88</v>
      </c>
      <c r="Q12" s="23">
        <f>P12/P4</f>
        <v>1.1872270286690119E-3</v>
      </c>
      <c r="R12" s="17">
        <f>Volt!R13+'DRE MENSAL- 2022'!R31</f>
        <v>1281.95</v>
      </c>
      <c r="S12" s="23">
        <f>R12/R4</f>
        <v>3.1455366529183526E-3</v>
      </c>
      <c r="T12" s="17">
        <f>Volt!T13+'DRE MENSAL- 2022'!T31</f>
        <v>687.35</v>
      </c>
      <c r="U12" s="23">
        <f>T12/T4</f>
        <v>1.7291078606773084E-3</v>
      </c>
      <c r="V12" s="17">
        <f>Volt!V13+'DRE MENSAL- 2022'!V31</f>
        <v>10643</v>
      </c>
      <c r="W12" s="23">
        <f>V12/V4</f>
        <v>2.4491466669513993E-2</v>
      </c>
      <c r="X12" s="17">
        <f>Volt!X13+'DRE MENSAL- 2022'!X31</f>
        <v>-12000</v>
      </c>
      <c r="Y12" s="23">
        <f>X12/X4</f>
        <v>-2.6664477809310499E-2</v>
      </c>
      <c r="Z12" s="17">
        <f>Volt!Z13+'DRE MENSAL- 2022'!Z31</f>
        <v>-12000</v>
      </c>
      <c r="AA12" s="23">
        <f>Z12/Z4</f>
        <v>-3.1756108009509683E-2</v>
      </c>
    </row>
    <row r="13" spans="1:27" ht="15.75" customHeight="1" x14ac:dyDescent="0.2">
      <c r="A13" s="14" t="s">
        <v>22</v>
      </c>
      <c r="B13" s="15">
        <f t="shared" si="0"/>
        <v>-66787.579999999987</v>
      </c>
      <c r="C13" s="22">
        <f>B13/B4</f>
        <v>-1.3110750094193003E-2</v>
      </c>
      <c r="D13" s="17">
        <f>Volt!D14+'DRE MENSAL- 2022'!D21</f>
        <v>-16000</v>
      </c>
      <c r="E13" s="23">
        <f>D13/D4</f>
        <v>-3.5158834981238916E-2</v>
      </c>
      <c r="F13" s="17">
        <f>Volt!F14+'DRE MENSAL- 2022'!F21</f>
        <v>-16000</v>
      </c>
      <c r="G13" s="23">
        <f>F13/F4</f>
        <v>-3.5222894881673086E-2</v>
      </c>
      <c r="H13" s="17">
        <f>Volt!H14+'DRE MENSAL- 2022'!H21</f>
        <v>-16000</v>
      </c>
      <c r="I13" s="23">
        <f>H13/H4</f>
        <v>-3.7181200255620751E-2</v>
      </c>
      <c r="J13" s="17">
        <f>Volt!J14+'DRE MENSAL- 2022'!J21</f>
        <v>-16000</v>
      </c>
      <c r="K13" s="23">
        <f>J13/J4</f>
        <v>-3.7249670573225868E-2</v>
      </c>
      <c r="L13" s="17">
        <f>Volt!L14+'DRE MENSAL- 2022'!L21</f>
        <v>-16000</v>
      </c>
      <c r="M13" s="23">
        <f>L13/L4</f>
        <v>-3.6411716380038185E-2</v>
      </c>
      <c r="N13" s="17">
        <f>Volt!N14+'DRE MENSAL- 2022'!N21</f>
        <v>-8447.11</v>
      </c>
      <c r="O13" s="23">
        <f>N13/N4</f>
        <v>-2.1510155184568711E-2</v>
      </c>
      <c r="P13" s="17">
        <f>Volt!P14+'DRE MENSAL- 2022'!P21</f>
        <v>0</v>
      </c>
      <c r="Q13" s="23">
        <f>P13/P4</f>
        <v>0</v>
      </c>
      <c r="R13" s="17">
        <f>Volt!R14+'DRE MENSAL- 2022'!R21</f>
        <v>0</v>
      </c>
      <c r="S13" s="23">
        <f>R13/R4</f>
        <v>0</v>
      </c>
      <c r="T13" s="17">
        <f>Volt!T14+'DRE MENSAL- 2022'!T21</f>
        <v>784.2</v>
      </c>
      <c r="U13" s="23">
        <f>T13/T4</f>
        <v>1.9727451579881362E-3</v>
      </c>
      <c r="V13" s="17">
        <f>Volt!V14+'DRE MENSAL- 2022'!V21</f>
        <v>6563.21</v>
      </c>
      <c r="W13" s="23">
        <f>V13/V4</f>
        <v>1.5103132477686831E-2</v>
      </c>
      <c r="X13" s="17">
        <f>Volt!X14+'DRE MENSAL- 2022'!X21</f>
        <v>9070.3799999999992</v>
      </c>
      <c r="Y13" s="23">
        <f>X13/X4</f>
        <v>2.0154745519334476E-2</v>
      </c>
      <c r="Z13" s="17">
        <f>Volt!Z14+'DRE MENSAL- 2022'!Z21</f>
        <v>5241.74</v>
      </c>
      <c r="AA13" s="23">
        <f>Z13/Z4</f>
        <v>1.3871438466480607E-2</v>
      </c>
    </row>
    <row r="14" spans="1:27" ht="15.75" customHeight="1" x14ac:dyDescent="0.2">
      <c r="A14" s="14" t="s">
        <v>23</v>
      </c>
      <c r="B14" s="15">
        <f t="shared" si="0"/>
        <v>0</v>
      </c>
      <c r="C14" s="22">
        <f>B14/B4</f>
        <v>0</v>
      </c>
      <c r="D14" s="17">
        <f>Volt!D15+'DRE MENSAL- 2022'!D29</f>
        <v>0</v>
      </c>
      <c r="E14" s="23">
        <f>D14/D4</f>
        <v>0</v>
      </c>
      <c r="F14" s="17">
        <f>Volt!F15+'DRE MENSAL- 2022'!F29</f>
        <v>0</v>
      </c>
      <c r="G14" s="23">
        <f>F14/F4</f>
        <v>0</v>
      </c>
      <c r="H14" s="17">
        <f>Volt!H15+'DRE MENSAL- 2022'!H29</f>
        <v>0</v>
      </c>
      <c r="I14" s="23">
        <f>H14/H4</f>
        <v>0</v>
      </c>
      <c r="J14" s="17">
        <f>Volt!J15+'DRE MENSAL- 2022'!J29</f>
        <v>0</v>
      </c>
      <c r="K14" s="23">
        <f>J14/J4</f>
        <v>0</v>
      </c>
      <c r="L14" s="17">
        <f>Volt!L15+'DRE MENSAL- 2022'!L29</f>
        <v>0</v>
      </c>
      <c r="M14" s="23">
        <f>L14/L4</f>
        <v>0</v>
      </c>
      <c r="N14" s="17">
        <f>Volt!N15+'DRE MENSAL- 2022'!N29</f>
        <v>0</v>
      </c>
      <c r="O14" s="23">
        <f>N14/N4</f>
        <v>0</v>
      </c>
      <c r="P14" s="17">
        <f>Volt!P15+'DRE MENSAL- 2022'!P29</f>
        <v>0</v>
      </c>
      <c r="Q14" s="23">
        <f>P14/P4</f>
        <v>0</v>
      </c>
      <c r="R14" s="17">
        <f>Volt!R15+'DRE MENSAL- 2022'!R29</f>
        <v>0</v>
      </c>
      <c r="S14" s="23">
        <f>R14/R4</f>
        <v>0</v>
      </c>
      <c r="T14" s="17">
        <f>Volt!T15+'DRE MENSAL- 2022'!T29</f>
        <v>0</v>
      </c>
      <c r="U14" s="23">
        <f>T14/T4</f>
        <v>0</v>
      </c>
      <c r="V14" s="17">
        <f>Volt!V15+'DRE MENSAL- 2022'!V29</f>
        <v>0</v>
      </c>
      <c r="W14" s="23">
        <f>V14/V4</f>
        <v>0</v>
      </c>
      <c r="X14" s="17">
        <f>Volt!X15+'DRE MENSAL- 2022'!X29</f>
        <v>0</v>
      </c>
      <c r="Y14" s="23">
        <f>X14/X4</f>
        <v>0</v>
      </c>
      <c r="Z14" s="17">
        <f>Volt!Z15+'DRE MENSAL- 2022'!Z29</f>
        <v>0</v>
      </c>
      <c r="AA14" s="23">
        <f>Z14/Z4</f>
        <v>0</v>
      </c>
    </row>
    <row r="15" spans="1:27" ht="15.75" customHeight="1" x14ac:dyDescent="0.2">
      <c r="A15" s="14" t="s">
        <v>24</v>
      </c>
      <c r="B15" s="15">
        <f t="shared" si="0"/>
        <v>1690.34</v>
      </c>
      <c r="C15" s="22">
        <f>B15/B4</f>
        <v>3.3182255314862744E-4</v>
      </c>
      <c r="D15" s="17">
        <f>Volt!D16+'DRE MENSAL- 2022'!D22</f>
        <v>0</v>
      </c>
      <c r="E15" s="23">
        <f>D15/D4</f>
        <v>0</v>
      </c>
      <c r="F15" s="17">
        <f>Volt!F16+'DRE MENSAL- 2022'!F22</f>
        <v>0</v>
      </c>
      <c r="G15" s="23">
        <f>F15/F4</f>
        <v>0</v>
      </c>
      <c r="H15" s="17">
        <f>Volt!H16+'DRE MENSAL- 2022'!H22</f>
        <v>0</v>
      </c>
      <c r="I15" s="23">
        <f>H15/H4</f>
        <v>0</v>
      </c>
      <c r="J15" s="17">
        <f>Volt!J16+'DRE MENSAL- 2022'!J22</f>
        <v>0</v>
      </c>
      <c r="K15" s="23">
        <f>J15/J4</f>
        <v>0</v>
      </c>
      <c r="L15" s="17">
        <f>Volt!L16+'DRE MENSAL- 2022'!L22</f>
        <v>0</v>
      </c>
      <c r="M15" s="23">
        <f>L15/L4</f>
        <v>0</v>
      </c>
      <c r="N15" s="17">
        <f>Volt!N16+'DRE MENSAL- 2022'!N22</f>
        <v>0</v>
      </c>
      <c r="O15" s="23">
        <f>N15/N4</f>
        <v>0</v>
      </c>
      <c r="P15" s="17">
        <f>Volt!P16+'DRE MENSAL- 2022'!P22</f>
        <v>0</v>
      </c>
      <c r="Q15" s="23">
        <f>P15/P4</f>
        <v>0</v>
      </c>
      <c r="R15" s="17">
        <f>Volt!R16+'DRE MENSAL- 2022'!R22</f>
        <v>0</v>
      </c>
      <c r="S15" s="23">
        <f>R15/R4</f>
        <v>0</v>
      </c>
      <c r="T15" s="17">
        <f>Volt!T16+'DRE MENSAL- 2022'!T22</f>
        <v>1690.34</v>
      </c>
      <c r="U15" s="23">
        <f>T15/T4</f>
        <v>4.2522443896374209E-3</v>
      </c>
      <c r="V15" s="17">
        <f>Volt!V16+'DRE MENSAL- 2022'!V22</f>
        <v>0</v>
      </c>
      <c r="W15" s="23">
        <f>V15/V4</f>
        <v>0</v>
      </c>
      <c r="X15" s="17">
        <f>Volt!X16+'DRE MENSAL- 2022'!X22</f>
        <v>0</v>
      </c>
      <c r="Y15" s="23">
        <f>X15/X4</f>
        <v>0</v>
      </c>
      <c r="Z15" s="17">
        <f>Volt!Z16+'DRE MENSAL- 2022'!Z22</f>
        <v>0</v>
      </c>
      <c r="AA15" s="23">
        <f>Z15/Z4</f>
        <v>0</v>
      </c>
    </row>
    <row r="16" spans="1:27" ht="15.75" customHeight="1" x14ac:dyDescent="0.2">
      <c r="A16" s="14" t="s">
        <v>25</v>
      </c>
      <c r="B16" s="15">
        <f t="shared" si="0"/>
        <v>-20309.16</v>
      </c>
      <c r="C16" s="22">
        <f>B16/B4</f>
        <v>-3.9867939725167587E-3</v>
      </c>
      <c r="D16" s="17">
        <f>Volt!D17+'DRE MENSAL- 2022'!D30</f>
        <v>-2500</v>
      </c>
      <c r="E16" s="23">
        <f>D16/D4</f>
        <v>-5.49356796581858E-3</v>
      </c>
      <c r="F16" s="17">
        <f>Volt!F17+'DRE MENSAL- 2022'!F30</f>
        <v>-2500</v>
      </c>
      <c r="G16" s="23">
        <f>F16/F4</f>
        <v>-5.5035773252614202E-3</v>
      </c>
      <c r="H16" s="17">
        <f>Volt!H17+'DRE MENSAL- 2022'!H30</f>
        <v>-2500</v>
      </c>
      <c r="I16" s="23">
        <f>H16/H4</f>
        <v>-5.8095625399407422E-3</v>
      </c>
      <c r="J16" s="17">
        <f>Volt!J17+'DRE MENSAL- 2022'!J30</f>
        <v>-2500</v>
      </c>
      <c r="K16" s="23">
        <f>J16/J4</f>
        <v>-5.8202610270665419E-3</v>
      </c>
      <c r="L16" s="17">
        <f>Volt!L17+'DRE MENSAL- 2022'!L30</f>
        <v>-25000</v>
      </c>
      <c r="M16" s="23">
        <f>L16/L4</f>
        <v>-5.6893306843809666E-2</v>
      </c>
      <c r="N16" s="17">
        <f>Volt!N17+'DRE MENSAL- 2022'!N30</f>
        <v>-1895.85</v>
      </c>
      <c r="O16" s="23">
        <f>N16/N4</f>
        <v>-4.8276899089350778E-3</v>
      </c>
      <c r="P16" s="17">
        <f>Volt!P17+'DRE MENSAL- 2022'!P30</f>
        <v>0</v>
      </c>
      <c r="Q16" s="23">
        <f>P16/P4</f>
        <v>0</v>
      </c>
      <c r="R16" s="17">
        <f>Volt!R17+'DRE MENSAL- 2022'!R30</f>
        <v>0</v>
      </c>
      <c r="S16" s="23">
        <f>R16/R4</f>
        <v>0</v>
      </c>
      <c r="T16" s="17">
        <f>Volt!T17+'DRE MENSAL- 2022'!T30</f>
        <v>4520.3500000000004</v>
      </c>
      <c r="U16" s="23">
        <f>T16/T4</f>
        <v>1.1371459544646354E-2</v>
      </c>
      <c r="V16" s="17">
        <f>Volt!V17+'DRE MENSAL- 2022'!V30</f>
        <v>2373.89</v>
      </c>
      <c r="W16" s="23">
        <f>V16/V4</f>
        <v>5.4627499588548881E-3</v>
      </c>
      <c r="X16" s="17">
        <f>Volt!X17+'DRE MENSAL- 2022'!X30</f>
        <v>5536.32</v>
      </c>
      <c r="Y16" s="23">
        <f>X16/X4</f>
        <v>1.230192348210349E-2</v>
      </c>
      <c r="Z16" s="17">
        <f>Volt!Z17+'DRE MENSAL- 2022'!Z30</f>
        <v>4156.13</v>
      </c>
      <c r="AA16" s="23">
        <f>Z16/Z4</f>
        <v>1.0998542765130291E-2</v>
      </c>
    </row>
    <row r="17" spans="1:27" ht="15.75" customHeight="1" x14ac:dyDescent="0.2">
      <c r="A17" s="14" t="s">
        <v>26</v>
      </c>
      <c r="B17" s="15">
        <f t="shared" si="0"/>
        <v>6988</v>
      </c>
      <c r="C17" s="22">
        <f>B17/B4</f>
        <v>1.3717808259892143E-3</v>
      </c>
      <c r="D17" s="17">
        <f>Volt!D18+'DRE MENSAL- 2022'!D28</f>
        <v>0</v>
      </c>
      <c r="E17" s="23">
        <f>D17/D4</f>
        <v>0</v>
      </c>
      <c r="F17" s="17">
        <f>Volt!F18+'DRE MENSAL- 2022'!F28</f>
        <v>0</v>
      </c>
      <c r="G17" s="23">
        <f>F17/F4</f>
        <v>0</v>
      </c>
      <c r="H17" s="17">
        <f>Volt!H18+'DRE MENSAL- 2022'!H28</f>
        <v>0</v>
      </c>
      <c r="I17" s="23">
        <f>H17/H4</f>
        <v>0</v>
      </c>
      <c r="J17" s="17">
        <f>Volt!J18+'DRE MENSAL- 2022'!J28</f>
        <v>0</v>
      </c>
      <c r="K17" s="23">
        <f>J17/J4</f>
        <v>0</v>
      </c>
      <c r="L17" s="17">
        <f>Volt!L18+'DRE MENSAL- 2022'!L28</f>
        <v>0</v>
      </c>
      <c r="M17" s="23">
        <f>L17/L4</f>
        <v>0</v>
      </c>
      <c r="N17" s="17">
        <f>Volt!N18+'DRE MENSAL- 2022'!N28</f>
        <v>0</v>
      </c>
      <c r="O17" s="23">
        <f>N17/N4</f>
        <v>0</v>
      </c>
      <c r="P17" s="17">
        <f>Volt!P18+'DRE MENSAL- 2022'!P28</f>
        <v>0</v>
      </c>
      <c r="Q17" s="23">
        <f>P17/P4</f>
        <v>0</v>
      </c>
      <c r="R17" s="17">
        <f>Volt!R18+'DRE MENSAL- 2022'!R28</f>
        <v>0</v>
      </c>
      <c r="S17" s="23">
        <f>R17/R4</f>
        <v>0</v>
      </c>
      <c r="T17" s="17">
        <f>Volt!T18+'DRE MENSAL- 2022'!T28</f>
        <v>0</v>
      </c>
      <c r="U17" s="23">
        <f>T17/T4</f>
        <v>0</v>
      </c>
      <c r="V17" s="17">
        <f>Volt!V18+'DRE MENSAL- 2022'!V28</f>
        <v>1747.2</v>
      </c>
      <c r="W17" s="23">
        <f>V17/V4</f>
        <v>4.0206229977426339E-3</v>
      </c>
      <c r="X17" s="17">
        <f>Volt!X18+'DRE MENSAL- 2022'!X28</f>
        <v>2620</v>
      </c>
      <c r="Y17" s="23">
        <f>X17/X4</f>
        <v>5.821744321699459E-3</v>
      </c>
      <c r="Z17" s="17">
        <f>Volt!Z18+'DRE MENSAL- 2022'!Z28</f>
        <v>2620.8000000000002</v>
      </c>
      <c r="AA17" s="23">
        <f>Z17/Z4</f>
        <v>6.9355339892769154E-3</v>
      </c>
    </row>
    <row r="18" spans="1:27" ht="15.75" customHeight="1" x14ac:dyDescent="0.2">
      <c r="A18" s="14" t="s">
        <v>27</v>
      </c>
      <c r="B18" s="15">
        <f t="shared" si="0"/>
        <v>238688.8</v>
      </c>
      <c r="C18" s="22">
        <f>B18/B4</f>
        <v>4.6855855640866396E-2</v>
      </c>
      <c r="D18" s="17">
        <f>Volt!D19+'DRE MENSAL- 2022'!D26</f>
        <v>0</v>
      </c>
      <c r="E18" s="23">
        <f>D18/D4</f>
        <v>0</v>
      </c>
      <c r="F18" s="17">
        <f>Volt!F19+'DRE MENSAL- 2022'!F26</f>
        <v>0</v>
      </c>
      <c r="G18" s="23">
        <f>F18/F4</f>
        <v>0</v>
      </c>
      <c r="H18" s="17">
        <f>Volt!H19+'DRE MENSAL- 2022'!H26</f>
        <v>0</v>
      </c>
      <c r="I18" s="23">
        <f>H18/H4</f>
        <v>0</v>
      </c>
      <c r="J18" s="17">
        <f>Volt!J19+'DRE MENSAL- 2022'!J26</f>
        <v>0</v>
      </c>
      <c r="K18" s="23">
        <f>J18/J4</f>
        <v>0</v>
      </c>
      <c r="L18" s="17">
        <f>Volt!L19+'DRE MENSAL- 2022'!L26</f>
        <v>0</v>
      </c>
      <c r="M18" s="23">
        <f>L18/L4</f>
        <v>0</v>
      </c>
      <c r="N18" s="17">
        <f>Volt!N19+'DRE MENSAL- 2022'!N26</f>
        <v>0</v>
      </c>
      <c r="O18" s="23">
        <f>N18/N4</f>
        <v>0</v>
      </c>
      <c r="P18" s="17">
        <f>Volt!P19+'DRE MENSAL- 2022'!P26</f>
        <v>0</v>
      </c>
      <c r="Q18" s="23">
        <f>P18/P4</f>
        <v>0</v>
      </c>
      <c r="R18" s="17">
        <f>Volt!R19+'DRE MENSAL- 2022'!R26</f>
        <v>0</v>
      </c>
      <c r="S18" s="23">
        <f>R18/R4</f>
        <v>0</v>
      </c>
      <c r="T18" s="17">
        <f>Volt!T19+'DRE MENSAL- 2022'!T26</f>
        <v>0</v>
      </c>
      <c r="U18" s="23">
        <f>T18/T4</f>
        <v>0</v>
      </c>
      <c r="V18" s="17">
        <f>Volt!V19+'DRE MENSAL- 2022'!V26</f>
        <v>86889.2</v>
      </c>
      <c r="W18" s="23">
        <f>V18/V4</f>
        <v>0.19994775399236447</v>
      </c>
      <c r="X18" s="17">
        <f>Volt!X19+'DRE MENSAL- 2022'!X26</f>
        <v>76737.600000000006</v>
      </c>
      <c r="Y18" s="23">
        <f>X18/X4</f>
        <v>0.17051400269497879</v>
      </c>
      <c r="Z18" s="17">
        <f>Volt!Z19+'DRE MENSAL- 2022'!Z26</f>
        <v>75062</v>
      </c>
      <c r="AA18" s="23">
        <f>Z18/Z4</f>
        <v>0.19863974828415132</v>
      </c>
    </row>
    <row r="19" spans="1:27" ht="15.75" customHeight="1" x14ac:dyDescent="0.2">
      <c r="A19" s="14" t="s">
        <v>28</v>
      </c>
      <c r="B19" s="15" t="e">
        <f t="shared" si="0"/>
        <v>#REF!</v>
      </c>
      <c r="C19" s="22" t="e">
        <f>B19/B4</f>
        <v>#REF!</v>
      </c>
      <c r="D19" s="17" t="e">
        <f>Volt!#REF!+'DRE MENSAL- 2022'!D27</f>
        <v>#REF!</v>
      </c>
      <c r="E19" s="23" t="e">
        <f>D19/D4</f>
        <v>#REF!</v>
      </c>
      <c r="F19" s="17" t="e">
        <f>Volt!#REF!+'DRE MENSAL- 2022'!F27</f>
        <v>#REF!</v>
      </c>
      <c r="G19" s="23" t="e">
        <f>F19/F4</f>
        <v>#REF!</v>
      </c>
      <c r="H19" s="17" t="e">
        <f>Volt!#REF!+'DRE MENSAL- 2022'!H27</f>
        <v>#REF!</v>
      </c>
      <c r="I19" s="23" t="e">
        <f>H19/H4</f>
        <v>#REF!</v>
      </c>
      <c r="J19" s="17" t="e">
        <f>Volt!#REF!+'DRE MENSAL- 2022'!J27</f>
        <v>#REF!</v>
      </c>
      <c r="K19" s="23" t="e">
        <f>J19/J4</f>
        <v>#REF!</v>
      </c>
      <c r="L19" s="17" t="e">
        <f>Volt!#REF!+'DRE MENSAL- 2022'!L27</f>
        <v>#REF!</v>
      </c>
      <c r="M19" s="23" t="e">
        <f>L19/L4</f>
        <v>#REF!</v>
      </c>
      <c r="N19" s="17" t="e">
        <f>Volt!#REF!+'DRE MENSAL- 2022'!N27</f>
        <v>#REF!</v>
      </c>
      <c r="O19" s="23" t="e">
        <f>N19/N4</f>
        <v>#REF!</v>
      </c>
      <c r="P19" s="17" t="e">
        <f>Volt!#REF!+'DRE MENSAL- 2022'!P27</f>
        <v>#REF!</v>
      </c>
      <c r="Q19" s="23" t="e">
        <f>P19/P4</f>
        <v>#REF!</v>
      </c>
      <c r="R19" s="17" t="e">
        <f>Volt!#REF!+'DRE MENSAL- 2022'!R27</f>
        <v>#REF!</v>
      </c>
      <c r="S19" s="23" t="e">
        <f>R19/R4</f>
        <v>#REF!</v>
      </c>
      <c r="T19" s="17" t="e">
        <f>Volt!#REF!+'DRE MENSAL- 2022'!T27</f>
        <v>#REF!</v>
      </c>
      <c r="U19" s="23" t="e">
        <f>T19/T4</f>
        <v>#REF!</v>
      </c>
      <c r="V19" s="17" t="e">
        <f>Volt!#REF!+'DRE MENSAL- 2022'!V27</f>
        <v>#REF!</v>
      </c>
      <c r="W19" s="23" t="e">
        <f>V19/V4</f>
        <v>#REF!</v>
      </c>
      <c r="X19" s="17" t="e">
        <f>Volt!#REF!+'DRE MENSAL- 2022'!X27</f>
        <v>#REF!</v>
      </c>
      <c r="Y19" s="23" t="e">
        <f>X19/X4</f>
        <v>#REF!</v>
      </c>
      <c r="Z19" s="17" t="e">
        <f>Volt!#REF!+'DRE MENSAL- 2022'!Z27</f>
        <v>#REF!</v>
      </c>
      <c r="AA19" s="23" t="e">
        <f>Z19/Z4</f>
        <v>#REF!</v>
      </c>
    </row>
    <row r="20" spans="1:27" ht="15.75" customHeight="1" x14ac:dyDescent="0.2">
      <c r="A20" s="14" t="s">
        <v>29</v>
      </c>
      <c r="B20" s="15" t="e">
        <f t="shared" si="0"/>
        <v>#REF!</v>
      </c>
      <c r="C20" s="22" t="e">
        <f>B20/B4</f>
        <v>#REF!</v>
      </c>
      <c r="D20" s="17" t="e">
        <f>Volt!D20+'DRE MENSAL- 2022'!#REF!</f>
        <v>#REF!</v>
      </c>
      <c r="E20" s="23" t="e">
        <f>D20/D4</f>
        <v>#REF!</v>
      </c>
      <c r="F20" s="17" t="e">
        <f>Volt!F20+'DRE MENSAL- 2022'!#REF!</f>
        <v>#REF!</v>
      </c>
      <c r="G20" s="23" t="e">
        <f>F20/F4</f>
        <v>#REF!</v>
      </c>
      <c r="H20" s="17" t="e">
        <f>Volt!H20+'DRE MENSAL- 2022'!#REF!</f>
        <v>#REF!</v>
      </c>
      <c r="I20" s="23" t="e">
        <f>H20/H4</f>
        <v>#REF!</v>
      </c>
      <c r="J20" s="17" t="e">
        <f>Volt!J20+'DRE MENSAL- 2022'!#REF!</f>
        <v>#REF!</v>
      </c>
      <c r="K20" s="23" t="e">
        <f>J20/J4</f>
        <v>#REF!</v>
      </c>
      <c r="L20" s="17" t="e">
        <f>Volt!L20+'DRE MENSAL- 2022'!#REF!</f>
        <v>#REF!</v>
      </c>
      <c r="M20" s="23" t="e">
        <f>L20/L4</f>
        <v>#REF!</v>
      </c>
      <c r="N20" s="17" t="e">
        <f>Volt!N20+'DRE MENSAL- 2022'!#REF!</f>
        <v>#REF!</v>
      </c>
      <c r="O20" s="23" t="e">
        <f>N20/N4</f>
        <v>#REF!</v>
      </c>
      <c r="P20" s="17" t="e">
        <f>Volt!P20+'DRE MENSAL- 2022'!#REF!</f>
        <v>#REF!</v>
      </c>
      <c r="Q20" s="23" t="e">
        <f>P20/P4</f>
        <v>#REF!</v>
      </c>
      <c r="R20" s="17" t="e">
        <f>Volt!R20+'DRE MENSAL- 2022'!#REF!</f>
        <v>#REF!</v>
      </c>
      <c r="S20" s="23" t="e">
        <f>R20/R4</f>
        <v>#REF!</v>
      </c>
      <c r="T20" s="17" t="e">
        <f>Volt!T20+'DRE MENSAL- 2022'!#REF!</f>
        <v>#REF!</v>
      </c>
      <c r="U20" s="23" t="e">
        <f>T20/T4</f>
        <v>#REF!</v>
      </c>
      <c r="V20" s="17" t="e">
        <f>Volt!V20+'DRE MENSAL- 2022'!#REF!</f>
        <v>#REF!</v>
      </c>
      <c r="W20" s="23" t="e">
        <f>V20/V4</f>
        <v>#REF!</v>
      </c>
      <c r="X20" s="17" t="e">
        <f>Volt!X20+'DRE MENSAL- 2022'!#REF!</f>
        <v>#REF!</v>
      </c>
      <c r="Y20" s="23" t="e">
        <f>X20/X4</f>
        <v>#REF!</v>
      </c>
      <c r="Z20" s="17" t="e">
        <f>Volt!Z20+'DRE MENSAL- 2022'!#REF!</f>
        <v>#REF!</v>
      </c>
      <c r="AA20" s="23" t="e">
        <f>Z20/Z4</f>
        <v>#REF!</v>
      </c>
    </row>
    <row r="21" spans="1:27" ht="15.75" customHeight="1" x14ac:dyDescent="0.2">
      <c r="A21" s="14" t="s">
        <v>30</v>
      </c>
      <c r="B21" s="15">
        <f t="shared" si="0"/>
        <v>11405.564399999999</v>
      </c>
      <c r="C21" s="22">
        <f>B21/B4</f>
        <v>2.2389717449206033E-3</v>
      </c>
      <c r="D21" s="17">
        <f>Volt!D21+'DRE MENSAL- 2022'!D23</f>
        <v>-11835.8848</v>
      </c>
      <c r="E21" s="23">
        <v>0.08</v>
      </c>
      <c r="F21" s="17">
        <f>Volt!F21+'DRE MENSAL- 2022'!F23</f>
        <v>-13178.200800000001</v>
      </c>
      <c r="G21" s="23">
        <v>0.08</v>
      </c>
      <c r="H21" s="17">
        <f>Volt!H21+'DRE MENSAL- 2022'!H23</f>
        <v>-12123.112800000001</v>
      </c>
      <c r="I21" s="23">
        <v>0.08</v>
      </c>
      <c r="J21" s="17">
        <f>Volt!J21+'DRE MENSAL- 2022'!J23</f>
        <v>-11721.5504</v>
      </c>
      <c r="K21" s="23">
        <v>0.08</v>
      </c>
      <c r="L21" s="17">
        <f>Volt!L21+'DRE MENSAL- 2022'!L23</f>
        <v>-13083.835200000001</v>
      </c>
      <c r="M21" s="23">
        <v>0.08</v>
      </c>
      <c r="N21" s="17">
        <f>Volt!N21+'DRE MENSAL- 2022'!N23</f>
        <v>-13419.36</v>
      </c>
      <c r="O21" s="23">
        <v>0.08</v>
      </c>
      <c r="P21" s="17">
        <f>Volt!P21+'DRE MENSAL- 2022'!P23</f>
        <v>0</v>
      </c>
      <c r="Q21" s="23">
        <v>0.08</v>
      </c>
      <c r="R21" s="17">
        <f>Volt!R21+'DRE MENSAL- 2022'!R23</f>
        <v>37551.730000000003</v>
      </c>
      <c r="S21" s="23">
        <v>0.08</v>
      </c>
      <c r="T21" s="17">
        <f>Volt!T21+'DRE MENSAL- 2022'!T23</f>
        <v>7226.05</v>
      </c>
      <c r="U21" s="23">
        <v>0.08</v>
      </c>
      <c r="V21" s="17">
        <f>Volt!V21+'DRE MENSAL- 2022'!V23</f>
        <v>18056.93</v>
      </c>
      <c r="W21" s="23">
        <v>0.08</v>
      </c>
      <c r="X21" s="17">
        <f>Volt!X21+'DRE MENSAL- 2022'!X23</f>
        <v>11589.8616</v>
      </c>
      <c r="Y21" s="23">
        <v>0.08</v>
      </c>
      <c r="Z21" s="17">
        <f>Volt!Z21+'DRE MENSAL- 2022'!Z23</f>
        <v>12342.936799999999</v>
      </c>
      <c r="AA21" s="23">
        <v>0.08</v>
      </c>
    </row>
    <row r="22" spans="1:27" ht="15.75" customHeight="1" x14ac:dyDescent="0.2">
      <c r="A22" s="14" t="s">
        <v>31</v>
      </c>
      <c r="B22" s="15" t="e">
        <f t="shared" si="0"/>
        <v>#REF!</v>
      </c>
      <c r="C22" s="22" t="e">
        <f>B22/B4</f>
        <v>#REF!</v>
      </c>
      <c r="D22" s="17" t="e">
        <f>Volt!D22+'DRE MENSAL- 2022'!#REF!</f>
        <v>#REF!</v>
      </c>
      <c r="E22" s="23" t="e">
        <f>D22/D4</f>
        <v>#REF!</v>
      </c>
      <c r="F22" s="17" t="e">
        <f>Volt!F22+'DRE MENSAL- 2022'!#REF!</f>
        <v>#REF!</v>
      </c>
      <c r="G22" s="23" t="e">
        <f>F22/F4</f>
        <v>#REF!</v>
      </c>
      <c r="H22" s="17" t="e">
        <f>Volt!H22+'DRE MENSAL- 2022'!#REF!</f>
        <v>#REF!</v>
      </c>
      <c r="I22" s="23" t="e">
        <f>H22/H4</f>
        <v>#REF!</v>
      </c>
      <c r="J22" s="17" t="e">
        <f>Volt!J22+'DRE MENSAL- 2022'!#REF!</f>
        <v>#REF!</v>
      </c>
      <c r="K22" s="23" t="e">
        <f>J22/J4</f>
        <v>#REF!</v>
      </c>
      <c r="L22" s="17" t="e">
        <f>Volt!L22+'DRE MENSAL- 2022'!#REF!</f>
        <v>#REF!</v>
      </c>
      <c r="M22" s="23" t="e">
        <f>L22/L4</f>
        <v>#REF!</v>
      </c>
      <c r="N22" s="17" t="e">
        <f>Volt!N22+'DRE MENSAL- 2022'!#REF!</f>
        <v>#REF!</v>
      </c>
      <c r="O22" s="23" t="e">
        <f>N22/N4</f>
        <v>#REF!</v>
      </c>
      <c r="P22" s="17" t="e">
        <f>Volt!P22+'DRE MENSAL- 2022'!#REF!</f>
        <v>#REF!</v>
      </c>
      <c r="Q22" s="23" t="e">
        <f>P22/P4</f>
        <v>#REF!</v>
      </c>
      <c r="R22" s="17" t="e">
        <f>Volt!R22+'DRE MENSAL- 2022'!#REF!</f>
        <v>#REF!</v>
      </c>
      <c r="S22" s="23" t="e">
        <f>R22/R4</f>
        <v>#REF!</v>
      </c>
      <c r="T22" s="17" t="e">
        <f>Volt!T22+'DRE MENSAL- 2022'!#REF!</f>
        <v>#REF!</v>
      </c>
      <c r="U22" s="23" t="e">
        <f>T22/T4</f>
        <v>#REF!</v>
      </c>
      <c r="V22" s="17" t="e">
        <f>Volt!V22+'DRE MENSAL- 2022'!#REF!</f>
        <v>#REF!</v>
      </c>
      <c r="W22" s="23" t="e">
        <f>V22/V4</f>
        <v>#REF!</v>
      </c>
      <c r="X22" s="17" t="e">
        <f>Volt!X22+'DRE MENSAL- 2022'!#REF!</f>
        <v>#REF!</v>
      </c>
      <c r="Y22" s="23" t="e">
        <f>X22/X4</f>
        <v>#REF!</v>
      </c>
      <c r="Z22" s="17" t="e">
        <f>Volt!Z22+'DRE MENSAL- 2022'!#REF!</f>
        <v>#REF!</v>
      </c>
      <c r="AA22" s="23" t="e">
        <f>Z22/Z4</f>
        <v>#REF!</v>
      </c>
    </row>
    <row r="23" spans="1:27" ht="15.75" customHeight="1" x14ac:dyDescent="0.2">
      <c r="A23" s="14" t="s">
        <v>32</v>
      </c>
      <c r="B23" s="15">
        <f t="shared" si="0"/>
        <v>-111306.60440000001</v>
      </c>
      <c r="C23" s="22">
        <f>B23/B7</f>
        <v>1.9614145276114687</v>
      </c>
      <c r="D23" s="17">
        <f>Volt!D23+'DRE MENSAL- 2022'!D25</f>
        <v>-25151.2552</v>
      </c>
      <c r="E23" s="23">
        <f>D23/D4</f>
        <v>-5.5268051946739193E-2</v>
      </c>
      <c r="F23" s="17">
        <f>Volt!F23+'DRE MENSAL- 2022'!F25</f>
        <v>-28003.676700000004</v>
      </c>
      <c r="G23" s="23">
        <f>F23/F4</f>
        <v>-6.1648160044028628E-2</v>
      </c>
      <c r="H23" s="17">
        <f>Volt!H23+'DRE MENSAL- 2022'!H25</f>
        <v>-25761.614700000002</v>
      </c>
      <c r="I23" s="23">
        <f>H23/H4</f>
        <v>-5.9865484691802709E-2</v>
      </c>
      <c r="J23" s="17">
        <f>Volt!J23+'DRE MENSAL- 2022'!J25</f>
        <v>-24908.294600000001</v>
      </c>
      <c r="K23" s="23">
        <f>J23/J4</f>
        <v>-5.7989110524428802E-2</v>
      </c>
      <c r="L23" s="17">
        <f>Volt!L23+'DRE MENSAL- 2022'!L25</f>
        <v>-27803.149800000003</v>
      </c>
      <c r="M23" s="23">
        <f>L23/L4</f>
        <v>-6.3272525311832223E-2</v>
      </c>
      <c r="N23" s="17">
        <f>Volt!N23+'DRE MENSAL- 2022'!N25</f>
        <v>-39667.08</v>
      </c>
      <c r="O23" s="23">
        <f>N23/N4</f>
        <v>-0.10101029186534824</v>
      </c>
      <c r="P23" s="17">
        <f>Volt!P23+'DRE MENSAL- 2022'!P25</f>
        <v>5084.1499999999996</v>
      </c>
      <c r="Q23" s="23">
        <f>P23/P4</f>
        <v>1.1955395931325379E-2</v>
      </c>
      <c r="R23" s="17">
        <f>Volt!R23+'DRE MENSAL- 2022'!R25</f>
        <v>0</v>
      </c>
      <c r="S23" s="23">
        <f>R23/R4</f>
        <v>0</v>
      </c>
      <c r="T23" s="17">
        <f>Volt!T23+'DRE MENSAL- 2022'!T25</f>
        <v>0</v>
      </c>
      <c r="U23" s="23">
        <f>T23/T4</f>
        <v>0</v>
      </c>
      <c r="V23" s="17">
        <f>Volt!V23+'DRE MENSAL- 2022'!V25</f>
        <v>4047.12</v>
      </c>
      <c r="W23" s="23">
        <f>V23/V4</f>
        <v>9.3131546168865424E-3</v>
      </c>
      <c r="X23" s="17">
        <f>Volt!X23+'DRE MENSAL- 2022'!X25</f>
        <v>24628.455900000001</v>
      </c>
      <c r="Y23" s="23">
        <f>X23/X4</f>
        <v>5.4725409651927688E-2</v>
      </c>
      <c r="Z23" s="17">
        <f>Volt!Z23+'DRE MENSAL- 2022'!Z25</f>
        <v>26228.740700000002</v>
      </c>
      <c r="AA23" s="23">
        <f>Z23/Z4</f>
        <v>6.9410226885218557E-2</v>
      </c>
    </row>
    <row r="24" spans="1:27" ht="15.75" customHeight="1" x14ac:dyDescent="0.2">
      <c r="A24" s="1" t="s">
        <v>33</v>
      </c>
      <c r="B24" s="15">
        <f t="shared" si="0"/>
        <v>-18568.14</v>
      </c>
      <c r="C24" s="22">
        <f>B24/B4</f>
        <v>-3.6450226711910944E-3</v>
      </c>
      <c r="D24" s="17">
        <f>Volt!D24+'DRE MENSAL- 2022'!D35</f>
        <v>-3650</v>
      </c>
      <c r="E24" s="23">
        <f>D24/D4</f>
        <v>-8.0206092300951267E-3</v>
      </c>
      <c r="F24" s="17">
        <f>Volt!F24+'DRE MENSAL- 2022'!F35</f>
        <v>-3650</v>
      </c>
      <c r="G24" s="23">
        <f>F24/F4</f>
        <v>-8.0352228948816738E-3</v>
      </c>
      <c r="H24" s="17">
        <f>Volt!H24+'DRE MENSAL- 2022'!H35</f>
        <v>-3650</v>
      </c>
      <c r="I24" s="23">
        <f>H24/H4</f>
        <v>-8.4819613083134838E-3</v>
      </c>
      <c r="J24" s="17">
        <f>Volt!J24+'DRE MENSAL- 2022'!J35</f>
        <v>-3650</v>
      </c>
      <c r="K24" s="23">
        <f>J24/J4</f>
        <v>-8.4975810995171503E-3</v>
      </c>
      <c r="L24" s="17">
        <f>Volt!L24+'DRE MENSAL- 2022'!L35</f>
        <v>-3650</v>
      </c>
      <c r="M24" s="23">
        <f>L24/L4</f>
        <v>-8.3064227991962118E-3</v>
      </c>
      <c r="N24" s="17">
        <f>Volt!N24+'DRE MENSAL- 2022'!N35</f>
        <v>0</v>
      </c>
      <c r="O24" s="23">
        <f>N24/N4</f>
        <v>0</v>
      </c>
      <c r="P24" s="17">
        <f>Volt!P24+'DRE MENSAL- 2022'!P35</f>
        <v>0</v>
      </c>
      <c r="Q24" s="23">
        <f>P24/P4</f>
        <v>0</v>
      </c>
      <c r="R24" s="17">
        <f>Volt!R24+'DRE MENSAL- 2022'!R35</f>
        <v>0</v>
      </c>
      <c r="S24" s="23">
        <f>R24/R4</f>
        <v>0</v>
      </c>
      <c r="T24" s="17">
        <f>Volt!T24+'DRE MENSAL- 2022'!T35</f>
        <v>162</v>
      </c>
      <c r="U24" s="23">
        <f>T24/T4</f>
        <v>4.0752960417505488E-4</v>
      </c>
      <c r="V24" s="17">
        <f>Volt!V24+'DRE MENSAL- 2022'!V35</f>
        <v>3719.8599999999997</v>
      </c>
      <c r="W24" s="23">
        <f>V24/V4</f>
        <v>8.5600702062631137E-3</v>
      </c>
      <c r="X24" s="17">
        <f>Volt!X24+'DRE MENSAL- 2022'!X35</f>
        <v>-2100</v>
      </c>
      <c r="Y24" s="23">
        <f>X24/X4</f>
        <v>-4.6662836166293372E-3</v>
      </c>
      <c r="Z24" s="17">
        <f>Volt!Z24+'DRE MENSAL- 2022'!Z35</f>
        <v>-2100</v>
      </c>
      <c r="AA24" s="23">
        <f>Z24/Z4</f>
        <v>-5.557318901664195E-3</v>
      </c>
    </row>
    <row r="25" spans="1:27" ht="15.75" customHeight="1" x14ac:dyDescent="0.2">
      <c r="A25" s="14" t="s">
        <v>34</v>
      </c>
      <c r="B25" s="15">
        <f t="shared" si="0"/>
        <v>-3850</v>
      </c>
      <c r="C25" s="22">
        <f>B25/B4</f>
        <v>-7.5577506869754937E-4</v>
      </c>
      <c r="D25" s="17">
        <f>Volt!D25+'DRE MENSAL- 2022'!D34</f>
        <v>-500</v>
      </c>
      <c r="E25" s="23">
        <f>D25/D4</f>
        <v>-1.0987135931637161E-3</v>
      </c>
      <c r="F25" s="17">
        <f>Volt!F25+'DRE MENSAL- 2022'!F34</f>
        <v>-500</v>
      </c>
      <c r="G25" s="23">
        <f>F25/F4</f>
        <v>-1.1007154650522839E-3</v>
      </c>
      <c r="H25" s="17">
        <f>Volt!H25+'DRE MENSAL- 2022'!H34</f>
        <v>-500</v>
      </c>
      <c r="I25" s="23">
        <f>H25/H4</f>
        <v>-1.1619125079881485E-3</v>
      </c>
      <c r="J25" s="17">
        <f>Volt!J25+'DRE MENSAL- 2022'!J34</f>
        <v>-500</v>
      </c>
      <c r="K25" s="23">
        <f>J25/J4</f>
        <v>-1.1640522054133084E-3</v>
      </c>
      <c r="L25" s="17">
        <f>Volt!L25+'DRE MENSAL- 2022'!L34</f>
        <v>-500</v>
      </c>
      <c r="M25" s="23">
        <f>L25/L4</f>
        <v>-1.1378661368761933E-3</v>
      </c>
      <c r="N25" s="17">
        <f>Volt!N25+'DRE MENSAL- 2022'!N34</f>
        <v>0</v>
      </c>
      <c r="O25" s="23">
        <f>N25/N4</f>
        <v>0</v>
      </c>
      <c r="P25" s="17">
        <f>Volt!P25+'DRE MENSAL- 2022'!P34</f>
        <v>0</v>
      </c>
      <c r="Q25" s="23">
        <f>P25/P4</f>
        <v>0</v>
      </c>
      <c r="R25" s="17">
        <f>Volt!R25+'DRE MENSAL- 2022'!R34</f>
        <v>0</v>
      </c>
      <c r="S25" s="23">
        <f>R25/R4</f>
        <v>0</v>
      </c>
      <c r="T25" s="17">
        <f>Volt!T25+'DRE MENSAL- 2022'!T34</f>
        <v>0</v>
      </c>
      <c r="U25" s="23">
        <f>T25/T4</f>
        <v>0</v>
      </c>
      <c r="V25" s="17">
        <f>Volt!V25+'DRE MENSAL- 2022'!V34</f>
        <v>-450</v>
      </c>
      <c r="W25" s="23">
        <f>V25/V4</f>
        <v>-1.0355313352702524E-3</v>
      </c>
      <c r="X25" s="17">
        <f>Volt!X25+'DRE MENSAL- 2022'!X34</f>
        <v>-450</v>
      </c>
      <c r="Y25" s="23">
        <f>X25/X4</f>
        <v>-9.999179178491436E-4</v>
      </c>
      <c r="Z25" s="17">
        <f>Volt!Z25+'DRE MENSAL- 2022'!Z34</f>
        <v>-450</v>
      </c>
      <c r="AA25" s="23">
        <f>Z25/Z4</f>
        <v>-1.1908540503566131E-3</v>
      </c>
    </row>
    <row r="26" spans="1:27" ht="15.75" customHeight="1" x14ac:dyDescent="0.2">
      <c r="A26" s="14" t="s">
        <v>35</v>
      </c>
      <c r="B26" s="15">
        <f t="shared" si="0"/>
        <v>-8798.5199999999986</v>
      </c>
      <c r="C26" s="22">
        <f>B26/B4</f>
        <v>-1.727195339593964E-3</v>
      </c>
      <c r="D26" s="17">
        <f>Volt!D26+'DRE MENSAL- 2022'!D12</f>
        <v>-3000</v>
      </c>
      <c r="E26" s="23">
        <f>D26/D4</f>
        <v>-6.5922815589822964E-3</v>
      </c>
      <c r="F26" s="17">
        <f>Volt!F26+'DRE MENSAL- 2022'!F12</f>
        <v>-3000</v>
      </c>
      <c r="G26" s="23">
        <f>F26/F4</f>
        <v>-6.6042927903137037E-3</v>
      </c>
      <c r="H26" s="17">
        <f>Volt!H26+'DRE MENSAL- 2022'!H12</f>
        <v>-3000</v>
      </c>
      <c r="I26" s="23">
        <f>H26/H4</f>
        <v>-6.9714750479288913E-3</v>
      </c>
      <c r="J26" s="17">
        <f>Volt!J26+'DRE MENSAL- 2022'!J12</f>
        <v>-3000</v>
      </c>
      <c r="K26" s="23">
        <f>J26/J4</f>
        <v>-6.9843132324798503E-3</v>
      </c>
      <c r="L26" s="17">
        <f>Volt!L26+'DRE MENSAL- 2022'!L12</f>
        <v>-3000</v>
      </c>
      <c r="M26" s="23">
        <f>L26/L4</f>
        <v>-6.8271968212571602E-3</v>
      </c>
      <c r="N26" s="17">
        <f>Volt!N26+'DRE MENSAL- 2022'!N12</f>
        <v>0</v>
      </c>
      <c r="O26" s="23">
        <f>N26/N4</f>
        <v>0</v>
      </c>
      <c r="P26" s="17">
        <f>Volt!P26+'DRE MENSAL- 2022'!P12</f>
        <v>1799.79</v>
      </c>
      <c r="Q26" s="23">
        <f>P26/P4</f>
        <v>4.2322122760422298E-3</v>
      </c>
      <c r="R26" s="17">
        <f>Volt!R26+'DRE MENSAL- 2022'!R12</f>
        <v>1487.29</v>
      </c>
      <c r="S26" s="23">
        <f>R26/R4</f>
        <v>3.6493819638199121E-3</v>
      </c>
      <c r="T26" s="17">
        <f>Volt!T26+'DRE MENSAL- 2022'!T12</f>
        <v>2856.22</v>
      </c>
      <c r="U26" s="23">
        <f>T26/T4</f>
        <v>7.1851494199807108E-3</v>
      </c>
      <c r="V26" s="17">
        <f>Volt!V26+'DRE MENSAL- 2022'!V12</f>
        <v>3058.18</v>
      </c>
      <c r="W26" s="23">
        <f>V26/V4</f>
        <v>7.0374249308817341E-3</v>
      </c>
      <c r="X26" s="17">
        <f>Volt!X26+'DRE MENSAL- 2022'!X12</f>
        <v>-1500</v>
      </c>
      <c r="Y26" s="23">
        <f>X26/X4</f>
        <v>-3.3330597261638124E-3</v>
      </c>
      <c r="Z26" s="17">
        <f>Volt!Z26+'DRE MENSAL- 2022'!Z12</f>
        <v>-1500</v>
      </c>
      <c r="AA26" s="23">
        <f>Z26/Z4</f>
        <v>-3.9695135011887104E-3</v>
      </c>
    </row>
    <row r="27" spans="1:27" ht="15.75" customHeight="1" x14ac:dyDescent="0.2">
      <c r="A27" s="14" t="s">
        <v>36</v>
      </c>
      <c r="B27" s="15">
        <f t="shared" si="0"/>
        <v>-899.9</v>
      </c>
      <c r="C27" s="22">
        <f>B27/B4</f>
        <v>-1.7665506086257784E-4</v>
      </c>
      <c r="D27" s="17">
        <f>Volt!D27+'DRE MENSAL- 2022'!D33</f>
        <v>-199.9</v>
      </c>
      <c r="E27" s="23">
        <f>D27/D4</f>
        <v>-4.3926569454685372E-4</v>
      </c>
      <c r="F27" s="17">
        <f>Volt!F27+'DRE MENSAL- 2022'!F33</f>
        <v>-100</v>
      </c>
      <c r="G27" s="23">
        <f>F27/F4</f>
        <v>-2.201430930104568E-4</v>
      </c>
      <c r="H27" s="17">
        <f>Volt!H27+'DRE MENSAL- 2022'!H33</f>
        <v>-100</v>
      </c>
      <c r="I27" s="23">
        <f>H27/H4</f>
        <v>-2.323825015976297E-4</v>
      </c>
      <c r="J27" s="17">
        <f>Volt!J27+'DRE MENSAL- 2022'!J33</f>
        <v>-100</v>
      </c>
      <c r="K27" s="23">
        <f>J27/J4</f>
        <v>-2.3281044108266168E-4</v>
      </c>
      <c r="L27" s="17">
        <f>Volt!L27+'DRE MENSAL- 2022'!L33</f>
        <v>-100</v>
      </c>
      <c r="M27" s="23">
        <f>L27/L4</f>
        <v>-2.2757322737523866E-4</v>
      </c>
      <c r="N27" s="17">
        <f>Volt!N27+'DRE MENSAL- 2022'!N33</f>
        <v>0</v>
      </c>
      <c r="O27" s="23">
        <f>N27/N4</f>
        <v>0</v>
      </c>
      <c r="P27" s="17">
        <f>Volt!P27+'DRE MENSAL- 2022'!P33</f>
        <v>0</v>
      </c>
      <c r="Q27" s="23">
        <f>P27/P4</f>
        <v>0</v>
      </c>
      <c r="R27" s="17">
        <f>Volt!R27+'DRE MENSAL- 2022'!R33</f>
        <v>0</v>
      </c>
      <c r="S27" s="23">
        <f>R27/R4</f>
        <v>0</v>
      </c>
      <c r="T27" s="17">
        <f>Volt!T27+'DRE MENSAL- 2022'!T33</f>
        <v>0</v>
      </c>
      <c r="U27" s="23">
        <f>T27/T4</f>
        <v>0</v>
      </c>
      <c r="V27" s="17">
        <f>Volt!V27+'DRE MENSAL- 2022'!V33</f>
        <v>-100</v>
      </c>
      <c r="W27" s="23">
        <f>V27/V4</f>
        <v>-2.3011807450450055E-4</v>
      </c>
      <c r="X27" s="17">
        <f>Volt!X27+'DRE MENSAL- 2022'!X33</f>
        <v>-100</v>
      </c>
      <c r="Y27" s="23">
        <f>X27/X4</f>
        <v>-2.2220398174425414E-4</v>
      </c>
      <c r="Z27" s="17">
        <f>Volt!Z27+'DRE MENSAL- 2022'!Z33</f>
        <v>-100</v>
      </c>
      <c r="AA27" s="23">
        <f>Z27/Z4</f>
        <v>-2.6463423341258069E-4</v>
      </c>
    </row>
    <row r="28" spans="1:27" ht="15.75" customHeight="1" x14ac:dyDescent="0.2">
      <c r="A28" s="14" t="s">
        <v>37</v>
      </c>
      <c r="B28" s="15">
        <f t="shared" si="0"/>
        <v>-5065.5200000000004</v>
      </c>
      <c r="C28" s="22">
        <f>B28/B4</f>
        <v>-9.9438798077631455E-4</v>
      </c>
      <c r="D28" s="17">
        <f>Volt!D28+'DRE MENSAL- 2022'!D37</f>
        <v>-50</v>
      </c>
      <c r="E28" s="23">
        <f>D28/D4</f>
        <v>-1.0987135931637161E-4</v>
      </c>
      <c r="F28" s="17">
        <f>Volt!F28+'DRE MENSAL- 2022'!F37</f>
        <v>-50</v>
      </c>
      <c r="G28" s="23">
        <f>F28/F4</f>
        <v>-1.100715465052284E-4</v>
      </c>
      <c r="H28" s="17">
        <f>Volt!H28+'DRE MENSAL- 2022'!H37</f>
        <v>-50</v>
      </c>
      <c r="I28" s="23">
        <f>H28/H4</f>
        <v>-1.1619125079881485E-4</v>
      </c>
      <c r="J28" s="17">
        <f>Volt!J28+'DRE MENSAL- 2022'!J37</f>
        <v>-50</v>
      </c>
      <c r="K28" s="23">
        <f>J28/J4</f>
        <v>-1.1640522054133084E-4</v>
      </c>
      <c r="L28" s="17">
        <f>Volt!L28+'DRE MENSAL- 2022'!L37</f>
        <v>-50</v>
      </c>
      <c r="M28" s="23">
        <f>L28/L4</f>
        <v>-1.1378661368761933E-4</v>
      </c>
      <c r="N28" s="17">
        <f>Volt!N28+'DRE MENSAL- 2022'!N37</f>
        <v>-4665.5200000000004</v>
      </c>
      <c r="O28" s="23">
        <f>N28/N4</f>
        <v>-1.188051999047118E-2</v>
      </c>
      <c r="P28" s="17">
        <f>Volt!P28+'DRE MENSAL- 2022'!P37</f>
        <v>0</v>
      </c>
      <c r="Q28" s="23">
        <f>P28/P4</f>
        <v>0</v>
      </c>
      <c r="R28" s="17">
        <f>Volt!R28+'DRE MENSAL- 2022'!R37</f>
        <v>0</v>
      </c>
      <c r="S28" s="23">
        <f>R28/R4</f>
        <v>0</v>
      </c>
      <c r="T28" s="17">
        <f>Volt!T28+'DRE MENSAL- 2022'!T37</f>
        <v>0</v>
      </c>
      <c r="U28" s="23">
        <f>T28/T4</f>
        <v>0</v>
      </c>
      <c r="V28" s="17">
        <f>Volt!V28+'DRE MENSAL- 2022'!V37</f>
        <v>-50</v>
      </c>
      <c r="W28" s="23">
        <f>V28/V4</f>
        <v>-1.1505903725225027E-4</v>
      </c>
      <c r="X28" s="17">
        <f>Volt!X28+'DRE MENSAL- 2022'!X37</f>
        <v>-50</v>
      </c>
      <c r="Y28" s="23">
        <f>X28/X4</f>
        <v>-1.1110199087212707E-4</v>
      </c>
      <c r="Z28" s="17">
        <f>Volt!Z28+'DRE MENSAL- 2022'!Z37</f>
        <v>-50</v>
      </c>
      <c r="AA28" s="23">
        <f>Z28/Z4</f>
        <v>-1.3231711670629034E-4</v>
      </c>
    </row>
    <row r="29" spans="1:27" ht="15.75" customHeight="1" x14ac:dyDescent="0.2">
      <c r="A29" s="14" t="s">
        <v>38</v>
      </c>
      <c r="B29" s="15" t="e">
        <f t="shared" si="0"/>
        <v>#REF!</v>
      </c>
      <c r="C29" s="22" t="e">
        <f>B29/B4</f>
        <v>#REF!</v>
      </c>
      <c r="D29" s="17" t="e">
        <f>Volt!D30+'DRE MENSAL- 2022'!#REF!</f>
        <v>#REF!</v>
      </c>
      <c r="E29" s="23" t="e">
        <f>D29/D4</f>
        <v>#REF!</v>
      </c>
      <c r="F29" s="17" t="e">
        <f>Volt!F30+'DRE MENSAL- 2022'!#REF!</f>
        <v>#REF!</v>
      </c>
      <c r="G29" s="23" t="e">
        <f>F29/F4</f>
        <v>#REF!</v>
      </c>
      <c r="H29" s="17" t="e">
        <f>Volt!H30+'DRE MENSAL- 2022'!#REF!</f>
        <v>#REF!</v>
      </c>
      <c r="I29" s="23" t="e">
        <f>H29/H4</f>
        <v>#REF!</v>
      </c>
      <c r="J29" s="17" t="e">
        <f>Volt!J30+'DRE MENSAL- 2022'!#REF!</f>
        <v>#REF!</v>
      </c>
      <c r="K29" s="23" t="e">
        <f>J29/J4</f>
        <v>#REF!</v>
      </c>
      <c r="L29" s="17" t="e">
        <f>Volt!L30+'DRE MENSAL- 2022'!#REF!</f>
        <v>#REF!</v>
      </c>
      <c r="M29" s="23" t="e">
        <f>L29/L4</f>
        <v>#REF!</v>
      </c>
      <c r="N29" s="17" t="e">
        <f>Volt!N30+'DRE MENSAL- 2022'!#REF!</f>
        <v>#REF!</v>
      </c>
      <c r="O29" s="23" t="e">
        <f>N29/N4</f>
        <v>#REF!</v>
      </c>
      <c r="P29" s="17" t="e">
        <f>Volt!P30+'DRE MENSAL- 2022'!#REF!</f>
        <v>#REF!</v>
      </c>
      <c r="Q29" s="23" t="e">
        <f>P29/P4</f>
        <v>#REF!</v>
      </c>
      <c r="R29" s="17" t="e">
        <f>Volt!R30+'DRE MENSAL- 2022'!#REF!</f>
        <v>#REF!</v>
      </c>
      <c r="S29" s="23" t="e">
        <f>R29/R4</f>
        <v>#REF!</v>
      </c>
      <c r="T29" s="17" t="e">
        <f>Volt!T30+'DRE MENSAL- 2022'!#REF!</f>
        <v>#REF!</v>
      </c>
      <c r="U29" s="23" t="e">
        <f>T29/T4</f>
        <v>#REF!</v>
      </c>
      <c r="V29" s="17" t="e">
        <f>Volt!V30+'DRE MENSAL- 2022'!#REF!</f>
        <v>#REF!</v>
      </c>
      <c r="W29" s="23" t="e">
        <f>V29/V4</f>
        <v>#REF!</v>
      </c>
      <c r="X29" s="17" t="e">
        <f>Volt!X30+'DRE MENSAL- 2022'!#REF!</f>
        <v>#REF!</v>
      </c>
      <c r="Y29" s="23" t="e">
        <f>X29/X4</f>
        <v>#REF!</v>
      </c>
      <c r="Z29" s="17" t="e">
        <f>Volt!Z30+'DRE MENSAL- 2022'!#REF!</f>
        <v>#REF!</v>
      </c>
      <c r="AA29" s="23" t="e">
        <f>Z29/Z4</f>
        <v>#REF!</v>
      </c>
    </row>
    <row r="30" spans="1:27" ht="15.75" customHeight="1" x14ac:dyDescent="0.2">
      <c r="A30" s="14" t="s">
        <v>39</v>
      </c>
      <c r="B30" s="15" t="e">
        <f t="shared" si="0"/>
        <v>#REF!</v>
      </c>
      <c r="C30" s="22" t="e">
        <f>B30/B4</f>
        <v>#REF!</v>
      </c>
      <c r="D30" s="17" t="e">
        <f>Volt!D31+'DRE MENSAL- 2022'!#REF!</f>
        <v>#REF!</v>
      </c>
      <c r="E30" s="23" t="e">
        <f>D30/D4</f>
        <v>#REF!</v>
      </c>
      <c r="F30" s="17" t="e">
        <f>Volt!F31+'DRE MENSAL- 2022'!#REF!</f>
        <v>#REF!</v>
      </c>
      <c r="G30" s="23" t="e">
        <f>F30/F4</f>
        <v>#REF!</v>
      </c>
      <c r="H30" s="17" t="e">
        <f>Volt!H31+'DRE MENSAL- 2022'!#REF!</f>
        <v>#REF!</v>
      </c>
      <c r="I30" s="23" t="e">
        <f>H30/H4</f>
        <v>#REF!</v>
      </c>
      <c r="J30" s="17" t="e">
        <f>Volt!J31+'DRE MENSAL- 2022'!#REF!</f>
        <v>#REF!</v>
      </c>
      <c r="K30" s="23" t="e">
        <f>J30/J4</f>
        <v>#REF!</v>
      </c>
      <c r="L30" s="17" t="e">
        <f>Volt!L31+'DRE MENSAL- 2022'!#REF!</f>
        <v>#REF!</v>
      </c>
      <c r="M30" s="23" t="e">
        <f>L30/L4</f>
        <v>#REF!</v>
      </c>
      <c r="N30" s="17" t="e">
        <f>Volt!N31+'DRE MENSAL- 2022'!#REF!</f>
        <v>#REF!</v>
      </c>
      <c r="O30" s="23" t="e">
        <f>N30/N4</f>
        <v>#REF!</v>
      </c>
      <c r="P30" s="17" t="e">
        <f>Volt!P31+'DRE MENSAL- 2022'!#REF!</f>
        <v>#REF!</v>
      </c>
      <c r="Q30" s="23" t="e">
        <f>P30/P4</f>
        <v>#REF!</v>
      </c>
      <c r="R30" s="17" t="e">
        <f>Volt!R31+'DRE MENSAL- 2022'!#REF!</f>
        <v>#REF!</v>
      </c>
      <c r="S30" s="23" t="e">
        <f>R30/R4</f>
        <v>#REF!</v>
      </c>
      <c r="T30" s="17" t="e">
        <f>Volt!T31+'DRE MENSAL- 2022'!#REF!</f>
        <v>#REF!</v>
      </c>
      <c r="U30" s="23" t="e">
        <f>T30/T4</f>
        <v>#REF!</v>
      </c>
      <c r="V30" s="17" t="e">
        <f>Volt!V31+'DRE MENSAL- 2022'!#REF!</f>
        <v>#REF!</v>
      </c>
      <c r="W30" s="23" t="e">
        <f>V30/V4</f>
        <v>#REF!</v>
      </c>
      <c r="X30" s="17" t="e">
        <f>Volt!X31+'DRE MENSAL- 2022'!#REF!</f>
        <v>#REF!</v>
      </c>
      <c r="Y30" s="23" t="e">
        <f>X30/X4</f>
        <v>#REF!</v>
      </c>
      <c r="Z30" s="17" t="e">
        <f>Volt!Z31+'DRE MENSAL- 2022'!#REF!</f>
        <v>#REF!</v>
      </c>
      <c r="AA30" s="23" t="e">
        <f>Z30/Z4</f>
        <v>#REF!</v>
      </c>
    </row>
    <row r="31" spans="1:27" ht="15.75" customHeight="1" x14ac:dyDescent="0.2">
      <c r="A31" s="14" t="s">
        <v>40</v>
      </c>
      <c r="B31" s="15" t="e">
        <f t="shared" si="0"/>
        <v>#REF!</v>
      </c>
      <c r="C31" s="22" t="e">
        <f>B31/B4</f>
        <v>#REF!</v>
      </c>
      <c r="D31" s="17" t="e">
        <f>Volt!D32+'DRE MENSAL- 2022'!#REF!</f>
        <v>#REF!</v>
      </c>
      <c r="E31" s="23" t="e">
        <f>D31/D4</f>
        <v>#REF!</v>
      </c>
      <c r="F31" s="17" t="e">
        <f>Volt!F32+'DRE MENSAL- 2022'!#REF!</f>
        <v>#REF!</v>
      </c>
      <c r="G31" s="23" t="e">
        <f>F31/F4</f>
        <v>#REF!</v>
      </c>
      <c r="H31" s="17" t="e">
        <f>Volt!H32+'DRE MENSAL- 2022'!#REF!</f>
        <v>#REF!</v>
      </c>
      <c r="I31" s="23" t="e">
        <f>H31/H4</f>
        <v>#REF!</v>
      </c>
      <c r="J31" s="17" t="e">
        <f>Volt!J32+'DRE MENSAL- 2022'!#REF!</f>
        <v>#REF!</v>
      </c>
      <c r="K31" s="23" t="e">
        <f>J31/J4</f>
        <v>#REF!</v>
      </c>
      <c r="L31" s="17" t="e">
        <f>Volt!L32+'DRE MENSAL- 2022'!#REF!</f>
        <v>#REF!</v>
      </c>
      <c r="M31" s="23" t="e">
        <f>L31/L4</f>
        <v>#REF!</v>
      </c>
      <c r="N31" s="17" t="e">
        <f>Volt!N32+'DRE MENSAL- 2022'!#REF!</f>
        <v>#REF!</v>
      </c>
      <c r="O31" s="23" t="e">
        <f>N31/N4</f>
        <v>#REF!</v>
      </c>
      <c r="P31" s="17" t="e">
        <f>Volt!P32+'DRE MENSAL- 2022'!#REF!</f>
        <v>#REF!</v>
      </c>
      <c r="Q31" s="23" t="e">
        <f>P31/P4</f>
        <v>#REF!</v>
      </c>
      <c r="R31" s="17" t="e">
        <f>Volt!R32+'DRE MENSAL- 2022'!#REF!</f>
        <v>#REF!</v>
      </c>
      <c r="S31" s="23" t="e">
        <f>R31/R4</f>
        <v>#REF!</v>
      </c>
      <c r="T31" s="17" t="e">
        <f>Volt!T32+'DRE MENSAL- 2022'!#REF!</f>
        <v>#REF!</v>
      </c>
      <c r="U31" s="23" t="e">
        <f>T31/T4</f>
        <v>#REF!</v>
      </c>
      <c r="V31" s="17" t="e">
        <f>Volt!V32+'DRE MENSAL- 2022'!#REF!</f>
        <v>#REF!</v>
      </c>
      <c r="W31" s="23" t="e">
        <f>V31/V4</f>
        <v>#REF!</v>
      </c>
      <c r="X31" s="17" t="e">
        <f>Volt!X32+'DRE MENSAL- 2022'!#REF!</f>
        <v>#REF!</v>
      </c>
      <c r="Y31" s="23" t="e">
        <f>X31/X4</f>
        <v>#REF!</v>
      </c>
      <c r="Z31" s="17" t="e">
        <f>Volt!Z32+'DRE MENSAL- 2022'!#REF!</f>
        <v>#REF!</v>
      </c>
      <c r="AA31" s="23" t="e">
        <f>Z31/Z4</f>
        <v>#REF!</v>
      </c>
    </row>
    <row r="32" spans="1:27" ht="15.75" customHeight="1" x14ac:dyDescent="0.2">
      <c r="A32" s="1" t="s">
        <v>41</v>
      </c>
      <c r="B32" s="15">
        <f t="shared" si="0"/>
        <v>-67254.550000000017</v>
      </c>
      <c r="C32" s="22">
        <f>B32/B4</f>
        <v>-1.320241873934358E-2</v>
      </c>
      <c r="D32" s="17">
        <f>Volt!D36+'DRE MENSAL- 2022'!D38</f>
        <v>-9720</v>
      </c>
      <c r="E32" s="23">
        <f>D32/D4</f>
        <v>-2.1358992251102639E-2</v>
      </c>
      <c r="F32" s="17">
        <f>Volt!F36+'DRE MENSAL- 2022'!F38</f>
        <v>-9590</v>
      </c>
      <c r="G32" s="23">
        <f>F32/F4</f>
        <v>-2.1111722619702806E-2</v>
      </c>
      <c r="H32" s="17">
        <f>Volt!H36+'DRE MENSAL- 2022'!H38</f>
        <v>-9590</v>
      </c>
      <c r="I32" s="23">
        <f>H32/H4</f>
        <v>-2.2285481903212688E-2</v>
      </c>
      <c r="J32" s="17">
        <f>Volt!J36+'DRE MENSAL- 2022'!J38</f>
        <v>-9590</v>
      </c>
      <c r="K32" s="23">
        <f>J32/J4</f>
        <v>-2.2326521299827255E-2</v>
      </c>
      <c r="L32" s="17">
        <f>Volt!L36+'DRE MENSAL- 2022'!L38</f>
        <v>-10250</v>
      </c>
      <c r="M32" s="23">
        <f>L32/L4</f>
        <v>-2.3326255805961964E-2</v>
      </c>
      <c r="N32" s="17">
        <f>Volt!N36+'DRE MENSAL- 2022'!N38</f>
        <v>-337.76</v>
      </c>
      <c r="O32" s="23">
        <f>N32/N4</f>
        <v>-8.6008942882712873E-4</v>
      </c>
      <c r="P32" s="17">
        <f>Volt!P36+'DRE MENSAL- 2022'!P38</f>
        <v>151.19999999999999</v>
      </c>
      <c r="Q32" s="23">
        <f>P32/P4</f>
        <v>3.5554731170724644E-4</v>
      </c>
      <c r="R32" s="17">
        <f>Volt!R36+'DRE MENSAL- 2022'!R38</f>
        <v>240.81</v>
      </c>
      <c r="S32" s="23">
        <f>R32/R4</f>
        <v>5.9087849088440927E-4</v>
      </c>
      <c r="T32" s="17">
        <f>Volt!T36+'DRE MENSAL- 2022'!T38</f>
        <v>360.2</v>
      </c>
      <c r="U32" s="23">
        <f>T32/T4</f>
        <v>9.0612446557935037E-4</v>
      </c>
      <c r="V32" s="17">
        <f>Volt!V36+'DRE MENSAL- 2022'!V38</f>
        <v>611</v>
      </c>
      <c r="W32" s="23">
        <f>V32/V4</f>
        <v>1.4060214352224984E-3</v>
      </c>
      <c r="X32" s="17">
        <f>Volt!X36+'DRE MENSAL- 2022'!X38</f>
        <v>-9770</v>
      </c>
      <c r="Y32" s="23">
        <f>X32/X4</f>
        <v>-2.170932901641363E-2</v>
      </c>
      <c r="Z32" s="17">
        <f>Volt!Z36+'DRE MENSAL- 2022'!Z38</f>
        <v>-9770</v>
      </c>
      <c r="AA32" s="23">
        <f>Z32/Z4</f>
        <v>-2.5854764604409136E-2</v>
      </c>
    </row>
    <row r="33" spans="1:27" ht="15.75" customHeight="1" x14ac:dyDescent="0.2">
      <c r="A33" s="14" t="s">
        <v>42</v>
      </c>
      <c r="B33" s="15">
        <f t="shared" si="0"/>
        <v>-19941.640000000003</v>
      </c>
      <c r="C33" s="22">
        <f>B33/B4</f>
        <v>-3.9146478807641043E-3</v>
      </c>
      <c r="D33" s="17">
        <f>Volt!D37+'DRE MENSAL- 2022'!D46</f>
        <v>-3700</v>
      </c>
      <c r="E33" s="23">
        <f>D33/D4</f>
        <v>-8.1304805894114995E-3</v>
      </c>
      <c r="F33" s="17">
        <f>Volt!F37+'DRE MENSAL- 2022'!F46</f>
        <v>-3700</v>
      </c>
      <c r="G33" s="23">
        <f>F33/F4</f>
        <v>-8.1452944413869018E-3</v>
      </c>
      <c r="H33" s="17">
        <f>Volt!H37+'DRE MENSAL- 2022'!H46</f>
        <v>-3700</v>
      </c>
      <c r="I33" s="23">
        <f>H33/H4</f>
        <v>-8.5981525591122994E-3</v>
      </c>
      <c r="J33" s="17">
        <f>Volt!J37+'DRE MENSAL- 2022'!J46</f>
        <v>-3700</v>
      </c>
      <c r="K33" s="23">
        <f>J33/J4</f>
        <v>-8.613986320058482E-3</v>
      </c>
      <c r="L33" s="17">
        <f>Volt!L37+'DRE MENSAL- 2022'!L46</f>
        <v>-4360</v>
      </c>
      <c r="M33" s="23">
        <f>L33/L4</f>
        <v>-9.9221927135604068E-3</v>
      </c>
      <c r="N33" s="17">
        <f>Volt!N37+'DRE MENSAL- 2022'!N46</f>
        <v>-242.72</v>
      </c>
      <c r="O33" s="23">
        <f>N33/N4</f>
        <v>-6.1807468665597072E-4</v>
      </c>
      <c r="P33" s="17">
        <f>Volt!P37+'DRE MENSAL- 2022'!P46</f>
        <v>241.82</v>
      </c>
      <c r="Q33" s="23">
        <f>P33/P4</f>
        <v>5.686405483931637E-4</v>
      </c>
      <c r="R33" s="17">
        <f>Volt!R37+'DRE MENSAL- 2022'!R46</f>
        <v>0</v>
      </c>
      <c r="S33" s="23">
        <f>R33/R4</f>
        <v>0</v>
      </c>
      <c r="T33" s="17">
        <f>Volt!T37+'DRE MENSAL- 2022'!T46</f>
        <v>485</v>
      </c>
      <c r="U33" s="23">
        <f>T33/T4</f>
        <v>1.2200731976845778E-3</v>
      </c>
      <c r="V33" s="17">
        <f>Volt!V37+'DRE MENSAL- 2022'!V46</f>
        <v>494.26</v>
      </c>
      <c r="W33" s="23">
        <f>V33/V4</f>
        <v>1.1373815950459444E-3</v>
      </c>
      <c r="X33" s="17">
        <f>Volt!X37+'DRE MENSAL- 2022'!X46</f>
        <v>-880</v>
      </c>
      <c r="Y33" s="23">
        <f>X33/X4</f>
        <v>-1.9553950393494364E-3</v>
      </c>
      <c r="Z33" s="17">
        <f>Volt!Z37+'DRE MENSAL- 2022'!Z46</f>
        <v>-880</v>
      </c>
      <c r="AA33" s="23">
        <f>Z33/Z4</f>
        <v>-2.3287812540307103E-3</v>
      </c>
    </row>
    <row r="34" spans="1:27" ht="15.75" customHeight="1" x14ac:dyDescent="0.2">
      <c r="A34" s="14" t="s">
        <v>43</v>
      </c>
      <c r="B34" s="15">
        <f t="shared" si="0"/>
        <v>0</v>
      </c>
      <c r="C34" s="22">
        <f>B34/B4</f>
        <v>0</v>
      </c>
      <c r="D34" s="17">
        <f>Volt!D38+'DRE MENSAL- 2022'!D43</f>
        <v>0</v>
      </c>
      <c r="E34" s="23">
        <f>D34/D4</f>
        <v>0</v>
      </c>
      <c r="F34" s="17">
        <f>Volt!F38+'DRE MENSAL- 2022'!F43</f>
        <v>0</v>
      </c>
      <c r="G34" s="23">
        <f>F34/F4</f>
        <v>0</v>
      </c>
      <c r="H34" s="17">
        <f>Volt!H38+'DRE MENSAL- 2022'!H43</f>
        <v>0</v>
      </c>
      <c r="I34" s="23">
        <f>H34/H4</f>
        <v>0</v>
      </c>
      <c r="J34" s="17">
        <f>Volt!J38+'DRE MENSAL- 2022'!J43</f>
        <v>0</v>
      </c>
      <c r="K34" s="23">
        <f>J34/J4</f>
        <v>0</v>
      </c>
      <c r="L34" s="17">
        <f>Volt!L38+'DRE MENSAL- 2022'!L43</f>
        <v>0</v>
      </c>
      <c r="M34" s="23">
        <f>L34/L4</f>
        <v>0</v>
      </c>
      <c r="N34" s="17">
        <f>Volt!N38+'DRE MENSAL- 2022'!N43</f>
        <v>0</v>
      </c>
      <c r="O34" s="23">
        <f>N34/N4</f>
        <v>0</v>
      </c>
      <c r="P34" s="17">
        <f>Volt!P38+'DRE MENSAL- 2022'!P43</f>
        <v>0</v>
      </c>
      <c r="Q34" s="23">
        <f>P34/P4</f>
        <v>0</v>
      </c>
      <c r="R34" s="17">
        <f>Volt!R38+'DRE MENSAL- 2022'!R43</f>
        <v>0</v>
      </c>
      <c r="S34" s="23">
        <f>R34/R4</f>
        <v>0</v>
      </c>
      <c r="T34" s="17">
        <f>Volt!T38+'DRE MENSAL- 2022'!T43</f>
        <v>0</v>
      </c>
      <c r="U34" s="23">
        <f>T34/T4</f>
        <v>0</v>
      </c>
      <c r="V34" s="17">
        <f>Volt!V38+'DRE MENSAL- 2022'!V43</f>
        <v>0</v>
      </c>
      <c r="W34" s="23">
        <f>V34/V4</f>
        <v>0</v>
      </c>
      <c r="X34" s="17">
        <f>Volt!X38+'DRE MENSAL- 2022'!X43</f>
        <v>0</v>
      </c>
      <c r="Y34" s="23">
        <f>X34/X4</f>
        <v>0</v>
      </c>
      <c r="Z34" s="17">
        <f>Volt!Z38+'DRE MENSAL- 2022'!Z43</f>
        <v>0</v>
      </c>
      <c r="AA34" s="23">
        <f>Z34/Z4</f>
        <v>0</v>
      </c>
    </row>
    <row r="35" spans="1:27" ht="15.75" customHeight="1" x14ac:dyDescent="0.2">
      <c r="A35" s="14" t="s">
        <v>44</v>
      </c>
      <c r="B35" s="15">
        <f t="shared" si="0"/>
        <v>-16637.400000000001</v>
      </c>
      <c r="C35" s="22">
        <f>B35/B4</f>
        <v>-3.2660083449217166E-3</v>
      </c>
      <c r="D35" s="17">
        <f>Volt!D39+'DRE MENSAL- 2022'!D39</f>
        <v>-3600</v>
      </c>
      <c r="E35" s="23">
        <f>D35/D4</f>
        <v>-7.9107378707787557E-3</v>
      </c>
      <c r="F35" s="17">
        <f>Volt!F39+'DRE MENSAL- 2022'!F39</f>
        <v>-3600</v>
      </c>
      <c r="G35" s="23">
        <f>F35/F4</f>
        <v>-7.9251513483764441E-3</v>
      </c>
      <c r="H35" s="17">
        <f>Volt!H39+'DRE MENSAL- 2022'!H39</f>
        <v>-3600</v>
      </c>
      <c r="I35" s="23">
        <f>H35/H4</f>
        <v>-8.3657700575146699E-3</v>
      </c>
      <c r="J35" s="17">
        <f>Volt!J39+'DRE MENSAL- 2022'!J39</f>
        <v>-3600</v>
      </c>
      <c r="K35" s="23">
        <f>J35/J4</f>
        <v>-8.3811758789758203E-3</v>
      </c>
      <c r="L35" s="17">
        <f>Volt!L39+'DRE MENSAL- 2022'!L39</f>
        <v>-3600</v>
      </c>
      <c r="M35" s="23">
        <f>L35/L4</f>
        <v>-8.1926361855085925E-3</v>
      </c>
      <c r="N35" s="17">
        <f>Volt!N39+'DRE MENSAL- 2022'!N39</f>
        <v>0</v>
      </c>
      <c r="O35" s="23">
        <f>N35/N4</f>
        <v>0</v>
      </c>
      <c r="P35" s="17">
        <f>Volt!P39+'DRE MENSAL- 2022'!P39</f>
        <v>2373</v>
      </c>
      <c r="Q35" s="23">
        <f>P35/P4</f>
        <v>5.5801175309609522E-3</v>
      </c>
      <c r="R35" s="17">
        <f>Volt!R39+'DRE MENSAL- 2022'!R39</f>
        <v>0</v>
      </c>
      <c r="S35" s="23">
        <f>R35/R4</f>
        <v>0</v>
      </c>
      <c r="T35" s="17">
        <f>Volt!T39+'DRE MENSAL- 2022'!T39</f>
        <v>9789.6</v>
      </c>
      <c r="U35" s="23">
        <f>T35/T4</f>
        <v>2.462686304340813E-2</v>
      </c>
      <c r="V35" s="17">
        <f>Volt!V39+'DRE MENSAL- 2022'!V39</f>
        <v>-3600</v>
      </c>
      <c r="W35" s="23">
        <f>V35/V4</f>
        <v>-8.2842506821620195E-3</v>
      </c>
      <c r="X35" s="17">
        <f>Volt!X39+'DRE MENSAL- 2022'!X39</f>
        <v>-3600</v>
      </c>
      <c r="Y35" s="23">
        <f>X35/X4</f>
        <v>-7.9993433427931488E-3</v>
      </c>
      <c r="Z35" s="17">
        <f>Volt!Z39+'DRE MENSAL- 2022'!Z39</f>
        <v>-3600</v>
      </c>
      <c r="AA35" s="23">
        <f>Z35/Z4</f>
        <v>-9.5268324028529045E-3</v>
      </c>
    </row>
    <row r="36" spans="1:27" ht="15.75" customHeight="1" x14ac:dyDescent="0.2">
      <c r="A36" s="14" t="s">
        <v>45</v>
      </c>
      <c r="B36" s="15" t="e">
        <f t="shared" si="0"/>
        <v>#REF!</v>
      </c>
      <c r="C36" s="22" t="e">
        <f>B36/B4</f>
        <v>#REF!</v>
      </c>
      <c r="D36" s="17" t="e">
        <f>Volt!D40+'DRE MENSAL- 2022'!#REF!</f>
        <v>#REF!</v>
      </c>
      <c r="E36" s="23" t="e">
        <f>D36/D4</f>
        <v>#REF!</v>
      </c>
      <c r="F36" s="17" t="e">
        <f>Volt!F40+'DRE MENSAL- 2022'!#REF!</f>
        <v>#REF!</v>
      </c>
      <c r="G36" s="23" t="e">
        <f>F36/F4</f>
        <v>#REF!</v>
      </c>
      <c r="H36" s="17" t="e">
        <f>Volt!H40+'DRE MENSAL- 2022'!#REF!</f>
        <v>#REF!</v>
      </c>
      <c r="I36" s="23" t="e">
        <f>H36/H4</f>
        <v>#REF!</v>
      </c>
      <c r="J36" s="17" t="e">
        <f>Volt!J40+'DRE MENSAL- 2022'!#REF!</f>
        <v>#REF!</v>
      </c>
      <c r="K36" s="23" t="e">
        <f>J36/J4</f>
        <v>#REF!</v>
      </c>
      <c r="L36" s="17" t="e">
        <f>Volt!L40+'DRE MENSAL- 2022'!#REF!</f>
        <v>#REF!</v>
      </c>
      <c r="M36" s="23" t="e">
        <f>L36/L4</f>
        <v>#REF!</v>
      </c>
      <c r="N36" s="17" t="e">
        <f>Volt!N40+'DRE MENSAL- 2022'!#REF!</f>
        <v>#REF!</v>
      </c>
      <c r="O36" s="23" t="e">
        <f>N36/N4</f>
        <v>#REF!</v>
      </c>
      <c r="P36" s="17" t="e">
        <f>Volt!P40+'DRE MENSAL- 2022'!#REF!</f>
        <v>#REF!</v>
      </c>
      <c r="Q36" s="23" t="e">
        <f>P36/P4</f>
        <v>#REF!</v>
      </c>
      <c r="R36" s="17" t="e">
        <f>Volt!R40+'DRE MENSAL- 2022'!#REF!</f>
        <v>#REF!</v>
      </c>
      <c r="S36" s="23" t="e">
        <f>R36/R4</f>
        <v>#REF!</v>
      </c>
      <c r="T36" s="17" t="e">
        <f>Volt!T40+'DRE MENSAL- 2022'!#REF!</f>
        <v>#REF!</v>
      </c>
      <c r="U36" s="23" t="e">
        <f>T36/T4</f>
        <v>#REF!</v>
      </c>
      <c r="V36" s="17" t="e">
        <f>Volt!V40+'DRE MENSAL- 2022'!#REF!</f>
        <v>#REF!</v>
      </c>
      <c r="W36" s="23" t="e">
        <f>V36/V4</f>
        <v>#REF!</v>
      </c>
      <c r="X36" s="17" t="e">
        <f>Volt!X40+'DRE MENSAL- 2022'!#REF!</f>
        <v>#REF!</v>
      </c>
      <c r="Y36" s="23" t="e">
        <f>X36/X4</f>
        <v>#REF!</v>
      </c>
      <c r="Z36" s="17" t="e">
        <f>Volt!Z40+'DRE MENSAL- 2022'!#REF!</f>
        <v>#REF!</v>
      </c>
      <c r="AA36" s="23" t="e">
        <f>Z36/Z4</f>
        <v>#REF!</v>
      </c>
    </row>
    <row r="37" spans="1:27" ht="15.75" customHeight="1" x14ac:dyDescent="0.2">
      <c r="A37" s="14" t="s">
        <v>46</v>
      </c>
      <c r="B37" s="15" t="e">
        <f t="shared" si="0"/>
        <v>#REF!</v>
      </c>
      <c r="C37" s="22" t="e">
        <f>B37/B4</f>
        <v>#REF!</v>
      </c>
      <c r="D37" s="17" t="e">
        <f>Volt!D41+'DRE MENSAL- 2022'!#REF!</f>
        <v>#REF!</v>
      </c>
      <c r="E37" s="23" t="e">
        <f>D37/D4</f>
        <v>#REF!</v>
      </c>
      <c r="F37" s="17" t="e">
        <f>Volt!F41+'DRE MENSAL- 2022'!#REF!</f>
        <v>#REF!</v>
      </c>
      <c r="G37" s="23" t="e">
        <f>F37/F4</f>
        <v>#REF!</v>
      </c>
      <c r="H37" s="17" t="e">
        <f>Volt!H41+'DRE MENSAL- 2022'!#REF!</f>
        <v>#REF!</v>
      </c>
      <c r="I37" s="23" t="e">
        <f>H37/H4</f>
        <v>#REF!</v>
      </c>
      <c r="J37" s="17" t="e">
        <f>Volt!J41+'DRE MENSAL- 2022'!#REF!</f>
        <v>#REF!</v>
      </c>
      <c r="K37" s="23" t="e">
        <f>J37/J4</f>
        <v>#REF!</v>
      </c>
      <c r="L37" s="17" t="e">
        <f>Volt!L41+'DRE MENSAL- 2022'!#REF!</f>
        <v>#REF!</v>
      </c>
      <c r="M37" s="23" t="e">
        <f>L37/L4</f>
        <v>#REF!</v>
      </c>
      <c r="N37" s="17" t="e">
        <f>Volt!N41+'DRE MENSAL- 2022'!#REF!</f>
        <v>#REF!</v>
      </c>
      <c r="O37" s="23" t="e">
        <f>N37/N4</f>
        <v>#REF!</v>
      </c>
      <c r="P37" s="17" t="e">
        <f>Volt!P41+'DRE MENSAL- 2022'!#REF!</f>
        <v>#REF!</v>
      </c>
      <c r="Q37" s="23" t="e">
        <f>P37/P4</f>
        <v>#REF!</v>
      </c>
      <c r="R37" s="17" t="e">
        <f>Volt!R41+'DRE MENSAL- 2022'!#REF!</f>
        <v>#REF!</v>
      </c>
      <c r="S37" s="23" t="e">
        <f>R37/R4</f>
        <v>#REF!</v>
      </c>
      <c r="T37" s="17" t="e">
        <f>Volt!T41+'DRE MENSAL- 2022'!#REF!</f>
        <v>#REF!</v>
      </c>
      <c r="U37" s="23" t="e">
        <f>T37/T4</f>
        <v>#REF!</v>
      </c>
      <c r="V37" s="17" t="e">
        <f>Volt!V41+'DRE MENSAL- 2022'!#REF!</f>
        <v>#REF!</v>
      </c>
      <c r="W37" s="23" t="e">
        <f>V37/V4</f>
        <v>#REF!</v>
      </c>
      <c r="X37" s="17" t="e">
        <f>Volt!X41+'DRE MENSAL- 2022'!#REF!</f>
        <v>#REF!</v>
      </c>
      <c r="Y37" s="23" t="e">
        <f>X37/X4</f>
        <v>#REF!</v>
      </c>
      <c r="Z37" s="17" t="e">
        <f>Volt!Z41+'DRE MENSAL- 2022'!#REF!</f>
        <v>#REF!</v>
      </c>
      <c r="AA37" s="23" t="e">
        <f>Z37/Z4</f>
        <v>#REF!</v>
      </c>
    </row>
    <row r="38" spans="1:27" ht="15.75" customHeight="1" x14ac:dyDescent="0.2">
      <c r="A38" s="14" t="s">
        <v>47</v>
      </c>
      <c r="B38" s="15" t="e">
        <f t="shared" si="0"/>
        <v>#REF!</v>
      </c>
      <c r="C38" s="22" t="e">
        <f>B38/B4</f>
        <v>#REF!</v>
      </c>
      <c r="D38" s="17" t="e">
        <f>Volt!D42+'DRE MENSAL- 2022'!#REF!</f>
        <v>#REF!</v>
      </c>
      <c r="E38" s="23" t="e">
        <f>D38/D4</f>
        <v>#REF!</v>
      </c>
      <c r="F38" s="17" t="e">
        <f>Volt!F42+'DRE MENSAL- 2022'!#REF!</f>
        <v>#REF!</v>
      </c>
      <c r="G38" s="23" t="e">
        <f>F38/F4</f>
        <v>#REF!</v>
      </c>
      <c r="H38" s="17" t="e">
        <f>Volt!H42+'DRE MENSAL- 2022'!#REF!</f>
        <v>#REF!</v>
      </c>
      <c r="I38" s="23" t="e">
        <f>H38/H4</f>
        <v>#REF!</v>
      </c>
      <c r="J38" s="17" t="e">
        <f>Volt!J42+'DRE MENSAL- 2022'!#REF!</f>
        <v>#REF!</v>
      </c>
      <c r="K38" s="23" t="e">
        <f>J38/J4</f>
        <v>#REF!</v>
      </c>
      <c r="L38" s="17" t="e">
        <f>Volt!L42+'DRE MENSAL- 2022'!#REF!</f>
        <v>#REF!</v>
      </c>
      <c r="M38" s="23" t="e">
        <f>L38/L4</f>
        <v>#REF!</v>
      </c>
      <c r="N38" s="17" t="e">
        <f>Volt!N42+'DRE MENSAL- 2022'!#REF!</f>
        <v>#REF!</v>
      </c>
      <c r="O38" s="23" t="e">
        <f>N38/N4</f>
        <v>#REF!</v>
      </c>
      <c r="P38" s="17" t="e">
        <f>Volt!P42+'DRE MENSAL- 2022'!#REF!</f>
        <v>#REF!</v>
      </c>
      <c r="Q38" s="23" t="e">
        <f>P38/P4</f>
        <v>#REF!</v>
      </c>
      <c r="R38" s="17" t="e">
        <f>Volt!R42+'DRE MENSAL- 2022'!#REF!</f>
        <v>#REF!</v>
      </c>
      <c r="S38" s="23" t="e">
        <f>R38/R4</f>
        <v>#REF!</v>
      </c>
      <c r="T38" s="17" t="e">
        <f>Volt!T42+'DRE MENSAL- 2022'!#REF!</f>
        <v>#REF!</v>
      </c>
      <c r="U38" s="23" t="e">
        <f>T38/T4</f>
        <v>#REF!</v>
      </c>
      <c r="V38" s="17" t="e">
        <f>Volt!V42+'DRE MENSAL- 2022'!#REF!</f>
        <v>#REF!</v>
      </c>
      <c r="W38" s="23" t="e">
        <f>V38/V4</f>
        <v>#REF!</v>
      </c>
      <c r="X38" s="17" t="e">
        <f>Volt!X42+'DRE MENSAL- 2022'!#REF!</f>
        <v>#REF!</v>
      </c>
      <c r="Y38" s="23" t="e">
        <f>X38/X4</f>
        <v>#REF!</v>
      </c>
      <c r="Z38" s="17" t="e">
        <f>Volt!Z42+'DRE MENSAL- 2022'!#REF!</f>
        <v>#REF!</v>
      </c>
      <c r="AA38" s="23" t="e">
        <f>Z38/Z4</f>
        <v>#REF!</v>
      </c>
    </row>
    <row r="39" spans="1:27" ht="15.75" customHeight="1" x14ac:dyDescent="0.2">
      <c r="A39" s="14" t="s">
        <v>48</v>
      </c>
      <c r="B39" s="15">
        <f t="shared" si="0"/>
        <v>-851.63</v>
      </c>
      <c r="C39" s="22">
        <f>B39/B4</f>
        <v>-1.6717940824802441E-4</v>
      </c>
      <c r="D39" s="17">
        <f>Volt!D43+'DRE MENSAL- 2022'!D44</f>
        <v>-221.63</v>
      </c>
      <c r="E39" s="23">
        <f>D39/D4</f>
        <v>-4.8701578730574879E-4</v>
      </c>
      <c r="F39" s="17">
        <f>Volt!F43+'DRE MENSAL- 2022'!F44</f>
        <v>-90</v>
      </c>
      <c r="G39" s="23">
        <f>F39/F4</f>
        <v>-1.9812878370941111E-4</v>
      </c>
      <c r="H39" s="17">
        <f>Volt!H43+'DRE MENSAL- 2022'!H44</f>
        <v>-90</v>
      </c>
      <c r="I39" s="23">
        <f>H39/H4</f>
        <v>-2.0914425143786673E-4</v>
      </c>
      <c r="J39" s="17">
        <f>Volt!J43+'DRE MENSAL- 2022'!J44</f>
        <v>-90</v>
      </c>
      <c r="K39" s="23">
        <f>J39/J4</f>
        <v>-2.0952939697439551E-4</v>
      </c>
      <c r="L39" s="17">
        <f>Volt!L43+'DRE MENSAL- 2022'!L44</f>
        <v>-90</v>
      </c>
      <c r="M39" s="23">
        <f>L39/L4</f>
        <v>-2.0481590463771479E-4</v>
      </c>
      <c r="N39" s="17">
        <f>Volt!N43+'DRE MENSAL- 2022'!N44</f>
        <v>0</v>
      </c>
      <c r="O39" s="23">
        <f>N39/N4</f>
        <v>0</v>
      </c>
      <c r="P39" s="17">
        <f>Volt!P43+'DRE MENSAL- 2022'!P44</f>
        <v>0</v>
      </c>
      <c r="Q39" s="23">
        <f>P39/P4</f>
        <v>0</v>
      </c>
      <c r="R39" s="17">
        <f>Volt!R43+'DRE MENSAL- 2022'!R44</f>
        <v>0</v>
      </c>
      <c r="S39" s="23">
        <f>R39/R4</f>
        <v>0</v>
      </c>
      <c r="T39" s="17">
        <f>Volt!T43+'DRE MENSAL- 2022'!T44</f>
        <v>0</v>
      </c>
      <c r="U39" s="23">
        <f>T39/T4</f>
        <v>0</v>
      </c>
      <c r="V39" s="17">
        <f>Volt!V43+'DRE MENSAL- 2022'!V44</f>
        <v>-90</v>
      </c>
      <c r="W39" s="23">
        <f>V39/V4</f>
        <v>-2.0710626705405048E-4</v>
      </c>
      <c r="X39" s="17">
        <f>Volt!X43+'DRE MENSAL- 2022'!X44</f>
        <v>-90</v>
      </c>
      <c r="Y39" s="23">
        <f>X39/X4</f>
        <v>-1.9998358356982873E-4</v>
      </c>
      <c r="Z39" s="17">
        <f>Volt!Z43+'DRE MENSAL- 2022'!Z44</f>
        <v>-90</v>
      </c>
      <c r="AA39" s="23">
        <f>Z39/Z4</f>
        <v>-2.3817081007132263E-4</v>
      </c>
    </row>
    <row r="40" spans="1:27" ht="15.75" customHeight="1" x14ac:dyDescent="0.2">
      <c r="A40" s="14" t="s">
        <v>49</v>
      </c>
      <c r="B40" s="15">
        <f t="shared" si="0"/>
        <v>-89.12</v>
      </c>
      <c r="C40" s="22">
        <f>B40/B4</f>
        <v>-1.7494720551253404E-5</v>
      </c>
      <c r="D40" s="17">
        <f>Volt!D44+'DRE MENSAL- 2022'!D45</f>
        <v>-89.12</v>
      </c>
      <c r="E40" s="23">
        <f>D40/D4</f>
        <v>-1.9583471084550077E-4</v>
      </c>
      <c r="F40" s="17">
        <f>Volt!F44+'DRE MENSAL- 2022'!F45</f>
        <v>0</v>
      </c>
      <c r="G40" s="23">
        <f>F40/F4</f>
        <v>0</v>
      </c>
      <c r="H40" s="17">
        <f>Volt!H44+'DRE MENSAL- 2022'!H45</f>
        <v>0</v>
      </c>
      <c r="I40" s="23">
        <f>H40/H4</f>
        <v>0</v>
      </c>
      <c r="J40" s="17">
        <f>Volt!J44+'DRE MENSAL- 2022'!J45</f>
        <v>0</v>
      </c>
      <c r="K40" s="23">
        <f>J40/J4</f>
        <v>0</v>
      </c>
      <c r="L40" s="17">
        <f>Volt!L44+'DRE MENSAL- 2022'!L45</f>
        <v>0</v>
      </c>
      <c r="M40" s="23">
        <f>L40/L4</f>
        <v>0</v>
      </c>
      <c r="N40" s="17">
        <f>Volt!N44+'DRE MENSAL- 2022'!N45</f>
        <v>0</v>
      </c>
      <c r="O40" s="23">
        <f>N40/N4</f>
        <v>0</v>
      </c>
      <c r="P40" s="17">
        <f>Volt!P44+'DRE MENSAL- 2022'!P45</f>
        <v>0</v>
      </c>
      <c r="Q40" s="23">
        <f>P40/P4</f>
        <v>0</v>
      </c>
      <c r="R40" s="17">
        <f>Volt!R44+'DRE MENSAL- 2022'!R45</f>
        <v>0</v>
      </c>
      <c r="S40" s="23">
        <f>R40/R4</f>
        <v>0</v>
      </c>
      <c r="T40" s="17">
        <f>Volt!T44+'DRE MENSAL- 2022'!T45</f>
        <v>0</v>
      </c>
      <c r="U40" s="23">
        <f>T40/T4</f>
        <v>0</v>
      </c>
      <c r="V40" s="17">
        <f>Volt!V44+'DRE MENSAL- 2022'!V45</f>
        <v>0</v>
      </c>
      <c r="W40" s="23">
        <f>V40/V4</f>
        <v>0</v>
      </c>
      <c r="X40" s="17">
        <f>Volt!X44+'DRE MENSAL- 2022'!X45</f>
        <v>0</v>
      </c>
      <c r="Y40" s="23">
        <f>X40/X4</f>
        <v>0</v>
      </c>
      <c r="Z40" s="17">
        <f>Volt!Z44+'DRE MENSAL- 2022'!Z45</f>
        <v>0</v>
      </c>
      <c r="AA40" s="23">
        <f>Z40/Z4</f>
        <v>0</v>
      </c>
    </row>
    <row r="41" spans="1:27" ht="15.75" customHeight="1" x14ac:dyDescent="0.2">
      <c r="A41" s="14" t="s">
        <v>50</v>
      </c>
      <c r="B41" s="15">
        <f t="shared" si="0"/>
        <v>-1912.26</v>
      </c>
      <c r="C41" s="22">
        <f>B41/B4</f>
        <v>-3.7538660593963008E-4</v>
      </c>
      <c r="D41" s="17">
        <f>Volt!D45+'DRE MENSAL- 2022'!D40</f>
        <v>-300</v>
      </c>
      <c r="E41" s="23">
        <f>D41/D4</f>
        <v>-6.5922815589822964E-4</v>
      </c>
      <c r="F41" s="17">
        <f>Volt!F45+'DRE MENSAL- 2022'!F40</f>
        <v>-300</v>
      </c>
      <c r="G41" s="23">
        <f>F41/F4</f>
        <v>-6.6042927903137041E-4</v>
      </c>
      <c r="H41" s="17">
        <f>Volt!H45+'DRE MENSAL- 2022'!H40</f>
        <v>-300</v>
      </c>
      <c r="I41" s="23">
        <f>H41/H4</f>
        <v>-6.9714750479288909E-4</v>
      </c>
      <c r="J41" s="17">
        <f>Volt!J45+'DRE MENSAL- 2022'!J40</f>
        <v>-300</v>
      </c>
      <c r="K41" s="23">
        <f>J41/J4</f>
        <v>-6.9843132324798503E-4</v>
      </c>
      <c r="L41" s="17">
        <f>Volt!L45+'DRE MENSAL- 2022'!L40</f>
        <v>-300</v>
      </c>
      <c r="M41" s="23">
        <f>L41/L4</f>
        <v>-6.8271968212571597E-4</v>
      </c>
      <c r="N41" s="17">
        <f>Volt!N45+'DRE MENSAL- 2022'!N40</f>
        <v>0</v>
      </c>
      <c r="O41" s="23">
        <f>N41/N4</f>
        <v>0</v>
      </c>
      <c r="P41" s="17">
        <f>Volt!P45+'DRE MENSAL- 2022'!P40</f>
        <v>0</v>
      </c>
      <c r="Q41" s="23">
        <f>P41/P4</f>
        <v>0</v>
      </c>
      <c r="R41" s="17">
        <f>Volt!R45+'DRE MENSAL- 2022'!R40</f>
        <v>0</v>
      </c>
      <c r="S41" s="23">
        <f>R41/R4</f>
        <v>0</v>
      </c>
      <c r="T41" s="17">
        <f>Volt!T45+'DRE MENSAL- 2022'!T40</f>
        <v>487.74</v>
      </c>
      <c r="U41" s="23">
        <f>T41/T4</f>
        <v>1.2269659823477856E-3</v>
      </c>
      <c r="V41" s="17">
        <f>Volt!V45+'DRE MENSAL- 2022'!V40</f>
        <v>-300</v>
      </c>
      <c r="W41" s="23">
        <f>V41/V4</f>
        <v>-6.9035422351350166E-4</v>
      </c>
      <c r="X41" s="17">
        <f>Volt!X45+'DRE MENSAL- 2022'!X40</f>
        <v>-300</v>
      </c>
      <c r="Y41" s="23">
        <f>X41/X4</f>
        <v>-6.666119452327624E-4</v>
      </c>
      <c r="Z41" s="17">
        <f>Volt!Z45+'DRE MENSAL- 2022'!Z40</f>
        <v>-300</v>
      </c>
      <c r="AA41" s="23">
        <f>Z41/Z4</f>
        <v>-7.9390270023774212E-4</v>
      </c>
    </row>
    <row r="42" spans="1:27" ht="15.75" customHeight="1" x14ac:dyDescent="0.2">
      <c r="A42" s="1" t="s">
        <v>51</v>
      </c>
      <c r="B42" s="15" t="e">
        <f t="shared" si="0"/>
        <v>#REF!</v>
      </c>
      <c r="C42" s="22" t="e">
        <f>B42/B4</f>
        <v>#REF!</v>
      </c>
      <c r="D42" s="17" t="e">
        <f>Volt!D46+'DRE MENSAL- 2022'!#REF!</f>
        <v>#REF!</v>
      </c>
      <c r="E42" s="23" t="e">
        <f>D42/D4</f>
        <v>#REF!</v>
      </c>
      <c r="F42" s="17" t="e">
        <f>Volt!F46+'DRE MENSAL- 2022'!#REF!</f>
        <v>#REF!</v>
      </c>
      <c r="G42" s="23" t="e">
        <f>F42/F4</f>
        <v>#REF!</v>
      </c>
      <c r="H42" s="17" t="e">
        <f>Volt!H46+'DRE MENSAL- 2022'!#REF!</f>
        <v>#REF!</v>
      </c>
      <c r="I42" s="23" t="e">
        <f>H42/H4</f>
        <v>#REF!</v>
      </c>
      <c r="J42" s="17" t="e">
        <f>Volt!J46+'DRE MENSAL- 2022'!#REF!</f>
        <v>#REF!</v>
      </c>
      <c r="K42" s="23" t="e">
        <f>J42/J4</f>
        <v>#REF!</v>
      </c>
      <c r="L42" s="17" t="e">
        <f>Volt!L46+'DRE MENSAL- 2022'!#REF!</f>
        <v>#REF!</v>
      </c>
      <c r="M42" s="23" t="e">
        <f>L42/L4</f>
        <v>#REF!</v>
      </c>
      <c r="N42" s="17" t="e">
        <f>Volt!N46+'DRE MENSAL- 2022'!#REF!</f>
        <v>#REF!</v>
      </c>
      <c r="O42" s="23" t="e">
        <f>N42/N4</f>
        <v>#REF!</v>
      </c>
      <c r="P42" s="17" t="e">
        <f>Volt!P46+'DRE MENSAL- 2022'!#REF!</f>
        <v>#REF!</v>
      </c>
      <c r="Q42" s="23" t="e">
        <f>P42/P4</f>
        <v>#REF!</v>
      </c>
      <c r="R42" s="17" t="e">
        <f>Volt!R46+'DRE MENSAL- 2022'!#REF!</f>
        <v>#REF!</v>
      </c>
      <c r="S42" s="23" t="e">
        <f>R42/R4</f>
        <v>#REF!</v>
      </c>
      <c r="T42" s="17" t="e">
        <f>Volt!T46+'DRE MENSAL- 2022'!#REF!</f>
        <v>#REF!</v>
      </c>
      <c r="U42" s="23" t="e">
        <f>T42/T4</f>
        <v>#REF!</v>
      </c>
      <c r="V42" s="17" t="e">
        <f>Volt!V46+'DRE MENSAL- 2022'!#REF!</f>
        <v>#REF!</v>
      </c>
      <c r="W42" s="23" t="e">
        <f>V42/V4</f>
        <v>#REF!</v>
      </c>
      <c r="X42" s="17" t="e">
        <f>Volt!X46+'DRE MENSAL- 2022'!#REF!</f>
        <v>#REF!</v>
      </c>
      <c r="Y42" s="23" t="e">
        <f>X42/X4</f>
        <v>#REF!</v>
      </c>
      <c r="Z42" s="17" t="e">
        <f>Volt!Z46+'DRE MENSAL- 2022'!#REF!</f>
        <v>#REF!</v>
      </c>
      <c r="AA42" s="23" t="e">
        <f>Z42/Z4</f>
        <v>#REF!</v>
      </c>
    </row>
    <row r="43" spans="1:27" ht="15.75" customHeight="1" x14ac:dyDescent="0.2">
      <c r="A43" s="14" t="s">
        <v>52</v>
      </c>
      <c r="B43" s="15">
        <f t="shared" si="0"/>
        <v>0</v>
      </c>
      <c r="C43" s="22">
        <f>B43/B4</f>
        <v>0</v>
      </c>
      <c r="D43" s="17">
        <f>Volt!D47+'DRE MENSAL- 2022'!D7</f>
        <v>0</v>
      </c>
      <c r="E43" s="23">
        <f>D43/D4</f>
        <v>0</v>
      </c>
      <c r="F43" s="17">
        <f>Volt!F47+'DRE MENSAL- 2022'!F7</f>
        <v>0</v>
      </c>
      <c r="G43" s="23">
        <f>F43/F4</f>
        <v>0</v>
      </c>
      <c r="H43" s="17">
        <f>Volt!H47+'DRE MENSAL- 2022'!H7</f>
        <v>0</v>
      </c>
      <c r="I43" s="23">
        <f>H43/H4</f>
        <v>0</v>
      </c>
      <c r="J43" s="17">
        <f>Volt!J47+'DRE MENSAL- 2022'!J7</f>
        <v>0</v>
      </c>
      <c r="K43" s="23">
        <f>J43/J4</f>
        <v>0</v>
      </c>
      <c r="L43" s="17">
        <f>Volt!L47+'DRE MENSAL- 2022'!L7</f>
        <v>0</v>
      </c>
      <c r="M43" s="23">
        <f>L43/L4</f>
        <v>0</v>
      </c>
      <c r="N43" s="17">
        <f>Volt!N47+'DRE MENSAL- 2022'!N7</f>
        <v>0</v>
      </c>
      <c r="O43" s="23">
        <f>N43/N4</f>
        <v>0</v>
      </c>
      <c r="P43" s="17">
        <f>Volt!P47+'DRE MENSAL- 2022'!P7</f>
        <v>0</v>
      </c>
      <c r="Q43" s="23">
        <f>P43/P4</f>
        <v>0</v>
      </c>
      <c r="R43" s="17">
        <f>Volt!R47+'DRE MENSAL- 2022'!R7</f>
        <v>0</v>
      </c>
      <c r="S43" s="23">
        <f>R43/R4</f>
        <v>0</v>
      </c>
      <c r="T43" s="17">
        <f>Volt!T47+'DRE MENSAL- 2022'!T7</f>
        <v>0</v>
      </c>
      <c r="U43" s="23">
        <f>T43/T4</f>
        <v>0</v>
      </c>
      <c r="V43" s="17">
        <f>Volt!V47+'DRE MENSAL- 2022'!V7</f>
        <v>0</v>
      </c>
      <c r="W43" s="23">
        <f>V43/V4</f>
        <v>0</v>
      </c>
      <c r="X43" s="17">
        <f>Volt!X47+'DRE MENSAL- 2022'!X7</f>
        <v>0</v>
      </c>
      <c r="Y43" s="23">
        <f>X43/X4</f>
        <v>0</v>
      </c>
      <c r="Z43" s="17">
        <f>Volt!Z47+'DRE MENSAL- 2022'!Z7</f>
        <v>0</v>
      </c>
      <c r="AA43" s="23">
        <f>Z43/Z4</f>
        <v>0</v>
      </c>
    </row>
    <row r="44" spans="1:27" ht="15.75" customHeight="1" x14ac:dyDescent="0.2">
      <c r="A44" s="14" t="s">
        <v>53</v>
      </c>
      <c r="B44" s="15" t="e">
        <f t="shared" si="0"/>
        <v>#REF!</v>
      </c>
      <c r="C44" s="22" t="e">
        <f>B44/B4</f>
        <v>#REF!</v>
      </c>
      <c r="D44" s="17" t="e">
        <f>Volt!D48+'DRE MENSAL- 2022'!#REF!</f>
        <v>#REF!</v>
      </c>
      <c r="E44" s="23" t="e">
        <f>D44/D4</f>
        <v>#REF!</v>
      </c>
      <c r="F44" s="17" t="e">
        <f>Volt!F48+'DRE MENSAL- 2022'!#REF!</f>
        <v>#REF!</v>
      </c>
      <c r="G44" s="23" t="e">
        <f>F44/F4</f>
        <v>#REF!</v>
      </c>
      <c r="H44" s="17" t="e">
        <f>Volt!H48+'DRE MENSAL- 2022'!#REF!</f>
        <v>#REF!</v>
      </c>
      <c r="I44" s="23" t="e">
        <f>H44/H4</f>
        <v>#REF!</v>
      </c>
      <c r="J44" s="17" t="e">
        <f>Volt!J48+'DRE MENSAL- 2022'!#REF!</f>
        <v>#REF!</v>
      </c>
      <c r="K44" s="23" t="e">
        <f>J44/J4</f>
        <v>#REF!</v>
      </c>
      <c r="L44" s="17" t="e">
        <f>Volt!L48+'DRE MENSAL- 2022'!#REF!</f>
        <v>#REF!</v>
      </c>
      <c r="M44" s="23" t="e">
        <f>L44/L4</f>
        <v>#REF!</v>
      </c>
      <c r="N44" s="17" t="e">
        <f>Volt!N48+'DRE MENSAL- 2022'!#REF!</f>
        <v>#REF!</v>
      </c>
      <c r="O44" s="23" t="e">
        <f>N44/N4</f>
        <v>#REF!</v>
      </c>
      <c r="P44" s="17" t="e">
        <f>Volt!P48+'DRE MENSAL- 2022'!#REF!</f>
        <v>#REF!</v>
      </c>
      <c r="Q44" s="23" t="e">
        <f>P44/P4</f>
        <v>#REF!</v>
      </c>
      <c r="R44" s="17" t="e">
        <f>Volt!R48+'DRE MENSAL- 2022'!#REF!</f>
        <v>#REF!</v>
      </c>
      <c r="S44" s="23" t="e">
        <f>R44/R4</f>
        <v>#REF!</v>
      </c>
      <c r="T44" s="17" t="e">
        <f>Volt!T48+'DRE MENSAL- 2022'!#REF!</f>
        <v>#REF!</v>
      </c>
      <c r="U44" s="23" t="e">
        <f>T44/T4</f>
        <v>#REF!</v>
      </c>
      <c r="V44" s="17" t="e">
        <f>Volt!V48+'DRE MENSAL- 2022'!#REF!</f>
        <v>#REF!</v>
      </c>
      <c r="W44" s="23" t="e">
        <f>V44/V4</f>
        <v>#REF!</v>
      </c>
      <c r="X44" s="17" t="e">
        <f>Volt!X48+'DRE MENSAL- 2022'!#REF!</f>
        <v>#REF!</v>
      </c>
      <c r="Y44" s="23" t="e">
        <f>X44/X4</f>
        <v>#REF!</v>
      </c>
      <c r="Z44" s="17" t="e">
        <f>Volt!Z48+'DRE MENSAL- 2022'!#REF!</f>
        <v>#REF!</v>
      </c>
      <c r="AA44" s="23" t="e">
        <f>Z44/Z4</f>
        <v>#REF!</v>
      </c>
    </row>
    <row r="45" spans="1:27" ht="15.75" customHeight="1" x14ac:dyDescent="0.2">
      <c r="A45" s="14" t="s">
        <v>54</v>
      </c>
      <c r="B45" s="15" t="e">
        <f t="shared" si="0"/>
        <v>#REF!</v>
      </c>
      <c r="C45" s="22" t="e">
        <f>B45/B4</f>
        <v>#REF!</v>
      </c>
      <c r="D45" s="17" t="e">
        <f>Volt!D49+'DRE MENSAL- 2022'!#REF!</f>
        <v>#REF!</v>
      </c>
      <c r="E45" s="23" t="e">
        <f>D45/D4</f>
        <v>#REF!</v>
      </c>
      <c r="F45" s="17" t="e">
        <f>Volt!F49+'DRE MENSAL- 2022'!#REF!</f>
        <v>#REF!</v>
      </c>
      <c r="G45" s="23" t="e">
        <f>F45/F4</f>
        <v>#REF!</v>
      </c>
      <c r="H45" s="17" t="e">
        <f>Volt!H49+'DRE MENSAL- 2022'!#REF!</f>
        <v>#REF!</v>
      </c>
      <c r="I45" s="23" t="e">
        <f>H45/H4</f>
        <v>#REF!</v>
      </c>
      <c r="J45" s="17" t="e">
        <f>Volt!J49+'DRE MENSAL- 2022'!#REF!</f>
        <v>#REF!</v>
      </c>
      <c r="K45" s="23" t="e">
        <f>J45/J4</f>
        <v>#REF!</v>
      </c>
      <c r="L45" s="17" t="e">
        <f>Volt!L49+'DRE MENSAL- 2022'!#REF!</f>
        <v>#REF!</v>
      </c>
      <c r="M45" s="23" t="e">
        <f>L45/L4</f>
        <v>#REF!</v>
      </c>
      <c r="N45" s="17" t="e">
        <f>Volt!N49+'DRE MENSAL- 2022'!#REF!</f>
        <v>#REF!</v>
      </c>
      <c r="O45" s="23" t="e">
        <f>N45/N4</f>
        <v>#REF!</v>
      </c>
      <c r="P45" s="17" t="e">
        <f>Volt!P49+'DRE MENSAL- 2022'!#REF!</f>
        <v>#REF!</v>
      </c>
      <c r="Q45" s="23" t="e">
        <f>P45/P4</f>
        <v>#REF!</v>
      </c>
      <c r="R45" s="17" t="e">
        <f>Volt!R49+'DRE MENSAL- 2022'!#REF!</f>
        <v>#REF!</v>
      </c>
      <c r="S45" s="23" t="e">
        <f>R45/R4</f>
        <v>#REF!</v>
      </c>
      <c r="T45" s="17" t="e">
        <f>Volt!T49+'DRE MENSAL- 2022'!#REF!</f>
        <v>#REF!</v>
      </c>
      <c r="U45" s="23" t="e">
        <f>T45/T4</f>
        <v>#REF!</v>
      </c>
      <c r="V45" s="17" t="e">
        <f>Volt!V49+'DRE MENSAL- 2022'!#REF!</f>
        <v>#REF!</v>
      </c>
      <c r="W45" s="23" t="e">
        <f>V45/V4</f>
        <v>#REF!</v>
      </c>
      <c r="X45" s="17" t="e">
        <f>Volt!X49+'DRE MENSAL- 2022'!#REF!</f>
        <v>#REF!</v>
      </c>
      <c r="Y45" s="23" t="e">
        <f>X45/X4</f>
        <v>#REF!</v>
      </c>
      <c r="Z45" s="17" t="e">
        <f>Volt!Z49+'DRE MENSAL- 2022'!#REF!</f>
        <v>#REF!</v>
      </c>
      <c r="AA45" s="23" t="e">
        <f>Z45/Z4</f>
        <v>#REF!</v>
      </c>
    </row>
    <row r="46" spans="1:27" ht="15.75" customHeight="1" x14ac:dyDescent="0.2">
      <c r="A46" s="14" t="s">
        <v>55</v>
      </c>
      <c r="B46" s="15" t="e">
        <f t="shared" si="0"/>
        <v>#REF!</v>
      </c>
      <c r="C46" s="22" t="e">
        <f>B46/B4</f>
        <v>#REF!</v>
      </c>
      <c r="D46" s="17" t="e">
        <f>Volt!D50+'DRE MENSAL- 2022'!#REF!</f>
        <v>#REF!</v>
      </c>
      <c r="E46" s="23" t="e">
        <f>D46/D4</f>
        <v>#REF!</v>
      </c>
      <c r="F46" s="17" t="e">
        <f>Volt!F50+'DRE MENSAL- 2022'!#REF!</f>
        <v>#REF!</v>
      </c>
      <c r="G46" s="23" t="e">
        <f>F46/F4</f>
        <v>#REF!</v>
      </c>
      <c r="H46" s="17" t="e">
        <f>Volt!H50+'DRE MENSAL- 2022'!#REF!</f>
        <v>#REF!</v>
      </c>
      <c r="I46" s="23" t="e">
        <f>H46/H4</f>
        <v>#REF!</v>
      </c>
      <c r="J46" s="17" t="e">
        <f>Volt!J50+'DRE MENSAL- 2022'!#REF!</f>
        <v>#REF!</v>
      </c>
      <c r="K46" s="23" t="e">
        <f>J46/J4</f>
        <v>#REF!</v>
      </c>
      <c r="L46" s="17" t="e">
        <f>Volt!L50+'DRE MENSAL- 2022'!#REF!</f>
        <v>#REF!</v>
      </c>
      <c r="M46" s="23" t="e">
        <f>L46/L4</f>
        <v>#REF!</v>
      </c>
      <c r="N46" s="17" t="e">
        <f>Volt!N50+'DRE MENSAL- 2022'!#REF!</f>
        <v>#REF!</v>
      </c>
      <c r="O46" s="23" t="e">
        <f>N46/N4</f>
        <v>#REF!</v>
      </c>
      <c r="P46" s="17" t="e">
        <f>Volt!P50+'DRE MENSAL- 2022'!#REF!</f>
        <v>#REF!</v>
      </c>
      <c r="Q46" s="23" t="e">
        <f>P46/P4</f>
        <v>#REF!</v>
      </c>
      <c r="R46" s="17" t="e">
        <f>Volt!R50+'DRE MENSAL- 2022'!#REF!</f>
        <v>#REF!</v>
      </c>
      <c r="S46" s="23" t="e">
        <f>R46/R4</f>
        <v>#REF!</v>
      </c>
      <c r="T46" s="17" t="e">
        <f>Volt!T50+'DRE MENSAL- 2022'!#REF!</f>
        <v>#REF!</v>
      </c>
      <c r="U46" s="23" t="e">
        <f>T46/T4</f>
        <v>#REF!</v>
      </c>
      <c r="V46" s="17" t="e">
        <f>Volt!V50+'DRE MENSAL- 2022'!#REF!</f>
        <v>#REF!</v>
      </c>
      <c r="W46" s="23" t="e">
        <f>V46/V4</f>
        <v>#REF!</v>
      </c>
      <c r="X46" s="17" t="e">
        <f>Volt!X50+'DRE MENSAL- 2022'!#REF!</f>
        <v>#REF!</v>
      </c>
      <c r="Y46" s="23" t="e">
        <f>X46/X4</f>
        <v>#REF!</v>
      </c>
      <c r="Z46" s="17" t="e">
        <f>Volt!Z50+'DRE MENSAL- 2022'!#REF!</f>
        <v>#REF!</v>
      </c>
      <c r="AA46" s="23" t="e">
        <f>Z46/Z4</f>
        <v>#REF!</v>
      </c>
    </row>
    <row r="47" spans="1:27" ht="15.75" customHeight="1" x14ac:dyDescent="0.2">
      <c r="A47" s="14" t="s">
        <v>56</v>
      </c>
      <c r="B47" s="15" t="e">
        <f t="shared" si="0"/>
        <v>#REF!</v>
      </c>
      <c r="C47" s="22" t="e">
        <f>B47/B4</f>
        <v>#REF!</v>
      </c>
      <c r="D47" s="17" t="e">
        <f>Volt!D51+'DRE MENSAL- 2022'!#REF!</f>
        <v>#REF!</v>
      </c>
      <c r="E47" s="23" t="e">
        <f>D47/D4</f>
        <v>#REF!</v>
      </c>
      <c r="F47" s="17" t="e">
        <f>Volt!F51+'DRE MENSAL- 2022'!#REF!</f>
        <v>#REF!</v>
      </c>
      <c r="G47" s="23" t="e">
        <f>F47/F4</f>
        <v>#REF!</v>
      </c>
      <c r="H47" s="17" t="e">
        <f>Volt!H51+'DRE MENSAL- 2022'!#REF!</f>
        <v>#REF!</v>
      </c>
      <c r="I47" s="23" t="e">
        <f>H47/H4</f>
        <v>#REF!</v>
      </c>
      <c r="J47" s="17" t="e">
        <f>Volt!J51+'DRE MENSAL- 2022'!#REF!</f>
        <v>#REF!</v>
      </c>
      <c r="K47" s="23" t="e">
        <f>J47/J4</f>
        <v>#REF!</v>
      </c>
      <c r="L47" s="17" t="e">
        <f>Volt!L51+'DRE MENSAL- 2022'!#REF!</f>
        <v>#REF!</v>
      </c>
      <c r="M47" s="23" t="e">
        <f>L47/L4</f>
        <v>#REF!</v>
      </c>
      <c r="N47" s="17" t="e">
        <f>Volt!N51+'DRE MENSAL- 2022'!#REF!</f>
        <v>#REF!</v>
      </c>
      <c r="O47" s="23" t="e">
        <f>N47/N4</f>
        <v>#REF!</v>
      </c>
      <c r="P47" s="17" t="e">
        <f>Volt!P51+'DRE MENSAL- 2022'!#REF!</f>
        <v>#REF!</v>
      </c>
      <c r="Q47" s="23" t="e">
        <f>P47/P4</f>
        <v>#REF!</v>
      </c>
      <c r="R47" s="17" t="e">
        <f>Volt!R51+'DRE MENSAL- 2022'!#REF!</f>
        <v>#REF!</v>
      </c>
      <c r="S47" s="23" t="e">
        <f>R47/R4</f>
        <v>#REF!</v>
      </c>
      <c r="T47" s="17" t="e">
        <f>Volt!T51+'DRE MENSAL- 2022'!#REF!</f>
        <v>#REF!</v>
      </c>
      <c r="U47" s="23" t="e">
        <f>T47/T4</f>
        <v>#REF!</v>
      </c>
      <c r="V47" s="17" t="e">
        <f>Volt!V51+'DRE MENSAL- 2022'!#REF!</f>
        <v>#REF!</v>
      </c>
      <c r="W47" s="23" t="e">
        <f>V47/V4</f>
        <v>#REF!</v>
      </c>
      <c r="X47" s="17" t="e">
        <f>Volt!X51+'DRE MENSAL- 2022'!#REF!</f>
        <v>#REF!</v>
      </c>
      <c r="Y47" s="23" t="e">
        <f>X47/X4</f>
        <v>#REF!</v>
      </c>
      <c r="Z47" s="17" t="e">
        <f>Volt!Z51+'DRE MENSAL- 2022'!#REF!</f>
        <v>#REF!</v>
      </c>
      <c r="AA47" s="23" t="e">
        <f>Z47/Z4</f>
        <v>#REF!</v>
      </c>
    </row>
    <row r="48" spans="1:27" ht="15.75" customHeight="1" x14ac:dyDescent="0.2">
      <c r="A48" s="19" t="s">
        <v>57</v>
      </c>
      <c r="B48" s="15" t="e">
        <f t="shared" si="0"/>
        <v>#REF!</v>
      </c>
      <c r="C48" s="22" t="e">
        <f>B48/B4</f>
        <v>#REF!</v>
      </c>
      <c r="D48" s="20" t="e">
        <f>Volt!D52+'DRE MENSAL- 2022'!D47</f>
        <v>#REF!</v>
      </c>
      <c r="E48" s="24" t="e">
        <f>D48/D4</f>
        <v>#REF!</v>
      </c>
      <c r="F48" s="20" t="e">
        <f>Volt!F52+'DRE MENSAL- 2022'!F47</f>
        <v>#REF!</v>
      </c>
      <c r="G48" s="24" t="e">
        <f>F48/F4</f>
        <v>#REF!</v>
      </c>
      <c r="H48" s="20" t="e">
        <f>Volt!H52+'DRE MENSAL- 2022'!H47</f>
        <v>#REF!</v>
      </c>
      <c r="I48" s="24" t="e">
        <f>H48/H4</f>
        <v>#REF!</v>
      </c>
      <c r="J48" s="20" t="e">
        <f>Volt!J52+'DRE MENSAL- 2022'!J47</f>
        <v>#REF!</v>
      </c>
      <c r="K48" s="24" t="e">
        <f>J48/J4</f>
        <v>#REF!</v>
      </c>
      <c r="L48" s="20" t="e">
        <f>Volt!L52+'DRE MENSAL- 2022'!L47</f>
        <v>#REF!</v>
      </c>
      <c r="M48" s="24" t="e">
        <f>L48/L4</f>
        <v>#REF!</v>
      </c>
      <c r="N48" s="20" t="e">
        <f>Volt!N52+'DRE MENSAL- 2022'!N47</f>
        <v>#REF!</v>
      </c>
      <c r="O48" s="24" t="e">
        <f>N48/N4</f>
        <v>#REF!</v>
      </c>
      <c r="P48" s="20" t="e">
        <f>Volt!P52+'DRE MENSAL- 2022'!P47</f>
        <v>#REF!</v>
      </c>
      <c r="Q48" s="24" t="e">
        <f>P48/P4</f>
        <v>#REF!</v>
      </c>
      <c r="R48" s="20" t="e">
        <f>Volt!R52+'DRE MENSAL- 2022'!R47</f>
        <v>#REF!</v>
      </c>
      <c r="S48" s="24" t="e">
        <f>R48/R4</f>
        <v>#REF!</v>
      </c>
      <c r="T48" s="20" t="e">
        <f>Volt!T52+'DRE MENSAL- 2022'!T47</f>
        <v>#REF!</v>
      </c>
      <c r="U48" s="24" t="e">
        <f>T48/T4</f>
        <v>#REF!</v>
      </c>
      <c r="V48" s="20" t="e">
        <f>Volt!V52+'DRE MENSAL- 2022'!V47</f>
        <v>#REF!</v>
      </c>
      <c r="W48" s="24" t="e">
        <f>V48/V4</f>
        <v>#REF!</v>
      </c>
      <c r="X48" s="20" t="e">
        <f>Volt!X52+'DRE MENSAL- 2022'!X47</f>
        <v>#REF!</v>
      </c>
      <c r="Y48" s="24" t="e">
        <f>X48/X4</f>
        <v>#REF!</v>
      </c>
      <c r="Z48" s="20" t="e">
        <f>Volt!Z52+'DRE MENSAL- 2022'!Z47</f>
        <v>#REF!</v>
      </c>
      <c r="AA48" s="24" t="e">
        <f>Z48/Z4</f>
        <v>#REF!</v>
      </c>
    </row>
    <row r="49" spans="1:27" ht="15.75" customHeight="1" x14ac:dyDescent="0.2">
      <c r="A49" s="14" t="s">
        <v>58</v>
      </c>
      <c r="B49" s="15">
        <f t="shared" si="0"/>
        <v>-205541.227839984</v>
      </c>
      <c r="C49" s="22">
        <f>B49/B4</f>
        <v>-4.0348814439205856E-2</v>
      </c>
      <c r="D49" s="17">
        <f>Volt!D53+'DRE MENSAL- 2022'!D49</f>
        <v>-21418.475999999999</v>
      </c>
      <c r="E49" s="23">
        <f>D49/D4</f>
        <v>-4.7065541452101629E-2</v>
      </c>
      <c r="F49" s="17">
        <f>Volt!F53+'DRE MENSAL- 2022'!F49</f>
        <v>-21804</v>
      </c>
      <c r="G49" s="23">
        <f>F49/F4</f>
        <v>-4.8000000000000001E-2</v>
      </c>
      <c r="H49" s="17">
        <f>Volt!H53+'DRE MENSAL- 2022'!H49</f>
        <v>-20655.600000000002</v>
      </c>
      <c r="I49" s="23">
        <f>H49/H4</f>
        <v>-4.8000000000000008E-2</v>
      </c>
      <c r="J49" s="17">
        <f>Volt!J53+'DRE MENSAL- 2022'!J49</f>
        <v>-20617.632000000001</v>
      </c>
      <c r="K49" s="23">
        <f>J49/J4</f>
        <v>-4.8000000000000001E-2</v>
      </c>
      <c r="L49" s="17">
        <f>Volt!L53+'DRE MENSAL- 2022'!L49</f>
        <v>-21092.112000000001</v>
      </c>
      <c r="M49" s="23">
        <f>L49/L4</f>
        <v>-4.8000000000000001E-2</v>
      </c>
      <c r="N49" s="17">
        <f>Volt!N53+'DRE MENSAL- 2022'!N49</f>
        <v>-18849.7608</v>
      </c>
      <c r="O49" s="23">
        <f>N49/N4</f>
        <v>-4.8000000000000001E-2</v>
      </c>
      <c r="P49" s="17">
        <f>Volt!P53+'DRE MENSAL- 2022'!P49</f>
        <v>0</v>
      </c>
      <c r="Q49" s="23">
        <f>P49/P4</f>
        <v>0</v>
      </c>
      <c r="R49" s="17">
        <f>Volt!R53+'DRE MENSAL- 2022'!R49</f>
        <v>-19562.19456</v>
      </c>
      <c r="S49" s="23">
        <f>R49/R4</f>
        <v>-4.8000000000000001E-2</v>
      </c>
      <c r="T49" s="17">
        <f>Volt!T53+'DRE MENSAL- 2022'!T49</f>
        <v>-19080.822399984001</v>
      </c>
      <c r="U49" s="23">
        <f>T49/T4</f>
        <v>-4.8000000000000001E-2</v>
      </c>
      <c r="V49" s="17">
        <f>Volt!V53+'DRE MENSAL- 2022'!V49</f>
        <v>-20858.856960000001</v>
      </c>
      <c r="W49" s="23">
        <f>V49/V4</f>
        <v>-4.8000000000000001E-2</v>
      </c>
      <c r="X49" s="17">
        <f>Volt!X53+'DRE MENSAL- 2022'!X49</f>
        <v>-21601.773120000002</v>
      </c>
      <c r="Y49" s="23">
        <f>X49/X4</f>
        <v>-4.8000000000000001E-2</v>
      </c>
      <c r="Z49" s="17">
        <f>Volt!Z53+'DRE MENSAL- 2022'!Z49</f>
        <v>0</v>
      </c>
      <c r="AA49" s="23">
        <f>Z49/Z4</f>
        <v>0</v>
      </c>
    </row>
    <row r="50" spans="1:27" ht="15.75" customHeight="1" x14ac:dyDescent="0.2">
      <c r="A50" s="14" t="s">
        <v>59</v>
      </c>
      <c r="B50" s="15" t="e">
        <f t="shared" si="0"/>
        <v>#REF!</v>
      </c>
      <c r="C50" s="22" t="e">
        <f>B50/B4</f>
        <v>#REF!</v>
      </c>
      <c r="D50" s="17" t="e">
        <f>Volt!D55+'DRE MENSAL- 2022'!#REF!</f>
        <v>#REF!</v>
      </c>
      <c r="E50" s="23" t="e">
        <f>D50/D4</f>
        <v>#REF!</v>
      </c>
      <c r="F50" s="17" t="e">
        <f>Volt!F55+'DRE MENSAL- 2022'!#REF!</f>
        <v>#REF!</v>
      </c>
      <c r="G50" s="23" t="e">
        <f>F50/F4</f>
        <v>#REF!</v>
      </c>
      <c r="H50" s="17" t="e">
        <f>Volt!H55+'DRE MENSAL- 2022'!#REF!</f>
        <v>#REF!</v>
      </c>
      <c r="I50" s="23" t="e">
        <f>H50/H4</f>
        <v>#REF!</v>
      </c>
      <c r="J50" s="17" t="e">
        <f>Volt!J55+'DRE MENSAL- 2022'!#REF!</f>
        <v>#REF!</v>
      </c>
      <c r="K50" s="23" t="e">
        <f>J50/J4</f>
        <v>#REF!</v>
      </c>
      <c r="L50" s="17" t="e">
        <f>Volt!L55+'DRE MENSAL- 2022'!#REF!</f>
        <v>#REF!</v>
      </c>
      <c r="M50" s="23" t="e">
        <f>L50/L4</f>
        <v>#REF!</v>
      </c>
      <c r="N50" s="17" t="e">
        <f>Volt!N55+'DRE MENSAL- 2022'!#REF!</f>
        <v>#REF!</v>
      </c>
      <c r="O50" s="23" t="e">
        <f>N50/N4</f>
        <v>#REF!</v>
      </c>
      <c r="P50" s="17" t="e">
        <f>Volt!P55+'DRE MENSAL- 2022'!#REF!</f>
        <v>#REF!</v>
      </c>
      <c r="Q50" s="23" t="e">
        <f>P50/P4</f>
        <v>#REF!</v>
      </c>
      <c r="R50" s="17" t="e">
        <f>Volt!R55+'DRE MENSAL- 2022'!#REF!</f>
        <v>#REF!</v>
      </c>
      <c r="S50" s="23" t="e">
        <f>R50/R4</f>
        <v>#REF!</v>
      </c>
      <c r="T50" s="17" t="e">
        <f>Volt!T55+'DRE MENSAL- 2022'!#REF!</f>
        <v>#REF!</v>
      </c>
      <c r="U50" s="23" t="e">
        <f>T50/T4</f>
        <v>#REF!</v>
      </c>
      <c r="V50" s="17" t="e">
        <f>Volt!V55+'DRE MENSAL- 2022'!#REF!</f>
        <v>#REF!</v>
      </c>
      <c r="W50" s="23" t="e">
        <f>V50/V4</f>
        <v>#REF!</v>
      </c>
      <c r="X50" s="17" t="e">
        <f>Volt!X55+'DRE MENSAL- 2022'!#REF!</f>
        <v>#REF!</v>
      </c>
      <c r="Y50" s="23" t="e">
        <f>X50/X4</f>
        <v>#REF!</v>
      </c>
      <c r="Z50" s="17" t="e">
        <f>Volt!Z55+'DRE MENSAL- 2022'!#REF!</f>
        <v>#REF!</v>
      </c>
      <c r="AA50" s="23" t="e">
        <f>Z50/Z4</f>
        <v>#REF!</v>
      </c>
    </row>
    <row r="51" spans="1:27" ht="15.75" customHeight="1" x14ac:dyDescent="0.2">
      <c r="A51" s="25" t="s">
        <v>60</v>
      </c>
      <c r="B51" s="26" t="e">
        <f t="shared" si="0"/>
        <v>#REF!</v>
      </c>
      <c r="C51" s="27" t="e">
        <f>B51/B4</f>
        <v>#REF!</v>
      </c>
      <c r="D51" s="28" t="e">
        <f>Volt!D56+'DRE MENSAL- 2022'!D57</f>
        <v>#REF!</v>
      </c>
      <c r="E51" s="29" t="e">
        <f>D51/D4</f>
        <v>#REF!</v>
      </c>
      <c r="F51" s="28" t="e">
        <f>Volt!F56+'DRE MENSAL- 2022'!F57</f>
        <v>#REF!</v>
      </c>
      <c r="G51" s="29" t="e">
        <f>F51/F4</f>
        <v>#REF!</v>
      </c>
      <c r="H51" s="28" t="e">
        <f>Volt!H56+'DRE MENSAL- 2022'!H57</f>
        <v>#REF!</v>
      </c>
      <c r="I51" s="29" t="e">
        <f>H51/H4</f>
        <v>#REF!</v>
      </c>
      <c r="J51" s="28" t="e">
        <f>Volt!J56+'DRE MENSAL- 2022'!J57</f>
        <v>#REF!</v>
      </c>
      <c r="K51" s="29" t="e">
        <f>J51/J4</f>
        <v>#REF!</v>
      </c>
      <c r="L51" s="28" t="e">
        <f>Volt!L56+'DRE MENSAL- 2022'!L57</f>
        <v>#REF!</v>
      </c>
      <c r="M51" s="29" t="e">
        <f>L51/L4</f>
        <v>#REF!</v>
      </c>
      <c r="N51" s="28" t="e">
        <f>Volt!N56+'DRE MENSAL- 2022'!N57</f>
        <v>#REF!</v>
      </c>
      <c r="O51" s="29" t="e">
        <f>N51/N4</f>
        <v>#REF!</v>
      </c>
      <c r="P51" s="28" t="e">
        <f>Volt!P56+'DRE MENSAL- 2022'!P57</f>
        <v>#REF!</v>
      </c>
      <c r="Q51" s="29" t="e">
        <f>P51/P4</f>
        <v>#REF!</v>
      </c>
      <c r="R51" s="28" t="e">
        <f>Volt!R56+'DRE MENSAL- 2022'!R57</f>
        <v>#REF!</v>
      </c>
      <c r="S51" s="29" t="e">
        <f>R51/R4</f>
        <v>#REF!</v>
      </c>
      <c r="T51" s="28" t="e">
        <f>Volt!T56+'DRE MENSAL- 2022'!T57</f>
        <v>#REF!</v>
      </c>
      <c r="U51" s="29" t="e">
        <f>T51/T4</f>
        <v>#REF!</v>
      </c>
      <c r="V51" s="28" t="e">
        <f>Volt!V56+'DRE MENSAL- 2022'!V57</f>
        <v>#REF!</v>
      </c>
      <c r="W51" s="29" t="e">
        <f>V51/V4</f>
        <v>#REF!</v>
      </c>
      <c r="X51" s="28" t="e">
        <f>Volt!X56+'DRE MENSAL- 2022'!X57</f>
        <v>#REF!</v>
      </c>
      <c r="Y51" s="29" t="e">
        <f>X51/X4</f>
        <v>#REF!</v>
      </c>
      <c r="Z51" s="28" t="e">
        <f>Volt!Z56+'DRE MENSAL- 2022'!Z57</f>
        <v>#REF!</v>
      </c>
      <c r="AA51" s="29" t="e">
        <f>Z51/Z4</f>
        <v>#REF!</v>
      </c>
    </row>
    <row r="52" spans="1:27" ht="15.75" customHeight="1" x14ac:dyDescent="0.2">
      <c r="A52" s="30" t="s">
        <v>61</v>
      </c>
      <c r="B52" s="10" t="e">
        <f>SUM(B54)</f>
        <v>#REF!</v>
      </c>
      <c r="C52" s="31" t="e">
        <f>B52/B4</f>
        <v>#REF!</v>
      </c>
      <c r="D52" s="32" t="e">
        <f>Volt!D57+'DRE MENSAL- 2022'!#REF!</f>
        <v>#REF!</v>
      </c>
      <c r="E52" s="33" t="e">
        <f>D52/D4</f>
        <v>#REF!</v>
      </c>
      <c r="F52" s="32" t="e">
        <f>Volt!F57+'DRE MENSAL- 2022'!#REF!</f>
        <v>#REF!</v>
      </c>
      <c r="G52" s="33" t="e">
        <f>F52/F4</f>
        <v>#REF!</v>
      </c>
      <c r="H52" s="32" t="e">
        <f>Volt!H57+'DRE MENSAL- 2022'!#REF!</f>
        <v>#REF!</v>
      </c>
      <c r="I52" s="33" t="e">
        <f>H52/H4</f>
        <v>#REF!</v>
      </c>
      <c r="J52" s="32" t="e">
        <f>Volt!J57+'DRE MENSAL- 2022'!#REF!</f>
        <v>#REF!</v>
      </c>
      <c r="K52" s="33" t="e">
        <f>J52/J4</f>
        <v>#REF!</v>
      </c>
      <c r="L52" s="32" t="e">
        <f>Volt!L57+'DRE MENSAL- 2022'!#REF!</f>
        <v>#REF!</v>
      </c>
      <c r="M52" s="33" t="e">
        <f>L52/L4</f>
        <v>#REF!</v>
      </c>
      <c r="N52" s="32" t="e">
        <f>Volt!N57+'DRE MENSAL- 2022'!#REF!</f>
        <v>#REF!</v>
      </c>
      <c r="O52" s="33" t="e">
        <f>N52/N4</f>
        <v>#REF!</v>
      </c>
      <c r="P52" s="32" t="e">
        <f>Volt!P57+'DRE MENSAL- 2022'!#REF!</f>
        <v>#REF!</v>
      </c>
      <c r="Q52" s="33" t="e">
        <f>P52/P4</f>
        <v>#REF!</v>
      </c>
      <c r="R52" s="32" t="e">
        <f>Volt!R57+'DRE MENSAL- 2022'!#REF!</f>
        <v>#REF!</v>
      </c>
      <c r="S52" s="33" t="e">
        <f>R52/R4</f>
        <v>#REF!</v>
      </c>
      <c r="T52" s="32" t="e">
        <f>Volt!T57+'DRE MENSAL- 2022'!#REF!</f>
        <v>#REF!</v>
      </c>
      <c r="U52" s="33" t="e">
        <f>T52/T4</f>
        <v>#REF!</v>
      </c>
      <c r="V52" s="32" t="e">
        <f>Volt!V57+'DRE MENSAL- 2022'!#REF!</f>
        <v>#REF!</v>
      </c>
      <c r="W52" s="33" t="e">
        <f>V52/V4</f>
        <v>#REF!</v>
      </c>
      <c r="X52" s="32" t="e">
        <f>Volt!X57+'DRE MENSAL- 2022'!#REF!</f>
        <v>#REF!</v>
      </c>
      <c r="Y52" s="33" t="e">
        <f>X52/X4</f>
        <v>#REF!</v>
      </c>
      <c r="Z52" s="32" t="e">
        <f>Volt!Z57+'DRE MENSAL- 2022'!#REF!</f>
        <v>#REF!</v>
      </c>
      <c r="AA52" s="33" t="e">
        <f>Z52/Z4</f>
        <v>#REF!</v>
      </c>
    </row>
    <row r="53" spans="1:27" ht="15.75" customHeight="1" x14ac:dyDescent="0.2">
      <c r="A53" s="14" t="s">
        <v>62</v>
      </c>
      <c r="B53" s="15" t="e">
        <f>D53+F53+H53+J53+L53+N53+P53+R53+T53+V53+X53+Z53</f>
        <v>#REF!</v>
      </c>
      <c r="C53" s="22" t="e">
        <f>B53/B4</f>
        <v>#REF!</v>
      </c>
      <c r="D53" s="17" t="e">
        <f>Volt!D58+'DRE MENSAL- 2022'!#REF!</f>
        <v>#REF!</v>
      </c>
      <c r="E53" s="23" t="e">
        <f>D53/D4</f>
        <v>#REF!</v>
      </c>
      <c r="F53" s="17" t="e">
        <f>Volt!F58+'DRE MENSAL- 2022'!#REF!</f>
        <v>#REF!</v>
      </c>
      <c r="G53" s="23" t="e">
        <f>F53/F4</f>
        <v>#REF!</v>
      </c>
      <c r="H53" s="17" t="e">
        <f>Volt!H58+'DRE MENSAL- 2022'!#REF!</f>
        <v>#REF!</v>
      </c>
      <c r="I53" s="23" t="e">
        <f>H53/H4</f>
        <v>#REF!</v>
      </c>
      <c r="J53" s="17" t="e">
        <f>Volt!J58+'DRE MENSAL- 2022'!#REF!</f>
        <v>#REF!</v>
      </c>
      <c r="K53" s="23" t="e">
        <f>J53/J4</f>
        <v>#REF!</v>
      </c>
      <c r="L53" s="17" t="e">
        <f>Volt!L58+'DRE MENSAL- 2022'!#REF!</f>
        <v>#REF!</v>
      </c>
      <c r="M53" s="23" t="e">
        <f>L53/L4</f>
        <v>#REF!</v>
      </c>
      <c r="N53" s="17" t="e">
        <f>Volt!N58+'DRE MENSAL- 2022'!#REF!</f>
        <v>#REF!</v>
      </c>
      <c r="O53" s="23" t="e">
        <f>N53/N4</f>
        <v>#REF!</v>
      </c>
      <c r="P53" s="17" t="e">
        <f>Volt!P58+'DRE MENSAL- 2022'!#REF!</f>
        <v>#REF!</v>
      </c>
      <c r="Q53" s="23" t="e">
        <f>P53/P4</f>
        <v>#REF!</v>
      </c>
      <c r="R53" s="17" t="e">
        <f>Volt!R58+'DRE MENSAL- 2022'!#REF!</f>
        <v>#REF!</v>
      </c>
      <c r="S53" s="23" t="e">
        <f>R53/R4</f>
        <v>#REF!</v>
      </c>
      <c r="T53" s="17" t="e">
        <f>Volt!T58+'DRE MENSAL- 2022'!#REF!</f>
        <v>#REF!</v>
      </c>
      <c r="U53" s="23" t="e">
        <f>T53/T4</f>
        <v>#REF!</v>
      </c>
      <c r="V53" s="17" t="e">
        <f>Volt!V58+'DRE MENSAL- 2022'!#REF!</f>
        <v>#REF!</v>
      </c>
      <c r="W53" s="23" t="e">
        <f>V53/V4</f>
        <v>#REF!</v>
      </c>
      <c r="X53" s="17" t="e">
        <f>Volt!X58+'DRE MENSAL- 2022'!#REF!</f>
        <v>#REF!</v>
      </c>
      <c r="Y53" s="23" t="e">
        <f>X53/X4</f>
        <v>#REF!</v>
      </c>
      <c r="Z53" s="17" t="e">
        <f>Volt!Z58+'DRE MENSAL- 2022'!#REF!</f>
        <v>#REF!</v>
      </c>
      <c r="AA53" s="23" t="e">
        <f>Z53/Z4</f>
        <v>#REF!</v>
      </c>
    </row>
    <row r="54" spans="1:27" ht="15.75" customHeight="1" x14ac:dyDescent="0.2">
      <c r="A54" s="14" t="s">
        <v>63</v>
      </c>
      <c r="B54" s="15" t="e">
        <f>D54+F54+H54+J54+L54+N54+P54+R54+T54+V54+X54+Z54</f>
        <v>#REF!</v>
      </c>
      <c r="C54" s="22" t="e">
        <f>B54/B4</f>
        <v>#REF!</v>
      </c>
      <c r="D54" s="17" t="e">
        <f>Volt!D59+'DRE MENSAL- 2022'!#REF!</f>
        <v>#REF!</v>
      </c>
      <c r="E54" s="23" t="e">
        <f>D54/D4</f>
        <v>#REF!</v>
      </c>
      <c r="F54" s="17" t="e">
        <f>Volt!F59+'DRE MENSAL- 2022'!#REF!</f>
        <v>#REF!</v>
      </c>
      <c r="G54" s="23" t="e">
        <f>F54/F4</f>
        <v>#REF!</v>
      </c>
      <c r="H54" s="17" t="e">
        <f>Volt!H59+'DRE MENSAL- 2022'!#REF!</f>
        <v>#REF!</v>
      </c>
      <c r="I54" s="23" t="e">
        <f>H54/H4</f>
        <v>#REF!</v>
      </c>
      <c r="J54" s="17" t="e">
        <f>Volt!J59+'DRE MENSAL- 2022'!#REF!</f>
        <v>#REF!</v>
      </c>
      <c r="K54" s="23" t="e">
        <f>J54/J4</f>
        <v>#REF!</v>
      </c>
      <c r="L54" s="17" t="e">
        <f>Volt!L59+'DRE MENSAL- 2022'!#REF!</f>
        <v>#REF!</v>
      </c>
      <c r="M54" s="23" t="e">
        <f>L54/L4</f>
        <v>#REF!</v>
      </c>
      <c r="N54" s="17" t="e">
        <f>Volt!N59+'DRE MENSAL- 2022'!#REF!</f>
        <v>#REF!</v>
      </c>
      <c r="O54" s="23" t="e">
        <f>N54/N4</f>
        <v>#REF!</v>
      </c>
      <c r="P54" s="17" t="e">
        <f>Volt!P59+'DRE MENSAL- 2022'!#REF!</f>
        <v>#REF!</v>
      </c>
      <c r="Q54" s="23" t="e">
        <f>P54/P4</f>
        <v>#REF!</v>
      </c>
      <c r="R54" s="17" t="e">
        <f>Volt!R59+'DRE MENSAL- 2022'!#REF!</f>
        <v>#REF!</v>
      </c>
      <c r="S54" s="23" t="e">
        <f>R54/R4</f>
        <v>#REF!</v>
      </c>
      <c r="T54" s="17" t="e">
        <f>Volt!T59+'DRE MENSAL- 2022'!#REF!</f>
        <v>#REF!</v>
      </c>
      <c r="U54" s="23" t="e">
        <f>T54/T4</f>
        <v>#REF!</v>
      </c>
      <c r="V54" s="17" t="e">
        <f>Volt!V59+'DRE MENSAL- 2022'!#REF!</f>
        <v>#REF!</v>
      </c>
      <c r="W54" s="23" t="e">
        <f>V54/V4</f>
        <v>#REF!</v>
      </c>
      <c r="X54" s="17" t="e">
        <f>Volt!X59+'DRE MENSAL- 2022'!#REF!</f>
        <v>#REF!</v>
      </c>
      <c r="Y54" s="23" t="e">
        <f>X54/X4</f>
        <v>#REF!</v>
      </c>
      <c r="Z54" s="17" t="e">
        <f>Volt!Z59+'DRE MENSAL- 2022'!#REF!</f>
        <v>#REF!</v>
      </c>
      <c r="AA54" s="23" t="e">
        <f>Z54/Z4</f>
        <v>#REF!</v>
      </c>
    </row>
    <row r="55" spans="1:27" ht="15.75" customHeight="1" x14ac:dyDescent="0.2">
      <c r="A55" s="34" t="s">
        <v>64</v>
      </c>
      <c r="B55" s="15">
        <f>D55+F55+H55+J55+L55+N55+P55+R55+T55+V55+X55+Z55</f>
        <v>340850.61</v>
      </c>
      <c r="C55" s="16">
        <f>-B55/B4</f>
        <v>-6.6910751477493924E-2</v>
      </c>
      <c r="D55" s="17">
        <f>Volt!D60+'DRE MENSAL- 2022'!D4</f>
        <v>39050.11</v>
      </c>
      <c r="E55" s="23">
        <f>D55/D4</f>
        <v>8.5809773343076726E-2</v>
      </c>
      <c r="F55" s="17">
        <f>Volt!F60+'DRE MENSAL- 2022'!F4</f>
        <v>39050.11</v>
      </c>
      <c r="G55" s="23">
        <f>F55/F4</f>
        <v>8.5966119977985686E-2</v>
      </c>
      <c r="H55" s="17">
        <f>Volt!H60+'DRE MENSAL- 2022'!H4</f>
        <v>37818.300000000003</v>
      </c>
      <c r="I55" s="23">
        <f>H55/H4</f>
        <v>8.7883111601696401E-2</v>
      </c>
      <c r="J55" s="17">
        <f>Volt!J60+'DRE MENSAL- 2022'!J4</f>
        <v>34211.03</v>
      </c>
      <c r="K55" s="23">
        <f>J55/J4</f>
        <v>7.9646849841921705E-2</v>
      </c>
      <c r="L55" s="17">
        <f>Volt!L60+'DRE MENSAL- 2022'!L4</f>
        <v>38266.370000000003</v>
      </c>
      <c r="M55" s="23">
        <f>L55/L4</f>
        <v>8.7084013208350117E-2</v>
      </c>
      <c r="N55" s="17">
        <f>Volt!N60+'DRE MENSAL- 2022'!N4</f>
        <v>-37545.31</v>
      </c>
      <c r="O55" s="23">
        <f>N55/N4</f>
        <v>-9.5607307653474305E-2</v>
      </c>
      <c r="P55" s="17">
        <f>Volt!P60+'DRE MENSAL- 2022'!P4</f>
        <v>38000</v>
      </c>
      <c r="Q55" s="23">
        <f>P55/P4</f>
        <v>8.9357128603673064E-2</v>
      </c>
      <c r="R55" s="17">
        <f>Volt!R60+'DRE MENSAL- 2022'!R4</f>
        <v>0</v>
      </c>
      <c r="S55" s="23">
        <f>R55/R4</f>
        <v>0</v>
      </c>
      <c r="T55" s="17">
        <f>Volt!T60+'DRE MENSAL- 2022'!T4</f>
        <v>38000</v>
      </c>
      <c r="U55" s="23">
        <f>T55/T4</f>
        <v>9.5593363942296825E-2</v>
      </c>
      <c r="V55" s="17">
        <f>Volt!V60+'DRE MENSAL- 2022'!V4</f>
        <v>38000</v>
      </c>
      <c r="W55" s="23">
        <f>V55/V4</f>
        <v>8.7444868311710208E-2</v>
      </c>
      <c r="X55" s="17">
        <f>Volt!X60+'DRE MENSAL- 2022'!X4</f>
        <v>38000</v>
      </c>
      <c r="Y55" s="23">
        <f>X55/X4</f>
        <v>8.4437513062816577E-2</v>
      </c>
      <c r="Z55" s="17">
        <f>Volt!Z60+'DRE MENSAL- 2022'!Z4</f>
        <v>38000</v>
      </c>
      <c r="AA55" s="23">
        <f>Z55/Z4</f>
        <v>0.10056100869678067</v>
      </c>
    </row>
  </sheetData>
  <mergeCells count="14">
    <mergeCell ref="D1:E1"/>
    <mergeCell ref="A1:C1"/>
    <mergeCell ref="B3:C3"/>
    <mergeCell ref="L1:M1"/>
    <mergeCell ref="H1:I1"/>
    <mergeCell ref="J1:K1"/>
    <mergeCell ref="F1:G1"/>
    <mergeCell ref="Z1:AA1"/>
    <mergeCell ref="N1:O1"/>
    <mergeCell ref="T1:U1"/>
    <mergeCell ref="P1:Q1"/>
    <mergeCell ref="R1:S1"/>
    <mergeCell ref="X1:Y1"/>
    <mergeCell ref="V1:W1"/>
  </mergeCells>
  <phoneticPr fontId="14" type="noConversion"/>
  <pageMargins left="0.75" right="0.75" top="1" bottom="1" header="0.5" footer="0.5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DRE MENSAL- 2022</vt:lpstr>
      <vt:lpstr>DRE PROJETADA- 2022</vt:lpstr>
      <vt:lpstr>Volt</vt:lpstr>
      <vt:lpstr>Consolidado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rogeria</dc:creator>
  <cp:lastModifiedBy>RH</cp:lastModifiedBy>
  <dcterms:created xsi:type="dcterms:W3CDTF">2014-06-25T23:11:21Z</dcterms:created>
  <dcterms:modified xsi:type="dcterms:W3CDTF">2022-01-14T17:31:29Z</dcterms:modified>
</cp:coreProperties>
</file>