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ijouterie_BI\ENG\"/>
    </mc:Choice>
  </mc:AlternateContent>
  <xr:revisionPtr revIDLastSave="0" documentId="13_ncr:1_{8EAB0827-46A9-4588-B3FC-2D10913BC64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Sheet1!$A$1:$R$1000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YTXMlZKvee71/8RE3/CJayiLtCBk182kvMZCQBc+vc="/>
    </ext>
  </extLst>
</workbook>
</file>

<file path=xl/calcChain.xml><?xml version="1.0" encoding="utf-8"?>
<calcChain xmlns="http://schemas.openxmlformats.org/spreadsheetml/2006/main">
  <c r="O12" i="1" l="1"/>
  <c r="O13" i="1"/>
  <c r="O15" i="1"/>
  <c r="O17" i="1"/>
  <c r="O6" i="1"/>
  <c r="O151" i="1"/>
  <c r="O150" i="1"/>
  <c r="O148" i="1"/>
  <c r="O147" i="1"/>
  <c r="O146" i="1"/>
  <c r="O144" i="1"/>
  <c r="O143" i="1"/>
  <c r="O141" i="1"/>
  <c r="O140" i="1"/>
  <c r="O139" i="1"/>
  <c r="O137" i="1"/>
  <c r="O132" i="1"/>
  <c r="O130" i="1"/>
  <c r="O127" i="1"/>
  <c r="O122" i="1"/>
  <c r="O121" i="1"/>
  <c r="O119" i="1"/>
  <c r="O118" i="1"/>
  <c r="O117" i="1"/>
  <c r="O114" i="1"/>
  <c r="O111" i="1"/>
  <c r="O110" i="1"/>
  <c r="O104" i="1"/>
  <c r="O102" i="1"/>
  <c r="O99" i="1"/>
  <c r="O97" i="1"/>
  <c r="O95" i="1"/>
  <c r="O93" i="1"/>
  <c r="O92" i="1"/>
  <c r="O91" i="1"/>
  <c r="O90" i="1"/>
  <c r="O89" i="1"/>
  <c r="O88" i="1"/>
  <c r="O85" i="1"/>
  <c r="O83" i="1"/>
  <c r="O82" i="1"/>
  <c r="O81" i="1"/>
  <c r="O79" i="1"/>
  <c r="O76" i="1"/>
  <c r="O70" i="1"/>
  <c r="O68" i="1"/>
  <c r="O67" i="1"/>
  <c r="O66" i="1"/>
  <c r="O63" i="1"/>
  <c r="O62" i="1"/>
  <c r="O58" i="1"/>
  <c r="O57" i="1"/>
  <c r="O56" i="1"/>
  <c r="O54" i="1"/>
  <c r="O53" i="1"/>
  <c r="O51" i="1"/>
  <c r="O49" i="1"/>
  <c r="O48" i="1"/>
  <c r="O41" i="1"/>
  <c r="O40" i="1"/>
  <c r="O38" i="1"/>
  <c r="O37" i="1"/>
  <c r="O36" i="1"/>
  <c r="O35" i="1"/>
  <c r="O33" i="1"/>
  <c r="O32" i="1"/>
  <c r="O30" i="1"/>
  <c r="O29" i="1"/>
  <c r="O28" i="1"/>
  <c r="O26" i="1"/>
  <c r="O25" i="1"/>
  <c r="O23" i="1"/>
  <c r="O21" i="1"/>
  <c r="O19" i="1"/>
  <c r="M151" i="1"/>
  <c r="I151" i="1"/>
  <c r="F151" i="1"/>
  <c r="M150" i="1"/>
  <c r="I150" i="1"/>
  <c r="F150" i="1"/>
  <c r="O149" i="1"/>
  <c r="M149" i="1"/>
  <c r="I149" i="1"/>
  <c r="F149" i="1"/>
  <c r="M148" i="1"/>
  <c r="I148" i="1"/>
  <c r="F148" i="1"/>
  <c r="M147" i="1"/>
  <c r="I147" i="1"/>
  <c r="F147" i="1"/>
  <c r="R146" i="1"/>
  <c r="M146" i="1"/>
  <c r="I146" i="1"/>
  <c r="F146" i="1"/>
  <c r="O145" i="1"/>
  <c r="M145" i="1"/>
  <c r="I145" i="1"/>
  <c r="F145" i="1"/>
  <c r="M144" i="1"/>
  <c r="I144" i="1"/>
  <c r="F144" i="1"/>
  <c r="R143" i="1"/>
  <c r="M143" i="1"/>
  <c r="I143" i="1"/>
  <c r="F143" i="1"/>
  <c r="O142" i="1"/>
  <c r="M142" i="1"/>
  <c r="I142" i="1"/>
  <c r="F142" i="1"/>
  <c r="M141" i="1"/>
  <c r="I141" i="1"/>
  <c r="F141" i="1"/>
  <c r="R140" i="1"/>
  <c r="M140" i="1"/>
  <c r="I140" i="1"/>
  <c r="F140" i="1"/>
  <c r="R139" i="1"/>
  <c r="M139" i="1"/>
  <c r="I139" i="1"/>
  <c r="F139" i="1"/>
  <c r="O138" i="1"/>
  <c r="M138" i="1"/>
  <c r="I138" i="1"/>
  <c r="F138" i="1"/>
  <c r="R137" i="1"/>
  <c r="M137" i="1"/>
  <c r="I137" i="1"/>
  <c r="F137" i="1"/>
  <c r="O136" i="1"/>
  <c r="M136" i="1"/>
  <c r="I136" i="1"/>
  <c r="F136" i="1"/>
  <c r="O135" i="1"/>
  <c r="M135" i="1"/>
  <c r="I135" i="1"/>
  <c r="F135" i="1"/>
  <c r="R134" i="1"/>
  <c r="O134" i="1"/>
  <c r="M134" i="1"/>
  <c r="I134" i="1"/>
  <c r="F134" i="1"/>
  <c r="R133" i="1"/>
  <c r="O133" i="1"/>
  <c r="M133" i="1"/>
  <c r="I133" i="1"/>
  <c r="F133" i="1"/>
  <c r="R132" i="1"/>
  <c r="M132" i="1"/>
  <c r="I132" i="1"/>
  <c r="F132" i="1"/>
  <c r="R131" i="1"/>
  <c r="O131" i="1"/>
  <c r="M131" i="1"/>
  <c r="I131" i="1"/>
  <c r="F131" i="1"/>
  <c r="R130" i="1"/>
  <c r="M130" i="1"/>
  <c r="I130" i="1"/>
  <c r="F130" i="1"/>
  <c r="R129" i="1"/>
  <c r="O129" i="1"/>
  <c r="M129" i="1"/>
  <c r="I129" i="1"/>
  <c r="F129" i="1"/>
  <c r="R128" i="1"/>
  <c r="O128" i="1"/>
  <c r="M128" i="1"/>
  <c r="I128" i="1"/>
  <c r="F128" i="1"/>
  <c r="M127" i="1"/>
  <c r="I127" i="1"/>
  <c r="F127" i="1"/>
  <c r="O126" i="1"/>
  <c r="M126" i="1"/>
  <c r="I126" i="1"/>
  <c r="F126" i="1"/>
  <c r="O125" i="1"/>
  <c r="M125" i="1"/>
  <c r="I125" i="1"/>
  <c r="F125" i="1"/>
  <c r="R124" i="1"/>
  <c r="O124" i="1"/>
  <c r="M124" i="1"/>
  <c r="I124" i="1"/>
  <c r="F124" i="1"/>
  <c r="R123" i="1"/>
  <c r="O123" i="1"/>
  <c r="M123" i="1"/>
  <c r="I123" i="1"/>
  <c r="F123" i="1"/>
  <c r="M122" i="1"/>
  <c r="I122" i="1"/>
  <c r="F122" i="1"/>
  <c r="M121" i="1"/>
  <c r="I121" i="1"/>
  <c r="F121" i="1"/>
  <c r="O120" i="1"/>
  <c r="M120" i="1"/>
  <c r="I120" i="1"/>
  <c r="F120" i="1"/>
  <c r="R119" i="1"/>
  <c r="M119" i="1"/>
  <c r="I119" i="1"/>
  <c r="F119" i="1"/>
  <c r="M118" i="1"/>
  <c r="I118" i="1"/>
  <c r="F118" i="1"/>
  <c r="R117" i="1"/>
  <c r="M117" i="1"/>
  <c r="I117" i="1"/>
  <c r="F117" i="1"/>
  <c r="R116" i="1"/>
  <c r="O116" i="1"/>
  <c r="M116" i="1"/>
  <c r="I116" i="1"/>
  <c r="F116" i="1"/>
  <c r="O115" i="1"/>
  <c r="M115" i="1"/>
  <c r="I115" i="1"/>
  <c r="F115" i="1"/>
  <c r="M114" i="1"/>
  <c r="I114" i="1"/>
  <c r="F114" i="1"/>
  <c r="R113" i="1"/>
  <c r="O113" i="1"/>
  <c r="M113" i="1"/>
  <c r="I113" i="1"/>
  <c r="F113" i="1"/>
  <c r="R112" i="1"/>
  <c r="O112" i="1"/>
  <c r="M112" i="1"/>
  <c r="I112" i="1"/>
  <c r="F112" i="1"/>
  <c r="R111" i="1"/>
  <c r="M111" i="1"/>
  <c r="I111" i="1"/>
  <c r="F111" i="1"/>
  <c r="R110" i="1"/>
  <c r="M110" i="1"/>
  <c r="I110" i="1"/>
  <c r="F110" i="1"/>
  <c r="R109" i="1"/>
  <c r="O109" i="1"/>
  <c r="M109" i="1"/>
  <c r="I109" i="1"/>
  <c r="F109" i="1"/>
  <c r="R108" i="1"/>
  <c r="O108" i="1"/>
  <c r="M108" i="1"/>
  <c r="I108" i="1"/>
  <c r="F108" i="1"/>
  <c r="R107" i="1"/>
  <c r="O107" i="1"/>
  <c r="M107" i="1"/>
  <c r="I107" i="1"/>
  <c r="F107" i="1"/>
  <c r="R106" i="1"/>
  <c r="O106" i="1"/>
  <c r="M106" i="1"/>
  <c r="I106" i="1"/>
  <c r="F106" i="1"/>
  <c r="O105" i="1"/>
  <c r="M105" i="1"/>
  <c r="I105" i="1"/>
  <c r="F105" i="1"/>
  <c r="M104" i="1"/>
  <c r="I104" i="1"/>
  <c r="F104" i="1"/>
  <c r="R103" i="1"/>
  <c r="O103" i="1"/>
  <c r="M103" i="1"/>
  <c r="I103" i="1"/>
  <c r="F103" i="1"/>
  <c r="M102" i="1"/>
  <c r="I102" i="1"/>
  <c r="F102" i="1"/>
  <c r="O101" i="1"/>
  <c r="M101" i="1"/>
  <c r="I101" i="1"/>
  <c r="F101" i="1"/>
  <c r="O100" i="1"/>
  <c r="M100" i="1"/>
  <c r="I100" i="1"/>
  <c r="F100" i="1"/>
  <c r="R99" i="1"/>
  <c r="M99" i="1"/>
  <c r="I99" i="1"/>
  <c r="F99" i="1"/>
  <c r="R98" i="1"/>
  <c r="O98" i="1"/>
  <c r="M98" i="1"/>
  <c r="I98" i="1"/>
  <c r="F98" i="1"/>
  <c r="R97" i="1"/>
  <c r="M97" i="1"/>
  <c r="I97" i="1"/>
  <c r="F97" i="1"/>
  <c r="R96" i="1"/>
  <c r="O96" i="1"/>
  <c r="M96" i="1"/>
  <c r="I96" i="1"/>
  <c r="F96" i="1"/>
  <c r="R95" i="1"/>
  <c r="M95" i="1"/>
  <c r="I95" i="1"/>
  <c r="F95" i="1"/>
  <c r="O94" i="1"/>
  <c r="M94" i="1"/>
  <c r="I94" i="1"/>
  <c r="F94" i="1"/>
  <c r="R93" i="1"/>
  <c r="M93" i="1"/>
  <c r="I93" i="1"/>
  <c r="F93" i="1"/>
  <c r="R92" i="1"/>
  <c r="M92" i="1"/>
  <c r="I92" i="1"/>
  <c r="F92" i="1"/>
  <c r="R91" i="1"/>
  <c r="M91" i="1"/>
  <c r="I91" i="1"/>
  <c r="F91" i="1"/>
  <c r="R90" i="1"/>
  <c r="M90" i="1"/>
  <c r="I90" i="1"/>
  <c r="F90" i="1"/>
  <c r="M89" i="1"/>
  <c r="I89" i="1"/>
  <c r="F89" i="1"/>
  <c r="R88" i="1"/>
  <c r="M88" i="1"/>
  <c r="I88" i="1"/>
  <c r="F88" i="1"/>
  <c r="O87" i="1"/>
  <c r="M87" i="1"/>
  <c r="I87" i="1"/>
  <c r="F87" i="1"/>
  <c r="O86" i="1"/>
  <c r="M86" i="1"/>
  <c r="I86" i="1"/>
  <c r="F86" i="1"/>
  <c r="R85" i="1"/>
  <c r="M85" i="1"/>
  <c r="I85" i="1"/>
  <c r="F85" i="1"/>
  <c r="R84" i="1"/>
  <c r="O84" i="1"/>
  <c r="M84" i="1"/>
  <c r="I84" i="1"/>
  <c r="F84" i="1"/>
  <c r="R83" i="1"/>
  <c r="M83" i="1"/>
  <c r="I83" i="1"/>
  <c r="F83" i="1"/>
  <c r="M82" i="1"/>
  <c r="I82" i="1"/>
  <c r="F82" i="1"/>
  <c r="M81" i="1"/>
  <c r="I81" i="1"/>
  <c r="F81" i="1"/>
  <c r="O80" i="1"/>
  <c r="M80" i="1"/>
  <c r="I80" i="1"/>
  <c r="F80" i="1"/>
  <c r="R79" i="1"/>
  <c r="M79" i="1"/>
  <c r="I79" i="1"/>
  <c r="F79" i="1"/>
  <c r="R78" i="1"/>
  <c r="O78" i="1"/>
  <c r="M78" i="1"/>
  <c r="I78" i="1"/>
  <c r="F78" i="1"/>
  <c r="O77" i="1"/>
  <c r="M77" i="1"/>
  <c r="I77" i="1"/>
  <c r="F77" i="1"/>
  <c r="R76" i="1"/>
  <c r="M76" i="1"/>
  <c r="I76" i="1"/>
  <c r="F76" i="1"/>
  <c r="O75" i="1"/>
  <c r="M75" i="1"/>
  <c r="I75" i="1"/>
  <c r="F75" i="1"/>
  <c r="R74" i="1"/>
  <c r="O74" i="1"/>
  <c r="M74" i="1"/>
  <c r="I74" i="1"/>
  <c r="F74" i="1"/>
  <c r="R73" i="1"/>
  <c r="O73" i="1"/>
  <c r="M73" i="1"/>
  <c r="I73" i="1"/>
  <c r="F73" i="1"/>
  <c r="R72" i="1"/>
  <c r="O72" i="1"/>
  <c r="M72" i="1"/>
  <c r="I72" i="1"/>
  <c r="F72" i="1"/>
  <c r="O71" i="1"/>
  <c r="M71" i="1"/>
  <c r="I71" i="1"/>
  <c r="F71" i="1"/>
  <c r="R70" i="1"/>
  <c r="M70" i="1"/>
  <c r="I70" i="1"/>
  <c r="F70" i="1"/>
  <c r="O69" i="1"/>
  <c r="M69" i="1"/>
  <c r="I69" i="1"/>
  <c r="F69" i="1"/>
  <c r="R68" i="1"/>
  <c r="M68" i="1"/>
  <c r="I68" i="1"/>
  <c r="F68" i="1"/>
  <c r="R67" i="1"/>
  <c r="M67" i="1"/>
  <c r="I67" i="1"/>
  <c r="F67" i="1"/>
  <c r="R66" i="1"/>
  <c r="M66" i="1"/>
  <c r="I66" i="1"/>
  <c r="F66" i="1"/>
  <c r="O65" i="1"/>
  <c r="M65" i="1"/>
  <c r="I65" i="1"/>
  <c r="F65" i="1"/>
  <c r="R64" i="1"/>
  <c r="O64" i="1"/>
  <c r="M64" i="1"/>
  <c r="I64" i="1"/>
  <c r="F64" i="1"/>
  <c r="R63" i="1"/>
  <c r="M63" i="1"/>
  <c r="I63" i="1"/>
  <c r="F63" i="1"/>
  <c r="M62" i="1"/>
  <c r="I62" i="1"/>
  <c r="F62" i="1"/>
  <c r="R61" i="1"/>
  <c r="O61" i="1"/>
  <c r="M61" i="1"/>
  <c r="I61" i="1"/>
  <c r="F61" i="1"/>
  <c r="O60" i="1"/>
  <c r="M60" i="1"/>
  <c r="I60" i="1"/>
  <c r="F60" i="1"/>
  <c r="R59" i="1"/>
  <c r="O59" i="1"/>
  <c r="M59" i="1"/>
  <c r="I59" i="1"/>
  <c r="F59" i="1"/>
  <c r="R58" i="1"/>
  <c r="M58" i="1"/>
  <c r="I58" i="1"/>
  <c r="F58" i="1"/>
  <c r="M57" i="1"/>
  <c r="I57" i="1"/>
  <c r="F57" i="1"/>
  <c r="M56" i="1"/>
  <c r="I56" i="1"/>
  <c r="F56" i="1"/>
  <c r="R55" i="1"/>
  <c r="O55" i="1"/>
  <c r="M55" i="1"/>
  <c r="I55" i="1"/>
  <c r="F55" i="1"/>
  <c r="R54" i="1"/>
  <c r="M54" i="1"/>
  <c r="I54" i="1"/>
  <c r="F54" i="1"/>
  <c r="R53" i="1"/>
  <c r="M53" i="1"/>
  <c r="I53" i="1"/>
  <c r="F53" i="1"/>
  <c r="R52" i="1"/>
  <c r="O52" i="1"/>
  <c r="M52" i="1"/>
  <c r="I52" i="1"/>
  <c r="F52" i="1"/>
  <c r="M51" i="1"/>
  <c r="I51" i="1"/>
  <c r="F51" i="1"/>
  <c r="R50" i="1"/>
  <c r="O50" i="1"/>
  <c r="M50" i="1"/>
  <c r="I50" i="1"/>
  <c r="F50" i="1"/>
  <c r="M49" i="1"/>
  <c r="I49" i="1"/>
  <c r="F49" i="1"/>
  <c r="R48" i="1"/>
  <c r="M48" i="1"/>
  <c r="I48" i="1"/>
  <c r="F48" i="1"/>
  <c r="R47" i="1"/>
  <c r="O47" i="1"/>
  <c r="M47" i="1"/>
  <c r="I47" i="1"/>
  <c r="F47" i="1"/>
  <c r="R46" i="1"/>
  <c r="O46" i="1"/>
  <c r="M46" i="1"/>
  <c r="I46" i="1"/>
  <c r="F46" i="1"/>
  <c r="O45" i="1"/>
  <c r="M45" i="1"/>
  <c r="I45" i="1"/>
  <c r="F45" i="1"/>
  <c r="O44" i="1"/>
  <c r="M44" i="1"/>
  <c r="I44" i="1"/>
  <c r="F44" i="1"/>
  <c r="O43" i="1"/>
  <c r="M43" i="1"/>
  <c r="I43" i="1"/>
  <c r="F43" i="1"/>
  <c r="R42" i="1"/>
  <c r="O42" i="1"/>
  <c r="M42" i="1"/>
  <c r="I42" i="1"/>
  <c r="F42" i="1"/>
  <c r="M41" i="1"/>
  <c r="I41" i="1"/>
  <c r="F41" i="1"/>
  <c r="R40" i="1"/>
  <c r="M40" i="1"/>
  <c r="I40" i="1"/>
  <c r="F40" i="1"/>
  <c r="O39" i="1"/>
  <c r="M39" i="1"/>
  <c r="I39" i="1"/>
  <c r="F39" i="1"/>
  <c r="M38" i="1"/>
  <c r="I38" i="1"/>
  <c r="F38" i="1"/>
  <c r="R37" i="1"/>
  <c r="M37" i="1"/>
  <c r="I37" i="1"/>
  <c r="F37" i="1"/>
  <c r="R36" i="1"/>
  <c r="M36" i="1"/>
  <c r="I36" i="1"/>
  <c r="F36" i="1"/>
  <c r="M35" i="1"/>
  <c r="I35" i="1"/>
  <c r="F35" i="1"/>
  <c r="O34" i="1"/>
  <c r="M34" i="1"/>
  <c r="I34" i="1"/>
  <c r="F34" i="1"/>
  <c r="M33" i="1"/>
  <c r="I33" i="1"/>
  <c r="F33" i="1"/>
  <c r="R32" i="1"/>
  <c r="M32" i="1"/>
  <c r="I32" i="1"/>
  <c r="F32" i="1"/>
  <c r="O31" i="1"/>
  <c r="M31" i="1"/>
  <c r="I31" i="1"/>
  <c r="F31" i="1"/>
  <c r="R30" i="1"/>
  <c r="M30" i="1"/>
  <c r="I30" i="1"/>
  <c r="F30" i="1"/>
  <c r="M29" i="1"/>
  <c r="I29" i="1"/>
  <c r="F29" i="1"/>
  <c r="R28" i="1"/>
  <c r="M28" i="1"/>
  <c r="I28" i="1"/>
  <c r="F28" i="1"/>
  <c r="O27" i="1"/>
  <c r="M27" i="1"/>
  <c r="I27" i="1"/>
  <c r="F27" i="1"/>
  <c r="R26" i="1"/>
  <c r="M26" i="1"/>
  <c r="I26" i="1"/>
  <c r="F26" i="1"/>
  <c r="M25" i="1"/>
  <c r="I25" i="1"/>
  <c r="F25" i="1"/>
  <c r="O24" i="1"/>
  <c r="M24" i="1"/>
  <c r="I24" i="1"/>
  <c r="F24" i="1"/>
  <c r="R23" i="1"/>
  <c r="M23" i="1"/>
  <c r="I23" i="1"/>
  <c r="F23" i="1"/>
  <c r="O22" i="1"/>
  <c r="M22" i="1"/>
  <c r="I22" i="1"/>
  <c r="F22" i="1"/>
  <c r="R21" i="1"/>
  <c r="M21" i="1"/>
  <c r="I21" i="1"/>
  <c r="F21" i="1"/>
  <c r="O20" i="1"/>
  <c r="M20" i="1"/>
  <c r="I20" i="1"/>
  <c r="F20" i="1"/>
  <c r="M19" i="1"/>
  <c r="I19" i="1"/>
  <c r="F19" i="1"/>
  <c r="R18" i="1"/>
  <c r="O18" i="1"/>
  <c r="M18" i="1"/>
  <c r="I18" i="1"/>
  <c r="F18" i="1"/>
  <c r="R17" i="1"/>
  <c r="M17" i="1"/>
  <c r="I17" i="1"/>
  <c r="F17" i="1"/>
  <c r="O16" i="1"/>
  <c r="M16" i="1"/>
  <c r="I16" i="1"/>
  <c r="F16" i="1"/>
  <c r="R15" i="1"/>
  <c r="M15" i="1"/>
  <c r="I15" i="1"/>
  <c r="F15" i="1"/>
  <c r="O14" i="1"/>
  <c r="M14" i="1"/>
  <c r="I14" i="1"/>
  <c r="F14" i="1"/>
  <c r="R13" i="1"/>
  <c r="M13" i="1"/>
  <c r="I13" i="1"/>
  <c r="F13" i="1"/>
  <c r="R12" i="1"/>
  <c r="M12" i="1"/>
  <c r="I12" i="1"/>
  <c r="F12" i="1"/>
  <c r="R11" i="1"/>
  <c r="O11" i="1"/>
  <c r="M11" i="1"/>
  <c r="I11" i="1"/>
  <c r="F11" i="1"/>
  <c r="O10" i="1"/>
  <c r="M10" i="1"/>
  <c r="I10" i="1"/>
  <c r="F10" i="1"/>
  <c r="R9" i="1"/>
  <c r="O9" i="1"/>
  <c r="M9" i="1"/>
  <c r="I9" i="1"/>
  <c r="F9" i="1"/>
  <c r="O8" i="1"/>
  <c r="M8" i="1"/>
  <c r="I8" i="1"/>
  <c r="F8" i="1"/>
  <c r="R7" i="1"/>
  <c r="O7" i="1"/>
  <c r="M7" i="1"/>
  <c r="I7" i="1"/>
  <c r="F7" i="1"/>
  <c r="R6" i="1"/>
  <c r="M6" i="1"/>
  <c r="I6" i="1"/>
  <c r="F6" i="1"/>
  <c r="O5" i="1"/>
  <c r="M5" i="1"/>
  <c r="I5" i="1"/>
  <c r="F5" i="1"/>
  <c r="R4" i="1"/>
  <c r="O4" i="1"/>
  <c r="M4" i="1"/>
  <c r="I4" i="1"/>
  <c r="F4" i="1"/>
  <c r="R3" i="1"/>
  <c r="O3" i="1"/>
  <c r="M3" i="1"/>
  <c r="I3" i="1"/>
  <c r="F3" i="1"/>
  <c r="R2" i="1"/>
  <c r="O2" i="1"/>
  <c r="M2" i="1"/>
  <c r="I2" i="1"/>
  <c r="F2" i="1"/>
  <c r="O1" i="1"/>
  <c r="M1" i="1"/>
  <c r="I1" i="1"/>
  <c r="F1" i="1"/>
</calcChain>
</file>

<file path=xl/sharedStrings.xml><?xml version="1.0" encoding="utf-8"?>
<sst xmlns="http://schemas.openxmlformats.org/spreadsheetml/2006/main" count="1206" uniqueCount="389">
  <si>
    <t>Reference</t>
  </si>
  <si>
    <t>Entry date</t>
  </si>
  <si>
    <t>Supplier</t>
  </si>
  <si>
    <t>Supplier address</t>
  </si>
  <si>
    <t>Type de bijou</t>
  </si>
  <si>
    <t>Quantity</t>
  </si>
  <si>
    <t>Type de métal</t>
  </si>
  <si>
    <t>Metal weight (g)</t>
  </si>
  <si>
    <t>Final jewel weight (g)</t>
  </si>
  <si>
    <t>Présence de pierre</t>
  </si>
  <si>
    <t>Type de pierre</t>
  </si>
  <si>
    <t>Sales price excluding tax (€)</t>
  </si>
  <si>
    <t>Sales price including tax (€)</t>
  </si>
  <si>
    <t>Release date</t>
  </si>
  <si>
    <t>REF-0001</t>
  </si>
  <si>
    <t>2024-07-06</t>
  </si>
  <si>
    <t>Artisan Métaux</t>
  </si>
  <si>
    <t>12 Boulevard Haussmann, 75009 Paris</t>
  </si>
  <si>
    <t>boucle d'oreille (unité)</t>
  </si>
  <si>
    <t>or</t>
  </si>
  <si>
    <t>Oui</t>
  </si>
  <si>
    <t>améthyste</t>
  </si>
  <si>
    <t>REF-0002</t>
  </si>
  <si>
    <t>2023-08-17</t>
  </si>
  <si>
    <t>bracelet</t>
  </si>
  <si>
    <t>argent</t>
  </si>
  <si>
    <t>saphir</t>
  </si>
  <si>
    <t>REF-0003</t>
  </si>
  <si>
    <t>2022-02-17</t>
  </si>
  <si>
    <t>collier (pendentif + chaîne)</t>
  </si>
  <si>
    <t>REF-0004</t>
  </si>
  <si>
    <t>2023-05-23</t>
  </si>
  <si>
    <t>Bijou World</t>
  </si>
  <si>
    <t>23 Avenue Montaigne, 75008 Paris</t>
  </si>
  <si>
    <t>diamant</t>
  </si>
  <si>
    <t>2023-06-17</t>
  </si>
  <si>
    <t>REF-0005</t>
  </si>
  <si>
    <t>2024-04-30</t>
  </si>
  <si>
    <t>pendentif</t>
  </si>
  <si>
    <t>Non</t>
  </si>
  <si>
    <t>REF-0006</t>
  </si>
  <si>
    <t>2022-08-11</t>
  </si>
  <si>
    <t>boucle d'oreille (paire)</t>
  </si>
  <si>
    <t>topaze</t>
  </si>
  <si>
    <t>REF-0007</t>
  </si>
  <si>
    <t>2022-12-26</t>
  </si>
  <si>
    <t>plaqué or</t>
  </si>
  <si>
    <t>2023-01-19</t>
  </si>
  <si>
    <t>REF-0008</t>
  </si>
  <si>
    <t>2021-11-22</t>
  </si>
  <si>
    <t>rubis</t>
  </si>
  <si>
    <t>REF-0009</t>
  </si>
  <si>
    <t>2021-10-20</t>
  </si>
  <si>
    <t>bague</t>
  </si>
  <si>
    <t>2021-11-27</t>
  </si>
  <si>
    <t>REF-0010</t>
  </si>
  <si>
    <t>2021-12-02</t>
  </si>
  <si>
    <t>REF-0011</t>
  </si>
  <si>
    <t>2022-02-22</t>
  </si>
  <si>
    <t>REF-0012</t>
  </si>
  <si>
    <t>2021-02-07</t>
  </si>
  <si>
    <t>Cookson Clal</t>
  </si>
  <si>
    <t>15 Rue Reaumur, 75003 Paris</t>
  </si>
  <si>
    <t>REF-0013</t>
  </si>
  <si>
    <t>2022-07-11</t>
  </si>
  <si>
    <t>2022-08-20</t>
  </si>
  <si>
    <t>REF-0014</t>
  </si>
  <si>
    <t>2021-01-03</t>
  </si>
  <si>
    <t>REF-0015</t>
  </si>
  <si>
    <t>2024-10-22</t>
  </si>
  <si>
    <t>émeraude</t>
  </si>
  <si>
    <t>2024-12-20</t>
  </si>
  <si>
    <t>REF-0016</t>
  </si>
  <si>
    <t>2020-11-10</t>
  </si>
  <si>
    <t>REF-0017</t>
  </si>
  <si>
    <t>2020-02-25</t>
  </si>
  <si>
    <t>REF-0018</t>
  </si>
  <si>
    <t>2023-07-06</t>
  </si>
  <si>
    <t>2023-08-08</t>
  </si>
  <si>
    <t>REF-0019</t>
  </si>
  <si>
    <t>2024-01-13</t>
  </si>
  <si>
    <t>2024-03-17</t>
  </si>
  <si>
    <t>REF-0020</t>
  </si>
  <si>
    <t>2020-02-16</t>
  </si>
  <si>
    <t>REF-0021</t>
  </si>
  <si>
    <t>2023-07-27</t>
  </si>
  <si>
    <t>2023-08-04</t>
  </si>
  <si>
    <t>REF-0022</t>
  </si>
  <si>
    <t>2020-05-23</t>
  </si>
  <si>
    <t>REF-0023</t>
  </si>
  <si>
    <t>2023-06-15</t>
  </si>
  <si>
    <t>2023-07-28</t>
  </si>
  <si>
    <t>REF-0024</t>
  </si>
  <si>
    <t>2021-07-06</t>
  </si>
  <si>
    <t>2021-08-05</t>
  </si>
  <si>
    <t>REF-0025</t>
  </si>
  <si>
    <t>2024-05-15</t>
  </si>
  <si>
    <t>REF-0026</t>
  </si>
  <si>
    <t>2022-03-05</t>
  </si>
  <si>
    <t>2022-03-07</t>
  </si>
  <si>
    <t>REF-0027</t>
  </si>
  <si>
    <t>2023-08-23</t>
  </si>
  <si>
    <t>REF-0028</t>
  </si>
  <si>
    <t>2021-09-23</t>
  </si>
  <si>
    <t>REF-0029</t>
  </si>
  <si>
    <t>2023-02-26</t>
  </si>
  <si>
    <t>REF-0030</t>
  </si>
  <si>
    <t>2021-08-10</t>
  </si>
  <si>
    <t>2021-10-17</t>
  </si>
  <si>
    <t>REF-0031</t>
  </si>
  <si>
    <t>2020-08-21</t>
  </si>
  <si>
    <t>REF-0032</t>
  </si>
  <si>
    <t>2021-11-24</t>
  </si>
  <si>
    <t>2022-01-22</t>
  </si>
  <si>
    <t>REF-0033</t>
  </si>
  <si>
    <t>2020-02-01</t>
  </si>
  <si>
    <t>2020-03-04</t>
  </si>
  <si>
    <t>REF-0034</t>
  </si>
  <si>
    <t>2024-05-14</t>
  </si>
  <si>
    <t>2024-07-25</t>
  </si>
  <si>
    <t>REF-0035</t>
  </si>
  <si>
    <t>2024-09-16</t>
  </si>
  <si>
    <t>REF-0036</t>
  </si>
  <si>
    <t>2023-10-26</t>
  </si>
  <si>
    <t>REF-0037</t>
  </si>
  <si>
    <t>2021-08-11</t>
  </si>
  <si>
    <t>2021-08-22</t>
  </si>
  <si>
    <t>REF-0038</t>
  </si>
  <si>
    <t>2023-11-18</t>
  </si>
  <si>
    <t>2024-01-20</t>
  </si>
  <si>
    <t>REF-0039</t>
  </si>
  <si>
    <t>2024-07-23</t>
  </si>
  <si>
    <t>REF-0040</t>
  </si>
  <si>
    <t>2020-10-26</t>
  </si>
  <si>
    <t>2020-11-12</t>
  </si>
  <si>
    <t>REF-0041</t>
  </si>
  <si>
    <t>2020-03-30</t>
  </si>
  <si>
    <t>REF-0042</t>
  </si>
  <si>
    <t>2023-07-31</t>
  </si>
  <si>
    <t>2023-09-25</t>
  </si>
  <si>
    <t>REF-0043</t>
  </si>
  <si>
    <t>2024-04-01</t>
  </si>
  <si>
    <t>2024-06-17</t>
  </si>
  <si>
    <t>REF-0044</t>
  </si>
  <si>
    <t>2021-03-02</t>
  </si>
  <si>
    <t>2021-03-07</t>
  </si>
  <si>
    <t>REF-0045</t>
  </si>
  <si>
    <t>2021-09-18</t>
  </si>
  <si>
    <t>REF-0046</t>
  </si>
  <si>
    <t>2020-10-24</t>
  </si>
  <si>
    <t>REF-0047</t>
  </si>
  <si>
    <t>2024-07-12</t>
  </si>
  <si>
    <t>REF-0048</t>
  </si>
  <si>
    <t>2023-01-24</t>
  </si>
  <si>
    <t>2023-02-20</t>
  </si>
  <si>
    <t>REF-0049</t>
  </si>
  <si>
    <t>2020-01-09</t>
  </si>
  <si>
    <t>REF-0050</t>
  </si>
  <si>
    <t>2022-09-03</t>
  </si>
  <si>
    <t>2022-10-07</t>
  </si>
  <si>
    <t>REF-0051</t>
  </si>
  <si>
    <t>2023-02-13</t>
  </si>
  <si>
    <t>REF-0052</t>
  </si>
  <si>
    <t>2020-08-03</t>
  </si>
  <si>
    <t>REF-0053</t>
  </si>
  <si>
    <t>2021-10-31</t>
  </si>
  <si>
    <t>REF-0054</t>
  </si>
  <si>
    <t>2023-11-09</t>
  </si>
  <si>
    <t>REF-0055</t>
  </si>
  <si>
    <t>2024-12-09</t>
  </si>
  <si>
    <t>2025-01-17</t>
  </si>
  <si>
    <t>REF-0056</t>
  </si>
  <si>
    <t>2024-08-12</t>
  </si>
  <si>
    <t>2024-08-17</t>
  </si>
  <si>
    <t>REF-0057</t>
  </si>
  <si>
    <t>2023-08-11</t>
  </si>
  <si>
    <t>REF-0058</t>
  </si>
  <si>
    <t>2021-09-06</t>
  </si>
  <si>
    <t>REF-0059</t>
  </si>
  <si>
    <t>2022-10-29</t>
  </si>
  <si>
    <t>2022-12-27</t>
  </si>
  <si>
    <t>REF-0060</t>
  </si>
  <si>
    <t>2021-03-21</t>
  </si>
  <si>
    <t>REF-0061</t>
  </si>
  <si>
    <t>2020-05-11</t>
  </si>
  <si>
    <t>2020-05-22</t>
  </si>
  <si>
    <t>REF-0062</t>
  </si>
  <si>
    <t>2022-09-12</t>
  </si>
  <si>
    <t>REF-0063</t>
  </si>
  <si>
    <t>2023-08-15</t>
  </si>
  <si>
    <t>REF-0064</t>
  </si>
  <si>
    <t>2021-12-24</t>
  </si>
  <si>
    <t>2022-02-04</t>
  </si>
  <si>
    <t>REF-0065</t>
  </si>
  <si>
    <t>REF-0066</t>
  </si>
  <si>
    <t>2021-07-08</t>
  </si>
  <si>
    <t>REF-0067</t>
  </si>
  <si>
    <t>2024-12-19</t>
  </si>
  <si>
    <t>REF-0068</t>
  </si>
  <si>
    <t>2022-01-01</t>
  </si>
  <si>
    <t>2022-01-30</t>
  </si>
  <si>
    <t>REF-0069</t>
  </si>
  <si>
    <t>2022-08-05</t>
  </si>
  <si>
    <t>REF-0070</t>
  </si>
  <si>
    <t>2022-06-19</t>
  </si>
  <si>
    <t>2022-07-26</t>
  </si>
  <si>
    <t>REF-0071</t>
  </si>
  <si>
    <t>2023-02-12</t>
  </si>
  <si>
    <t>REF-0072</t>
  </si>
  <si>
    <t>2020-08-28</t>
  </si>
  <si>
    <t>REF-0073</t>
  </si>
  <si>
    <t>2020-03-31</t>
  </si>
  <si>
    <t>REF-0074</t>
  </si>
  <si>
    <t>2023-01-18</t>
  </si>
  <si>
    <t>2023-03-24</t>
  </si>
  <si>
    <t>REF-0075</t>
  </si>
  <si>
    <t>2021-08-04</t>
  </si>
  <si>
    <t>REF-0076</t>
  </si>
  <si>
    <t>2023-12-30</t>
  </si>
  <si>
    <t>2024-01-31</t>
  </si>
  <si>
    <t>REF-0077</t>
  </si>
  <si>
    <t>2022-06-04</t>
  </si>
  <si>
    <t>REF-0078</t>
  </si>
  <si>
    <t>2023-07-01</t>
  </si>
  <si>
    <t>REF-0079</t>
  </si>
  <si>
    <t>2020-12-23</t>
  </si>
  <si>
    <t>2021-01-30</t>
  </si>
  <si>
    <t>REF-0080</t>
  </si>
  <si>
    <t>2023-11-30</t>
  </si>
  <si>
    <t>2024-01-17</t>
  </si>
  <si>
    <t>REF-0081</t>
  </si>
  <si>
    <t>2020-12-25</t>
  </si>
  <si>
    <t>2021-02-13</t>
  </si>
  <si>
    <t>REF-0082</t>
  </si>
  <si>
    <t>2022-07-15</t>
  </si>
  <si>
    <t>REF-0083</t>
  </si>
  <si>
    <t>2022-10-21</t>
  </si>
  <si>
    <t>REF-0084</t>
  </si>
  <si>
    <t>2024-08-18</t>
  </si>
  <si>
    <t>REF-0085</t>
  </si>
  <si>
    <t>2024-07-03</t>
  </si>
  <si>
    <t>2024-08-29</t>
  </si>
  <si>
    <t>REF-0086</t>
  </si>
  <si>
    <t>2021-08-06</t>
  </si>
  <si>
    <t>2021-10-11</t>
  </si>
  <si>
    <t>REF-0087</t>
  </si>
  <si>
    <t>2023-04-11</t>
  </si>
  <si>
    <t>REF-0088</t>
  </si>
  <si>
    <t>2024-05-05</t>
  </si>
  <si>
    <t>2024-05-27</t>
  </si>
  <si>
    <t>REF-0089</t>
  </si>
  <si>
    <t>2022-06-21</t>
  </si>
  <si>
    <t>REF-0090</t>
  </si>
  <si>
    <t>2023-03-18</t>
  </si>
  <si>
    <t>REF-0091</t>
  </si>
  <si>
    <t>REF-0092</t>
  </si>
  <si>
    <t>2023-11-16</t>
  </si>
  <si>
    <t>REF-0093</t>
  </si>
  <si>
    <t>2020-10-25</t>
  </si>
  <si>
    <t>2020-12-26</t>
  </si>
  <si>
    <t>REF-0094</t>
  </si>
  <si>
    <t>2024-01-22</t>
  </si>
  <si>
    <t>REF-0095</t>
  </si>
  <si>
    <t>REF-0096</t>
  </si>
  <si>
    <t>2024-02-10</t>
  </si>
  <si>
    <t>REF-0097</t>
  </si>
  <si>
    <t>2022-10-13</t>
  </si>
  <si>
    <t>REF-0098</t>
  </si>
  <si>
    <t>2024-12-04</t>
  </si>
  <si>
    <t>REF-0099</t>
  </si>
  <si>
    <t>2023-06-07</t>
  </si>
  <si>
    <t>REF-0100</t>
  </si>
  <si>
    <t>2022-11-02</t>
  </si>
  <si>
    <t>REF-0101</t>
  </si>
  <si>
    <t>2020-01-04</t>
  </si>
  <si>
    <t>2020-02-22</t>
  </si>
  <si>
    <t>REF-0102</t>
  </si>
  <si>
    <t>2020-06-12</t>
  </si>
  <si>
    <t>REF-0103</t>
  </si>
  <si>
    <t>2023-11-24</t>
  </si>
  <si>
    <t>2024-01-09</t>
  </si>
  <si>
    <t>REF-0104</t>
  </si>
  <si>
    <t>2022-03-31</t>
  </si>
  <si>
    <t>2022-06-02</t>
  </si>
  <si>
    <t>REF-0105</t>
  </si>
  <si>
    <t>2022-05-11</t>
  </si>
  <si>
    <t>REF-0106</t>
  </si>
  <si>
    <t>2020-12-16</t>
  </si>
  <si>
    <t>REF-0107</t>
  </si>
  <si>
    <t>2022-01-20</t>
  </si>
  <si>
    <t>REF-0108</t>
  </si>
  <si>
    <t>2020-01-11</t>
  </si>
  <si>
    <t>REF-0109</t>
  </si>
  <si>
    <t>2022-08-16</t>
  </si>
  <si>
    <t>REF-0110</t>
  </si>
  <si>
    <t>2021-03-04</t>
  </si>
  <si>
    <t>REF-0111</t>
  </si>
  <si>
    <t>2021-06-26</t>
  </si>
  <si>
    <t>REF-0112</t>
  </si>
  <si>
    <t>REF-0113</t>
  </si>
  <si>
    <t>2020-06-10</t>
  </si>
  <si>
    <t>REF-0114</t>
  </si>
  <si>
    <t>2020-03-29</t>
  </si>
  <si>
    <t>REF-0115</t>
  </si>
  <si>
    <t>2022-05-30</t>
  </si>
  <si>
    <t>REF-0116</t>
  </si>
  <si>
    <t>REF-0117</t>
  </si>
  <si>
    <t>2021-10-12</t>
  </si>
  <si>
    <t>2021-11-25</t>
  </si>
  <si>
    <t>REF-0118</t>
  </si>
  <si>
    <t>2022-05-13</t>
  </si>
  <si>
    <t>REF-0119</t>
  </si>
  <si>
    <t>2023-09-06</t>
  </si>
  <si>
    <t>2023-10-21</t>
  </si>
  <si>
    <t>REF-0120</t>
  </si>
  <si>
    <t>2023-04-19</t>
  </si>
  <si>
    <t>2023-06-29</t>
  </si>
  <si>
    <t>REF-0121</t>
  </si>
  <si>
    <t>2021-06-19</t>
  </si>
  <si>
    <t>2021-07-11</t>
  </si>
  <si>
    <t>REF-0122</t>
  </si>
  <si>
    <t>2023-08-05</t>
  </si>
  <si>
    <t>REF-0123</t>
  </si>
  <si>
    <t>2022-08-21</t>
  </si>
  <si>
    <t>REF-0124</t>
  </si>
  <si>
    <t>2021-05-06</t>
  </si>
  <si>
    <t>2021-05-07</t>
  </si>
  <si>
    <t>REF-0125</t>
  </si>
  <si>
    <t>2024-02-16</t>
  </si>
  <si>
    <t>2024-04-19</t>
  </si>
  <si>
    <t>REF-0126</t>
  </si>
  <si>
    <t>2023-04-10</t>
  </si>
  <si>
    <t>REF-0127</t>
  </si>
  <si>
    <t>2021-03-05</t>
  </si>
  <si>
    <t>REF-0128</t>
  </si>
  <si>
    <t>2023-10-23</t>
  </si>
  <si>
    <t>REF-0129</t>
  </si>
  <si>
    <t>2024-01-28</t>
  </si>
  <si>
    <t>REF-0130</t>
  </si>
  <si>
    <t>2020-07-12</t>
  </si>
  <si>
    <t>REF-0131</t>
  </si>
  <si>
    <t>2022-09-23</t>
  </si>
  <si>
    <t>REF-0132</t>
  </si>
  <si>
    <t>2022-02-27</t>
  </si>
  <si>
    <t>REF-0133</t>
  </si>
  <si>
    <t>2023-08-06</t>
  </si>
  <si>
    <t>REF-0134</t>
  </si>
  <si>
    <t>2024-05-07</t>
  </si>
  <si>
    <t>2024-05-16</t>
  </si>
  <si>
    <t>REF-0135</t>
  </si>
  <si>
    <t>2021-01-01</t>
  </si>
  <si>
    <t>2021-01-25</t>
  </si>
  <si>
    <t>REF-0136</t>
  </si>
  <si>
    <t>2023-01-26</t>
  </si>
  <si>
    <t>REF-0137</t>
  </si>
  <si>
    <t>2022-12-17</t>
  </si>
  <si>
    <t>2023-02-06</t>
  </si>
  <si>
    <t>REF-0138</t>
  </si>
  <si>
    <t>2021-12-01</t>
  </si>
  <si>
    <t>REF-0139</t>
  </si>
  <si>
    <t>2023-05-01</t>
  </si>
  <si>
    <t>REF-0140</t>
  </si>
  <si>
    <t>2022-01-28</t>
  </si>
  <si>
    <t>REF-0141</t>
  </si>
  <si>
    <t>2021-07-13</t>
  </si>
  <si>
    <t>2021-08-30</t>
  </si>
  <si>
    <t>REF-0142</t>
  </si>
  <si>
    <t>2023-07-19</t>
  </si>
  <si>
    <t>REF-0143</t>
  </si>
  <si>
    <t>2020-08-15</t>
  </si>
  <si>
    <t>2020-08-17</t>
  </si>
  <si>
    <t>REF-0144</t>
  </si>
  <si>
    <t>2023-07-08</t>
  </si>
  <si>
    <t>2023-07-16</t>
  </si>
  <si>
    <t>REF-0145</t>
  </si>
  <si>
    <t>2024-04-09</t>
  </si>
  <si>
    <t>REF-0146</t>
  </si>
  <si>
    <t>2023-02-03</t>
  </si>
  <si>
    <t>2023-03-31</t>
  </si>
  <si>
    <t>REF-0147</t>
  </si>
  <si>
    <t>2020-12-20</t>
  </si>
  <si>
    <t>2021-02-09</t>
  </si>
  <si>
    <t>REF-0148</t>
  </si>
  <si>
    <t>2021-09-05</t>
  </si>
  <si>
    <t>2021-10-21</t>
  </si>
  <si>
    <t>REF-0149</t>
  </si>
  <si>
    <t>2023-02-07</t>
  </si>
  <si>
    <t>REF-0150</t>
  </si>
  <si>
    <t>2020-07-06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</si>
</sst>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3" fillId="0" borderId="2" xfId="0" applyFont="1" applyBorder="1"/>
    <xf numFmtId="1" fontId="4" fillId="0" borderId="1" xfId="0" applyNumberFormat="1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O12" sqref="O12"/>
    </sheetView>
  </sheetViews>
  <sheetFormatPr defaultColWidth="14.3984375" defaultRowHeight="15" customHeight="1" x14ac:dyDescent="0.45"/>
  <cols>
    <col min="1" max="1" width="16" customWidth="1"/>
    <col min="2" max="2" width="12" customWidth="1"/>
    <col min="3" max="3" width="25.86328125" customWidth="1"/>
    <col min="4" max="4" width="33.53125" customWidth="1"/>
    <col min="5" max="5" width="23.86328125" hidden="1" customWidth="1"/>
    <col min="6" max="6" width="28.73046875" customWidth="1"/>
    <col min="7" max="7" width="11.73046875" customWidth="1"/>
    <col min="8" max="8" width="16.265625" hidden="1" customWidth="1"/>
    <col min="9" max="9" width="13" customWidth="1"/>
    <col min="10" max="10" width="19.53125" customWidth="1"/>
    <col min="11" max="11" width="23.3984375" customWidth="1"/>
    <col min="12" max="12" width="21.86328125" hidden="1" customWidth="1"/>
    <col min="13" max="13" width="16.265625" customWidth="1"/>
    <col min="14" max="14" width="16.3984375" hidden="1" customWidth="1"/>
    <col min="15" max="15" width="13.265625" customWidth="1"/>
    <col min="16" max="16" width="21.1328125" customWidth="1"/>
    <col min="17" max="17" width="22" customWidth="1"/>
    <col min="18" max="18" width="14.3984375" customWidth="1"/>
    <col min="23" max="23" width="24.3984375" customWidth="1"/>
    <col min="24" max="24" width="24.1328125" customWidth="1"/>
    <col min="25" max="30" width="9" customWidth="1"/>
  </cols>
  <sheetData>
    <row r="1" spans="1:18" s="11" customFormat="1" ht="14.25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tr">
        <f ca="1">IFERROR(__xludf.DUMMYFUNCTION("GOOGLETRANSLATE(E1,""fr"",""en"")"),"Type of jewelry")</f>
        <v>Type of jewelry</v>
      </c>
      <c r="G1" s="8" t="s">
        <v>5</v>
      </c>
      <c r="H1" s="6" t="s">
        <v>6</v>
      </c>
      <c r="I1" s="7" t="str">
        <f ca="1">IFERROR(__xludf.DUMMYFUNCTION("GOOGLETRANSLATE(H1,""fr"",""en"")"),"Metal type")</f>
        <v>Metal type</v>
      </c>
      <c r="J1" s="9" t="s">
        <v>7</v>
      </c>
      <c r="K1" s="9" t="s">
        <v>8</v>
      </c>
      <c r="L1" s="6" t="s">
        <v>9</v>
      </c>
      <c r="M1" s="7" t="str">
        <f ca="1">IFERROR(__xludf.DUMMYFUNCTION("GOOGLETRANSLATE(L1,""fr"",""en"")"),"Presence of stone")</f>
        <v>Presence of stone</v>
      </c>
      <c r="N1" s="6" t="s">
        <v>10</v>
      </c>
      <c r="O1" s="7" t="str">
        <f ca="1">IFERROR(__xludf.DUMMYFUNCTION("GOOGLETRANSLATE(N1,""fr"",""en"")"),"Stone type")</f>
        <v>Stone type</v>
      </c>
      <c r="P1" s="6" t="s">
        <v>11</v>
      </c>
      <c r="Q1" s="6" t="s">
        <v>12</v>
      </c>
      <c r="R1" s="10" t="s">
        <v>13</v>
      </c>
    </row>
    <row r="2" spans="1:18" ht="14.25" customHeight="1" x14ac:dyDescent="0.45">
      <c r="A2" s="1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 t="str">
        <f ca="1">IFERROR(__xludf.DUMMYFUNCTION("GOOGLETRANSLATE(E2,""fr"",""en"")"),"earring (unit)")</f>
        <v>earring (unit)</v>
      </c>
      <c r="G2" s="3">
        <v>3</v>
      </c>
      <c r="H2" s="1" t="s">
        <v>19</v>
      </c>
      <c r="I2" s="1" t="str">
        <f ca="1">IFERROR(__xludf.DUMMYFUNCTION("GOOGLETRANSLATE(H2,""fr"",""en"")"),"gold")</f>
        <v>gold</v>
      </c>
      <c r="J2" s="4">
        <v>48.05</v>
      </c>
      <c r="K2" s="4">
        <v>54.79</v>
      </c>
      <c r="L2" s="1" t="s">
        <v>20</v>
      </c>
      <c r="M2" s="1" t="str">
        <f ca="1">IFERROR(__xludf.DUMMYFUNCTION("GOOGLETRANSLATE(L2,""fr"",""en"")"),"Yes")</f>
        <v>Yes</v>
      </c>
      <c r="N2" s="1" t="s">
        <v>21</v>
      </c>
      <c r="O2" s="1" t="str">
        <f ca="1">IFERROR(__xludf.DUMMYFUNCTION("GOOGLETRANSLATE(N2,""fr"",""en"")"),"amethyst")</f>
        <v>amethyst</v>
      </c>
      <c r="P2" s="1">
        <v>4361.9799999999996</v>
      </c>
      <c r="Q2" s="1">
        <v>5234.38</v>
      </c>
      <c r="R2" s="5">
        <f t="shared" ref="R2:R4" si="0">B2+93</f>
        <v>45572</v>
      </c>
    </row>
    <row r="3" spans="1:18" ht="14.25" customHeight="1" x14ac:dyDescent="0.45">
      <c r="A3" s="1" t="s">
        <v>22</v>
      </c>
      <c r="B3" s="2" t="s">
        <v>23</v>
      </c>
      <c r="C3" s="1" t="s">
        <v>16</v>
      </c>
      <c r="D3" s="1" t="s">
        <v>17</v>
      </c>
      <c r="E3" s="1" t="s">
        <v>24</v>
      </c>
      <c r="F3" s="1" t="str">
        <f ca="1">IFERROR(__xludf.DUMMYFUNCTION("GOOGLETRANSLATE(E3,""fr"",""en"")"),"bracelet")</f>
        <v>bracelet</v>
      </c>
      <c r="G3" s="3">
        <v>4</v>
      </c>
      <c r="H3" s="1" t="s">
        <v>25</v>
      </c>
      <c r="I3" s="1" t="str">
        <f ca="1">IFERROR(__xludf.DUMMYFUNCTION("GOOGLETRANSLATE(H3,""fr"",""en"")"),"money")</f>
        <v>money</v>
      </c>
      <c r="J3" s="4">
        <v>97.85</v>
      </c>
      <c r="K3" s="4">
        <v>99.5</v>
      </c>
      <c r="L3" s="1" t="s">
        <v>20</v>
      </c>
      <c r="M3" s="1" t="str">
        <f ca="1">IFERROR(__xludf.DUMMYFUNCTION("GOOGLETRANSLATE(L3,""fr"",""en"")"),"Yes")</f>
        <v>Yes</v>
      </c>
      <c r="N3" s="1" t="s">
        <v>26</v>
      </c>
      <c r="O3" s="1" t="str">
        <f ca="1">IFERROR(__xludf.DUMMYFUNCTION("GOOGLETRANSLATE(N3,""fr"",""en"")"),"sapphire")</f>
        <v>sapphire</v>
      </c>
      <c r="P3" s="1">
        <v>9884.83</v>
      </c>
      <c r="Q3" s="1">
        <v>11861.8</v>
      </c>
      <c r="R3" s="5">
        <f t="shared" si="0"/>
        <v>45248</v>
      </c>
    </row>
    <row r="4" spans="1:18" ht="14.25" customHeight="1" x14ac:dyDescent="0.45">
      <c r="A4" s="1" t="s">
        <v>27</v>
      </c>
      <c r="B4" s="2" t="s">
        <v>28</v>
      </c>
      <c r="C4" s="1" t="s">
        <v>16</v>
      </c>
      <c r="D4" s="1" t="s">
        <v>17</v>
      </c>
      <c r="E4" s="1" t="s">
        <v>29</v>
      </c>
      <c r="F4" s="1" t="str">
        <f ca="1">IFERROR(__xludf.DUMMYFUNCTION("GOOGLETRANSLATE(E4,""fr"",""en"")"),"necklace (pendant + chain)")</f>
        <v>necklace (pendant + chain)</v>
      </c>
      <c r="G4" s="3">
        <v>4</v>
      </c>
      <c r="H4" s="1" t="s">
        <v>19</v>
      </c>
      <c r="I4" s="1" t="str">
        <f ca="1">IFERROR(__xludf.DUMMYFUNCTION("GOOGLETRANSLATE(H4,""fr"",""en"")"),"gold")</f>
        <v>gold</v>
      </c>
      <c r="J4" s="4">
        <v>27.54</v>
      </c>
      <c r="K4" s="4">
        <v>28.53</v>
      </c>
      <c r="L4" s="1" t="s">
        <v>20</v>
      </c>
      <c r="M4" s="1" t="str">
        <f ca="1">IFERROR(__xludf.DUMMYFUNCTION("GOOGLETRANSLATE(L4,""fr"",""en"")"),"Yes")</f>
        <v>Yes</v>
      </c>
      <c r="N4" s="1" t="s">
        <v>21</v>
      </c>
      <c r="O4" s="1" t="str">
        <f ca="1">IFERROR(__xludf.DUMMYFUNCTION("GOOGLETRANSLATE(N4,""fr"",""en"")"),"amethyst")</f>
        <v>amethyst</v>
      </c>
      <c r="P4" s="1">
        <v>2220.42</v>
      </c>
      <c r="Q4" s="1">
        <v>2664.5</v>
      </c>
      <c r="R4" s="5">
        <f t="shared" si="0"/>
        <v>44702</v>
      </c>
    </row>
    <row r="5" spans="1:18" ht="14.25" customHeight="1" x14ac:dyDescent="0.45">
      <c r="A5" s="1" t="s">
        <v>30</v>
      </c>
      <c r="B5" s="2" t="s">
        <v>31</v>
      </c>
      <c r="C5" s="1" t="s">
        <v>32</v>
      </c>
      <c r="D5" s="1" t="s">
        <v>33</v>
      </c>
      <c r="E5" s="1" t="s">
        <v>29</v>
      </c>
      <c r="F5" s="1" t="str">
        <f ca="1">IFERROR(__xludf.DUMMYFUNCTION("GOOGLETRANSLATE(E5,""fr"",""en"")"),"necklace (pendant + chain)")</f>
        <v>necklace (pendant + chain)</v>
      </c>
      <c r="G5" s="3">
        <v>1</v>
      </c>
      <c r="H5" s="1" t="s">
        <v>25</v>
      </c>
      <c r="I5" s="1" t="str">
        <f ca="1">IFERROR(__xludf.DUMMYFUNCTION("GOOGLETRANSLATE(H5,""fr"",""en"")"),"money")</f>
        <v>money</v>
      </c>
      <c r="J5" s="4">
        <v>65.209999999999994</v>
      </c>
      <c r="K5" s="4">
        <v>70.03</v>
      </c>
      <c r="L5" s="1" t="s">
        <v>20</v>
      </c>
      <c r="M5" s="1" t="str">
        <f ca="1">IFERROR(__xludf.DUMMYFUNCTION("GOOGLETRANSLATE(L5,""fr"",""en"")"),"Yes")</f>
        <v>Yes</v>
      </c>
      <c r="N5" s="1" t="s">
        <v>34</v>
      </c>
      <c r="O5" s="1" t="str">
        <f ca="1">IFERROR(__xludf.DUMMYFUNCTION("GOOGLETRANSLATE(N5,""fr"",""en"")"),"diamond")</f>
        <v>diamond</v>
      </c>
      <c r="P5" s="1">
        <v>6653.92</v>
      </c>
      <c r="Q5" s="1">
        <v>7984.7</v>
      </c>
      <c r="R5" s="5" t="s">
        <v>35</v>
      </c>
    </row>
    <row r="6" spans="1:18" ht="14.25" customHeight="1" x14ac:dyDescent="0.45">
      <c r="A6" s="1" t="s">
        <v>36</v>
      </c>
      <c r="B6" s="2" t="s">
        <v>37</v>
      </c>
      <c r="C6" s="1" t="s">
        <v>16</v>
      </c>
      <c r="D6" s="1" t="s">
        <v>17</v>
      </c>
      <c r="E6" s="1" t="s">
        <v>38</v>
      </c>
      <c r="F6" s="1" t="str">
        <f ca="1">IFERROR(__xludf.DUMMYFUNCTION("GOOGLETRANSLATE(E6,""fr"",""en"")"),"pendant")</f>
        <v>pendant</v>
      </c>
      <c r="G6" s="3">
        <v>3</v>
      </c>
      <c r="H6" s="1" t="s">
        <v>19</v>
      </c>
      <c r="I6" s="1" t="str">
        <f ca="1">IFERROR(__xludf.DUMMYFUNCTION("GOOGLETRANSLATE(H6,""fr"",""en"")"),"gold")</f>
        <v>gold</v>
      </c>
      <c r="J6" s="4">
        <v>46.46</v>
      </c>
      <c r="K6" s="4">
        <v>55.35</v>
      </c>
      <c r="L6" s="1" t="s">
        <v>39</v>
      </c>
      <c r="M6" s="1" t="str">
        <f ca="1">IFERROR(__xludf.DUMMYFUNCTION("GOOGLETRANSLATE(L6,""fr"",""en"")"),"No")</f>
        <v>No</v>
      </c>
      <c r="O6" s="1" t="str">
        <f ca="1">IFERROR(__xludf.DUMMYFUNCTION("GOOGLETRANSLATE(N6,""fr"",""en"")"),"None!")</f>
        <v>None!</v>
      </c>
      <c r="P6" s="1">
        <v>3798.54</v>
      </c>
      <c r="Q6" s="1">
        <v>4558.25</v>
      </c>
      <c r="R6" s="5">
        <f>B6+60</f>
        <v>45472</v>
      </c>
    </row>
    <row r="7" spans="1:18" ht="14.25" customHeight="1" x14ac:dyDescent="0.45">
      <c r="A7" s="1" t="s">
        <v>40</v>
      </c>
      <c r="B7" s="2" t="s">
        <v>41</v>
      </c>
      <c r="C7" s="1" t="s">
        <v>16</v>
      </c>
      <c r="D7" s="1" t="s">
        <v>17</v>
      </c>
      <c r="E7" s="1" t="s">
        <v>42</v>
      </c>
      <c r="F7" s="1" t="str">
        <f ca="1">IFERROR(__xludf.DUMMYFUNCTION("GOOGLETRANSLATE(E7,""fr"",""en"")"),"earring (pair)")</f>
        <v>earring (pair)</v>
      </c>
      <c r="G7" s="3">
        <v>5</v>
      </c>
      <c r="H7" s="1" t="s">
        <v>19</v>
      </c>
      <c r="I7" s="1" t="str">
        <f ca="1">IFERROR(__xludf.DUMMYFUNCTION("GOOGLETRANSLATE(H7,""fr"",""en"")"),"gold")</f>
        <v>gold</v>
      </c>
      <c r="J7" s="4">
        <v>1.05</v>
      </c>
      <c r="K7" s="4">
        <v>2.04</v>
      </c>
      <c r="L7" s="1" t="s">
        <v>20</v>
      </c>
      <c r="M7" s="1" t="str">
        <f ca="1">IFERROR(__xludf.DUMMYFUNCTION("GOOGLETRANSLATE(L7,""fr"",""en"")"),"Yes")</f>
        <v>Yes</v>
      </c>
      <c r="N7" s="1" t="s">
        <v>43</v>
      </c>
      <c r="O7" s="1" t="str">
        <f ca="1">IFERROR(__xludf.DUMMYFUNCTION("GOOGLETRANSLATE(N7,""fr"",""en"")"),"topaz")</f>
        <v>topaz</v>
      </c>
      <c r="P7" s="1">
        <v>57.95</v>
      </c>
      <c r="Q7" s="1">
        <v>69.540000000000006</v>
      </c>
      <c r="R7" s="5">
        <f>B5+60</f>
        <v>45129</v>
      </c>
    </row>
    <row r="8" spans="1:18" ht="14.25" customHeight="1" x14ac:dyDescent="0.45">
      <c r="A8" s="1" t="s">
        <v>44</v>
      </c>
      <c r="B8" s="2" t="s">
        <v>45</v>
      </c>
      <c r="C8" s="1" t="s">
        <v>32</v>
      </c>
      <c r="D8" s="1" t="s">
        <v>33</v>
      </c>
      <c r="E8" s="1" t="s">
        <v>38</v>
      </c>
      <c r="F8" s="1" t="str">
        <f ca="1">IFERROR(__xludf.DUMMYFUNCTION("GOOGLETRANSLATE(E8,""fr"",""en"")"),"pendant")</f>
        <v>pendant</v>
      </c>
      <c r="G8" s="3">
        <v>2</v>
      </c>
      <c r="H8" s="1" t="s">
        <v>46</v>
      </c>
      <c r="I8" s="1" t="str">
        <f ca="1">IFERROR(__xludf.DUMMYFUNCTION("GOOGLETRANSLATE(H8,""fr"",""en"")"),"gold plated")</f>
        <v>gold plated</v>
      </c>
      <c r="J8" s="4">
        <v>71.040000000000006</v>
      </c>
      <c r="K8" s="4">
        <v>76.240000000000009</v>
      </c>
      <c r="L8" s="1" t="s">
        <v>20</v>
      </c>
      <c r="M8" s="1" t="str">
        <f ca="1">IFERROR(__xludf.DUMMYFUNCTION("GOOGLETRANSLATE(L8,""fr"",""en"")"),"Yes")</f>
        <v>Yes</v>
      </c>
      <c r="N8" s="1" t="s">
        <v>43</v>
      </c>
      <c r="O8" s="1" t="str">
        <f ca="1">IFERROR(__xludf.DUMMYFUNCTION("GOOGLETRANSLATE(N8,""fr"",""en"")"),"topaz")</f>
        <v>topaz</v>
      </c>
      <c r="P8" s="1">
        <v>2709.64</v>
      </c>
      <c r="Q8" s="1">
        <v>3251.57</v>
      </c>
      <c r="R8" s="5" t="s">
        <v>47</v>
      </c>
    </row>
    <row r="9" spans="1:18" ht="14.25" customHeight="1" x14ac:dyDescent="0.45">
      <c r="A9" s="1" t="s">
        <v>48</v>
      </c>
      <c r="B9" s="2" t="s">
        <v>49</v>
      </c>
      <c r="C9" s="1" t="s">
        <v>32</v>
      </c>
      <c r="D9" s="1" t="s">
        <v>33</v>
      </c>
      <c r="E9" s="1" t="s">
        <v>42</v>
      </c>
      <c r="F9" s="1" t="str">
        <f ca="1">IFERROR(__xludf.DUMMYFUNCTION("GOOGLETRANSLATE(E9,""fr"",""en"")"),"earring (pair)")</f>
        <v>earring (pair)</v>
      </c>
      <c r="G9" s="3">
        <v>2</v>
      </c>
      <c r="H9" s="1" t="s">
        <v>25</v>
      </c>
      <c r="I9" s="1" t="str">
        <f ca="1">IFERROR(__xludf.DUMMYFUNCTION("GOOGLETRANSLATE(H9,""fr"",""en"")"),"money")</f>
        <v>money</v>
      </c>
      <c r="J9" s="4">
        <v>85.28</v>
      </c>
      <c r="K9" s="4">
        <v>94.240000000000009</v>
      </c>
      <c r="L9" s="1" t="s">
        <v>20</v>
      </c>
      <c r="M9" s="1" t="str">
        <f ca="1">IFERROR(__xludf.DUMMYFUNCTION("GOOGLETRANSLATE(L9,""fr"",""en"")"),"Yes")</f>
        <v>Yes</v>
      </c>
      <c r="N9" s="1" t="s">
        <v>50</v>
      </c>
      <c r="O9" s="1" t="str">
        <f ca="1">IFERROR(__xludf.DUMMYFUNCTION("GOOGLETRANSLATE(N9,""fr"",""en"")"),"ruby")</f>
        <v>ruby</v>
      </c>
      <c r="P9" s="1">
        <v>7798.26</v>
      </c>
      <c r="Q9" s="1">
        <v>9357.91</v>
      </c>
      <c r="R9" s="5">
        <f>B9+70</f>
        <v>44592</v>
      </c>
    </row>
    <row r="10" spans="1:18" ht="14.25" customHeight="1" x14ac:dyDescent="0.45">
      <c r="A10" s="1" t="s">
        <v>51</v>
      </c>
      <c r="B10" s="2" t="s">
        <v>52</v>
      </c>
      <c r="C10" s="1" t="s">
        <v>16</v>
      </c>
      <c r="D10" s="1" t="s">
        <v>17</v>
      </c>
      <c r="E10" s="1" t="s">
        <v>53</v>
      </c>
      <c r="F10" s="1" t="str">
        <f ca="1">IFERROR(__xludf.DUMMYFUNCTION("GOOGLETRANSLATE(E10,""fr"",""en"")"),"ring")</f>
        <v>ring</v>
      </c>
      <c r="G10" s="3">
        <v>4</v>
      </c>
      <c r="H10" s="1" t="s">
        <v>25</v>
      </c>
      <c r="I10" s="1" t="str">
        <f ca="1">IFERROR(__xludf.DUMMYFUNCTION("GOOGLETRANSLATE(H10,""fr"",""en"")"),"money")</f>
        <v>money</v>
      </c>
      <c r="J10" s="4">
        <v>44.51</v>
      </c>
      <c r="K10" s="4">
        <v>47.54</v>
      </c>
      <c r="L10" s="1" t="s">
        <v>20</v>
      </c>
      <c r="M10" s="1" t="str">
        <f ca="1">IFERROR(__xludf.DUMMYFUNCTION("GOOGLETRANSLATE(L10,""fr"",""en"")"),"Yes")</f>
        <v>Yes</v>
      </c>
      <c r="N10" s="1" t="s">
        <v>26</v>
      </c>
      <c r="O10" s="1" t="str">
        <f ca="1">IFERROR(__xludf.DUMMYFUNCTION("GOOGLETRANSLATE(N10,""fr"",""en"")"),"sapphire")</f>
        <v>sapphire</v>
      </c>
      <c r="P10" s="1">
        <v>1273.27</v>
      </c>
      <c r="Q10" s="1">
        <v>1527.92</v>
      </c>
      <c r="R10" s="5" t="s">
        <v>54</v>
      </c>
    </row>
    <row r="11" spans="1:18" ht="14.25" customHeight="1" x14ac:dyDescent="0.45">
      <c r="A11" s="1" t="s">
        <v>55</v>
      </c>
      <c r="B11" s="2" t="s">
        <v>56</v>
      </c>
      <c r="C11" s="1" t="s">
        <v>32</v>
      </c>
      <c r="D11" s="1" t="s">
        <v>33</v>
      </c>
      <c r="E11" s="1" t="s">
        <v>18</v>
      </c>
      <c r="F11" s="1" t="str">
        <f ca="1">IFERROR(__xludf.DUMMYFUNCTION("GOOGLETRANSLATE(E11,""fr"",""en"")"),"earring (unit)")</f>
        <v>earring (unit)</v>
      </c>
      <c r="G11" s="3">
        <v>2</v>
      </c>
      <c r="H11" s="1" t="s">
        <v>19</v>
      </c>
      <c r="I11" s="1" t="str">
        <f ca="1">IFERROR(__xludf.DUMMYFUNCTION("GOOGLETRANSLATE(H11,""fr"",""en"")"),"gold")</f>
        <v>gold</v>
      </c>
      <c r="J11" s="4">
        <v>89.21</v>
      </c>
      <c r="K11" s="4">
        <v>92.179999999999993</v>
      </c>
      <c r="L11" s="1" t="s">
        <v>20</v>
      </c>
      <c r="M11" s="1" t="str">
        <f ca="1">IFERROR(__xludf.DUMMYFUNCTION("GOOGLETRANSLATE(L11,""fr"",""en"")"),"Yes")</f>
        <v>Yes</v>
      </c>
      <c r="N11" s="1" t="s">
        <v>43</v>
      </c>
      <c r="O11" s="1" t="str">
        <f ca="1">IFERROR(__xludf.DUMMYFUNCTION("GOOGLETRANSLATE(N11,""fr"",""en"")"),"topaz")</f>
        <v>topaz</v>
      </c>
      <c r="P11" s="1">
        <v>7720.62</v>
      </c>
      <c r="Q11" s="1">
        <v>9264.74</v>
      </c>
      <c r="R11" s="5">
        <f t="shared" ref="R11:R13" si="1">B11+150</f>
        <v>44682</v>
      </c>
    </row>
    <row r="12" spans="1:18" ht="14.25" customHeight="1" x14ac:dyDescent="0.45">
      <c r="A12" s="1" t="s">
        <v>57</v>
      </c>
      <c r="B12" s="2" t="s">
        <v>58</v>
      </c>
      <c r="C12" s="1" t="s">
        <v>32</v>
      </c>
      <c r="D12" s="1" t="s">
        <v>33</v>
      </c>
      <c r="E12" s="1" t="s">
        <v>53</v>
      </c>
      <c r="F12" s="1" t="str">
        <f ca="1">IFERROR(__xludf.DUMMYFUNCTION("GOOGLETRANSLATE(E12,""fr"",""en"")"),"ring")</f>
        <v>ring</v>
      </c>
      <c r="G12" s="3">
        <v>1</v>
      </c>
      <c r="H12" s="1" t="s">
        <v>25</v>
      </c>
      <c r="I12" s="1" t="str">
        <f ca="1">IFERROR(__xludf.DUMMYFUNCTION("GOOGLETRANSLATE(H12,""fr"",""en"")"),"money")</f>
        <v>money</v>
      </c>
      <c r="J12" s="4">
        <v>36.979999999999997</v>
      </c>
      <c r="K12" s="4">
        <v>45.38</v>
      </c>
      <c r="L12" s="1" t="s">
        <v>39</v>
      </c>
      <c r="M12" s="1" t="str">
        <f ca="1">IFERROR(__xludf.DUMMYFUNCTION("GOOGLETRANSLATE(L12,""fr"",""en"")"),"No")</f>
        <v>No</v>
      </c>
      <c r="O12" s="1" t="str">
        <f ca="1">IFERROR(__xludf.DUMMYFUNCTION("GOOGLETRANSLATE(N12,""fr"",""en"")"),"#VALUE!")</f>
        <v>#VALUE!</v>
      </c>
      <c r="P12" s="1">
        <v>3144.84</v>
      </c>
      <c r="Q12" s="1">
        <v>3773.81</v>
      </c>
      <c r="R12" s="5">
        <f t="shared" si="1"/>
        <v>44764</v>
      </c>
    </row>
    <row r="13" spans="1:18" ht="14.25" customHeight="1" x14ac:dyDescent="0.45">
      <c r="A13" s="1" t="s">
        <v>59</v>
      </c>
      <c r="B13" s="2" t="s">
        <v>60</v>
      </c>
      <c r="C13" s="1" t="s">
        <v>61</v>
      </c>
      <c r="D13" s="1" t="s">
        <v>62</v>
      </c>
      <c r="E13" s="1" t="s">
        <v>24</v>
      </c>
      <c r="F13" s="1" t="str">
        <f ca="1">IFERROR(__xludf.DUMMYFUNCTION("GOOGLETRANSLATE(E13,""fr"",""en"")"),"bracelet")</f>
        <v>bracelet</v>
      </c>
      <c r="G13" s="3">
        <v>4</v>
      </c>
      <c r="H13" s="1" t="s">
        <v>19</v>
      </c>
      <c r="I13" s="1" t="str">
        <f ca="1">IFERROR(__xludf.DUMMYFUNCTION("GOOGLETRANSLATE(H13,""fr"",""en"")"),"gold")</f>
        <v>gold</v>
      </c>
      <c r="J13" s="4">
        <v>45.72</v>
      </c>
      <c r="K13" s="4">
        <v>55.47</v>
      </c>
      <c r="L13" s="1" t="s">
        <v>39</v>
      </c>
      <c r="M13" s="1" t="str">
        <f ca="1">IFERROR(__xludf.DUMMYFUNCTION("GOOGLETRANSLATE(L13,""fr"",""en"")"),"No")</f>
        <v>No</v>
      </c>
      <c r="O13" s="1" t="str">
        <f ca="1">IFERROR(__xludf.DUMMYFUNCTION("GOOGLETRANSLATE(N13,""fr"",""en"")"),"#VALUE!")</f>
        <v>#VALUE!</v>
      </c>
      <c r="P13" s="1">
        <v>4141.25</v>
      </c>
      <c r="Q13" s="1">
        <v>4969.5</v>
      </c>
      <c r="R13" s="5">
        <f t="shared" si="1"/>
        <v>44384</v>
      </c>
    </row>
    <row r="14" spans="1:18" ht="14.25" customHeight="1" x14ac:dyDescent="0.45">
      <c r="A14" s="1" t="s">
        <v>63</v>
      </c>
      <c r="B14" s="2" t="s">
        <v>64</v>
      </c>
      <c r="C14" s="1" t="s">
        <v>32</v>
      </c>
      <c r="D14" s="1" t="s">
        <v>33</v>
      </c>
      <c r="E14" s="1" t="s">
        <v>42</v>
      </c>
      <c r="F14" s="1" t="str">
        <f ca="1">IFERROR(__xludf.DUMMYFUNCTION("GOOGLETRANSLATE(E14,""fr"",""en"")"),"earring (pair)")</f>
        <v>earring (pair)</v>
      </c>
      <c r="G14" s="3">
        <v>4</v>
      </c>
      <c r="H14" s="1" t="s">
        <v>25</v>
      </c>
      <c r="I14" s="1" t="str">
        <f ca="1">IFERROR(__xludf.DUMMYFUNCTION("GOOGLETRANSLATE(H14,""fr"",""en"")"),"money")</f>
        <v>money</v>
      </c>
      <c r="J14" s="4">
        <v>58.05</v>
      </c>
      <c r="K14" s="4">
        <v>63.349999999999987</v>
      </c>
      <c r="L14" s="1" t="s">
        <v>20</v>
      </c>
      <c r="M14" s="1" t="str">
        <f ca="1">IFERROR(__xludf.DUMMYFUNCTION("GOOGLETRANSLATE(L14,""fr"",""en"")"),"Yes")</f>
        <v>Yes</v>
      </c>
      <c r="N14" s="1" t="s">
        <v>26</v>
      </c>
      <c r="O14" s="1" t="str">
        <f ca="1">IFERROR(__xludf.DUMMYFUNCTION("GOOGLETRANSLATE(N14,""fr"",""en"")"),"sapphire")</f>
        <v>sapphire</v>
      </c>
      <c r="P14" s="1">
        <v>1585.23</v>
      </c>
      <c r="Q14" s="1">
        <v>1902.28</v>
      </c>
      <c r="R14" s="5" t="s">
        <v>65</v>
      </c>
    </row>
    <row r="15" spans="1:18" ht="14.25" customHeight="1" x14ac:dyDescent="0.45">
      <c r="A15" s="1" t="s">
        <v>66</v>
      </c>
      <c r="B15" s="2" t="s">
        <v>67</v>
      </c>
      <c r="C15" s="1" t="s">
        <v>61</v>
      </c>
      <c r="D15" s="1" t="s">
        <v>62</v>
      </c>
      <c r="E15" s="1" t="s">
        <v>18</v>
      </c>
      <c r="F15" s="1" t="str">
        <f ca="1">IFERROR(__xludf.DUMMYFUNCTION("GOOGLETRANSLATE(E15,""fr"",""en"")"),"earring (unit)")</f>
        <v>earring (unit)</v>
      </c>
      <c r="G15" s="3">
        <v>5</v>
      </c>
      <c r="H15" s="1" t="s">
        <v>25</v>
      </c>
      <c r="I15" s="1" t="str">
        <f ca="1">IFERROR(__xludf.DUMMYFUNCTION("GOOGLETRANSLATE(H15,""fr"",""en"")"),"money")</f>
        <v>money</v>
      </c>
      <c r="J15" s="4">
        <v>96.1</v>
      </c>
      <c r="K15" s="4">
        <v>98.899999999999991</v>
      </c>
      <c r="L15" s="1" t="s">
        <v>39</v>
      </c>
      <c r="M15" s="1" t="str">
        <f ca="1">IFERROR(__xludf.DUMMYFUNCTION("GOOGLETRANSLATE(L15,""fr"",""en"")"),"No")</f>
        <v>No</v>
      </c>
      <c r="O15" s="1" t="str">
        <f ca="1">IFERROR(__xludf.DUMMYFUNCTION("GOOGLETRANSLATE(N15,""fr"",""en"")"),"#VALUE!")</f>
        <v>#VALUE!</v>
      </c>
      <c r="P15" s="1">
        <v>9791.1</v>
      </c>
      <c r="Q15" s="1">
        <v>11749.32</v>
      </c>
      <c r="R15" s="5">
        <f>B15+80</f>
        <v>44279</v>
      </c>
    </row>
    <row r="16" spans="1:18" ht="14.25" customHeight="1" x14ac:dyDescent="0.45">
      <c r="A16" s="1" t="s">
        <v>68</v>
      </c>
      <c r="B16" s="2" t="s">
        <v>69</v>
      </c>
      <c r="C16" s="1" t="s">
        <v>16</v>
      </c>
      <c r="D16" s="1" t="s">
        <v>17</v>
      </c>
      <c r="E16" s="1" t="s">
        <v>42</v>
      </c>
      <c r="F16" s="1" t="str">
        <f ca="1">IFERROR(__xludf.DUMMYFUNCTION("GOOGLETRANSLATE(E16,""fr"",""en"")"),"earring (pair)")</f>
        <v>earring (pair)</v>
      </c>
      <c r="G16" s="3">
        <v>4</v>
      </c>
      <c r="H16" s="1" t="s">
        <v>25</v>
      </c>
      <c r="I16" s="1" t="str">
        <f ca="1">IFERROR(__xludf.DUMMYFUNCTION("GOOGLETRANSLATE(H16,""fr"",""en"")"),"money")</f>
        <v>money</v>
      </c>
      <c r="J16" s="4">
        <v>5.17</v>
      </c>
      <c r="K16" s="4">
        <v>12.52</v>
      </c>
      <c r="L16" s="1" t="s">
        <v>20</v>
      </c>
      <c r="M16" s="1" t="str">
        <f ca="1">IFERROR(__xludf.DUMMYFUNCTION("GOOGLETRANSLATE(L16,""fr"",""en"")"),"Yes")</f>
        <v>Yes</v>
      </c>
      <c r="N16" s="1" t="s">
        <v>70</v>
      </c>
      <c r="O16" s="1" t="str">
        <f ca="1">IFERROR(__xludf.DUMMYFUNCTION("GOOGLETRANSLATE(N16,""fr"",""en"")"),"emerald")</f>
        <v>emerald</v>
      </c>
      <c r="P16" s="1">
        <v>368.95</v>
      </c>
      <c r="Q16" s="1">
        <v>442.74</v>
      </c>
      <c r="R16" s="5" t="s">
        <v>71</v>
      </c>
    </row>
    <row r="17" spans="1:18" ht="14.25" customHeight="1" x14ac:dyDescent="0.45">
      <c r="A17" s="1" t="s">
        <v>72</v>
      </c>
      <c r="B17" s="2" t="s">
        <v>73</v>
      </c>
      <c r="C17" s="1" t="s">
        <v>32</v>
      </c>
      <c r="D17" s="1" t="s">
        <v>33</v>
      </c>
      <c r="E17" s="1" t="s">
        <v>24</v>
      </c>
      <c r="F17" s="1" t="str">
        <f ca="1">IFERROR(__xludf.DUMMYFUNCTION("GOOGLETRANSLATE(E17,""fr"",""en"")"),"bracelet")</f>
        <v>bracelet</v>
      </c>
      <c r="G17" s="3">
        <v>3</v>
      </c>
      <c r="H17" s="1" t="s">
        <v>19</v>
      </c>
      <c r="I17" s="1" t="str">
        <f ca="1">IFERROR(__xludf.DUMMYFUNCTION("GOOGLETRANSLATE(H17,""fr"",""en"")"),"gold")</f>
        <v>gold</v>
      </c>
      <c r="J17" s="4">
        <v>35.909999999999997</v>
      </c>
      <c r="K17" s="4">
        <v>42.179999999999993</v>
      </c>
      <c r="L17" s="1" t="s">
        <v>39</v>
      </c>
      <c r="M17" s="1" t="str">
        <f ca="1">IFERROR(__xludf.DUMMYFUNCTION("GOOGLETRANSLATE(L17,""fr"",""en"")"),"No")</f>
        <v>No</v>
      </c>
      <c r="O17" s="1" t="str">
        <f ca="1">IFERROR(__xludf.DUMMYFUNCTION("GOOGLETRANSLATE(N17,""fr"",""en"")"),"#VALUE!")</f>
        <v>#VALUE!</v>
      </c>
      <c r="P17" s="1">
        <v>1540.5</v>
      </c>
      <c r="Q17" s="1">
        <v>1848.6</v>
      </c>
      <c r="R17" s="5">
        <f t="shared" ref="R17:R18" si="2">B17+80</f>
        <v>44225</v>
      </c>
    </row>
    <row r="18" spans="1:18" ht="14.25" customHeight="1" x14ac:dyDescent="0.45">
      <c r="A18" s="1" t="s">
        <v>74</v>
      </c>
      <c r="B18" s="2" t="s">
        <v>75</v>
      </c>
      <c r="C18" s="1" t="s">
        <v>61</v>
      </c>
      <c r="D18" s="1" t="s">
        <v>62</v>
      </c>
      <c r="E18" s="1" t="s">
        <v>24</v>
      </c>
      <c r="F18" s="1" t="str">
        <f ca="1">IFERROR(__xludf.DUMMYFUNCTION("GOOGLETRANSLATE(E18,""fr"",""en"")"),"bracelet")</f>
        <v>bracelet</v>
      </c>
      <c r="G18" s="3">
        <v>3</v>
      </c>
      <c r="H18" s="1" t="s">
        <v>19</v>
      </c>
      <c r="I18" s="1" t="str">
        <f ca="1">IFERROR(__xludf.DUMMYFUNCTION("GOOGLETRANSLATE(H18,""fr"",""en"")"),"gold")</f>
        <v>gold</v>
      </c>
      <c r="J18" s="4">
        <v>36.409999999999997</v>
      </c>
      <c r="K18" s="4">
        <v>46.36</v>
      </c>
      <c r="L18" s="1" t="s">
        <v>20</v>
      </c>
      <c r="M18" s="1" t="str">
        <f ca="1">IFERROR(__xludf.DUMMYFUNCTION("GOOGLETRANSLATE(L18,""fr"",""en"")"),"Yes")</f>
        <v>Yes</v>
      </c>
      <c r="N18" s="1" t="s">
        <v>43</v>
      </c>
      <c r="O18" s="1" t="str">
        <f ca="1">IFERROR(__xludf.DUMMYFUNCTION("GOOGLETRANSLATE(N18,""fr"",""en"")"),"topaz")</f>
        <v>topaz</v>
      </c>
      <c r="P18" s="1">
        <v>2994.05</v>
      </c>
      <c r="Q18" s="1">
        <v>3592.86</v>
      </c>
      <c r="R18" s="5">
        <f t="shared" si="2"/>
        <v>43966</v>
      </c>
    </row>
    <row r="19" spans="1:18" ht="14.25" customHeight="1" x14ac:dyDescent="0.45">
      <c r="A19" s="1" t="s">
        <v>76</v>
      </c>
      <c r="B19" s="2" t="s">
        <v>77</v>
      </c>
      <c r="C19" s="1" t="s">
        <v>32</v>
      </c>
      <c r="D19" s="1" t="s">
        <v>33</v>
      </c>
      <c r="E19" s="1" t="s">
        <v>29</v>
      </c>
      <c r="F19" s="1" t="str">
        <f ca="1">IFERROR(__xludf.DUMMYFUNCTION("GOOGLETRANSLATE(E19,""fr"",""en"")"),"necklace (pendant + chain)")</f>
        <v>necklace (pendant + chain)</v>
      </c>
      <c r="G19" s="3">
        <v>4</v>
      </c>
      <c r="H19" s="1" t="s">
        <v>25</v>
      </c>
      <c r="I19" s="1" t="str">
        <f ca="1">IFERROR(__xludf.DUMMYFUNCTION("GOOGLETRANSLATE(H19,""fr"",""en"")"),"money")</f>
        <v>money</v>
      </c>
      <c r="J19" s="4">
        <v>54.97</v>
      </c>
      <c r="K19" s="4">
        <v>56.6</v>
      </c>
      <c r="L19" s="1" t="s">
        <v>39</v>
      </c>
      <c r="M19" s="1" t="str">
        <f ca="1">IFERROR(__xludf.DUMMYFUNCTION("GOOGLETRANSLATE(L19,""fr"",""en"")"),"No")</f>
        <v>No</v>
      </c>
      <c r="O19" s="1" t="str">
        <f ca="1">IFERROR(__xludf.DUMMYFUNCTION("GOOGLETRANSLATE(N19,""fr"",""en"")"),"#VALUE!")</f>
        <v>#VALUE!</v>
      </c>
      <c r="P19" s="1">
        <v>2452.63</v>
      </c>
      <c r="Q19" s="1">
        <v>2943.16</v>
      </c>
      <c r="R19" s="5" t="s">
        <v>78</v>
      </c>
    </row>
    <row r="20" spans="1:18" ht="14.25" customHeight="1" x14ac:dyDescent="0.45">
      <c r="A20" s="1" t="s">
        <v>79</v>
      </c>
      <c r="B20" s="2" t="s">
        <v>80</v>
      </c>
      <c r="C20" s="1" t="s">
        <v>32</v>
      </c>
      <c r="D20" s="1" t="s">
        <v>33</v>
      </c>
      <c r="E20" s="1" t="s">
        <v>53</v>
      </c>
      <c r="F20" s="1" t="str">
        <f ca="1">IFERROR(__xludf.DUMMYFUNCTION("GOOGLETRANSLATE(E20,""fr"",""en"")"),"ring")</f>
        <v>ring</v>
      </c>
      <c r="G20" s="3">
        <v>5</v>
      </c>
      <c r="H20" s="1" t="s">
        <v>25</v>
      </c>
      <c r="I20" s="1" t="str">
        <f ca="1">IFERROR(__xludf.DUMMYFUNCTION("GOOGLETRANSLATE(H20,""fr"",""en"")"),"money")</f>
        <v>money</v>
      </c>
      <c r="J20" s="4">
        <v>15.51</v>
      </c>
      <c r="K20" s="4">
        <v>22.25</v>
      </c>
      <c r="L20" s="1" t="s">
        <v>20</v>
      </c>
      <c r="M20" s="1" t="str">
        <f ca="1">IFERROR(__xludf.DUMMYFUNCTION("GOOGLETRANSLATE(L20,""fr"",""en"")"),"Yes")</f>
        <v>Yes</v>
      </c>
      <c r="N20" s="1" t="s">
        <v>43</v>
      </c>
      <c r="O20" s="1" t="str">
        <f ca="1">IFERROR(__xludf.DUMMYFUNCTION("GOOGLETRANSLATE(N20,""fr"",""en"")"),"topaz")</f>
        <v>topaz</v>
      </c>
      <c r="P20" s="1">
        <v>706.77</v>
      </c>
      <c r="Q20" s="1">
        <v>848.12</v>
      </c>
      <c r="R20" s="5" t="s">
        <v>81</v>
      </c>
    </row>
    <row r="21" spans="1:18" ht="14.25" customHeight="1" x14ac:dyDescent="0.45">
      <c r="A21" s="1" t="s">
        <v>82</v>
      </c>
      <c r="B21" s="2" t="s">
        <v>83</v>
      </c>
      <c r="C21" s="1" t="s">
        <v>61</v>
      </c>
      <c r="D21" s="1" t="s">
        <v>62</v>
      </c>
      <c r="E21" s="1" t="s">
        <v>18</v>
      </c>
      <c r="F21" s="1" t="str">
        <f ca="1">IFERROR(__xludf.DUMMYFUNCTION("GOOGLETRANSLATE(E21,""fr"",""en"")"),"earring (unit)")</f>
        <v>earring (unit)</v>
      </c>
      <c r="G21" s="3">
        <v>2</v>
      </c>
      <c r="H21" s="1" t="s">
        <v>46</v>
      </c>
      <c r="I21" s="1" t="str">
        <f ca="1">IFERROR(__xludf.DUMMYFUNCTION("GOOGLETRANSLATE(H21,""fr"",""en"")"),"gold plated")</f>
        <v>gold plated</v>
      </c>
      <c r="J21" s="4">
        <v>44.65</v>
      </c>
      <c r="K21" s="4">
        <v>44.8</v>
      </c>
      <c r="L21" s="1" t="s">
        <v>20</v>
      </c>
      <c r="M21" s="1" t="str">
        <f ca="1">IFERROR(__xludf.DUMMYFUNCTION("GOOGLETRANSLATE(L21,""fr"",""en"")"),"Yes")</f>
        <v>Yes</v>
      </c>
      <c r="O21" s="1" t="str">
        <f ca="1">IFERROR(__xludf.DUMMYFUNCTION("GOOGLETRANSLATE(N21,""fr"",""en"")"),"#VALUE!")</f>
        <v>#VALUE!</v>
      </c>
      <c r="P21" s="1">
        <v>2314.94</v>
      </c>
      <c r="Q21" s="1">
        <v>2777.93</v>
      </c>
      <c r="R21" s="5">
        <f>B21+80</f>
        <v>43957</v>
      </c>
    </row>
    <row r="22" spans="1:18" ht="14.25" customHeight="1" x14ac:dyDescent="0.45">
      <c r="A22" s="1" t="s">
        <v>84</v>
      </c>
      <c r="B22" s="2" t="s">
        <v>85</v>
      </c>
      <c r="C22" s="1" t="s">
        <v>61</v>
      </c>
      <c r="D22" s="1" t="s">
        <v>62</v>
      </c>
      <c r="E22" s="1" t="s">
        <v>38</v>
      </c>
      <c r="F22" s="1" t="str">
        <f ca="1">IFERROR(__xludf.DUMMYFUNCTION("GOOGLETRANSLATE(E22,""fr"",""en"")"),"pendant")</f>
        <v>pendant</v>
      </c>
      <c r="G22" s="3">
        <v>1</v>
      </c>
      <c r="H22" s="1" t="s">
        <v>46</v>
      </c>
      <c r="I22" s="1" t="str">
        <f ca="1">IFERROR(__xludf.DUMMYFUNCTION("GOOGLETRANSLATE(H22,""fr"",""en"")"),"gold plated")</f>
        <v>gold plated</v>
      </c>
      <c r="J22" s="4">
        <v>14.32</v>
      </c>
      <c r="K22" s="4">
        <v>20.87</v>
      </c>
      <c r="L22" s="1" t="s">
        <v>20</v>
      </c>
      <c r="M22" s="1" t="str">
        <f ca="1">IFERROR(__xludf.DUMMYFUNCTION("GOOGLETRANSLATE(L22,""fr"",""en"")"),"Yes")</f>
        <v>Yes</v>
      </c>
      <c r="N22" s="1" t="s">
        <v>21</v>
      </c>
      <c r="O22" s="1" t="str">
        <f ca="1">IFERROR(__xludf.DUMMYFUNCTION("GOOGLETRANSLATE(N22,""fr"",""en"")"),"amethyst")</f>
        <v>amethyst</v>
      </c>
      <c r="P22" s="1">
        <v>375.06</v>
      </c>
      <c r="Q22" s="1">
        <v>450.07</v>
      </c>
      <c r="R22" s="5" t="s">
        <v>86</v>
      </c>
    </row>
    <row r="23" spans="1:18" ht="14.25" customHeight="1" x14ac:dyDescent="0.45">
      <c r="A23" s="1" t="s">
        <v>87</v>
      </c>
      <c r="B23" s="2" t="s">
        <v>88</v>
      </c>
      <c r="C23" s="1" t="s">
        <v>16</v>
      </c>
      <c r="D23" s="1" t="s">
        <v>17</v>
      </c>
      <c r="E23" s="1" t="s">
        <v>42</v>
      </c>
      <c r="F23" s="1" t="str">
        <f ca="1">IFERROR(__xludf.DUMMYFUNCTION("GOOGLETRANSLATE(E23,""fr"",""en"")"),"earring (pair)")</f>
        <v>earring (pair)</v>
      </c>
      <c r="G23" s="3">
        <v>5</v>
      </c>
      <c r="H23" s="1" t="s">
        <v>46</v>
      </c>
      <c r="I23" s="1" t="str">
        <f ca="1">IFERROR(__xludf.DUMMYFUNCTION("GOOGLETRANSLATE(H23,""fr"",""en"")"),"gold plated")</f>
        <v>gold plated</v>
      </c>
      <c r="J23" s="4">
        <v>71.400000000000006</v>
      </c>
      <c r="K23" s="4">
        <v>78.78</v>
      </c>
      <c r="L23" s="1" t="s">
        <v>39</v>
      </c>
      <c r="M23" s="1" t="str">
        <f ca="1">IFERROR(__xludf.DUMMYFUNCTION("GOOGLETRANSLATE(L23,""fr"",""en"")"),"No")</f>
        <v>No</v>
      </c>
      <c r="O23" s="1" t="str">
        <f ca="1">IFERROR(__xludf.DUMMYFUNCTION("GOOGLETRANSLATE(N23,""fr"",""en"")"),"#VALUE!")</f>
        <v>#VALUE!</v>
      </c>
      <c r="P23" s="1">
        <v>4806.08</v>
      </c>
      <c r="Q23" s="1">
        <v>5767.3</v>
      </c>
      <c r="R23" s="5">
        <f>B23+80</f>
        <v>44054</v>
      </c>
    </row>
    <row r="24" spans="1:18" ht="14.25" customHeight="1" x14ac:dyDescent="0.45">
      <c r="A24" s="1" t="s">
        <v>89</v>
      </c>
      <c r="B24" s="2" t="s">
        <v>90</v>
      </c>
      <c r="C24" s="1" t="s">
        <v>16</v>
      </c>
      <c r="D24" s="1" t="s">
        <v>17</v>
      </c>
      <c r="E24" s="1" t="s">
        <v>38</v>
      </c>
      <c r="F24" s="1" t="str">
        <f ca="1">IFERROR(__xludf.DUMMYFUNCTION("GOOGLETRANSLATE(E24,""fr"",""en"")"),"pendant")</f>
        <v>pendant</v>
      </c>
      <c r="G24" s="3">
        <v>4</v>
      </c>
      <c r="H24" s="1" t="s">
        <v>46</v>
      </c>
      <c r="I24" s="1" t="str">
        <f ca="1">IFERROR(__xludf.DUMMYFUNCTION("GOOGLETRANSLATE(H24,""fr"",""en"")"),"gold plated")</f>
        <v>gold plated</v>
      </c>
      <c r="J24" s="4">
        <v>19.77</v>
      </c>
      <c r="K24" s="4">
        <v>27.86</v>
      </c>
      <c r="L24" s="1" t="s">
        <v>20</v>
      </c>
      <c r="M24" s="1" t="str">
        <f ca="1">IFERROR(__xludf.DUMMYFUNCTION("GOOGLETRANSLATE(L24,""fr"",""en"")"),"Yes")</f>
        <v>Yes</v>
      </c>
      <c r="N24" s="1" t="s">
        <v>70</v>
      </c>
      <c r="O24" s="1" t="str">
        <f ca="1">IFERROR(__xludf.DUMMYFUNCTION("GOOGLETRANSLATE(N24,""fr"",""en"")"),"emerald")</f>
        <v>emerald</v>
      </c>
      <c r="P24" s="1">
        <v>2199.98</v>
      </c>
      <c r="Q24" s="1">
        <v>2639.98</v>
      </c>
      <c r="R24" s="5" t="s">
        <v>91</v>
      </c>
    </row>
    <row r="25" spans="1:18" ht="14.25" customHeight="1" x14ac:dyDescent="0.45">
      <c r="A25" s="1" t="s">
        <v>92</v>
      </c>
      <c r="B25" s="2" t="s">
        <v>93</v>
      </c>
      <c r="C25" s="1" t="s">
        <v>61</v>
      </c>
      <c r="D25" s="1" t="s">
        <v>62</v>
      </c>
      <c r="E25" s="1" t="s">
        <v>42</v>
      </c>
      <c r="F25" s="1" t="str">
        <f ca="1">IFERROR(__xludf.DUMMYFUNCTION("GOOGLETRANSLATE(E25,""fr"",""en"")"),"earring (pair)")</f>
        <v>earring (pair)</v>
      </c>
      <c r="G25" s="3">
        <v>2</v>
      </c>
      <c r="H25" s="1" t="s">
        <v>19</v>
      </c>
      <c r="I25" s="1" t="str">
        <f ca="1">IFERROR(__xludf.DUMMYFUNCTION("GOOGLETRANSLATE(H25,""fr"",""en"")"),"gold")</f>
        <v>gold</v>
      </c>
      <c r="J25" s="4">
        <v>45.66</v>
      </c>
      <c r="K25" s="4">
        <v>53.2</v>
      </c>
      <c r="L25" s="1" t="s">
        <v>39</v>
      </c>
      <c r="M25" s="1" t="str">
        <f ca="1">IFERROR(__xludf.DUMMYFUNCTION("GOOGLETRANSLATE(L25,""fr"",""en"")"),"No")</f>
        <v>No</v>
      </c>
      <c r="O25" s="1" t="str">
        <f ca="1">IFERROR(__xludf.DUMMYFUNCTION("GOOGLETRANSLATE(N25,""fr"",""en"")"),"#VALUE!")</f>
        <v>#VALUE!</v>
      </c>
      <c r="P25" s="1">
        <v>5136.3100000000004</v>
      </c>
      <c r="Q25" s="1">
        <v>6163.57</v>
      </c>
      <c r="R25" s="5" t="s">
        <v>94</v>
      </c>
    </row>
    <row r="26" spans="1:18" ht="14.25" customHeight="1" x14ac:dyDescent="0.45">
      <c r="A26" s="1" t="s">
        <v>95</v>
      </c>
      <c r="B26" s="2" t="s">
        <v>96</v>
      </c>
      <c r="C26" s="1" t="s">
        <v>61</v>
      </c>
      <c r="D26" s="1" t="s">
        <v>62</v>
      </c>
      <c r="E26" s="1" t="s">
        <v>24</v>
      </c>
      <c r="F26" s="1" t="str">
        <f ca="1">IFERROR(__xludf.DUMMYFUNCTION("GOOGLETRANSLATE(E26,""fr"",""en"")"),"bracelet")</f>
        <v>bracelet</v>
      </c>
      <c r="G26" s="3">
        <v>1</v>
      </c>
      <c r="H26" s="1" t="s">
        <v>19</v>
      </c>
      <c r="I26" s="1" t="str">
        <f ca="1">IFERROR(__xludf.DUMMYFUNCTION("GOOGLETRANSLATE(H26,""fr"",""en"")"),"gold")</f>
        <v>gold</v>
      </c>
      <c r="J26" s="4">
        <v>57.79</v>
      </c>
      <c r="K26" s="4">
        <v>62.21</v>
      </c>
      <c r="L26" s="1" t="s">
        <v>39</v>
      </c>
      <c r="M26" s="1" t="str">
        <f ca="1">IFERROR(__xludf.DUMMYFUNCTION("GOOGLETRANSLATE(L26,""fr"",""en"")"),"No")</f>
        <v>No</v>
      </c>
      <c r="O26" s="1" t="str">
        <f ca="1">IFERROR(__xludf.DUMMYFUNCTION("GOOGLETRANSLATE(N26,""fr"",""en"")"),"#VALUE!")</f>
        <v>#VALUE!</v>
      </c>
      <c r="P26" s="1">
        <v>3214.06</v>
      </c>
      <c r="Q26" s="1">
        <v>3856.87</v>
      </c>
      <c r="R26" s="5">
        <f>B26+80</f>
        <v>45507</v>
      </c>
    </row>
    <row r="27" spans="1:18" ht="14.25" customHeight="1" x14ac:dyDescent="0.45">
      <c r="A27" s="1" t="s">
        <v>97</v>
      </c>
      <c r="B27" s="2" t="s">
        <v>98</v>
      </c>
      <c r="C27" s="1" t="s">
        <v>61</v>
      </c>
      <c r="D27" s="1" t="s">
        <v>62</v>
      </c>
      <c r="E27" s="1" t="s">
        <v>38</v>
      </c>
      <c r="F27" s="1" t="str">
        <f ca="1">IFERROR(__xludf.DUMMYFUNCTION("GOOGLETRANSLATE(E27,""fr"",""en"")"),"pendant")</f>
        <v>pendant</v>
      </c>
      <c r="G27" s="3">
        <v>2</v>
      </c>
      <c r="H27" s="1" t="s">
        <v>25</v>
      </c>
      <c r="I27" s="1" t="str">
        <f ca="1">IFERROR(__xludf.DUMMYFUNCTION("GOOGLETRANSLATE(H27,""fr"",""en"")"),"money")</f>
        <v>money</v>
      </c>
      <c r="J27" s="4">
        <v>98.55</v>
      </c>
      <c r="K27" s="4">
        <v>105.62</v>
      </c>
      <c r="L27" s="1" t="s">
        <v>20</v>
      </c>
      <c r="M27" s="1" t="str">
        <f ca="1">IFERROR(__xludf.DUMMYFUNCTION("GOOGLETRANSLATE(L27,""fr"",""en"")"),"Yes")</f>
        <v>Yes</v>
      </c>
      <c r="N27" s="1" t="s">
        <v>21</v>
      </c>
      <c r="O27" s="1" t="str">
        <f ca="1">IFERROR(__xludf.DUMMYFUNCTION("GOOGLETRANSLATE(N27,""fr"",""en"")"),"amethyst")</f>
        <v>amethyst</v>
      </c>
      <c r="P27" s="1">
        <v>3015.81</v>
      </c>
      <c r="Q27" s="1">
        <v>3618.97</v>
      </c>
      <c r="R27" s="5" t="s">
        <v>99</v>
      </c>
    </row>
    <row r="28" spans="1:18" ht="14.25" customHeight="1" x14ac:dyDescent="0.45">
      <c r="A28" s="1" t="s">
        <v>100</v>
      </c>
      <c r="B28" s="2" t="s">
        <v>101</v>
      </c>
      <c r="C28" s="1" t="s">
        <v>61</v>
      </c>
      <c r="D28" s="1" t="s">
        <v>62</v>
      </c>
      <c r="E28" s="1" t="s">
        <v>53</v>
      </c>
      <c r="F28" s="1" t="str">
        <f ca="1">IFERROR(__xludf.DUMMYFUNCTION("GOOGLETRANSLATE(E28,""fr"",""en"")"),"ring")</f>
        <v>ring</v>
      </c>
      <c r="G28" s="3">
        <v>3</v>
      </c>
      <c r="H28" s="1" t="s">
        <v>25</v>
      </c>
      <c r="I28" s="1" t="str">
        <f ca="1">IFERROR(__xludf.DUMMYFUNCTION("GOOGLETRANSLATE(H28,""fr"",""en"")"),"money")</f>
        <v>money</v>
      </c>
      <c r="J28" s="4">
        <v>97.97</v>
      </c>
      <c r="K28" s="4">
        <v>103.58</v>
      </c>
      <c r="L28" s="1" t="s">
        <v>39</v>
      </c>
      <c r="M28" s="1" t="str">
        <f ca="1">IFERROR(__xludf.DUMMYFUNCTION("GOOGLETRANSLATE(L28,""fr"",""en"")"),"No")</f>
        <v>No</v>
      </c>
      <c r="O28" s="1" t="str">
        <f ca="1">IFERROR(__xludf.DUMMYFUNCTION("GOOGLETRANSLATE(N28,""fr"",""en"")"),"#VALUE!")</f>
        <v>#VALUE!</v>
      </c>
      <c r="P28" s="1">
        <v>9353.5400000000009</v>
      </c>
      <c r="Q28" s="1">
        <v>11224.25</v>
      </c>
      <c r="R28" s="5">
        <f>B28+80</f>
        <v>45241</v>
      </c>
    </row>
    <row r="29" spans="1:18" ht="14.25" customHeight="1" x14ac:dyDescent="0.45">
      <c r="A29" s="1" t="s">
        <v>102</v>
      </c>
      <c r="B29" s="2" t="s">
        <v>103</v>
      </c>
      <c r="C29" s="1" t="s">
        <v>16</v>
      </c>
      <c r="D29" s="1" t="s">
        <v>17</v>
      </c>
      <c r="E29" s="1" t="s">
        <v>38</v>
      </c>
      <c r="F29" s="1" t="str">
        <f ca="1">IFERROR(__xludf.DUMMYFUNCTION("GOOGLETRANSLATE(E29,""fr"",""en"")"),"pendant")</f>
        <v>pendant</v>
      </c>
      <c r="G29" s="3">
        <v>3</v>
      </c>
      <c r="H29" s="1" t="s">
        <v>46</v>
      </c>
      <c r="I29" s="1" t="str">
        <f ca="1">IFERROR(__xludf.DUMMYFUNCTION("GOOGLETRANSLATE(H29,""fr"",""en"")"),"gold plated")</f>
        <v>gold plated</v>
      </c>
      <c r="J29" s="4">
        <v>43.61</v>
      </c>
      <c r="K29" s="4">
        <v>48.94</v>
      </c>
      <c r="L29" s="1" t="s">
        <v>39</v>
      </c>
      <c r="M29" s="1" t="str">
        <f ca="1">IFERROR(__xludf.DUMMYFUNCTION("GOOGLETRANSLATE(L29,""fr"",""en"")"),"No")</f>
        <v>No</v>
      </c>
      <c r="O29" s="1" t="str">
        <f ca="1">IFERROR(__xludf.DUMMYFUNCTION("GOOGLETRANSLATE(N29,""fr"",""en"")"),"#VALUE!")</f>
        <v>#VALUE!</v>
      </c>
      <c r="P29" s="1">
        <v>3655.13</v>
      </c>
      <c r="Q29" s="1">
        <v>4386.16</v>
      </c>
      <c r="R29" s="5" t="s">
        <v>54</v>
      </c>
    </row>
    <row r="30" spans="1:18" ht="14.25" customHeight="1" x14ac:dyDescent="0.45">
      <c r="A30" s="1" t="s">
        <v>104</v>
      </c>
      <c r="B30" s="2" t="s">
        <v>105</v>
      </c>
      <c r="C30" s="1" t="s">
        <v>16</v>
      </c>
      <c r="D30" s="1" t="s">
        <v>17</v>
      </c>
      <c r="E30" s="1" t="s">
        <v>53</v>
      </c>
      <c r="F30" s="1" t="str">
        <f ca="1">IFERROR(__xludf.DUMMYFUNCTION("GOOGLETRANSLATE(E30,""fr"",""en"")"),"ring")</f>
        <v>ring</v>
      </c>
      <c r="G30" s="3">
        <v>5</v>
      </c>
      <c r="H30" s="1" t="s">
        <v>19</v>
      </c>
      <c r="I30" s="1" t="str">
        <f ca="1">IFERROR(__xludf.DUMMYFUNCTION("GOOGLETRANSLATE(H30,""fr"",""en"")"),"gold")</f>
        <v>gold</v>
      </c>
      <c r="J30" s="4">
        <v>50.24</v>
      </c>
      <c r="K30" s="4">
        <v>54.37</v>
      </c>
      <c r="L30" s="1" t="s">
        <v>39</v>
      </c>
      <c r="M30" s="1" t="str">
        <f ca="1">IFERROR(__xludf.DUMMYFUNCTION("GOOGLETRANSLATE(L30,""fr"",""en"")"),"No")</f>
        <v>No</v>
      </c>
      <c r="O30" s="1" t="str">
        <f ca="1">IFERROR(__xludf.DUMMYFUNCTION("GOOGLETRANSLATE(N30,""fr"",""en"")"),"#VALUE!")</f>
        <v>#VALUE!</v>
      </c>
      <c r="P30" s="1">
        <v>653.11</v>
      </c>
      <c r="Q30" s="1">
        <v>783.73</v>
      </c>
      <c r="R30" s="5">
        <f>B30+80</f>
        <v>45063</v>
      </c>
    </row>
    <row r="31" spans="1:18" ht="14.25" customHeight="1" x14ac:dyDescent="0.45">
      <c r="A31" s="1" t="s">
        <v>106</v>
      </c>
      <c r="B31" s="2" t="s">
        <v>107</v>
      </c>
      <c r="C31" s="1" t="s">
        <v>32</v>
      </c>
      <c r="D31" s="1" t="s">
        <v>33</v>
      </c>
      <c r="E31" s="1" t="s">
        <v>24</v>
      </c>
      <c r="F31" s="1" t="str">
        <f ca="1">IFERROR(__xludf.DUMMYFUNCTION("GOOGLETRANSLATE(E31,""fr"",""en"")"),"bracelet")</f>
        <v>bracelet</v>
      </c>
      <c r="G31" s="3">
        <v>5</v>
      </c>
      <c r="H31" s="1" t="s">
        <v>46</v>
      </c>
      <c r="I31" s="1" t="str">
        <f ca="1">IFERROR(__xludf.DUMMYFUNCTION("GOOGLETRANSLATE(H31,""fr"",""en"")"),"gold plated")</f>
        <v>gold plated</v>
      </c>
      <c r="J31" s="4">
        <v>22.92</v>
      </c>
      <c r="K31" s="4">
        <v>25.7</v>
      </c>
      <c r="L31" s="1" t="s">
        <v>20</v>
      </c>
      <c r="M31" s="1" t="str">
        <f ca="1">IFERROR(__xludf.DUMMYFUNCTION("GOOGLETRANSLATE(L31,""fr"",""en"")"),"Yes")</f>
        <v>Yes</v>
      </c>
      <c r="N31" s="1" t="s">
        <v>26</v>
      </c>
      <c r="O31" s="1" t="str">
        <f ca="1">IFERROR(__xludf.DUMMYFUNCTION("GOOGLETRANSLATE(N31,""fr"",""en"")"),"sapphire")</f>
        <v>sapphire</v>
      </c>
      <c r="P31" s="1">
        <v>2333.89</v>
      </c>
      <c r="Q31" s="1">
        <v>2800.67</v>
      </c>
      <c r="R31" s="5" t="s">
        <v>108</v>
      </c>
    </row>
    <row r="32" spans="1:18" ht="14.25" customHeight="1" x14ac:dyDescent="0.45">
      <c r="A32" s="1" t="s">
        <v>109</v>
      </c>
      <c r="B32" s="2" t="s">
        <v>110</v>
      </c>
      <c r="C32" s="1" t="s">
        <v>32</v>
      </c>
      <c r="D32" s="1" t="s">
        <v>33</v>
      </c>
      <c r="E32" s="1" t="s">
        <v>18</v>
      </c>
      <c r="F32" s="1" t="str">
        <f ca="1">IFERROR(__xludf.DUMMYFUNCTION("GOOGLETRANSLATE(E32,""fr"",""en"")"),"earring (unit)")</f>
        <v>earring (unit)</v>
      </c>
      <c r="G32" s="3">
        <v>3</v>
      </c>
      <c r="H32" s="1" t="s">
        <v>25</v>
      </c>
      <c r="I32" s="1" t="str">
        <f ca="1">IFERROR(__xludf.DUMMYFUNCTION("GOOGLETRANSLATE(H32,""fr"",""en"")"),"money")</f>
        <v>money</v>
      </c>
      <c r="J32" s="4">
        <v>36.840000000000003</v>
      </c>
      <c r="K32" s="4">
        <v>46.52</v>
      </c>
      <c r="L32" s="1" t="s">
        <v>39</v>
      </c>
      <c r="M32" s="1" t="str">
        <f ca="1">IFERROR(__xludf.DUMMYFUNCTION("GOOGLETRANSLATE(L32,""fr"",""en"")"),"No")</f>
        <v>No</v>
      </c>
      <c r="O32" s="1" t="str">
        <f ca="1">IFERROR(__xludf.DUMMYFUNCTION("GOOGLETRANSLATE(N32,""fr"",""en"")"),"#VALUE!")</f>
        <v>#VALUE!</v>
      </c>
      <c r="P32" s="1">
        <v>2960.62</v>
      </c>
      <c r="Q32" s="1">
        <v>3552.74</v>
      </c>
      <c r="R32" s="5">
        <f>B32+80</f>
        <v>44144</v>
      </c>
    </row>
    <row r="33" spans="1:18" ht="14.25" customHeight="1" x14ac:dyDescent="0.45">
      <c r="A33" s="1" t="s">
        <v>111</v>
      </c>
      <c r="B33" s="2" t="s">
        <v>112</v>
      </c>
      <c r="C33" s="1" t="s">
        <v>61</v>
      </c>
      <c r="D33" s="1" t="s">
        <v>62</v>
      </c>
      <c r="E33" s="1" t="s">
        <v>42</v>
      </c>
      <c r="F33" s="1" t="str">
        <f ca="1">IFERROR(__xludf.DUMMYFUNCTION("GOOGLETRANSLATE(E33,""fr"",""en"")"),"earring (pair)")</f>
        <v>earring (pair)</v>
      </c>
      <c r="G33" s="3">
        <v>4</v>
      </c>
      <c r="H33" s="1" t="s">
        <v>46</v>
      </c>
      <c r="I33" s="1" t="str">
        <f ca="1">IFERROR(__xludf.DUMMYFUNCTION("GOOGLETRANSLATE(H33,""fr"",""en"")"),"gold plated")</f>
        <v>gold plated</v>
      </c>
      <c r="J33" s="4">
        <v>92.46</v>
      </c>
      <c r="K33" s="4">
        <v>101.06</v>
      </c>
      <c r="L33" s="1" t="s">
        <v>39</v>
      </c>
      <c r="M33" s="1" t="str">
        <f ca="1">IFERROR(__xludf.DUMMYFUNCTION("GOOGLETRANSLATE(L33,""fr"",""en"")"),"No")</f>
        <v>No</v>
      </c>
      <c r="O33" s="1" t="str">
        <f ca="1">IFERROR(__xludf.DUMMYFUNCTION("GOOGLETRANSLATE(N33,""fr"",""en"")"),"#VALUE!")</f>
        <v>#VALUE!</v>
      </c>
      <c r="P33" s="1">
        <v>2390.5100000000002</v>
      </c>
      <c r="Q33" s="1">
        <v>2868.61</v>
      </c>
      <c r="R33" s="5" t="s">
        <v>113</v>
      </c>
    </row>
    <row r="34" spans="1:18" ht="14.25" customHeight="1" x14ac:dyDescent="0.45">
      <c r="A34" s="1" t="s">
        <v>114</v>
      </c>
      <c r="B34" s="2" t="s">
        <v>115</v>
      </c>
      <c r="C34" s="1" t="s">
        <v>61</v>
      </c>
      <c r="D34" s="1" t="s">
        <v>62</v>
      </c>
      <c r="E34" s="1" t="s">
        <v>29</v>
      </c>
      <c r="F34" s="1" t="str">
        <f ca="1">IFERROR(__xludf.DUMMYFUNCTION("GOOGLETRANSLATE(E34,""fr"",""en"")"),"necklace (pendant + chain)")</f>
        <v>necklace (pendant + chain)</v>
      </c>
      <c r="G34" s="3">
        <v>3</v>
      </c>
      <c r="H34" s="1" t="s">
        <v>46</v>
      </c>
      <c r="I34" s="1" t="str">
        <f ca="1">IFERROR(__xludf.DUMMYFUNCTION("GOOGLETRANSLATE(H34,""fr"",""en"")"),"gold plated")</f>
        <v>gold plated</v>
      </c>
      <c r="J34" s="4">
        <v>89.1</v>
      </c>
      <c r="K34" s="4">
        <v>89.949999999999989</v>
      </c>
      <c r="L34" s="1" t="s">
        <v>20</v>
      </c>
      <c r="M34" s="1" t="str">
        <f ca="1">IFERROR(__xludf.DUMMYFUNCTION("GOOGLETRANSLATE(L34,""fr"",""en"")"),"Yes")</f>
        <v>Yes</v>
      </c>
      <c r="N34" s="1" t="s">
        <v>43</v>
      </c>
      <c r="O34" s="1" t="str">
        <f ca="1">IFERROR(__xludf.DUMMYFUNCTION("GOOGLETRANSLATE(N34,""fr"",""en"")"),"topaz")</f>
        <v>topaz</v>
      </c>
      <c r="P34" s="1">
        <v>2443.02</v>
      </c>
      <c r="Q34" s="1">
        <v>2931.62</v>
      </c>
      <c r="R34" s="5" t="s">
        <v>116</v>
      </c>
    </row>
    <row r="35" spans="1:18" ht="14.25" customHeight="1" x14ac:dyDescent="0.45">
      <c r="A35" s="1" t="s">
        <v>117</v>
      </c>
      <c r="B35" s="2" t="s">
        <v>118</v>
      </c>
      <c r="C35" s="1" t="s">
        <v>61</v>
      </c>
      <c r="D35" s="1" t="s">
        <v>62</v>
      </c>
      <c r="E35" s="1" t="s">
        <v>24</v>
      </c>
      <c r="F35" s="1" t="str">
        <f ca="1">IFERROR(__xludf.DUMMYFUNCTION("GOOGLETRANSLATE(E35,""fr"",""en"")"),"bracelet")</f>
        <v>bracelet</v>
      </c>
      <c r="G35" s="3">
        <v>5</v>
      </c>
      <c r="H35" s="1" t="s">
        <v>19</v>
      </c>
      <c r="I35" s="1" t="str">
        <f ca="1">IFERROR(__xludf.DUMMYFUNCTION("GOOGLETRANSLATE(H35,""fr"",""en"")"),"gold")</f>
        <v>gold</v>
      </c>
      <c r="J35" s="4">
        <v>95.95</v>
      </c>
      <c r="K35" s="4">
        <v>101.59</v>
      </c>
      <c r="L35" s="1" t="s">
        <v>39</v>
      </c>
      <c r="M35" s="1" t="str">
        <f ca="1">IFERROR(__xludf.DUMMYFUNCTION("GOOGLETRANSLATE(L35,""fr"",""en"")"),"No")</f>
        <v>No</v>
      </c>
      <c r="O35" s="1" t="str">
        <f ca="1">IFERROR(__xludf.DUMMYFUNCTION("GOOGLETRANSLATE(N35,""fr"",""en"")"),"#VALUE!")</f>
        <v>#VALUE!</v>
      </c>
      <c r="P35" s="1">
        <v>8184.99</v>
      </c>
      <c r="Q35" s="1">
        <v>9821.99</v>
      </c>
      <c r="R35" s="5" t="s">
        <v>119</v>
      </c>
    </row>
    <row r="36" spans="1:18" ht="14.25" customHeight="1" x14ac:dyDescent="0.45">
      <c r="A36" s="1" t="s">
        <v>120</v>
      </c>
      <c r="B36" s="2" t="s">
        <v>121</v>
      </c>
      <c r="C36" s="1" t="s">
        <v>61</v>
      </c>
      <c r="D36" s="1" t="s">
        <v>62</v>
      </c>
      <c r="E36" s="1" t="s">
        <v>38</v>
      </c>
      <c r="F36" s="1" t="str">
        <f ca="1">IFERROR(__xludf.DUMMYFUNCTION("GOOGLETRANSLATE(E36,""fr"",""en"")"),"pendant")</f>
        <v>pendant</v>
      </c>
      <c r="G36" s="3">
        <v>3</v>
      </c>
      <c r="H36" s="1" t="s">
        <v>19</v>
      </c>
      <c r="I36" s="1" t="str">
        <f ca="1">IFERROR(__xludf.DUMMYFUNCTION("GOOGLETRANSLATE(H36,""fr"",""en"")"),"gold")</f>
        <v>gold</v>
      </c>
      <c r="J36" s="4">
        <v>68.45</v>
      </c>
      <c r="K36" s="4">
        <v>68.86</v>
      </c>
      <c r="L36" s="1" t="s">
        <v>39</v>
      </c>
      <c r="M36" s="1" t="str">
        <f ca="1">IFERROR(__xludf.DUMMYFUNCTION("GOOGLETRANSLATE(L36,""fr"",""en"")"),"No")</f>
        <v>No</v>
      </c>
      <c r="O36" s="1" t="str">
        <f ca="1">IFERROR(__xludf.DUMMYFUNCTION("GOOGLETRANSLATE(N36,""fr"",""en"")"),"#VALUE!")</f>
        <v>#VALUE!</v>
      </c>
      <c r="P36" s="1">
        <v>1598.11</v>
      </c>
      <c r="Q36" s="1">
        <v>1917.73</v>
      </c>
      <c r="R36" s="5">
        <f t="shared" ref="R36:R37" si="3">B36+80</f>
        <v>45631</v>
      </c>
    </row>
    <row r="37" spans="1:18" ht="14.25" customHeight="1" x14ac:dyDescent="0.45">
      <c r="A37" s="1" t="s">
        <v>122</v>
      </c>
      <c r="B37" s="2" t="s">
        <v>123</v>
      </c>
      <c r="C37" s="1" t="s">
        <v>32</v>
      </c>
      <c r="D37" s="1" t="s">
        <v>33</v>
      </c>
      <c r="E37" s="1" t="s">
        <v>24</v>
      </c>
      <c r="F37" s="1" t="str">
        <f ca="1">IFERROR(__xludf.DUMMYFUNCTION("GOOGLETRANSLATE(E37,""fr"",""en"")"),"bracelet")</f>
        <v>bracelet</v>
      </c>
      <c r="G37" s="3">
        <v>4</v>
      </c>
      <c r="H37" s="1" t="s">
        <v>19</v>
      </c>
      <c r="I37" s="1" t="str">
        <f ca="1">IFERROR(__xludf.DUMMYFUNCTION("GOOGLETRANSLATE(H37,""fr"",""en"")"),"gold")</f>
        <v>gold</v>
      </c>
      <c r="J37" s="4">
        <v>57.83</v>
      </c>
      <c r="K37" s="4">
        <v>62</v>
      </c>
      <c r="L37" s="1" t="s">
        <v>39</v>
      </c>
      <c r="M37" s="1" t="str">
        <f ca="1">IFERROR(__xludf.DUMMYFUNCTION("GOOGLETRANSLATE(L37,""fr"",""en"")"),"No")</f>
        <v>No</v>
      </c>
      <c r="O37" s="1" t="str">
        <f ca="1">IFERROR(__xludf.DUMMYFUNCTION("GOOGLETRANSLATE(N37,""fr"",""en"")"),"#VALUE!")</f>
        <v>#VALUE!</v>
      </c>
      <c r="P37" s="1">
        <v>4078.75</v>
      </c>
      <c r="Q37" s="1">
        <v>4894.5</v>
      </c>
      <c r="R37" s="5">
        <f t="shared" si="3"/>
        <v>45305</v>
      </c>
    </row>
    <row r="38" spans="1:18" ht="14.25" customHeight="1" x14ac:dyDescent="0.45">
      <c r="A38" s="1" t="s">
        <v>124</v>
      </c>
      <c r="B38" s="2" t="s">
        <v>125</v>
      </c>
      <c r="C38" s="1" t="s">
        <v>61</v>
      </c>
      <c r="D38" s="1" t="s">
        <v>62</v>
      </c>
      <c r="E38" s="1" t="s">
        <v>42</v>
      </c>
      <c r="F38" s="1" t="str">
        <f ca="1">IFERROR(__xludf.DUMMYFUNCTION("GOOGLETRANSLATE(E38,""fr"",""en"")"),"earring (pair)")</f>
        <v>earring (pair)</v>
      </c>
      <c r="G38" s="3">
        <v>1</v>
      </c>
      <c r="H38" s="1" t="s">
        <v>25</v>
      </c>
      <c r="I38" s="1" t="str">
        <f ca="1">IFERROR(__xludf.DUMMYFUNCTION("GOOGLETRANSLATE(H38,""fr"",""en"")"),"money")</f>
        <v>money</v>
      </c>
      <c r="J38" s="4">
        <v>43.7</v>
      </c>
      <c r="K38" s="4">
        <v>45.42</v>
      </c>
      <c r="L38" s="1" t="s">
        <v>39</v>
      </c>
      <c r="M38" s="1" t="str">
        <f ca="1">IFERROR(__xludf.DUMMYFUNCTION("GOOGLETRANSLATE(L38,""fr"",""en"")"),"No")</f>
        <v>No</v>
      </c>
      <c r="O38" s="1" t="str">
        <f ca="1">IFERROR(__xludf.DUMMYFUNCTION("GOOGLETRANSLATE(N38,""fr"",""en"")"),"#VALUE!")</f>
        <v>#VALUE!</v>
      </c>
      <c r="P38" s="1">
        <v>2866.89</v>
      </c>
      <c r="Q38" s="1">
        <v>3440.27</v>
      </c>
      <c r="R38" s="5" t="s">
        <v>126</v>
      </c>
    </row>
    <row r="39" spans="1:18" ht="14.25" customHeight="1" x14ac:dyDescent="0.45">
      <c r="A39" s="1" t="s">
        <v>127</v>
      </c>
      <c r="B39" s="2" t="s">
        <v>128</v>
      </c>
      <c r="C39" s="1" t="s">
        <v>16</v>
      </c>
      <c r="D39" s="1" t="s">
        <v>17</v>
      </c>
      <c r="E39" s="1" t="s">
        <v>42</v>
      </c>
      <c r="F39" s="1" t="str">
        <f ca="1">IFERROR(__xludf.DUMMYFUNCTION("GOOGLETRANSLATE(E39,""fr"",""en"")"),"earring (pair)")</f>
        <v>earring (pair)</v>
      </c>
      <c r="G39" s="3">
        <v>3</v>
      </c>
      <c r="H39" s="1" t="s">
        <v>19</v>
      </c>
      <c r="I39" s="1" t="str">
        <f ca="1">IFERROR(__xludf.DUMMYFUNCTION("GOOGLETRANSLATE(H39,""fr"",""en"")"),"gold")</f>
        <v>gold</v>
      </c>
      <c r="J39" s="4">
        <v>19.989999999999998</v>
      </c>
      <c r="K39" s="4">
        <v>29.76</v>
      </c>
      <c r="L39" s="1" t="s">
        <v>20</v>
      </c>
      <c r="M39" s="1" t="str">
        <f ca="1">IFERROR(__xludf.DUMMYFUNCTION("GOOGLETRANSLATE(L39,""fr"",""en"")"),"Yes")</f>
        <v>Yes</v>
      </c>
      <c r="N39" s="1" t="s">
        <v>21</v>
      </c>
      <c r="O39" s="1" t="str">
        <f ca="1">IFERROR(__xludf.DUMMYFUNCTION("GOOGLETRANSLATE(N39,""fr"",""en"")"),"amethyst")</f>
        <v>amethyst</v>
      </c>
      <c r="P39" s="1">
        <v>1177.08</v>
      </c>
      <c r="Q39" s="1">
        <v>1412.5</v>
      </c>
      <c r="R39" s="5" t="s">
        <v>129</v>
      </c>
    </row>
    <row r="40" spans="1:18" ht="14.25" customHeight="1" x14ac:dyDescent="0.45">
      <c r="A40" s="1" t="s">
        <v>130</v>
      </c>
      <c r="B40" s="2" t="s">
        <v>131</v>
      </c>
      <c r="C40" s="1" t="s">
        <v>16</v>
      </c>
      <c r="D40" s="1" t="s">
        <v>17</v>
      </c>
      <c r="E40" s="1" t="s">
        <v>29</v>
      </c>
      <c r="F40" s="1" t="str">
        <f ca="1">IFERROR(__xludf.DUMMYFUNCTION("GOOGLETRANSLATE(E40,""fr"",""en"")"),"necklace (pendant + chain)")</f>
        <v>necklace (pendant + chain)</v>
      </c>
      <c r="G40" s="3">
        <v>5</v>
      </c>
      <c r="H40" s="1" t="s">
        <v>46</v>
      </c>
      <c r="I40" s="1" t="str">
        <f ca="1">IFERROR(__xludf.DUMMYFUNCTION("GOOGLETRANSLATE(H40,""fr"",""en"")"),"gold plated")</f>
        <v>gold plated</v>
      </c>
      <c r="J40" s="4">
        <v>3.86</v>
      </c>
      <c r="K40" s="4">
        <v>5.7799999999999994</v>
      </c>
      <c r="L40" s="1" t="s">
        <v>39</v>
      </c>
      <c r="M40" s="1" t="str">
        <f ca="1">IFERROR(__xludf.DUMMYFUNCTION("GOOGLETRANSLATE(L40,""fr"",""en"")"),"No")</f>
        <v>No</v>
      </c>
      <c r="O40" s="1" t="str">
        <f ca="1">IFERROR(__xludf.DUMMYFUNCTION("GOOGLETRANSLATE(N40,""fr"",""en"")"),"#VALUE!")</f>
        <v>#VALUE!</v>
      </c>
      <c r="P40" s="1">
        <v>120.62</v>
      </c>
      <c r="Q40" s="1">
        <v>144.74</v>
      </c>
      <c r="R40" s="5">
        <f>B40+80</f>
        <v>45576</v>
      </c>
    </row>
    <row r="41" spans="1:18" ht="14.25" customHeight="1" x14ac:dyDescent="0.45">
      <c r="A41" s="1" t="s">
        <v>132</v>
      </c>
      <c r="B41" s="2" t="s">
        <v>133</v>
      </c>
      <c r="C41" s="1" t="s">
        <v>32</v>
      </c>
      <c r="D41" s="1" t="s">
        <v>33</v>
      </c>
      <c r="E41" s="1" t="s">
        <v>42</v>
      </c>
      <c r="F41" s="1" t="str">
        <f ca="1">IFERROR(__xludf.DUMMYFUNCTION("GOOGLETRANSLATE(E41,""fr"",""en"")"),"earring (pair)")</f>
        <v>earring (pair)</v>
      </c>
      <c r="G41" s="3">
        <v>4</v>
      </c>
      <c r="H41" s="1" t="s">
        <v>46</v>
      </c>
      <c r="I41" s="1" t="str">
        <f ca="1">IFERROR(__xludf.DUMMYFUNCTION("GOOGLETRANSLATE(H41,""fr"",""en"")"),"gold plated")</f>
        <v>gold plated</v>
      </c>
      <c r="J41" s="4">
        <v>88.57</v>
      </c>
      <c r="K41" s="4">
        <v>94.22</v>
      </c>
      <c r="L41" s="1" t="s">
        <v>39</v>
      </c>
      <c r="M41" s="1" t="str">
        <f ca="1">IFERROR(__xludf.DUMMYFUNCTION("GOOGLETRANSLATE(L41,""fr"",""en"")"),"No")</f>
        <v>No</v>
      </c>
      <c r="O41" s="1" t="str">
        <f ca="1">IFERROR(__xludf.DUMMYFUNCTION("GOOGLETRANSLATE(N41,""fr"",""en"")"),"#VALUE!")</f>
        <v>#VALUE!</v>
      </c>
      <c r="P41" s="1">
        <v>6106.08</v>
      </c>
      <c r="Q41" s="1">
        <v>7327.3</v>
      </c>
      <c r="R41" s="5" t="s">
        <v>134</v>
      </c>
    </row>
    <row r="42" spans="1:18" ht="14.25" customHeight="1" x14ac:dyDescent="0.45">
      <c r="A42" s="1" t="s">
        <v>135</v>
      </c>
      <c r="B42" s="2" t="s">
        <v>136</v>
      </c>
      <c r="C42" s="1" t="s">
        <v>16</v>
      </c>
      <c r="D42" s="1" t="s">
        <v>17</v>
      </c>
      <c r="E42" s="1" t="s">
        <v>38</v>
      </c>
      <c r="F42" s="1" t="str">
        <f ca="1">IFERROR(__xludf.DUMMYFUNCTION("GOOGLETRANSLATE(E42,""fr"",""en"")"),"pendant")</f>
        <v>pendant</v>
      </c>
      <c r="G42" s="3">
        <v>3</v>
      </c>
      <c r="H42" s="1" t="s">
        <v>46</v>
      </c>
      <c r="I42" s="1" t="str">
        <f ca="1">IFERROR(__xludf.DUMMYFUNCTION("GOOGLETRANSLATE(H42,""fr"",""en"")"),"gold plated")</f>
        <v>gold plated</v>
      </c>
      <c r="J42" s="4">
        <v>53.6</v>
      </c>
      <c r="K42" s="4">
        <v>56.98</v>
      </c>
      <c r="L42" s="1" t="s">
        <v>20</v>
      </c>
      <c r="M42" s="1" t="str">
        <f ca="1">IFERROR(__xludf.DUMMYFUNCTION("GOOGLETRANSLATE(L42,""fr"",""en"")"),"Yes")</f>
        <v>Yes</v>
      </c>
      <c r="N42" s="1" t="s">
        <v>43</v>
      </c>
      <c r="O42" s="1" t="str">
        <f ca="1">IFERROR(__xludf.DUMMYFUNCTION("GOOGLETRANSLATE(N42,""fr"",""en"")"),"topaz")</f>
        <v>topaz</v>
      </c>
      <c r="P42" s="1">
        <v>2198.83</v>
      </c>
      <c r="Q42" s="1">
        <v>2638.6</v>
      </c>
      <c r="R42" s="5">
        <f>B42+80</f>
        <v>44000</v>
      </c>
    </row>
    <row r="43" spans="1:18" ht="14.25" customHeight="1" x14ac:dyDescent="0.45">
      <c r="A43" s="1" t="s">
        <v>137</v>
      </c>
      <c r="B43" s="2" t="s">
        <v>138</v>
      </c>
      <c r="C43" s="1" t="s">
        <v>61</v>
      </c>
      <c r="D43" s="1" t="s">
        <v>62</v>
      </c>
      <c r="E43" s="1" t="s">
        <v>29</v>
      </c>
      <c r="F43" s="1" t="str">
        <f ca="1">IFERROR(__xludf.DUMMYFUNCTION("GOOGLETRANSLATE(E43,""fr"",""en"")"),"necklace (pendant + chain)")</f>
        <v>necklace (pendant + chain)</v>
      </c>
      <c r="G43" s="3">
        <v>2</v>
      </c>
      <c r="H43" s="1" t="s">
        <v>25</v>
      </c>
      <c r="I43" s="1" t="str">
        <f ca="1">IFERROR(__xludf.DUMMYFUNCTION("GOOGLETRANSLATE(H43,""fr"",""en"")"),"money")</f>
        <v>money</v>
      </c>
      <c r="J43" s="4">
        <v>9.2100000000000009</v>
      </c>
      <c r="K43" s="4">
        <v>11.81</v>
      </c>
      <c r="L43" s="1" t="s">
        <v>20</v>
      </c>
      <c r="M43" s="1" t="str">
        <f ca="1">IFERROR(__xludf.DUMMYFUNCTION("GOOGLETRANSLATE(L43,""fr"",""en"")"),"Yes")</f>
        <v>Yes</v>
      </c>
      <c r="N43" s="1" t="s">
        <v>50</v>
      </c>
      <c r="O43" s="1" t="str">
        <f ca="1">IFERROR(__xludf.DUMMYFUNCTION("GOOGLETRANSLATE(N43,""fr"",""en"")"),"ruby")</f>
        <v>ruby</v>
      </c>
      <c r="P43" s="1">
        <v>234.24</v>
      </c>
      <c r="Q43" s="1">
        <v>281.08999999999997</v>
      </c>
      <c r="R43" s="5" t="s">
        <v>139</v>
      </c>
    </row>
    <row r="44" spans="1:18" ht="14.25" customHeight="1" x14ac:dyDescent="0.45">
      <c r="A44" s="1" t="s">
        <v>140</v>
      </c>
      <c r="B44" s="2" t="s">
        <v>141</v>
      </c>
      <c r="C44" s="1" t="s">
        <v>32</v>
      </c>
      <c r="D44" s="1" t="s">
        <v>33</v>
      </c>
      <c r="E44" s="1" t="s">
        <v>18</v>
      </c>
      <c r="F44" s="1" t="str">
        <f ca="1">IFERROR(__xludf.DUMMYFUNCTION("GOOGLETRANSLATE(E44,""fr"",""en"")"),"earring (unit)")</f>
        <v>earring (unit)</v>
      </c>
      <c r="G44" s="3">
        <v>4</v>
      </c>
      <c r="H44" s="1" t="s">
        <v>46</v>
      </c>
      <c r="I44" s="1" t="str">
        <f ca="1">IFERROR(__xludf.DUMMYFUNCTION("GOOGLETRANSLATE(H44,""fr"",""en"")"),"gold plated")</f>
        <v>gold plated</v>
      </c>
      <c r="J44" s="4">
        <v>52.8</v>
      </c>
      <c r="K44" s="4">
        <v>54.75</v>
      </c>
      <c r="L44" s="1" t="s">
        <v>20</v>
      </c>
      <c r="M44" s="1" t="str">
        <f ca="1">IFERROR(__xludf.DUMMYFUNCTION("GOOGLETRANSLATE(L44,""fr"",""en"")"),"Yes")</f>
        <v>Yes</v>
      </c>
      <c r="N44" s="1" t="s">
        <v>50</v>
      </c>
      <c r="O44" s="1" t="str">
        <f ca="1">IFERROR(__xludf.DUMMYFUNCTION("GOOGLETRANSLATE(N44,""fr"",""en"")"),"ruby")</f>
        <v>ruby</v>
      </c>
      <c r="P44" s="1">
        <v>4337.1000000000004</v>
      </c>
      <c r="Q44" s="1">
        <v>5204.5200000000004</v>
      </c>
      <c r="R44" s="5" t="s">
        <v>142</v>
      </c>
    </row>
    <row r="45" spans="1:18" ht="14.25" customHeight="1" x14ac:dyDescent="0.45">
      <c r="A45" s="1" t="s">
        <v>143</v>
      </c>
      <c r="B45" s="2" t="s">
        <v>144</v>
      </c>
      <c r="C45" s="1" t="s">
        <v>32</v>
      </c>
      <c r="D45" s="1" t="s">
        <v>33</v>
      </c>
      <c r="E45" s="1" t="s">
        <v>18</v>
      </c>
      <c r="F45" s="1" t="str">
        <f ca="1">IFERROR(__xludf.DUMMYFUNCTION("GOOGLETRANSLATE(E45,""fr"",""en"")"),"earring (unit)")</f>
        <v>earring (unit)</v>
      </c>
      <c r="G45" s="3">
        <v>4</v>
      </c>
      <c r="H45" s="1" t="s">
        <v>19</v>
      </c>
      <c r="I45" s="1" t="str">
        <f ca="1">IFERROR(__xludf.DUMMYFUNCTION("GOOGLETRANSLATE(H45,""fr"",""en"")"),"gold")</f>
        <v>gold</v>
      </c>
      <c r="J45" s="4">
        <v>25.12</v>
      </c>
      <c r="K45" s="4">
        <v>28.44</v>
      </c>
      <c r="L45" s="1" t="s">
        <v>20</v>
      </c>
      <c r="M45" s="1" t="str">
        <f ca="1">IFERROR(__xludf.DUMMYFUNCTION("GOOGLETRANSLATE(L45,""fr"",""en"")"),"Yes")</f>
        <v>Yes</v>
      </c>
      <c r="N45" s="1" t="s">
        <v>50</v>
      </c>
      <c r="O45" s="1" t="str">
        <f ca="1">IFERROR(__xludf.DUMMYFUNCTION("GOOGLETRANSLATE(N45,""fr"",""en"")"),"ruby")</f>
        <v>ruby</v>
      </c>
      <c r="P45" s="1">
        <v>2707.81</v>
      </c>
      <c r="Q45" s="1">
        <v>3249.37</v>
      </c>
      <c r="R45" s="5" t="s">
        <v>145</v>
      </c>
    </row>
    <row r="46" spans="1:18" ht="14.25" customHeight="1" x14ac:dyDescent="0.45">
      <c r="A46" s="1" t="s">
        <v>146</v>
      </c>
      <c r="B46" s="2" t="s">
        <v>147</v>
      </c>
      <c r="C46" s="1" t="s">
        <v>61</v>
      </c>
      <c r="D46" s="1" t="s">
        <v>62</v>
      </c>
      <c r="E46" s="1" t="s">
        <v>53</v>
      </c>
      <c r="F46" s="1" t="str">
        <f ca="1">IFERROR(__xludf.DUMMYFUNCTION("GOOGLETRANSLATE(E46,""fr"",""en"")"),"ring")</f>
        <v>ring</v>
      </c>
      <c r="G46" s="3">
        <v>2</v>
      </c>
      <c r="H46" s="1" t="s">
        <v>25</v>
      </c>
      <c r="I46" s="1" t="str">
        <f ca="1">IFERROR(__xludf.DUMMYFUNCTION("GOOGLETRANSLATE(H46,""fr"",""en"")"),"money")</f>
        <v>money</v>
      </c>
      <c r="J46" s="4">
        <v>16.52</v>
      </c>
      <c r="K46" s="4">
        <v>24.86</v>
      </c>
      <c r="L46" s="1" t="s">
        <v>20</v>
      </c>
      <c r="M46" s="1" t="str">
        <f ca="1">IFERROR(__xludf.DUMMYFUNCTION("GOOGLETRANSLATE(L46,""fr"",""en"")"),"Yes")</f>
        <v>Yes</v>
      </c>
      <c r="N46" s="1" t="s">
        <v>26</v>
      </c>
      <c r="O46" s="1" t="str">
        <f ca="1">IFERROR(__xludf.DUMMYFUNCTION("GOOGLETRANSLATE(N46,""fr"",""en"")"),"sapphire")</f>
        <v>sapphire</v>
      </c>
      <c r="P46" s="1">
        <v>2464.35</v>
      </c>
      <c r="Q46" s="1">
        <v>2957.22</v>
      </c>
      <c r="R46" s="5">
        <f t="shared" ref="R46:R48" si="4">B46+20</f>
        <v>44477</v>
      </c>
    </row>
    <row r="47" spans="1:18" ht="14.25" customHeight="1" x14ac:dyDescent="0.45">
      <c r="A47" s="1" t="s">
        <v>148</v>
      </c>
      <c r="B47" s="2" t="s">
        <v>149</v>
      </c>
      <c r="C47" s="1" t="s">
        <v>61</v>
      </c>
      <c r="D47" s="1" t="s">
        <v>62</v>
      </c>
      <c r="E47" s="1" t="s">
        <v>53</v>
      </c>
      <c r="F47" s="1" t="str">
        <f ca="1">IFERROR(__xludf.DUMMYFUNCTION("GOOGLETRANSLATE(E47,""fr"",""en"")"),"ring")</f>
        <v>ring</v>
      </c>
      <c r="G47" s="3">
        <v>2</v>
      </c>
      <c r="H47" s="1" t="s">
        <v>46</v>
      </c>
      <c r="I47" s="1" t="str">
        <f ca="1">IFERROR(__xludf.DUMMYFUNCTION("GOOGLETRANSLATE(H47,""fr"",""en"")"),"gold plated")</f>
        <v>gold plated</v>
      </c>
      <c r="J47" s="4">
        <v>64.900000000000006</v>
      </c>
      <c r="K47" s="4">
        <v>67.660000000000011</v>
      </c>
      <c r="L47" s="1" t="s">
        <v>20</v>
      </c>
      <c r="M47" s="1" t="str">
        <f ca="1">IFERROR(__xludf.DUMMYFUNCTION("GOOGLETRANSLATE(L47,""fr"",""en"")"),"Yes")</f>
        <v>Yes</v>
      </c>
      <c r="N47" s="1" t="s">
        <v>26</v>
      </c>
      <c r="O47" s="1" t="str">
        <f ca="1">IFERROR(__xludf.DUMMYFUNCTION("GOOGLETRANSLATE(N47,""fr"",""en"")"),"sapphire")</f>
        <v>sapphire</v>
      </c>
      <c r="P47" s="1">
        <v>2943.15</v>
      </c>
      <c r="Q47" s="1">
        <v>3531.78</v>
      </c>
      <c r="R47" s="5">
        <f t="shared" si="4"/>
        <v>44148</v>
      </c>
    </row>
    <row r="48" spans="1:18" ht="14.25" customHeight="1" x14ac:dyDescent="0.45">
      <c r="A48" s="1" t="s">
        <v>150</v>
      </c>
      <c r="B48" s="2" t="s">
        <v>151</v>
      </c>
      <c r="C48" s="1" t="s">
        <v>32</v>
      </c>
      <c r="D48" s="1" t="s">
        <v>33</v>
      </c>
      <c r="E48" s="1" t="s">
        <v>53</v>
      </c>
      <c r="F48" s="1" t="str">
        <f ca="1">IFERROR(__xludf.DUMMYFUNCTION("GOOGLETRANSLATE(E48,""fr"",""en"")"),"ring")</f>
        <v>ring</v>
      </c>
      <c r="G48" s="3">
        <v>3</v>
      </c>
      <c r="H48" s="1" t="s">
        <v>25</v>
      </c>
      <c r="I48" s="1" t="str">
        <f ca="1">IFERROR(__xludf.DUMMYFUNCTION("GOOGLETRANSLATE(H48,""fr"",""en"")"),"money")</f>
        <v>money</v>
      </c>
      <c r="J48" s="4">
        <v>61.33</v>
      </c>
      <c r="K48" s="4">
        <v>63.84</v>
      </c>
      <c r="L48" s="1" t="s">
        <v>20</v>
      </c>
      <c r="M48" s="1" t="str">
        <f ca="1">IFERROR(__xludf.DUMMYFUNCTION("GOOGLETRANSLATE(L48,""fr"",""en"")"),"Yes")</f>
        <v>Yes</v>
      </c>
      <c r="O48" s="1" t="str">
        <f ca="1">IFERROR(__xludf.DUMMYFUNCTION("GOOGLETRANSLATE(N48,""fr"",""en"")"),"#VALUE!")</f>
        <v>#VALUE!</v>
      </c>
      <c r="P48" s="1">
        <v>5865.4</v>
      </c>
      <c r="Q48" s="1">
        <v>7038.48</v>
      </c>
      <c r="R48" s="5">
        <f t="shared" si="4"/>
        <v>45505</v>
      </c>
    </row>
    <row r="49" spans="1:18" ht="14.25" customHeight="1" x14ac:dyDescent="0.45">
      <c r="A49" s="1" t="s">
        <v>152</v>
      </c>
      <c r="B49" s="2" t="s">
        <v>153</v>
      </c>
      <c r="C49" s="1" t="s">
        <v>16</v>
      </c>
      <c r="D49" s="1" t="s">
        <v>17</v>
      </c>
      <c r="E49" s="1" t="s">
        <v>42</v>
      </c>
      <c r="F49" s="1" t="str">
        <f ca="1">IFERROR(__xludf.DUMMYFUNCTION("GOOGLETRANSLATE(E49,""fr"",""en"")"),"earring (pair)")</f>
        <v>earring (pair)</v>
      </c>
      <c r="G49" s="3">
        <v>3</v>
      </c>
      <c r="H49" s="1" t="s">
        <v>25</v>
      </c>
      <c r="I49" s="1" t="str">
        <f ca="1">IFERROR(__xludf.DUMMYFUNCTION("GOOGLETRANSLATE(H49,""fr"",""en"")"),"money")</f>
        <v>money</v>
      </c>
      <c r="J49" s="4">
        <v>96.55</v>
      </c>
      <c r="K49" s="4">
        <v>105.88</v>
      </c>
      <c r="L49" s="1" t="s">
        <v>39</v>
      </c>
      <c r="M49" s="1" t="str">
        <f ca="1">IFERROR(__xludf.DUMMYFUNCTION("GOOGLETRANSLATE(L49,""fr"",""en"")"),"No")</f>
        <v>No</v>
      </c>
      <c r="O49" s="1" t="str">
        <f ca="1">IFERROR(__xludf.DUMMYFUNCTION("GOOGLETRANSLATE(N49,""fr"",""en"")"),"#VALUE!")</f>
        <v>#VALUE!</v>
      </c>
      <c r="P49" s="1">
        <v>10239.68</v>
      </c>
      <c r="Q49" s="1">
        <v>12287.62</v>
      </c>
      <c r="R49" s="5" t="s">
        <v>154</v>
      </c>
    </row>
    <row r="50" spans="1:18" ht="14.25" customHeight="1" x14ac:dyDescent="0.45">
      <c r="A50" s="1" t="s">
        <v>155</v>
      </c>
      <c r="B50" s="2" t="s">
        <v>156</v>
      </c>
      <c r="C50" s="1" t="s">
        <v>16</v>
      </c>
      <c r="D50" s="1" t="s">
        <v>17</v>
      </c>
      <c r="E50" s="1" t="s">
        <v>24</v>
      </c>
      <c r="F50" s="1" t="str">
        <f ca="1">IFERROR(__xludf.DUMMYFUNCTION("GOOGLETRANSLATE(E50,""fr"",""en"")"),"bracelet")</f>
        <v>bracelet</v>
      </c>
      <c r="G50" s="3">
        <v>1</v>
      </c>
      <c r="H50" s="1" t="s">
        <v>19</v>
      </c>
      <c r="I50" s="1" t="str">
        <f ca="1">IFERROR(__xludf.DUMMYFUNCTION("GOOGLETRANSLATE(H50,""fr"",""en"")"),"gold")</f>
        <v>gold</v>
      </c>
      <c r="J50" s="4">
        <v>81.709999999999994</v>
      </c>
      <c r="K50" s="4">
        <v>90.05</v>
      </c>
      <c r="L50" s="1" t="s">
        <v>20</v>
      </c>
      <c r="M50" s="1" t="str">
        <f ca="1">IFERROR(__xludf.DUMMYFUNCTION("GOOGLETRANSLATE(L50,""fr"",""en"")"),"Yes")</f>
        <v>Yes</v>
      </c>
      <c r="N50" s="1" t="s">
        <v>21</v>
      </c>
      <c r="O50" s="1" t="str">
        <f ca="1">IFERROR(__xludf.DUMMYFUNCTION("GOOGLETRANSLATE(N50,""fr"",""en"")"),"amethyst")</f>
        <v>amethyst</v>
      </c>
      <c r="P50" s="1">
        <v>5291.97</v>
      </c>
      <c r="Q50" s="1">
        <v>6350.36</v>
      </c>
      <c r="R50" s="5">
        <f>B50+20</f>
        <v>43859</v>
      </c>
    </row>
    <row r="51" spans="1:18" ht="14.25" customHeight="1" x14ac:dyDescent="0.45">
      <c r="A51" s="1" t="s">
        <v>157</v>
      </c>
      <c r="B51" s="2" t="s">
        <v>158</v>
      </c>
      <c r="C51" s="1" t="s">
        <v>32</v>
      </c>
      <c r="D51" s="1" t="s">
        <v>33</v>
      </c>
      <c r="E51" s="1" t="s">
        <v>29</v>
      </c>
      <c r="F51" s="1" t="str">
        <f ca="1">IFERROR(__xludf.DUMMYFUNCTION("GOOGLETRANSLATE(E51,""fr"",""en"")"),"necklace (pendant + chain)")</f>
        <v>necklace (pendant + chain)</v>
      </c>
      <c r="G51" s="3">
        <v>5</v>
      </c>
      <c r="H51" s="1" t="s">
        <v>19</v>
      </c>
      <c r="I51" s="1" t="str">
        <f ca="1">IFERROR(__xludf.DUMMYFUNCTION("GOOGLETRANSLATE(H51,""fr"",""en"")"),"gold")</f>
        <v>gold</v>
      </c>
      <c r="J51" s="4">
        <v>86.13</v>
      </c>
      <c r="K51" s="4">
        <v>87.97</v>
      </c>
      <c r="L51" s="1" t="s">
        <v>39</v>
      </c>
      <c r="M51" s="1" t="str">
        <f ca="1">IFERROR(__xludf.DUMMYFUNCTION("GOOGLETRANSLATE(L51,""fr"",""en"")"),"No")</f>
        <v>No</v>
      </c>
      <c r="O51" s="1" t="str">
        <f ca="1">IFERROR(__xludf.DUMMYFUNCTION("GOOGLETRANSLATE(N51,""fr"",""en"")"),"#VALUE!")</f>
        <v>#VALUE!</v>
      </c>
      <c r="P51" s="1">
        <v>5074.93</v>
      </c>
      <c r="Q51" s="1">
        <v>6089.92</v>
      </c>
      <c r="R51" s="5" t="s">
        <v>159</v>
      </c>
    </row>
    <row r="52" spans="1:18" ht="14.25" customHeight="1" x14ac:dyDescent="0.45">
      <c r="A52" s="1" t="s">
        <v>160</v>
      </c>
      <c r="B52" s="2" t="s">
        <v>161</v>
      </c>
      <c r="C52" s="1" t="s">
        <v>32</v>
      </c>
      <c r="D52" s="1" t="s">
        <v>33</v>
      </c>
      <c r="E52" s="1" t="s">
        <v>38</v>
      </c>
      <c r="F52" s="1" t="str">
        <f ca="1">IFERROR(__xludf.DUMMYFUNCTION("GOOGLETRANSLATE(E52,""fr"",""en"")"),"pendant")</f>
        <v>pendant</v>
      </c>
      <c r="G52" s="3">
        <v>3</v>
      </c>
      <c r="H52" s="1" t="s">
        <v>19</v>
      </c>
      <c r="I52" s="1" t="str">
        <f ca="1">IFERROR(__xludf.DUMMYFUNCTION("GOOGLETRANSLATE(H52,""fr"",""en"")"),"gold")</f>
        <v>gold</v>
      </c>
      <c r="J52" s="4">
        <v>23.29</v>
      </c>
      <c r="K52" s="4">
        <v>23.86</v>
      </c>
      <c r="L52" s="1" t="s">
        <v>20</v>
      </c>
      <c r="M52" s="1" t="str">
        <f ca="1">IFERROR(__xludf.DUMMYFUNCTION("GOOGLETRANSLATE(L52,""fr"",""en"")"),"Yes")</f>
        <v>Yes</v>
      </c>
      <c r="N52" s="1" t="s">
        <v>43</v>
      </c>
      <c r="O52" s="1" t="str">
        <f ca="1">IFERROR(__xludf.DUMMYFUNCTION("GOOGLETRANSLATE(N52,""fr"",""en"")"),"topaz")</f>
        <v>topaz</v>
      </c>
      <c r="P52" s="1">
        <v>1246</v>
      </c>
      <c r="Q52" s="1">
        <v>1495.2</v>
      </c>
      <c r="R52" s="5">
        <f t="shared" ref="R52:R55" si="5">B52+20</f>
        <v>44990</v>
      </c>
    </row>
    <row r="53" spans="1:18" ht="14.25" customHeight="1" x14ac:dyDescent="0.45">
      <c r="A53" s="1" t="s">
        <v>162</v>
      </c>
      <c r="B53" s="2" t="s">
        <v>163</v>
      </c>
      <c r="C53" s="1" t="s">
        <v>61</v>
      </c>
      <c r="D53" s="1" t="s">
        <v>62</v>
      </c>
      <c r="E53" s="1" t="s">
        <v>24</v>
      </c>
      <c r="F53" s="1" t="str">
        <f ca="1">IFERROR(__xludf.DUMMYFUNCTION("GOOGLETRANSLATE(E53,""fr"",""en"")"),"bracelet")</f>
        <v>bracelet</v>
      </c>
      <c r="G53" s="3">
        <v>3</v>
      </c>
      <c r="H53" s="1" t="s">
        <v>25</v>
      </c>
      <c r="I53" s="1" t="str">
        <f ca="1">IFERROR(__xludf.DUMMYFUNCTION("GOOGLETRANSLATE(H53,""fr"",""en"")"),"money")</f>
        <v>money</v>
      </c>
      <c r="J53" s="4">
        <v>33</v>
      </c>
      <c r="K53" s="4">
        <v>39.090000000000003</v>
      </c>
      <c r="L53" s="1" t="s">
        <v>39</v>
      </c>
      <c r="M53" s="1" t="str">
        <f ca="1">IFERROR(__xludf.DUMMYFUNCTION("GOOGLETRANSLATE(L53,""fr"",""en"")"),"No")</f>
        <v>No</v>
      </c>
      <c r="O53" s="1" t="str">
        <f ca="1">IFERROR(__xludf.DUMMYFUNCTION("GOOGLETRANSLATE(N53,""fr"",""en"")"),"#VALUE!")</f>
        <v>#VALUE!</v>
      </c>
      <c r="P53" s="1">
        <v>1855.15</v>
      </c>
      <c r="Q53" s="1">
        <v>2226.1799999999998</v>
      </c>
      <c r="R53" s="5">
        <f t="shared" si="5"/>
        <v>44066</v>
      </c>
    </row>
    <row r="54" spans="1:18" ht="14.25" customHeight="1" x14ac:dyDescent="0.45">
      <c r="A54" s="1" t="s">
        <v>164</v>
      </c>
      <c r="B54" s="2" t="s">
        <v>165</v>
      </c>
      <c r="C54" s="1" t="s">
        <v>32</v>
      </c>
      <c r="D54" s="1" t="s">
        <v>33</v>
      </c>
      <c r="E54" s="1" t="s">
        <v>42</v>
      </c>
      <c r="F54" s="1" t="str">
        <f ca="1">IFERROR(__xludf.DUMMYFUNCTION("GOOGLETRANSLATE(E54,""fr"",""en"")"),"earring (pair)")</f>
        <v>earring (pair)</v>
      </c>
      <c r="G54" s="3">
        <v>5</v>
      </c>
      <c r="H54" s="1" t="s">
        <v>25</v>
      </c>
      <c r="I54" s="1" t="str">
        <f ca="1">IFERROR(__xludf.DUMMYFUNCTION("GOOGLETRANSLATE(H54,""fr"",""en"")"),"money")</f>
        <v>money</v>
      </c>
      <c r="J54" s="4">
        <v>4.51</v>
      </c>
      <c r="K54" s="4">
        <v>6.12</v>
      </c>
      <c r="L54" s="1" t="s">
        <v>39</v>
      </c>
      <c r="M54" s="1" t="str">
        <f ca="1">IFERROR(__xludf.DUMMYFUNCTION("GOOGLETRANSLATE(L54,""fr"",""en"")"),"No")</f>
        <v>No</v>
      </c>
      <c r="O54" s="1" t="str">
        <f ca="1">IFERROR(__xludf.DUMMYFUNCTION("GOOGLETRANSLATE(N54,""fr"",""en"")"),"#VALUE!")</f>
        <v>#VALUE!</v>
      </c>
      <c r="P54" s="1">
        <v>284.94</v>
      </c>
      <c r="Q54" s="1">
        <v>341.93</v>
      </c>
      <c r="R54" s="5">
        <f t="shared" si="5"/>
        <v>44520</v>
      </c>
    </row>
    <row r="55" spans="1:18" ht="14.25" customHeight="1" x14ac:dyDescent="0.45">
      <c r="A55" s="1" t="s">
        <v>166</v>
      </c>
      <c r="B55" s="2" t="s">
        <v>167</v>
      </c>
      <c r="C55" s="1" t="s">
        <v>32</v>
      </c>
      <c r="D55" s="1" t="s">
        <v>33</v>
      </c>
      <c r="E55" s="1" t="s">
        <v>24</v>
      </c>
      <c r="F55" s="1" t="str">
        <f ca="1">IFERROR(__xludf.DUMMYFUNCTION("GOOGLETRANSLATE(E55,""fr"",""en"")"),"bracelet")</f>
        <v>bracelet</v>
      </c>
      <c r="G55" s="3">
        <v>5</v>
      </c>
      <c r="H55" s="1" t="s">
        <v>19</v>
      </c>
      <c r="I55" s="1" t="str">
        <f ca="1">IFERROR(__xludf.DUMMYFUNCTION("GOOGLETRANSLATE(H55,""fr"",""en"")"),"gold")</f>
        <v>gold</v>
      </c>
      <c r="J55" s="4">
        <v>24.7</v>
      </c>
      <c r="K55" s="4">
        <v>29.01</v>
      </c>
      <c r="L55" s="1" t="s">
        <v>20</v>
      </c>
      <c r="M55" s="1" t="str">
        <f ca="1">IFERROR(__xludf.DUMMYFUNCTION("GOOGLETRANSLATE(L55,""fr"",""en"")"),"Yes")</f>
        <v>Yes</v>
      </c>
      <c r="N55" s="1" t="s">
        <v>21</v>
      </c>
      <c r="O55" s="1" t="str">
        <f ca="1">IFERROR(__xludf.DUMMYFUNCTION("GOOGLETRANSLATE(N55,""fr"",""en"")"),"amethyst")</f>
        <v>amethyst</v>
      </c>
      <c r="P55" s="1">
        <v>478.73</v>
      </c>
      <c r="Q55" s="1">
        <v>574.48</v>
      </c>
      <c r="R55" s="5">
        <f t="shared" si="5"/>
        <v>45259</v>
      </c>
    </row>
    <row r="56" spans="1:18" ht="14.25" customHeight="1" x14ac:dyDescent="0.45">
      <c r="A56" s="1" t="s">
        <v>168</v>
      </c>
      <c r="B56" s="2" t="s">
        <v>169</v>
      </c>
      <c r="C56" s="1" t="s">
        <v>16</v>
      </c>
      <c r="D56" s="1" t="s">
        <v>17</v>
      </c>
      <c r="E56" s="1" t="s">
        <v>18</v>
      </c>
      <c r="F56" s="1" t="str">
        <f ca="1">IFERROR(__xludf.DUMMYFUNCTION("GOOGLETRANSLATE(E56,""fr"",""en"")"),"earring (unit)")</f>
        <v>earring (unit)</v>
      </c>
      <c r="G56" s="3">
        <v>3</v>
      </c>
      <c r="H56" s="1" t="s">
        <v>19</v>
      </c>
      <c r="I56" s="1" t="str">
        <f ca="1">IFERROR(__xludf.DUMMYFUNCTION("GOOGLETRANSLATE(H56,""fr"",""en"")"),"gold")</f>
        <v>gold</v>
      </c>
      <c r="J56" s="4">
        <v>27.07</v>
      </c>
      <c r="K56" s="4">
        <v>33.590000000000003</v>
      </c>
      <c r="L56" s="1" t="s">
        <v>39</v>
      </c>
      <c r="M56" s="1" t="str">
        <f ca="1">IFERROR(__xludf.DUMMYFUNCTION("GOOGLETRANSLATE(L56,""fr"",""en"")"),"No")</f>
        <v>No</v>
      </c>
      <c r="O56" s="1" t="str">
        <f ca="1">IFERROR(__xludf.DUMMYFUNCTION("GOOGLETRANSLATE(N56,""fr"",""en"")"),"#VALUE!")</f>
        <v>#VALUE!</v>
      </c>
      <c r="P56" s="1">
        <v>2397.2800000000002</v>
      </c>
      <c r="Q56" s="1">
        <v>2876.74</v>
      </c>
      <c r="R56" s="5" t="s">
        <v>170</v>
      </c>
    </row>
    <row r="57" spans="1:18" ht="14.25" customHeight="1" x14ac:dyDescent="0.45">
      <c r="A57" s="1" t="s">
        <v>171</v>
      </c>
      <c r="B57" s="2" t="s">
        <v>172</v>
      </c>
      <c r="C57" s="1" t="s">
        <v>16</v>
      </c>
      <c r="D57" s="1" t="s">
        <v>17</v>
      </c>
      <c r="E57" s="1" t="s">
        <v>18</v>
      </c>
      <c r="F57" s="1" t="str">
        <f ca="1">IFERROR(__xludf.DUMMYFUNCTION("GOOGLETRANSLATE(E57,""fr"",""en"")"),"earring (unit)")</f>
        <v>earring (unit)</v>
      </c>
      <c r="G57" s="3">
        <v>3</v>
      </c>
      <c r="H57" s="1" t="s">
        <v>19</v>
      </c>
      <c r="I57" s="1" t="str">
        <f ca="1">IFERROR(__xludf.DUMMYFUNCTION("GOOGLETRANSLATE(H57,""fr"",""en"")"),"gold")</f>
        <v>gold</v>
      </c>
      <c r="J57" s="4">
        <v>72.489999999999995</v>
      </c>
      <c r="K57" s="4">
        <v>79.569999999999993</v>
      </c>
      <c r="L57" s="1" t="s">
        <v>39</v>
      </c>
      <c r="M57" s="1" t="str">
        <f ca="1">IFERROR(__xludf.DUMMYFUNCTION("GOOGLETRANSLATE(L57,""fr"",""en"")"),"No")</f>
        <v>No</v>
      </c>
      <c r="O57" s="1" t="str">
        <f ca="1">IFERROR(__xludf.DUMMYFUNCTION("GOOGLETRANSLATE(N57,""fr"",""en"")"),"#VALUE!")</f>
        <v>#VALUE!</v>
      </c>
      <c r="P57" s="1">
        <v>5418.55</v>
      </c>
      <c r="Q57" s="1">
        <v>6502.26</v>
      </c>
      <c r="R57" s="5" t="s">
        <v>173</v>
      </c>
    </row>
    <row r="58" spans="1:18" ht="14.25" customHeight="1" x14ac:dyDescent="0.45">
      <c r="A58" s="1" t="s">
        <v>174</v>
      </c>
      <c r="B58" s="2" t="s">
        <v>175</v>
      </c>
      <c r="C58" s="1" t="s">
        <v>61</v>
      </c>
      <c r="D58" s="1" t="s">
        <v>62</v>
      </c>
      <c r="E58" s="1" t="s">
        <v>18</v>
      </c>
      <c r="F58" s="1" t="str">
        <f ca="1">IFERROR(__xludf.DUMMYFUNCTION("GOOGLETRANSLATE(E58,""fr"",""en"")"),"earring (unit)")</f>
        <v>earring (unit)</v>
      </c>
      <c r="G58" s="3">
        <v>3</v>
      </c>
      <c r="H58" s="1" t="s">
        <v>46</v>
      </c>
      <c r="I58" s="1" t="str">
        <f ca="1">IFERROR(__xludf.DUMMYFUNCTION("GOOGLETRANSLATE(H58,""fr"",""en"")"),"gold plated")</f>
        <v>gold plated</v>
      </c>
      <c r="J58" s="4">
        <v>66.680000000000007</v>
      </c>
      <c r="K58" s="4">
        <v>69.17</v>
      </c>
      <c r="L58" s="1" t="s">
        <v>39</v>
      </c>
      <c r="M58" s="1" t="str">
        <f ca="1">IFERROR(__xludf.DUMMYFUNCTION("GOOGLETRANSLATE(L58,""fr"",""en"")"),"No")</f>
        <v>No</v>
      </c>
      <c r="O58" s="1" t="str">
        <f ca="1">IFERROR(__xludf.DUMMYFUNCTION("GOOGLETRANSLATE(N58,""fr"",""en"")"),"#VALUE!")</f>
        <v>#VALUE!</v>
      </c>
      <c r="P58" s="1">
        <v>2343.0500000000002</v>
      </c>
      <c r="Q58" s="1">
        <v>2811.66</v>
      </c>
      <c r="R58" s="5">
        <f t="shared" ref="R58:R59" si="6">B58+20</f>
        <v>45169</v>
      </c>
    </row>
    <row r="59" spans="1:18" ht="14.25" customHeight="1" x14ac:dyDescent="0.45">
      <c r="A59" s="1" t="s">
        <v>176</v>
      </c>
      <c r="B59" s="2" t="s">
        <v>177</v>
      </c>
      <c r="C59" s="1" t="s">
        <v>32</v>
      </c>
      <c r="D59" s="1" t="s">
        <v>33</v>
      </c>
      <c r="E59" s="1" t="s">
        <v>53</v>
      </c>
      <c r="F59" s="1" t="str">
        <f ca="1">IFERROR(__xludf.DUMMYFUNCTION("GOOGLETRANSLATE(E59,""fr"",""en"")"),"ring")</f>
        <v>ring</v>
      </c>
      <c r="G59" s="3">
        <v>5</v>
      </c>
      <c r="H59" s="1" t="s">
        <v>25</v>
      </c>
      <c r="I59" s="1" t="str">
        <f ca="1">IFERROR(__xludf.DUMMYFUNCTION("GOOGLETRANSLATE(H59,""fr"",""en"")"),"money")</f>
        <v>money</v>
      </c>
      <c r="J59" s="4">
        <v>33.71</v>
      </c>
      <c r="K59" s="4">
        <v>41.06</v>
      </c>
      <c r="L59" s="1" t="s">
        <v>20</v>
      </c>
      <c r="M59" s="1" t="str">
        <f ca="1">IFERROR(__xludf.DUMMYFUNCTION("GOOGLETRANSLATE(L59,""fr"",""en"")"),"Yes")</f>
        <v>Yes</v>
      </c>
      <c r="N59" s="1" t="s">
        <v>50</v>
      </c>
      <c r="O59" s="1" t="str">
        <f ca="1">IFERROR(__xludf.DUMMYFUNCTION("GOOGLETRANSLATE(N59,""fr"",""en"")"),"ruby")</f>
        <v>ruby</v>
      </c>
      <c r="P59" s="1">
        <v>2448.8000000000002</v>
      </c>
      <c r="Q59" s="1">
        <v>2938.56</v>
      </c>
      <c r="R59" s="5">
        <f t="shared" si="6"/>
        <v>44465</v>
      </c>
    </row>
    <row r="60" spans="1:18" ht="14.25" customHeight="1" x14ac:dyDescent="0.45">
      <c r="A60" s="1" t="s">
        <v>178</v>
      </c>
      <c r="B60" s="2" t="s">
        <v>179</v>
      </c>
      <c r="C60" s="1" t="s">
        <v>32</v>
      </c>
      <c r="D60" s="1" t="s">
        <v>33</v>
      </c>
      <c r="E60" s="1" t="s">
        <v>29</v>
      </c>
      <c r="F60" s="1" t="str">
        <f ca="1">IFERROR(__xludf.DUMMYFUNCTION("GOOGLETRANSLATE(E60,""fr"",""en"")"),"necklace (pendant + chain)")</f>
        <v>necklace (pendant + chain)</v>
      </c>
      <c r="G60" s="3">
        <v>3</v>
      </c>
      <c r="H60" s="1" t="s">
        <v>46</v>
      </c>
      <c r="I60" s="1" t="str">
        <f ca="1">IFERROR(__xludf.DUMMYFUNCTION("GOOGLETRANSLATE(H60,""fr"",""en"")"),"gold plated")</f>
        <v>gold plated</v>
      </c>
      <c r="J60" s="4">
        <v>72.16</v>
      </c>
      <c r="K60" s="4">
        <v>75.679999999999993</v>
      </c>
      <c r="L60" s="1" t="s">
        <v>20</v>
      </c>
      <c r="M60" s="1" t="str">
        <f ca="1">IFERROR(__xludf.DUMMYFUNCTION("GOOGLETRANSLATE(L60,""fr"",""en"")"),"Yes")</f>
        <v>Yes</v>
      </c>
      <c r="N60" s="1" t="s">
        <v>21</v>
      </c>
      <c r="O60" s="1" t="str">
        <f ca="1">IFERROR(__xludf.DUMMYFUNCTION("GOOGLETRANSLATE(N60,""fr"",""en"")"),"amethyst")</f>
        <v>amethyst</v>
      </c>
      <c r="P60" s="1">
        <v>4840.75</v>
      </c>
      <c r="Q60" s="1">
        <v>5808.9</v>
      </c>
      <c r="R60" s="5" t="s">
        <v>180</v>
      </c>
    </row>
    <row r="61" spans="1:18" ht="14.25" customHeight="1" x14ac:dyDescent="0.45">
      <c r="A61" s="1" t="s">
        <v>181</v>
      </c>
      <c r="B61" s="2" t="s">
        <v>182</v>
      </c>
      <c r="C61" s="1" t="s">
        <v>61</v>
      </c>
      <c r="D61" s="1" t="s">
        <v>62</v>
      </c>
      <c r="E61" s="1" t="s">
        <v>42</v>
      </c>
      <c r="F61" s="1" t="str">
        <f ca="1">IFERROR(__xludf.DUMMYFUNCTION("GOOGLETRANSLATE(E61,""fr"",""en"")"),"earring (pair)")</f>
        <v>earring (pair)</v>
      </c>
      <c r="G61" s="3">
        <v>4</v>
      </c>
      <c r="H61" s="1" t="s">
        <v>46</v>
      </c>
      <c r="I61" s="1" t="str">
        <f ca="1">IFERROR(__xludf.DUMMYFUNCTION("GOOGLETRANSLATE(H61,""fr"",""en"")"),"gold plated")</f>
        <v>gold plated</v>
      </c>
      <c r="J61" s="4">
        <v>61.05</v>
      </c>
      <c r="K61" s="4">
        <v>69.78</v>
      </c>
      <c r="L61" s="1" t="s">
        <v>20</v>
      </c>
      <c r="M61" s="1" t="str">
        <f ca="1">IFERROR(__xludf.DUMMYFUNCTION("GOOGLETRANSLATE(L61,""fr"",""en"")"),"Yes")</f>
        <v>Yes</v>
      </c>
      <c r="N61" s="1" t="s">
        <v>21</v>
      </c>
      <c r="O61" s="1" t="str">
        <f ca="1">IFERROR(__xludf.DUMMYFUNCTION("GOOGLETRANSLATE(N61,""fr"",""en"")"),"amethyst")</f>
        <v>amethyst</v>
      </c>
      <c r="P61" s="1">
        <v>3010.3</v>
      </c>
      <c r="Q61" s="1">
        <v>3612.36</v>
      </c>
      <c r="R61" s="5">
        <f>B61+20</f>
        <v>44296</v>
      </c>
    </row>
    <row r="62" spans="1:18" ht="14.25" customHeight="1" x14ac:dyDescent="0.45">
      <c r="A62" s="1" t="s">
        <v>183</v>
      </c>
      <c r="B62" s="2" t="s">
        <v>184</v>
      </c>
      <c r="C62" s="1" t="s">
        <v>32</v>
      </c>
      <c r="D62" s="1" t="s">
        <v>33</v>
      </c>
      <c r="E62" s="1" t="s">
        <v>42</v>
      </c>
      <c r="F62" s="1" t="str">
        <f ca="1">IFERROR(__xludf.DUMMYFUNCTION("GOOGLETRANSLATE(E62,""fr"",""en"")"),"earring (pair)")</f>
        <v>earring (pair)</v>
      </c>
      <c r="G62" s="3">
        <v>2</v>
      </c>
      <c r="H62" s="1" t="s">
        <v>25</v>
      </c>
      <c r="I62" s="1" t="str">
        <f ca="1">IFERROR(__xludf.DUMMYFUNCTION("GOOGLETRANSLATE(H62,""fr"",""en"")"),"money")</f>
        <v>money</v>
      </c>
      <c r="J62" s="4">
        <v>40.82</v>
      </c>
      <c r="K62" s="4">
        <v>47.72</v>
      </c>
      <c r="L62" s="1" t="s">
        <v>20</v>
      </c>
      <c r="M62" s="1" t="str">
        <f ca="1">IFERROR(__xludf.DUMMYFUNCTION("GOOGLETRANSLATE(L62,""fr"",""en"")"),"Yes")</f>
        <v>Yes</v>
      </c>
      <c r="O62" s="1" t="str">
        <f ca="1">IFERROR(__xludf.DUMMYFUNCTION("GOOGLETRANSLATE(N62,""fr"",""en"")"),"#VALUE!")</f>
        <v>#VALUE!</v>
      </c>
      <c r="P62" s="1">
        <v>2667.76</v>
      </c>
      <c r="Q62" s="1">
        <v>3201.31</v>
      </c>
      <c r="R62" s="5" t="s">
        <v>185</v>
      </c>
    </row>
    <row r="63" spans="1:18" ht="14.25" customHeight="1" x14ac:dyDescent="0.45">
      <c r="A63" s="1" t="s">
        <v>186</v>
      </c>
      <c r="B63" s="2" t="s">
        <v>187</v>
      </c>
      <c r="C63" s="1" t="s">
        <v>16</v>
      </c>
      <c r="D63" s="1" t="s">
        <v>17</v>
      </c>
      <c r="E63" s="1" t="s">
        <v>38</v>
      </c>
      <c r="F63" s="1" t="str">
        <f ca="1">IFERROR(__xludf.DUMMYFUNCTION("GOOGLETRANSLATE(E63,""fr"",""en"")"),"pendant")</f>
        <v>pendant</v>
      </c>
      <c r="G63" s="3">
        <v>5</v>
      </c>
      <c r="H63" s="1" t="s">
        <v>25</v>
      </c>
      <c r="I63" s="1" t="str">
        <f ca="1">IFERROR(__xludf.DUMMYFUNCTION("GOOGLETRANSLATE(H63,""fr"",""en"")"),"money")</f>
        <v>money</v>
      </c>
      <c r="J63" s="4">
        <v>36.340000000000003</v>
      </c>
      <c r="K63" s="4">
        <v>44.11</v>
      </c>
      <c r="L63" s="1" t="s">
        <v>39</v>
      </c>
      <c r="M63" s="1" t="str">
        <f ca="1">IFERROR(__xludf.DUMMYFUNCTION("GOOGLETRANSLATE(L63,""fr"",""en"")"),"No")</f>
        <v>No</v>
      </c>
      <c r="O63" s="1" t="str">
        <f ca="1">IFERROR(__xludf.DUMMYFUNCTION("GOOGLETRANSLATE(N63,""fr"",""en"")"),"#VALUE!")</f>
        <v>#VALUE!</v>
      </c>
      <c r="P63" s="1">
        <v>1864.14</v>
      </c>
      <c r="Q63" s="1">
        <v>2236.9699999999998</v>
      </c>
      <c r="R63" s="5">
        <f t="shared" ref="R63:R64" si="7">B63+20</f>
        <v>44836</v>
      </c>
    </row>
    <row r="64" spans="1:18" ht="14.25" customHeight="1" x14ac:dyDescent="0.45">
      <c r="A64" s="1" t="s">
        <v>188</v>
      </c>
      <c r="B64" s="2" t="s">
        <v>189</v>
      </c>
      <c r="C64" s="1" t="s">
        <v>61</v>
      </c>
      <c r="D64" s="1" t="s">
        <v>62</v>
      </c>
      <c r="E64" s="1" t="s">
        <v>29</v>
      </c>
      <c r="F64" s="1" t="str">
        <f ca="1">IFERROR(__xludf.DUMMYFUNCTION("GOOGLETRANSLATE(E64,""fr"",""en"")"),"necklace (pendant + chain)")</f>
        <v>necklace (pendant + chain)</v>
      </c>
      <c r="G64" s="3">
        <v>5</v>
      </c>
      <c r="H64" s="1" t="s">
        <v>19</v>
      </c>
      <c r="I64" s="1" t="str">
        <f ca="1">IFERROR(__xludf.DUMMYFUNCTION("GOOGLETRANSLATE(H64,""fr"",""en"")"),"gold")</f>
        <v>gold</v>
      </c>
      <c r="J64" s="4">
        <v>46.92</v>
      </c>
      <c r="K64" s="4">
        <v>55.1</v>
      </c>
      <c r="L64" s="1" t="s">
        <v>20</v>
      </c>
      <c r="M64" s="1" t="str">
        <f ca="1">IFERROR(__xludf.DUMMYFUNCTION("GOOGLETRANSLATE(L64,""fr"",""en"")"),"Yes")</f>
        <v>Yes</v>
      </c>
      <c r="N64" s="1" t="s">
        <v>21</v>
      </c>
      <c r="O64" s="1" t="str">
        <f ca="1">IFERROR(__xludf.DUMMYFUNCTION("GOOGLETRANSLATE(N64,""fr"",""en"")"),"amethyst")</f>
        <v>amethyst</v>
      </c>
      <c r="P64" s="1">
        <v>4392.79</v>
      </c>
      <c r="Q64" s="1">
        <v>5271.35</v>
      </c>
      <c r="R64" s="5">
        <f t="shared" si="7"/>
        <v>45173</v>
      </c>
    </row>
    <row r="65" spans="1:18" ht="14.25" customHeight="1" x14ac:dyDescent="0.45">
      <c r="A65" s="1" t="s">
        <v>190</v>
      </c>
      <c r="B65" s="2" t="s">
        <v>191</v>
      </c>
      <c r="C65" s="1" t="s">
        <v>61</v>
      </c>
      <c r="D65" s="1" t="s">
        <v>62</v>
      </c>
      <c r="E65" s="1" t="s">
        <v>38</v>
      </c>
      <c r="F65" s="1" t="str">
        <f ca="1">IFERROR(__xludf.DUMMYFUNCTION("GOOGLETRANSLATE(E65,""fr"",""en"")"),"pendant")</f>
        <v>pendant</v>
      </c>
      <c r="G65" s="3">
        <v>5</v>
      </c>
      <c r="H65" s="1" t="s">
        <v>46</v>
      </c>
      <c r="I65" s="1" t="str">
        <f ca="1">IFERROR(__xludf.DUMMYFUNCTION("GOOGLETRANSLATE(H65,""fr"",""en"")"),"gold plated")</f>
        <v>gold plated</v>
      </c>
      <c r="J65" s="4">
        <v>39.700000000000003</v>
      </c>
      <c r="K65" s="4">
        <v>40.74</v>
      </c>
      <c r="L65" s="1" t="s">
        <v>20</v>
      </c>
      <c r="M65" s="1" t="str">
        <f ca="1">IFERROR(__xludf.DUMMYFUNCTION("GOOGLETRANSLATE(L65,""fr"",""en"")"),"Yes")</f>
        <v>Yes</v>
      </c>
      <c r="N65" s="1" t="s">
        <v>34</v>
      </c>
      <c r="O65" s="1" t="str">
        <f ca="1">IFERROR(__xludf.DUMMYFUNCTION("GOOGLETRANSLATE(N65,""fr"",""en"")"),"diamond")</f>
        <v>diamond</v>
      </c>
      <c r="P65" s="1">
        <v>1545.14</v>
      </c>
      <c r="Q65" s="1">
        <v>1854.17</v>
      </c>
      <c r="R65" s="5" t="s">
        <v>192</v>
      </c>
    </row>
    <row r="66" spans="1:18" ht="14.25" customHeight="1" x14ac:dyDescent="0.45">
      <c r="A66" s="1" t="s">
        <v>193</v>
      </c>
      <c r="B66" s="2" t="s">
        <v>144</v>
      </c>
      <c r="C66" s="1" t="s">
        <v>61</v>
      </c>
      <c r="D66" s="1" t="s">
        <v>62</v>
      </c>
      <c r="E66" s="1" t="s">
        <v>18</v>
      </c>
      <c r="F66" s="1" t="str">
        <f ca="1">IFERROR(__xludf.DUMMYFUNCTION("GOOGLETRANSLATE(E66,""fr"",""en"")"),"earring (unit)")</f>
        <v>earring (unit)</v>
      </c>
      <c r="G66" s="3">
        <v>3</v>
      </c>
      <c r="H66" s="1" t="s">
        <v>46</v>
      </c>
      <c r="I66" s="1" t="str">
        <f ca="1">IFERROR(__xludf.DUMMYFUNCTION("GOOGLETRANSLATE(H66,""fr"",""en"")"),"gold plated")</f>
        <v>gold plated</v>
      </c>
      <c r="J66" s="4">
        <v>75.62</v>
      </c>
      <c r="K66" s="4">
        <v>83.84</v>
      </c>
      <c r="L66" s="1" t="s">
        <v>39</v>
      </c>
      <c r="M66" s="1" t="str">
        <f ca="1">IFERROR(__xludf.DUMMYFUNCTION("GOOGLETRANSLATE(L66,""fr"",""en"")"),"No")</f>
        <v>No</v>
      </c>
      <c r="O66" s="1" t="str">
        <f ca="1">IFERROR(__xludf.DUMMYFUNCTION("GOOGLETRANSLATE(N66,""fr"",""en"")"),"#VALUE!")</f>
        <v>#VALUE!</v>
      </c>
      <c r="P66" s="1">
        <v>5147.41</v>
      </c>
      <c r="Q66" s="1">
        <v>6176.89</v>
      </c>
      <c r="R66" s="5">
        <f t="shared" ref="R66:R68" si="8">B66+20</f>
        <v>44277</v>
      </c>
    </row>
    <row r="67" spans="1:18" ht="14.25" customHeight="1" x14ac:dyDescent="0.45">
      <c r="A67" s="1" t="s">
        <v>194</v>
      </c>
      <c r="B67" s="2" t="s">
        <v>195</v>
      </c>
      <c r="C67" s="1" t="s">
        <v>32</v>
      </c>
      <c r="D67" s="1" t="s">
        <v>33</v>
      </c>
      <c r="E67" s="1" t="s">
        <v>53</v>
      </c>
      <c r="F67" s="1" t="str">
        <f ca="1">IFERROR(__xludf.DUMMYFUNCTION("GOOGLETRANSLATE(E67,""fr"",""en"")"),"ring")</f>
        <v>ring</v>
      </c>
      <c r="G67" s="3">
        <v>2</v>
      </c>
      <c r="H67" s="1" t="s">
        <v>25</v>
      </c>
      <c r="I67" s="1" t="str">
        <f ca="1">IFERROR(__xludf.DUMMYFUNCTION("GOOGLETRANSLATE(H67,""fr"",""en"")"),"money")</f>
        <v>money</v>
      </c>
      <c r="J67" s="4">
        <v>42.66</v>
      </c>
      <c r="K67" s="4">
        <v>45.97</v>
      </c>
      <c r="L67" s="1" t="s">
        <v>39</v>
      </c>
      <c r="M67" s="1" t="str">
        <f ca="1">IFERROR(__xludf.DUMMYFUNCTION("GOOGLETRANSLATE(L67,""fr"",""en"")"),"No")</f>
        <v>No</v>
      </c>
      <c r="O67" s="1" t="str">
        <f ca="1">IFERROR(__xludf.DUMMYFUNCTION("GOOGLETRANSLATE(N67,""fr"",""en"")"),"#VALUE!")</f>
        <v>#VALUE!</v>
      </c>
      <c r="P67" s="1">
        <v>676.98</v>
      </c>
      <c r="Q67" s="1">
        <v>812.38</v>
      </c>
      <c r="R67" s="5">
        <f t="shared" si="8"/>
        <v>44405</v>
      </c>
    </row>
    <row r="68" spans="1:18" ht="14.25" customHeight="1" x14ac:dyDescent="0.45">
      <c r="A68" s="1" t="s">
        <v>196</v>
      </c>
      <c r="B68" s="2" t="s">
        <v>197</v>
      </c>
      <c r="C68" s="1" t="s">
        <v>16</v>
      </c>
      <c r="D68" s="1" t="s">
        <v>17</v>
      </c>
      <c r="E68" s="1" t="s">
        <v>42</v>
      </c>
      <c r="F68" s="1" t="str">
        <f ca="1">IFERROR(__xludf.DUMMYFUNCTION("GOOGLETRANSLATE(E68,""fr"",""en"")"),"earring (pair)")</f>
        <v>earring (pair)</v>
      </c>
      <c r="G68" s="3">
        <v>2</v>
      </c>
      <c r="H68" s="1" t="s">
        <v>25</v>
      </c>
      <c r="I68" s="1" t="str">
        <f ca="1">IFERROR(__xludf.DUMMYFUNCTION("GOOGLETRANSLATE(H68,""fr"",""en"")"),"money")</f>
        <v>money</v>
      </c>
      <c r="J68" s="4">
        <v>58.71</v>
      </c>
      <c r="K68" s="4">
        <v>59.02</v>
      </c>
      <c r="L68" s="1" t="s">
        <v>39</v>
      </c>
      <c r="M68" s="1" t="str">
        <f ca="1">IFERROR(__xludf.DUMMYFUNCTION("GOOGLETRANSLATE(L68,""fr"",""en"")"),"No")</f>
        <v>No</v>
      </c>
      <c r="O68" s="1" t="str">
        <f ca="1">IFERROR(__xludf.DUMMYFUNCTION("GOOGLETRANSLATE(N68,""fr"",""en"")"),"#VALUE!")</f>
        <v>#VALUE!</v>
      </c>
      <c r="P68" s="1">
        <v>4268.3599999999997</v>
      </c>
      <c r="Q68" s="1">
        <v>5122.03</v>
      </c>
      <c r="R68" s="5">
        <f t="shared" si="8"/>
        <v>45665</v>
      </c>
    </row>
    <row r="69" spans="1:18" ht="14.25" customHeight="1" x14ac:dyDescent="0.45">
      <c r="A69" s="1" t="s">
        <v>198</v>
      </c>
      <c r="B69" s="2" t="s">
        <v>199</v>
      </c>
      <c r="C69" s="1" t="s">
        <v>16</v>
      </c>
      <c r="D69" s="1" t="s">
        <v>17</v>
      </c>
      <c r="E69" s="1" t="s">
        <v>29</v>
      </c>
      <c r="F69" s="1" t="str">
        <f ca="1">IFERROR(__xludf.DUMMYFUNCTION("GOOGLETRANSLATE(E69,""fr"",""en"")"),"necklace (pendant + chain)")</f>
        <v>necklace (pendant + chain)</v>
      </c>
      <c r="G69" s="3">
        <v>4</v>
      </c>
      <c r="H69" s="1" t="s">
        <v>25</v>
      </c>
      <c r="I69" s="1" t="str">
        <f ca="1">IFERROR(__xludf.DUMMYFUNCTION("GOOGLETRANSLATE(H69,""fr"",""en"")"),"money")</f>
        <v>money</v>
      </c>
      <c r="J69" s="4">
        <v>6.4</v>
      </c>
      <c r="K69" s="4">
        <v>14.76</v>
      </c>
      <c r="L69" s="1" t="s">
        <v>20</v>
      </c>
      <c r="M69" s="1" t="str">
        <f ca="1">IFERROR(__xludf.DUMMYFUNCTION("GOOGLETRANSLATE(L69,""fr"",""en"")"),"Yes")</f>
        <v>Yes</v>
      </c>
      <c r="N69" s="1" t="s">
        <v>21</v>
      </c>
      <c r="O69" s="1" t="str">
        <f ca="1">IFERROR(__xludf.DUMMYFUNCTION("GOOGLETRANSLATE(N69,""fr"",""en"")"),"amethyst")</f>
        <v>amethyst</v>
      </c>
      <c r="P69" s="1">
        <v>528.13</v>
      </c>
      <c r="Q69" s="1">
        <v>633.76</v>
      </c>
      <c r="R69" s="5" t="s">
        <v>200</v>
      </c>
    </row>
    <row r="70" spans="1:18" ht="14.25" customHeight="1" x14ac:dyDescent="0.45">
      <c r="A70" s="1" t="s">
        <v>201</v>
      </c>
      <c r="B70" s="2" t="s">
        <v>202</v>
      </c>
      <c r="C70" s="1" t="s">
        <v>32</v>
      </c>
      <c r="D70" s="1" t="s">
        <v>33</v>
      </c>
      <c r="E70" s="1" t="s">
        <v>53</v>
      </c>
      <c r="F70" s="1" t="str">
        <f ca="1">IFERROR(__xludf.DUMMYFUNCTION("GOOGLETRANSLATE(E70,""fr"",""en"")"),"ring")</f>
        <v>ring</v>
      </c>
      <c r="G70" s="3">
        <v>2</v>
      </c>
      <c r="H70" s="1" t="s">
        <v>46</v>
      </c>
      <c r="I70" s="1" t="str">
        <f ca="1">IFERROR(__xludf.DUMMYFUNCTION("GOOGLETRANSLATE(H70,""fr"",""en"")"),"gold plated")</f>
        <v>gold plated</v>
      </c>
      <c r="J70" s="4">
        <v>71.11</v>
      </c>
      <c r="K70" s="4">
        <v>76.58</v>
      </c>
      <c r="L70" s="1" t="s">
        <v>39</v>
      </c>
      <c r="M70" s="1" t="str">
        <f ca="1">IFERROR(__xludf.DUMMYFUNCTION("GOOGLETRANSLATE(L70,""fr"",""en"")"),"No")</f>
        <v>No</v>
      </c>
      <c r="O70" s="1" t="str">
        <f ca="1">IFERROR(__xludf.DUMMYFUNCTION("GOOGLETRANSLATE(N70,""fr"",""en"")"),"#VALUE!")</f>
        <v>#VALUE!</v>
      </c>
      <c r="P70" s="1">
        <v>4190.8999999999996</v>
      </c>
      <c r="Q70" s="1">
        <v>5029.08</v>
      </c>
      <c r="R70" s="5">
        <f>B70+20</f>
        <v>44798</v>
      </c>
    </row>
    <row r="71" spans="1:18" ht="14.25" customHeight="1" x14ac:dyDescent="0.45">
      <c r="A71" s="1" t="s">
        <v>203</v>
      </c>
      <c r="B71" s="2" t="s">
        <v>204</v>
      </c>
      <c r="C71" s="1" t="s">
        <v>32</v>
      </c>
      <c r="D71" s="1" t="s">
        <v>33</v>
      </c>
      <c r="E71" s="1" t="s">
        <v>29</v>
      </c>
      <c r="F71" s="1" t="str">
        <f ca="1">IFERROR(__xludf.DUMMYFUNCTION("GOOGLETRANSLATE(E71,""fr"",""en"")"),"necklace (pendant + chain)")</f>
        <v>necklace (pendant + chain)</v>
      </c>
      <c r="G71" s="3">
        <v>4</v>
      </c>
      <c r="H71" s="1" t="s">
        <v>25</v>
      </c>
      <c r="I71" s="1" t="str">
        <f ca="1">IFERROR(__xludf.DUMMYFUNCTION("GOOGLETRANSLATE(H71,""fr"",""en"")"),"money")</f>
        <v>money</v>
      </c>
      <c r="J71" s="4">
        <v>48.63</v>
      </c>
      <c r="K71" s="4">
        <v>49.3</v>
      </c>
      <c r="L71" s="1" t="s">
        <v>20</v>
      </c>
      <c r="M71" s="1" t="str">
        <f ca="1">IFERROR(__xludf.DUMMYFUNCTION("GOOGLETRANSLATE(L71,""fr"",""en"")"),"Yes")</f>
        <v>Yes</v>
      </c>
      <c r="N71" s="1" t="s">
        <v>70</v>
      </c>
      <c r="O71" s="1" t="str">
        <f ca="1">IFERROR(__xludf.DUMMYFUNCTION("GOOGLETRANSLATE(N71,""fr"",""en"")"),"emerald")</f>
        <v>emerald</v>
      </c>
      <c r="P71" s="1">
        <v>1983.37</v>
      </c>
      <c r="Q71" s="1">
        <v>2380.04</v>
      </c>
      <c r="R71" s="5" t="s">
        <v>205</v>
      </c>
    </row>
    <row r="72" spans="1:18" ht="14.25" customHeight="1" x14ac:dyDescent="0.45">
      <c r="A72" s="1" t="s">
        <v>206</v>
      </c>
      <c r="B72" s="2" t="s">
        <v>207</v>
      </c>
      <c r="C72" s="1" t="s">
        <v>16</v>
      </c>
      <c r="D72" s="1" t="s">
        <v>17</v>
      </c>
      <c r="E72" s="1" t="s">
        <v>18</v>
      </c>
      <c r="F72" s="1" t="str">
        <f ca="1">IFERROR(__xludf.DUMMYFUNCTION("GOOGLETRANSLATE(E72,""fr"",""en"")"),"earring (unit)")</f>
        <v>earring (unit)</v>
      </c>
      <c r="G72" s="3">
        <v>2</v>
      </c>
      <c r="H72" s="1" t="s">
        <v>25</v>
      </c>
      <c r="I72" s="1" t="str">
        <f ca="1">IFERROR(__xludf.DUMMYFUNCTION("GOOGLETRANSLATE(H72,""fr"",""en"")"),"money")</f>
        <v>money</v>
      </c>
      <c r="J72" s="4">
        <v>63.34</v>
      </c>
      <c r="K72" s="4">
        <v>64.44</v>
      </c>
      <c r="L72" s="1" t="s">
        <v>20</v>
      </c>
      <c r="M72" s="1" t="str">
        <f ca="1">IFERROR(__xludf.DUMMYFUNCTION("GOOGLETRANSLATE(L72,""fr"",""en"")"),"Yes")</f>
        <v>Yes</v>
      </c>
      <c r="N72" s="1" t="s">
        <v>70</v>
      </c>
      <c r="O72" s="1" t="str">
        <f ca="1">IFERROR(__xludf.DUMMYFUNCTION("GOOGLETRANSLATE(N72,""fr"",""en"")"),"emerald")</f>
        <v>emerald</v>
      </c>
      <c r="P72" s="1">
        <v>753.98</v>
      </c>
      <c r="Q72" s="1">
        <v>904.78</v>
      </c>
      <c r="R72" s="5">
        <f t="shared" ref="R72:R74" si="9">B72+20</f>
        <v>44989</v>
      </c>
    </row>
    <row r="73" spans="1:18" ht="14.25" customHeight="1" x14ac:dyDescent="0.45">
      <c r="A73" s="1" t="s">
        <v>208</v>
      </c>
      <c r="B73" s="2" t="s">
        <v>209</v>
      </c>
      <c r="C73" s="1" t="s">
        <v>61</v>
      </c>
      <c r="D73" s="1" t="s">
        <v>62</v>
      </c>
      <c r="E73" s="1" t="s">
        <v>18</v>
      </c>
      <c r="F73" s="1" t="str">
        <f ca="1">IFERROR(__xludf.DUMMYFUNCTION("GOOGLETRANSLATE(E73,""fr"",""en"")"),"earring (unit)")</f>
        <v>earring (unit)</v>
      </c>
      <c r="G73" s="3">
        <v>1</v>
      </c>
      <c r="H73" s="1" t="s">
        <v>46</v>
      </c>
      <c r="I73" s="1" t="str">
        <f ca="1">IFERROR(__xludf.DUMMYFUNCTION("GOOGLETRANSLATE(H73,""fr"",""en"")"),"gold plated")</f>
        <v>gold plated</v>
      </c>
      <c r="J73" s="4">
        <v>72.430000000000007</v>
      </c>
      <c r="K73" s="4">
        <v>73.160000000000011</v>
      </c>
      <c r="L73" s="1" t="s">
        <v>20</v>
      </c>
      <c r="M73" s="1" t="str">
        <f ca="1">IFERROR(__xludf.DUMMYFUNCTION("GOOGLETRANSLATE(L73,""fr"",""en"")"),"Yes")</f>
        <v>Yes</v>
      </c>
      <c r="N73" s="1" t="s">
        <v>21</v>
      </c>
      <c r="O73" s="1" t="str">
        <f ca="1">IFERROR(__xludf.DUMMYFUNCTION("GOOGLETRANSLATE(N73,""fr"",""en"")"),"amethyst")</f>
        <v>amethyst</v>
      </c>
      <c r="P73" s="1">
        <v>6124.83</v>
      </c>
      <c r="Q73" s="1">
        <v>7349.8</v>
      </c>
      <c r="R73" s="5">
        <f t="shared" si="9"/>
        <v>44091</v>
      </c>
    </row>
    <row r="74" spans="1:18" ht="14.25" customHeight="1" x14ac:dyDescent="0.45">
      <c r="A74" s="1" t="s">
        <v>210</v>
      </c>
      <c r="B74" s="2" t="s">
        <v>211</v>
      </c>
      <c r="C74" s="1" t="s">
        <v>32</v>
      </c>
      <c r="D74" s="1" t="s">
        <v>33</v>
      </c>
      <c r="E74" s="1" t="s">
        <v>53</v>
      </c>
      <c r="F74" s="1" t="str">
        <f ca="1">IFERROR(__xludf.DUMMYFUNCTION("GOOGLETRANSLATE(E74,""fr"",""en"")"),"ring")</f>
        <v>ring</v>
      </c>
      <c r="G74" s="3">
        <v>2</v>
      </c>
      <c r="H74" s="1" t="s">
        <v>19</v>
      </c>
      <c r="I74" s="1" t="str">
        <f ca="1">IFERROR(__xludf.DUMMYFUNCTION("GOOGLETRANSLATE(H74,""fr"",""en"")"),"gold")</f>
        <v>gold</v>
      </c>
      <c r="J74" s="4">
        <v>21.11</v>
      </c>
      <c r="K74" s="4">
        <v>26.44</v>
      </c>
      <c r="L74" s="1" t="s">
        <v>20</v>
      </c>
      <c r="M74" s="1" t="str">
        <f ca="1">IFERROR(__xludf.DUMMYFUNCTION("GOOGLETRANSLATE(L74,""fr"",""en"")"),"Yes")</f>
        <v>Yes</v>
      </c>
      <c r="N74" s="1" t="s">
        <v>70</v>
      </c>
      <c r="O74" s="1" t="str">
        <f ca="1">IFERROR(__xludf.DUMMYFUNCTION("GOOGLETRANSLATE(N74,""fr"",""en"")"),"emerald")</f>
        <v>emerald</v>
      </c>
      <c r="P74" s="1">
        <v>2506.89</v>
      </c>
      <c r="Q74" s="1">
        <v>3008.27</v>
      </c>
      <c r="R74" s="5">
        <f t="shared" si="9"/>
        <v>43941</v>
      </c>
    </row>
    <row r="75" spans="1:18" ht="14.25" customHeight="1" x14ac:dyDescent="0.45">
      <c r="A75" s="1" t="s">
        <v>212</v>
      </c>
      <c r="B75" s="2" t="s">
        <v>213</v>
      </c>
      <c r="C75" s="1" t="s">
        <v>32</v>
      </c>
      <c r="D75" s="1" t="s">
        <v>33</v>
      </c>
      <c r="E75" s="1" t="s">
        <v>42</v>
      </c>
      <c r="F75" s="1" t="str">
        <f ca="1">IFERROR(__xludf.DUMMYFUNCTION("GOOGLETRANSLATE(E75,""fr"",""en"")"),"earring (pair)")</f>
        <v>earring (pair)</v>
      </c>
      <c r="G75" s="3">
        <v>5</v>
      </c>
      <c r="H75" s="1" t="s">
        <v>19</v>
      </c>
      <c r="I75" s="1" t="str">
        <f ca="1">IFERROR(__xludf.DUMMYFUNCTION("GOOGLETRANSLATE(H75,""fr"",""en"")"),"gold")</f>
        <v>gold</v>
      </c>
      <c r="J75" s="4">
        <v>14.81</v>
      </c>
      <c r="K75" s="4">
        <v>15.9</v>
      </c>
      <c r="L75" s="1" t="s">
        <v>20</v>
      </c>
      <c r="M75" s="1" t="str">
        <f ca="1">IFERROR(__xludf.DUMMYFUNCTION("GOOGLETRANSLATE(L75,""fr"",""en"")"),"Yes")</f>
        <v>Yes</v>
      </c>
      <c r="N75" s="1" t="s">
        <v>34</v>
      </c>
      <c r="O75" s="1" t="str">
        <f ca="1">IFERROR(__xludf.DUMMYFUNCTION("GOOGLETRANSLATE(N75,""fr"",""en"")"),"diamond")</f>
        <v>diamond</v>
      </c>
      <c r="P75" s="1">
        <v>1503.12</v>
      </c>
      <c r="Q75" s="1">
        <v>1803.74</v>
      </c>
      <c r="R75" s="5" t="s">
        <v>214</v>
      </c>
    </row>
    <row r="76" spans="1:18" ht="14.25" customHeight="1" x14ac:dyDescent="0.45">
      <c r="A76" s="1" t="s">
        <v>215</v>
      </c>
      <c r="B76" s="2" t="s">
        <v>216</v>
      </c>
      <c r="C76" s="1" t="s">
        <v>16</v>
      </c>
      <c r="D76" s="1" t="s">
        <v>17</v>
      </c>
      <c r="E76" s="1" t="s">
        <v>42</v>
      </c>
      <c r="F76" s="1" t="str">
        <f ca="1">IFERROR(__xludf.DUMMYFUNCTION("GOOGLETRANSLATE(E76,""fr"",""en"")"),"earring (pair)")</f>
        <v>earring (pair)</v>
      </c>
      <c r="G76" s="3">
        <v>2</v>
      </c>
      <c r="H76" s="1" t="s">
        <v>19</v>
      </c>
      <c r="I76" s="1" t="str">
        <f ca="1">IFERROR(__xludf.DUMMYFUNCTION("GOOGLETRANSLATE(H76,""fr"",""en"")"),"gold")</f>
        <v>gold</v>
      </c>
      <c r="J76" s="4">
        <v>80.19</v>
      </c>
      <c r="K76" s="4">
        <v>83.899999999999991</v>
      </c>
      <c r="L76" s="1" t="s">
        <v>20</v>
      </c>
      <c r="M76" s="1" t="str">
        <f ca="1">IFERROR(__xludf.DUMMYFUNCTION("GOOGLETRANSLATE(L76,""fr"",""en"")"),"Yes")</f>
        <v>Yes</v>
      </c>
      <c r="O76" s="1" t="str">
        <f ca="1">IFERROR(__xludf.DUMMYFUNCTION("GOOGLETRANSLATE(N76,""fr"",""en"")"),"#VALUE!")</f>
        <v>#VALUE!</v>
      </c>
      <c r="P76" s="1">
        <v>5990.5</v>
      </c>
      <c r="Q76" s="1">
        <v>7188.6</v>
      </c>
      <c r="R76" s="5">
        <f>B76+20</f>
        <v>44432</v>
      </c>
    </row>
    <row r="77" spans="1:18" ht="14.25" customHeight="1" x14ac:dyDescent="0.45">
      <c r="A77" s="1" t="s">
        <v>217</v>
      </c>
      <c r="B77" s="2" t="s">
        <v>218</v>
      </c>
      <c r="C77" s="1" t="s">
        <v>32</v>
      </c>
      <c r="D77" s="1" t="s">
        <v>33</v>
      </c>
      <c r="E77" s="1" t="s">
        <v>29</v>
      </c>
      <c r="F77" s="1" t="str">
        <f ca="1">IFERROR(__xludf.DUMMYFUNCTION("GOOGLETRANSLATE(E77,""fr"",""en"")"),"necklace (pendant + chain)")</f>
        <v>necklace (pendant + chain)</v>
      </c>
      <c r="G77" s="3">
        <v>1</v>
      </c>
      <c r="H77" s="1" t="s">
        <v>25</v>
      </c>
      <c r="I77" s="1" t="str">
        <f ca="1">IFERROR(__xludf.DUMMYFUNCTION("GOOGLETRANSLATE(H77,""fr"",""en"")"),"money")</f>
        <v>money</v>
      </c>
      <c r="J77" s="4">
        <v>70.59</v>
      </c>
      <c r="K77" s="4">
        <v>79.83</v>
      </c>
      <c r="L77" s="1" t="s">
        <v>20</v>
      </c>
      <c r="M77" s="1" t="str">
        <f ca="1">IFERROR(__xludf.DUMMYFUNCTION("GOOGLETRANSLATE(L77,""fr"",""en"")"),"Yes")</f>
        <v>Yes</v>
      </c>
      <c r="N77" s="1" t="s">
        <v>43</v>
      </c>
      <c r="O77" s="1" t="str">
        <f ca="1">IFERROR(__xludf.DUMMYFUNCTION("GOOGLETRANSLATE(N77,""fr"",""en"")"),"topaz")</f>
        <v>topaz</v>
      </c>
      <c r="P77" s="1">
        <v>3652.14</v>
      </c>
      <c r="Q77" s="1">
        <v>4382.57</v>
      </c>
      <c r="R77" s="5" t="s">
        <v>219</v>
      </c>
    </row>
    <row r="78" spans="1:18" ht="14.25" customHeight="1" x14ac:dyDescent="0.45">
      <c r="A78" s="1" t="s">
        <v>220</v>
      </c>
      <c r="B78" s="2" t="s">
        <v>221</v>
      </c>
      <c r="C78" s="1" t="s">
        <v>61</v>
      </c>
      <c r="D78" s="1" t="s">
        <v>62</v>
      </c>
      <c r="E78" s="1" t="s">
        <v>18</v>
      </c>
      <c r="F78" s="1" t="str">
        <f ca="1">IFERROR(__xludf.DUMMYFUNCTION("GOOGLETRANSLATE(E78,""fr"",""en"")"),"earring (unit)")</f>
        <v>earring (unit)</v>
      </c>
      <c r="G78" s="3">
        <v>2</v>
      </c>
      <c r="H78" s="1" t="s">
        <v>25</v>
      </c>
      <c r="I78" s="1" t="str">
        <f ca="1">IFERROR(__xludf.DUMMYFUNCTION("GOOGLETRANSLATE(H78,""fr"",""en"")"),"money")</f>
        <v>money</v>
      </c>
      <c r="J78" s="4">
        <v>76.11</v>
      </c>
      <c r="K78" s="4">
        <v>76.44</v>
      </c>
      <c r="L78" s="1" t="s">
        <v>20</v>
      </c>
      <c r="M78" s="1" t="str">
        <f ca="1">IFERROR(__xludf.DUMMYFUNCTION("GOOGLETRANSLATE(L78,""fr"",""en"")"),"Yes")</f>
        <v>Yes</v>
      </c>
      <c r="N78" s="1" t="s">
        <v>21</v>
      </c>
      <c r="O78" s="1" t="str">
        <f ca="1">IFERROR(__xludf.DUMMYFUNCTION("GOOGLETRANSLATE(N78,""fr"",""en"")"),"amethyst")</f>
        <v>amethyst</v>
      </c>
      <c r="P78" s="1">
        <v>1618.72</v>
      </c>
      <c r="Q78" s="1">
        <v>1942.46</v>
      </c>
      <c r="R78" s="5">
        <f t="shared" ref="R78:R79" si="10">B78+20</f>
        <v>44736</v>
      </c>
    </row>
    <row r="79" spans="1:18" ht="14.25" customHeight="1" x14ac:dyDescent="0.45">
      <c r="A79" s="1" t="s">
        <v>222</v>
      </c>
      <c r="B79" s="2" t="s">
        <v>223</v>
      </c>
      <c r="C79" s="1" t="s">
        <v>16</v>
      </c>
      <c r="D79" s="1" t="s">
        <v>17</v>
      </c>
      <c r="E79" s="1" t="s">
        <v>38</v>
      </c>
      <c r="F79" s="1" t="str">
        <f ca="1">IFERROR(__xludf.DUMMYFUNCTION("GOOGLETRANSLATE(E79,""fr"",""en"")"),"pendant")</f>
        <v>pendant</v>
      </c>
      <c r="G79" s="3">
        <v>4</v>
      </c>
      <c r="H79" s="1" t="s">
        <v>46</v>
      </c>
      <c r="I79" s="1" t="str">
        <f ca="1">IFERROR(__xludf.DUMMYFUNCTION("GOOGLETRANSLATE(H79,""fr"",""en"")"),"gold plated")</f>
        <v>gold plated</v>
      </c>
      <c r="J79" s="4">
        <v>28.11</v>
      </c>
      <c r="K79" s="4">
        <v>34.96</v>
      </c>
      <c r="L79" s="1" t="s">
        <v>20</v>
      </c>
      <c r="M79" s="1" t="str">
        <f ca="1">IFERROR(__xludf.DUMMYFUNCTION("GOOGLETRANSLATE(L79,""fr"",""en"")"),"Yes")</f>
        <v>Yes</v>
      </c>
      <c r="O79" s="1" t="str">
        <f ca="1">IFERROR(__xludf.DUMMYFUNCTION("GOOGLETRANSLATE(N79,""fr"",""en"")"),"#VALUE!")</f>
        <v>#VALUE!</v>
      </c>
      <c r="P79" s="1">
        <v>1041.78</v>
      </c>
      <c r="Q79" s="1">
        <v>1250.1400000000001</v>
      </c>
      <c r="R79" s="5">
        <f t="shared" si="10"/>
        <v>45128</v>
      </c>
    </row>
    <row r="80" spans="1:18" ht="14.25" customHeight="1" x14ac:dyDescent="0.45">
      <c r="A80" s="1" t="s">
        <v>224</v>
      </c>
      <c r="B80" s="2" t="s">
        <v>225</v>
      </c>
      <c r="C80" s="1" t="s">
        <v>32</v>
      </c>
      <c r="D80" s="1" t="s">
        <v>33</v>
      </c>
      <c r="E80" s="1" t="s">
        <v>29</v>
      </c>
      <c r="F80" s="1" t="str">
        <f ca="1">IFERROR(__xludf.DUMMYFUNCTION("GOOGLETRANSLATE(E80,""fr"",""en"")"),"necklace (pendant + chain)")</f>
        <v>necklace (pendant + chain)</v>
      </c>
      <c r="G80" s="3">
        <v>1</v>
      </c>
      <c r="H80" s="1" t="s">
        <v>19</v>
      </c>
      <c r="I80" s="1" t="str">
        <f ca="1">IFERROR(__xludf.DUMMYFUNCTION("GOOGLETRANSLATE(H80,""fr"",""en"")"),"gold")</f>
        <v>gold</v>
      </c>
      <c r="J80" s="4">
        <v>57.95</v>
      </c>
      <c r="K80" s="4">
        <v>67.900000000000006</v>
      </c>
      <c r="L80" s="1" t="s">
        <v>20</v>
      </c>
      <c r="M80" s="1" t="str">
        <f ca="1">IFERROR(__xludf.DUMMYFUNCTION("GOOGLETRANSLATE(L80,""fr"",""en"")"),"Yes")</f>
        <v>Yes</v>
      </c>
      <c r="N80" s="1" t="s">
        <v>43</v>
      </c>
      <c r="O80" s="1" t="str">
        <f ca="1">IFERROR(__xludf.DUMMYFUNCTION("GOOGLETRANSLATE(N80,""fr"",""en"")"),"topaz")</f>
        <v>topaz</v>
      </c>
      <c r="P80" s="1">
        <v>1377.35</v>
      </c>
      <c r="Q80" s="1">
        <v>1652.82</v>
      </c>
      <c r="R80" s="5" t="s">
        <v>226</v>
      </c>
    </row>
    <row r="81" spans="1:18" ht="14.25" customHeight="1" x14ac:dyDescent="0.45">
      <c r="A81" s="1" t="s">
        <v>227</v>
      </c>
      <c r="B81" s="2" t="s">
        <v>228</v>
      </c>
      <c r="C81" s="1" t="s">
        <v>16</v>
      </c>
      <c r="D81" s="1" t="s">
        <v>17</v>
      </c>
      <c r="E81" s="1" t="s">
        <v>29</v>
      </c>
      <c r="F81" s="1" t="str">
        <f ca="1">IFERROR(__xludf.DUMMYFUNCTION("GOOGLETRANSLATE(E81,""fr"",""en"")"),"necklace (pendant + chain)")</f>
        <v>necklace (pendant + chain)</v>
      </c>
      <c r="G81" s="3">
        <v>4</v>
      </c>
      <c r="H81" s="1" t="s">
        <v>25</v>
      </c>
      <c r="I81" s="1" t="str">
        <f ca="1">IFERROR(__xludf.DUMMYFUNCTION("GOOGLETRANSLATE(H81,""fr"",""en"")"),"money")</f>
        <v>money</v>
      </c>
      <c r="J81" s="4">
        <v>7.95</v>
      </c>
      <c r="K81" s="4">
        <v>13.69</v>
      </c>
      <c r="L81" s="1" t="s">
        <v>39</v>
      </c>
      <c r="M81" s="1" t="str">
        <f ca="1">IFERROR(__xludf.DUMMYFUNCTION("GOOGLETRANSLATE(L81,""fr"",""en"")"),"No")</f>
        <v>No</v>
      </c>
      <c r="O81" s="1" t="str">
        <f ca="1">IFERROR(__xludf.DUMMYFUNCTION("GOOGLETRANSLATE(N81,""fr"",""en"")"),"#VALUE!")</f>
        <v>#VALUE!</v>
      </c>
      <c r="P81" s="1">
        <v>591.41999999999996</v>
      </c>
      <c r="Q81" s="1">
        <v>709.7</v>
      </c>
      <c r="R81" s="5" t="s">
        <v>229</v>
      </c>
    </row>
    <row r="82" spans="1:18" ht="14.25" customHeight="1" x14ac:dyDescent="0.45">
      <c r="A82" s="1" t="s">
        <v>230</v>
      </c>
      <c r="B82" s="2" t="s">
        <v>231</v>
      </c>
      <c r="C82" s="1" t="s">
        <v>16</v>
      </c>
      <c r="D82" s="1" t="s">
        <v>17</v>
      </c>
      <c r="E82" s="1" t="s">
        <v>42</v>
      </c>
      <c r="F82" s="1" t="str">
        <f ca="1">IFERROR(__xludf.DUMMYFUNCTION("GOOGLETRANSLATE(E82,""fr"",""en"")"),"earring (pair)")</f>
        <v>earring (pair)</v>
      </c>
      <c r="G82" s="3">
        <v>2</v>
      </c>
      <c r="H82" s="1" t="s">
        <v>25</v>
      </c>
      <c r="I82" s="1" t="str">
        <f ca="1">IFERROR(__xludf.DUMMYFUNCTION("GOOGLETRANSLATE(H82,""fr"",""en"")"),"money")</f>
        <v>money</v>
      </c>
      <c r="J82" s="4">
        <v>16.399999999999999</v>
      </c>
      <c r="K82" s="4">
        <v>24.58</v>
      </c>
      <c r="L82" s="1" t="s">
        <v>39</v>
      </c>
      <c r="M82" s="1" t="str">
        <f ca="1">IFERROR(__xludf.DUMMYFUNCTION("GOOGLETRANSLATE(L82,""fr"",""en"")"),"No")</f>
        <v>No</v>
      </c>
      <c r="O82" s="1" t="str">
        <f ca="1">IFERROR(__xludf.DUMMYFUNCTION("GOOGLETRANSLATE(N82,""fr"",""en"")"),"#VALUE!")</f>
        <v>#VALUE!</v>
      </c>
      <c r="P82" s="1">
        <v>1306.3399999999999</v>
      </c>
      <c r="Q82" s="1">
        <v>1567.61</v>
      </c>
      <c r="R82" s="5" t="s">
        <v>232</v>
      </c>
    </row>
    <row r="83" spans="1:18" ht="14.25" customHeight="1" x14ac:dyDescent="0.45">
      <c r="A83" s="1" t="s">
        <v>233</v>
      </c>
      <c r="B83" s="2" t="s">
        <v>234</v>
      </c>
      <c r="C83" s="1" t="s">
        <v>16</v>
      </c>
      <c r="D83" s="1" t="s">
        <v>17</v>
      </c>
      <c r="E83" s="1" t="s">
        <v>24</v>
      </c>
      <c r="F83" s="1" t="str">
        <f ca="1">IFERROR(__xludf.DUMMYFUNCTION("GOOGLETRANSLATE(E83,""fr"",""en"")"),"bracelet")</f>
        <v>bracelet</v>
      </c>
      <c r="G83" s="3">
        <v>3</v>
      </c>
      <c r="H83" s="1" t="s">
        <v>19</v>
      </c>
      <c r="I83" s="1" t="str">
        <f ca="1">IFERROR(__xludf.DUMMYFUNCTION("GOOGLETRANSLATE(H83,""fr"",""en"")"),"gold")</f>
        <v>gold</v>
      </c>
      <c r="J83" s="4">
        <v>52.85</v>
      </c>
      <c r="K83" s="4">
        <v>58.87</v>
      </c>
      <c r="L83" s="1" t="s">
        <v>20</v>
      </c>
      <c r="M83" s="1" t="str">
        <f ca="1">IFERROR(__xludf.DUMMYFUNCTION("GOOGLETRANSLATE(L83,""fr"",""en"")"),"Yes")</f>
        <v>Yes</v>
      </c>
      <c r="O83" s="1" t="str">
        <f ca="1">IFERROR(__xludf.DUMMYFUNCTION("GOOGLETRANSLATE(N83,""fr"",""en"")"),"#VALUE!")</f>
        <v>#VALUE!</v>
      </c>
      <c r="P83" s="1">
        <v>5650.76</v>
      </c>
      <c r="Q83" s="1">
        <v>6780.91</v>
      </c>
      <c r="R83" s="5">
        <f t="shared" ref="R83:R85" si="11">B83+20</f>
        <v>44777</v>
      </c>
    </row>
    <row r="84" spans="1:18" ht="14.25" customHeight="1" x14ac:dyDescent="0.45">
      <c r="A84" s="1" t="s">
        <v>235</v>
      </c>
      <c r="B84" s="2" t="s">
        <v>236</v>
      </c>
      <c r="C84" s="1" t="s">
        <v>61</v>
      </c>
      <c r="D84" s="1" t="s">
        <v>62</v>
      </c>
      <c r="E84" s="1" t="s">
        <v>24</v>
      </c>
      <c r="F84" s="1" t="str">
        <f ca="1">IFERROR(__xludf.DUMMYFUNCTION("GOOGLETRANSLATE(E84,""fr"",""en"")"),"bracelet")</f>
        <v>bracelet</v>
      </c>
      <c r="G84" s="3">
        <v>1</v>
      </c>
      <c r="H84" s="1" t="s">
        <v>46</v>
      </c>
      <c r="I84" s="1" t="str">
        <f ca="1">IFERROR(__xludf.DUMMYFUNCTION("GOOGLETRANSLATE(H84,""fr"",""en"")"),"gold plated")</f>
        <v>gold plated</v>
      </c>
      <c r="J84" s="4">
        <v>33.32</v>
      </c>
      <c r="K84" s="4">
        <v>38.979999999999997</v>
      </c>
      <c r="L84" s="1" t="s">
        <v>20</v>
      </c>
      <c r="M84" s="1" t="str">
        <f ca="1">IFERROR(__xludf.DUMMYFUNCTION("GOOGLETRANSLATE(L84,""fr"",""en"")"),"Yes")</f>
        <v>Yes</v>
      </c>
      <c r="N84" s="1" t="s">
        <v>21</v>
      </c>
      <c r="O84" s="1" t="str">
        <f ca="1">IFERROR(__xludf.DUMMYFUNCTION("GOOGLETRANSLATE(N84,""fr"",""en"")"),"amethyst")</f>
        <v>amethyst</v>
      </c>
      <c r="P84" s="1">
        <v>1664.29</v>
      </c>
      <c r="Q84" s="1">
        <v>1997.15</v>
      </c>
      <c r="R84" s="5">
        <f t="shared" si="11"/>
        <v>44875</v>
      </c>
    </row>
    <row r="85" spans="1:18" ht="14.25" customHeight="1" x14ac:dyDescent="0.45">
      <c r="A85" s="1" t="s">
        <v>237</v>
      </c>
      <c r="B85" s="2" t="s">
        <v>238</v>
      </c>
      <c r="C85" s="1" t="s">
        <v>32</v>
      </c>
      <c r="D85" s="1" t="s">
        <v>33</v>
      </c>
      <c r="E85" s="1" t="s">
        <v>53</v>
      </c>
      <c r="F85" s="1" t="str">
        <f ca="1">IFERROR(__xludf.DUMMYFUNCTION("GOOGLETRANSLATE(E85,""fr"",""en"")"),"ring")</f>
        <v>ring</v>
      </c>
      <c r="G85" s="3">
        <v>4</v>
      </c>
      <c r="H85" s="1" t="s">
        <v>25</v>
      </c>
      <c r="I85" s="1" t="str">
        <f ca="1">IFERROR(__xludf.DUMMYFUNCTION("GOOGLETRANSLATE(H85,""fr"",""en"")"),"money")</f>
        <v>money</v>
      </c>
      <c r="J85" s="4">
        <v>46.63</v>
      </c>
      <c r="K85" s="4">
        <v>48.92</v>
      </c>
      <c r="L85" s="1" t="s">
        <v>39</v>
      </c>
      <c r="M85" s="1" t="str">
        <f ca="1">IFERROR(__xludf.DUMMYFUNCTION("GOOGLETRANSLATE(L85,""fr"",""en"")"),"No")</f>
        <v>No</v>
      </c>
      <c r="O85" s="1" t="str">
        <f ca="1">IFERROR(__xludf.DUMMYFUNCTION("GOOGLETRANSLATE(N85,""fr"",""en"")"),"#VALUE!")</f>
        <v>#VALUE!</v>
      </c>
      <c r="P85" s="1">
        <v>816.47</v>
      </c>
      <c r="Q85" s="1">
        <v>979.76</v>
      </c>
      <c r="R85" s="5">
        <f t="shared" si="11"/>
        <v>45542</v>
      </c>
    </row>
    <row r="86" spans="1:18" ht="14.25" customHeight="1" x14ac:dyDescent="0.45">
      <c r="A86" s="1" t="s">
        <v>239</v>
      </c>
      <c r="B86" s="2" t="s">
        <v>240</v>
      </c>
      <c r="C86" s="1" t="s">
        <v>32</v>
      </c>
      <c r="D86" s="1" t="s">
        <v>33</v>
      </c>
      <c r="E86" s="1" t="s">
        <v>53</v>
      </c>
      <c r="F86" s="1" t="str">
        <f ca="1">IFERROR(__xludf.DUMMYFUNCTION("GOOGLETRANSLATE(E86,""fr"",""en"")"),"ring")</f>
        <v>ring</v>
      </c>
      <c r="G86" s="3">
        <v>5</v>
      </c>
      <c r="H86" s="1" t="s">
        <v>19</v>
      </c>
      <c r="I86" s="1" t="str">
        <f ca="1">IFERROR(__xludf.DUMMYFUNCTION("GOOGLETRANSLATE(H86,""fr"",""en"")"),"gold")</f>
        <v>gold</v>
      </c>
      <c r="J86" s="4">
        <v>99.28</v>
      </c>
      <c r="K86" s="4">
        <v>99.7</v>
      </c>
      <c r="L86" s="1" t="s">
        <v>20</v>
      </c>
      <c r="M86" s="1" t="str">
        <f ca="1">IFERROR(__xludf.DUMMYFUNCTION("GOOGLETRANSLATE(L86,""fr"",""en"")"),"Yes")</f>
        <v>Yes</v>
      </c>
      <c r="N86" s="1" t="s">
        <v>34</v>
      </c>
      <c r="O86" s="1" t="str">
        <f ca="1">IFERROR(__xludf.DUMMYFUNCTION("GOOGLETRANSLATE(N86,""fr"",""en"")"),"diamond")</f>
        <v>diamond</v>
      </c>
      <c r="P86" s="1">
        <v>6141.39</v>
      </c>
      <c r="Q86" s="1">
        <v>7369.67</v>
      </c>
      <c r="R86" s="5" t="s">
        <v>241</v>
      </c>
    </row>
    <row r="87" spans="1:18" ht="14.25" customHeight="1" x14ac:dyDescent="0.45">
      <c r="A87" s="1" t="s">
        <v>242</v>
      </c>
      <c r="B87" s="2" t="s">
        <v>243</v>
      </c>
      <c r="C87" s="1" t="s">
        <v>32</v>
      </c>
      <c r="D87" s="1" t="s">
        <v>33</v>
      </c>
      <c r="E87" s="1" t="s">
        <v>24</v>
      </c>
      <c r="F87" s="1" t="str">
        <f ca="1">IFERROR(__xludf.DUMMYFUNCTION("GOOGLETRANSLATE(E87,""fr"",""en"")"),"bracelet")</f>
        <v>bracelet</v>
      </c>
      <c r="G87" s="3">
        <v>5</v>
      </c>
      <c r="H87" s="1" t="s">
        <v>25</v>
      </c>
      <c r="I87" s="1" t="str">
        <f ca="1">IFERROR(__xludf.DUMMYFUNCTION("GOOGLETRANSLATE(H87,""fr"",""en"")"),"money")</f>
        <v>money</v>
      </c>
      <c r="J87" s="4">
        <v>53.11</v>
      </c>
      <c r="K87" s="4">
        <v>53.64</v>
      </c>
      <c r="L87" s="1" t="s">
        <v>20</v>
      </c>
      <c r="M87" s="1" t="str">
        <f ca="1">IFERROR(__xludf.DUMMYFUNCTION("GOOGLETRANSLATE(L87,""fr"",""en"")"),"Yes")</f>
        <v>Yes</v>
      </c>
      <c r="N87" s="1" t="s">
        <v>43</v>
      </c>
      <c r="O87" s="1" t="str">
        <f ca="1">IFERROR(__xludf.DUMMYFUNCTION("GOOGLETRANSLATE(N87,""fr"",""en"")"),"topaz")</f>
        <v>topaz</v>
      </c>
      <c r="P87" s="1">
        <v>1689.98</v>
      </c>
      <c r="Q87" s="1">
        <v>2027.98</v>
      </c>
      <c r="R87" s="5" t="s">
        <v>244</v>
      </c>
    </row>
    <row r="88" spans="1:18" ht="14.25" customHeight="1" x14ac:dyDescent="0.45">
      <c r="A88" s="1" t="s">
        <v>245</v>
      </c>
      <c r="B88" s="2" t="s">
        <v>246</v>
      </c>
      <c r="C88" s="1" t="s">
        <v>32</v>
      </c>
      <c r="D88" s="1" t="s">
        <v>33</v>
      </c>
      <c r="E88" s="1" t="s">
        <v>53</v>
      </c>
      <c r="F88" s="1" t="str">
        <f ca="1">IFERROR(__xludf.DUMMYFUNCTION("GOOGLETRANSLATE(E88,""fr"",""en"")"),"ring")</f>
        <v>ring</v>
      </c>
      <c r="G88" s="3">
        <v>3</v>
      </c>
      <c r="H88" s="1" t="s">
        <v>25</v>
      </c>
      <c r="I88" s="1" t="str">
        <f ca="1">IFERROR(__xludf.DUMMYFUNCTION("GOOGLETRANSLATE(H88,""fr"",""en"")"),"money")</f>
        <v>money</v>
      </c>
      <c r="J88" s="4">
        <v>18.46</v>
      </c>
      <c r="K88" s="4">
        <v>20.61</v>
      </c>
      <c r="L88" s="1" t="s">
        <v>39</v>
      </c>
      <c r="M88" s="1" t="str">
        <f ca="1">IFERROR(__xludf.DUMMYFUNCTION("GOOGLETRANSLATE(L88,""fr"",""en"")"),"No")</f>
        <v>No</v>
      </c>
      <c r="O88" s="1" t="str">
        <f ca="1">IFERROR(__xludf.DUMMYFUNCTION("GOOGLETRANSLATE(N88,""fr"",""en"")"),"#VALUE!")</f>
        <v>#VALUE!</v>
      </c>
      <c r="P88" s="1">
        <v>1464.91</v>
      </c>
      <c r="Q88" s="1">
        <v>1757.89</v>
      </c>
      <c r="R88" s="5">
        <f>B88+20</f>
        <v>45047</v>
      </c>
    </row>
    <row r="89" spans="1:18" ht="14.25" customHeight="1" x14ac:dyDescent="0.45">
      <c r="A89" s="1" t="s">
        <v>247</v>
      </c>
      <c r="B89" s="2" t="s">
        <v>248</v>
      </c>
      <c r="C89" s="1" t="s">
        <v>16</v>
      </c>
      <c r="D89" s="1" t="s">
        <v>17</v>
      </c>
      <c r="E89" s="1" t="s">
        <v>29</v>
      </c>
      <c r="F89" s="1" t="str">
        <f ca="1">IFERROR(__xludf.DUMMYFUNCTION("GOOGLETRANSLATE(E89,""fr"",""en"")"),"necklace (pendant + chain)")</f>
        <v>necklace (pendant + chain)</v>
      </c>
      <c r="G89" s="3">
        <v>2</v>
      </c>
      <c r="H89" s="1" t="s">
        <v>25</v>
      </c>
      <c r="I89" s="1" t="str">
        <f ca="1">IFERROR(__xludf.DUMMYFUNCTION("GOOGLETRANSLATE(H89,""fr"",""en"")"),"money")</f>
        <v>money</v>
      </c>
      <c r="J89" s="4">
        <v>92.6</v>
      </c>
      <c r="K89" s="4">
        <v>100.01</v>
      </c>
      <c r="L89" s="1" t="s">
        <v>39</v>
      </c>
      <c r="M89" s="1" t="str">
        <f ca="1">IFERROR(__xludf.DUMMYFUNCTION("GOOGLETRANSLATE(L89,""fr"",""en"")"),"No")</f>
        <v>No</v>
      </c>
      <c r="O89" s="1" t="str">
        <f ca="1">IFERROR(__xludf.DUMMYFUNCTION("GOOGLETRANSLATE(N89,""fr"",""en"")"),"#VALUE!")</f>
        <v>#VALUE!</v>
      </c>
      <c r="P89" s="1">
        <v>9896.57</v>
      </c>
      <c r="Q89" s="1">
        <v>11875.88</v>
      </c>
      <c r="R89" s="5" t="s">
        <v>249</v>
      </c>
    </row>
    <row r="90" spans="1:18" ht="14.25" customHeight="1" x14ac:dyDescent="0.45">
      <c r="A90" s="1" t="s">
        <v>250</v>
      </c>
      <c r="B90" s="2" t="s">
        <v>251</v>
      </c>
      <c r="C90" s="1" t="s">
        <v>61</v>
      </c>
      <c r="D90" s="1" t="s">
        <v>62</v>
      </c>
      <c r="E90" s="1" t="s">
        <v>29</v>
      </c>
      <c r="F90" s="1" t="str">
        <f ca="1">IFERROR(__xludf.DUMMYFUNCTION("GOOGLETRANSLATE(E90,""fr"",""en"")"),"necklace (pendant + chain)")</f>
        <v>necklace (pendant + chain)</v>
      </c>
      <c r="G90" s="3">
        <v>4</v>
      </c>
      <c r="H90" s="1" t="s">
        <v>46</v>
      </c>
      <c r="I90" s="1" t="str">
        <f ca="1">IFERROR(__xludf.DUMMYFUNCTION("GOOGLETRANSLATE(H90,""fr"",""en"")"),"gold plated")</f>
        <v>gold plated</v>
      </c>
      <c r="J90" s="4">
        <v>44.72</v>
      </c>
      <c r="K90" s="4">
        <v>47.9</v>
      </c>
      <c r="L90" s="1" t="s">
        <v>39</v>
      </c>
      <c r="M90" s="1" t="str">
        <f ca="1">IFERROR(__xludf.DUMMYFUNCTION("GOOGLETRANSLATE(L90,""fr"",""en"")"),"No")</f>
        <v>No</v>
      </c>
      <c r="O90" s="1" t="str">
        <f ca="1">IFERROR(__xludf.DUMMYFUNCTION("GOOGLETRANSLATE(N90,""fr"",""en"")"),"#VALUE!")</f>
        <v>#VALUE!</v>
      </c>
      <c r="P90" s="1">
        <v>707.03</v>
      </c>
      <c r="Q90" s="1">
        <v>848.44</v>
      </c>
      <c r="R90" s="5">
        <f t="shared" ref="R90:R93" si="12">B90+20</f>
        <v>44753</v>
      </c>
    </row>
    <row r="91" spans="1:18" ht="14.25" customHeight="1" x14ac:dyDescent="0.45">
      <c r="A91" s="1" t="s">
        <v>252</v>
      </c>
      <c r="B91" s="2" t="s">
        <v>253</v>
      </c>
      <c r="C91" s="1" t="s">
        <v>16</v>
      </c>
      <c r="D91" s="1" t="s">
        <v>17</v>
      </c>
      <c r="E91" s="1" t="s">
        <v>53</v>
      </c>
      <c r="F91" s="1" t="str">
        <f ca="1">IFERROR(__xludf.DUMMYFUNCTION("GOOGLETRANSLATE(E91,""fr"",""en"")"),"ring")</f>
        <v>ring</v>
      </c>
      <c r="G91" s="3">
        <v>4</v>
      </c>
      <c r="H91" s="1" t="s">
        <v>19</v>
      </c>
      <c r="I91" s="1" t="str">
        <f ca="1">IFERROR(__xludf.DUMMYFUNCTION("GOOGLETRANSLATE(H91,""fr"",""en"")"),"gold")</f>
        <v>gold</v>
      </c>
      <c r="J91" s="4">
        <v>13.14</v>
      </c>
      <c r="K91" s="4">
        <v>22.66</v>
      </c>
      <c r="L91" s="1" t="s">
        <v>39</v>
      </c>
      <c r="M91" s="1" t="str">
        <f ca="1">IFERROR(__xludf.DUMMYFUNCTION("GOOGLETRANSLATE(L91,""fr"",""en"")"),"No")</f>
        <v>No</v>
      </c>
      <c r="O91" s="1" t="str">
        <f ca="1">IFERROR(__xludf.DUMMYFUNCTION("GOOGLETRANSLATE(N91,""fr"",""en"")"),"#VALUE!")</f>
        <v>#VALUE!</v>
      </c>
      <c r="P91" s="1">
        <v>1784.46</v>
      </c>
      <c r="Q91" s="1">
        <v>2141.35</v>
      </c>
      <c r="R91" s="5">
        <f t="shared" si="12"/>
        <v>45023</v>
      </c>
    </row>
    <row r="92" spans="1:18" ht="14.25" customHeight="1" x14ac:dyDescent="0.45">
      <c r="A92" s="1" t="s">
        <v>254</v>
      </c>
      <c r="B92" s="2" t="s">
        <v>172</v>
      </c>
      <c r="C92" s="1" t="s">
        <v>16</v>
      </c>
      <c r="D92" s="1" t="s">
        <v>17</v>
      </c>
      <c r="E92" s="1" t="s">
        <v>38</v>
      </c>
      <c r="F92" s="1" t="str">
        <f ca="1">IFERROR(__xludf.DUMMYFUNCTION("GOOGLETRANSLATE(E92,""fr"",""en"")"),"pendant")</f>
        <v>pendant</v>
      </c>
      <c r="G92" s="3">
        <v>3</v>
      </c>
      <c r="H92" s="1" t="s">
        <v>19</v>
      </c>
      <c r="I92" s="1" t="str">
        <f ca="1">IFERROR(__xludf.DUMMYFUNCTION("GOOGLETRANSLATE(H92,""fr"",""en"")"),"gold")</f>
        <v>gold</v>
      </c>
      <c r="J92" s="4">
        <v>3.39</v>
      </c>
      <c r="K92" s="4">
        <v>12.36</v>
      </c>
      <c r="L92" s="1" t="s">
        <v>39</v>
      </c>
      <c r="M92" s="1" t="str">
        <f ca="1">IFERROR(__xludf.DUMMYFUNCTION("GOOGLETRANSLATE(L92,""fr"",""en"")"),"No")</f>
        <v>No</v>
      </c>
      <c r="O92" s="1" t="str">
        <f ca="1">IFERROR(__xludf.DUMMYFUNCTION("GOOGLETRANSLATE(N92,""fr"",""en"")"),"#VALUE!")</f>
        <v>#VALUE!</v>
      </c>
      <c r="P92" s="1">
        <v>418.71</v>
      </c>
      <c r="Q92" s="1">
        <v>502.45</v>
      </c>
      <c r="R92" s="5">
        <f t="shared" si="12"/>
        <v>45536</v>
      </c>
    </row>
    <row r="93" spans="1:18" ht="14.25" customHeight="1" x14ac:dyDescent="0.45">
      <c r="A93" s="1" t="s">
        <v>255</v>
      </c>
      <c r="B93" s="2" t="s">
        <v>256</v>
      </c>
      <c r="C93" s="1" t="s">
        <v>61</v>
      </c>
      <c r="D93" s="1" t="s">
        <v>62</v>
      </c>
      <c r="E93" s="1" t="s">
        <v>42</v>
      </c>
      <c r="F93" s="1" t="str">
        <f ca="1">IFERROR(__xludf.DUMMYFUNCTION("GOOGLETRANSLATE(E93,""fr"",""en"")"),"earring (pair)")</f>
        <v>earring (pair)</v>
      </c>
      <c r="G93" s="3">
        <v>1</v>
      </c>
      <c r="H93" s="1" t="s">
        <v>19</v>
      </c>
      <c r="I93" s="1" t="str">
        <f ca="1">IFERROR(__xludf.DUMMYFUNCTION("GOOGLETRANSLATE(H93,""fr"",""en"")"),"gold")</f>
        <v>gold</v>
      </c>
      <c r="J93" s="4">
        <v>37.909999999999997</v>
      </c>
      <c r="K93" s="4">
        <v>41.94</v>
      </c>
      <c r="L93" s="1" t="s">
        <v>39</v>
      </c>
      <c r="M93" s="1" t="str">
        <f ca="1">IFERROR(__xludf.DUMMYFUNCTION("GOOGLETRANSLATE(L93,""fr"",""en"")"),"No")</f>
        <v>No</v>
      </c>
      <c r="O93" s="1" t="str">
        <f ca="1">IFERROR(__xludf.DUMMYFUNCTION("GOOGLETRANSLATE(N93,""fr"",""en"")"),"#VALUE!")</f>
        <v>#VALUE!</v>
      </c>
      <c r="P93" s="1">
        <v>2874.25</v>
      </c>
      <c r="Q93" s="1">
        <v>3449.1</v>
      </c>
      <c r="R93" s="5">
        <f t="shared" si="12"/>
        <v>45266</v>
      </c>
    </row>
    <row r="94" spans="1:18" ht="14.25" customHeight="1" x14ac:dyDescent="0.45">
      <c r="A94" s="1" t="s">
        <v>257</v>
      </c>
      <c r="B94" s="2" t="s">
        <v>258</v>
      </c>
      <c r="C94" s="1" t="s">
        <v>32</v>
      </c>
      <c r="D94" s="1" t="s">
        <v>33</v>
      </c>
      <c r="E94" s="1" t="s">
        <v>38</v>
      </c>
      <c r="F94" s="1" t="str">
        <f ca="1">IFERROR(__xludf.DUMMYFUNCTION("GOOGLETRANSLATE(E94,""fr"",""en"")"),"pendant")</f>
        <v>pendant</v>
      </c>
      <c r="G94" s="3">
        <v>2</v>
      </c>
      <c r="H94" s="1" t="s">
        <v>19</v>
      </c>
      <c r="I94" s="1" t="str">
        <f ca="1">IFERROR(__xludf.DUMMYFUNCTION("GOOGLETRANSLATE(H94,""fr"",""en"")"),"gold")</f>
        <v>gold</v>
      </c>
      <c r="J94" s="4">
        <v>33.71</v>
      </c>
      <c r="K94" s="4">
        <v>35.380000000000003</v>
      </c>
      <c r="L94" s="1" t="s">
        <v>20</v>
      </c>
      <c r="M94" s="1" t="str">
        <f ca="1">IFERROR(__xludf.DUMMYFUNCTION("GOOGLETRANSLATE(L94,""fr"",""en"")"),"Yes")</f>
        <v>Yes</v>
      </c>
      <c r="N94" s="1" t="s">
        <v>43</v>
      </c>
      <c r="O94" s="1" t="str">
        <f ca="1">IFERROR(__xludf.DUMMYFUNCTION("GOOGLETRANSLATE(N94,""fr"",""en"")"),"topaz")</f>
        <v>topaz</v>
      </c>
      <c r="P94" s="1">
        <v>1982.91</v>
      </c>
      <c r="Q94" s="1">
        <v>2379.4899999999998</v>
      </c>
      <c r="R94" s="5" t="s">
        <v>259</v>
      </c>
    </row>
    <row r="95" spans="1:18" ht="14.25" customHeight="1" x14ac:dyDescent="0.45">
      <c r="A95" s="1" t="s">
        <v>260</v>
      </c>
      <c r="B95" s="2" t="s">
        <v>261</v>
      </c>
      <c r="C95" s="1" t="s">
        <v>61</v>
      </c>
      <c r="D95" s="1" t="s">
        <v>62</v>
      </c>
      <c r="E95" s="1" t="s">
        <v>42</v>
      </c>
      <c r="F95" s="1" t="str">
        <f ca="1">IFERROR(__xludf.DUMMYFUNCTION("GOOGLETRANSLATE(E95,""fr"",""en"")"),"earring (pair)")</f>
        <v>earring (pair)</v>
      </c>
      <c r="G95" s="3">
        <v>3</v>
      </c>
      <c r="H95" s="1" t="s">
        <v>46</v>
      </c>
      <c r="I95" s="1" t="str">
        <f ca="1">IFERROR(__xludf.DUMMYFUNCTION("GOOGLETRANSLATE(H95,""fr"",""en"")"),"gold plated")</f>
        <v>gold plated</v>
      </c>
      <c r="J95" s="4">
        <v>8.2100000000000009</v>
      </c>
      <c r="K95" s="4">
        <v>10.59</v>
      </c>
      <c r="L95" s="1" t="s">
        <v>39</v>
      </c>
      <c r="M95" s="1" t="str">
        <f ca="1">IFERROR(__xludf.DUMMYFUNCTION("GOOGLETRANSLATE(L95,""fr"",""en"")"),"No")</f>
        <v>No</v>
      </c>
      <c r="O95" s="1" t="str">
        <f ca="1">IFERROR(__xludf.DUMMYFUNCTION("GOOGLETRANSLATE(N95,""fr"",""en"")"),"#VALUE!")</f>
        <v>#VALUE!</v>
      </c>
      <c r="P95" s="1">
        <v>519.25</v>
      </c>
      <c r="Q95" s="1">
        <v>623.1</v>
      </c>
      <c r="R95" s="5">
        <f t="shared" ref="R95:R99" si="13">B95+20</f>
        <v>45333</v>
      </c>
    </row>
    <row r="96" spans="1:18" ht="14.25" customHeight="1" x14ac:dyDescent="0.45">
      <c r="A96" s="1" t="s">
        <v>262</v>
      </c>
      <c r="B96" s="2" t="s">
        <v>228</v>
      </c>
      <c r="C96" s="1" t="s">
        <v>61</v>
      </c>
      <c r="D96" s="1" t="s">
        <v>62</v>
      </c>
      <c r="E96" s="1" t="s">
        <v>24</v>
      </c>
      <c r="F96" s="1" t="str">
        <f ca="1">IFERROR(__xludf.DUMMYFUNCTION("GOOGLETRANSLATE(E96,""fr"",""en"")"),"bracelet")</f>
        <v>bracelet</v>
      </c>
      <c r="G96" s="3">
        <v>1</v>
      </c>
      <c r="H96" s="1" t="s">
        <v>19</v>
      </c>
      <c r="I96" s="1" t="str">
        <f ca="1">IFERROR(__xludf.DUMMYFUNCTION("GOOGLETRANSLATE(H96,""fr"",""en"")"),"gold")</f>
        <v>gold</v>
      </c>
      <c r="J96" s="4">
        <v>68.77</v>
      </c>
      <c r="K96" s="4">
        <v>77.08</v>
      </c>
      <c r="L96" s="1" t="s">
        <v>20</v>
      </c>
      <c r="M96" s="1" t="str">
        <f ca="1">IFERROR(__xludf.DUMMYFUNCTION("GOOGLETRANSLATE(L96,""fr"",""en"")"),"Yes")</f>
        <v>Yes</v>
      </c>
      <c r="N96" s="1" t="s">
        <v>70</v>
      </c>
      <c r="O96" s="1" t="str">
        <f ca="1">IFERROR(__xludf.DUMMYFUNCTION("GOOGLETRANSLATE(N96,""fr"",""en"")"),"emerald")</f>
        <v>emerald</v>
      </c>
      <c r="P96" s="1">
        <v>5944.67</v>
      </c>
      <c r="Q96" s="1">
        <v>7133.6</v>
      </c>
      <c r="R96" s="5">
        <f t="shared" si="13"/>
        <v>45280</v>
      </c>
    </row>
    <row r="97" spans="1:18" ht="14.25" customHeight="1" x14ac:dyDescent="0.45">
      <c r="A97" s="1" t="s">
        <v>263</v>
      </c>
      <c r="B97" s="2" t="s">
        <v>264</v>
      </c>
      <c r="C97" s="1" t="s">
        <v>16</v>
      </c>
      <c r="D97" s="1" t="s">
        <v>17</v>
      </c>
      <c r="E97" s="1" t="s">
        <v>53</v>
      </c>
      <c r="F97" s="1" t="str">
        <f ca="1">IFERROR(__xludf.DUMMYFUNCTION("GOOGLETRANSLATE(E97,""fr"",""en"")"),"ring")</f>
        <v>ring</v>
      </c>
      <c r="G97" s="3">
        <v>5</v>
      </c>
      <c r="H97" s="1" t="s">
        <v>46</v>
      </c>
      <c r="I97" s="1" t="str">
        <f ca="1">IFERROR(__xludf.DUMMYFUNCTION("GOOGLETRANSLATE(H97,""fr"",""en"")"),"gold plated")</f>
        <v>gold plated</v>
      </c>
      <c r="J97" s="4">
        <v>16.54</v>
      </c>
      <c r="K97" s="4">
        <v>19.72</v>
      </c>
      <c r="L97" s="1" t="s">
        <v>39</v>
      </c>
      <c r="M97" s="1" t="str">
        <f ca="1">IFERROR(__xludf.DUMMYFUNCTION("GOOGLETRANSLATE(L97,""fr"",""en"")"),"No")</f>
        <v>No</v>
      </c>
      <c r="O97" s="1" t="str">
        <f ca="1">IFERROR(__xludf.DUMMYFUNCTION("GOOGLETRANSLATE(N97,""fr"",""en"")"),"#VALUE!")</f>
        <v>#VALUE!</v>
      </c>
      <c r="P97" s="1">
        <v>938.52</v>
      </c>
      <c r="Q97" s="1">
        <v>1126.22</v>
      </c>
      <c r="R97" s="5">
        <f t="shared" si="13"/>
        <v>45352</v>
      </c>
    </row>
    <row r="98" spans="1:18" ht="14.25" customHeight="1" x14ac:dyDescent="0.45">
      <c r="A98" s="1" t="s">
        <v>265</v>
      </c>
      <c r="B98" s="2" t="s">
        <v>266</v>
      </c>
      <c r="C98" s="1" t="s">
        <v>32</v>
      </c>
      <c r="D98" s="1" t="s">
        <v>33</v>
      </c>
      <c r="E98" s="1" t="s">
        <v>29</v>
      </c>
      <c r="F98" s="1" t="str">
        <f ca="1">IFERROR(__xludf.DUMMYFUNCTION("GOOGLETRANSLATE(E98,""fr"",""en"")"),"necklace (pendant + chain)")</f>
        <v>necklace (pendant + chain)</v>
      </c>
      <c r="G98" s="3">
        <v>4</v>
      </c>
      <c r="H98" s="1" t="s">
        <v>46</v>
      </c>
      <c r="I98" s="1" t="str">
        <f ca="1">IFERROR(__xludf.DUMMYFUNCTION("GOOGLETRANSLATE(H98,""fr"",""en"")"),"gold plated")</f>
        <v>gold plated</v>
      </c>
      <c r="J98" s="4">
        <v>23.66</v>
      </c>
      <c r="K98" s="4">
        <v>24.81</v>
      </c>
      <c r="L98" s="1" t="s">
        <v>20</v>
      </c>
      <c r="M98" s="1" t="str">
        <f ca="1">IFERROR(__xludf.DUMMYFUNCTION("GOOGLETRANSLATE(L98,""fr"",""en"")"),"Yes")</f>
        <v>Yes</v>
      </c>
      <c r="N98" s="1" t="s">
        <v>70</v>
      </c>
      <c r="O98" s="1" t="str">
        <f ca="1">IFERROR(__xludf.DUMMYFUNCTION("GOOGLETRANSLATE(N98,""fr"",""en"")"),"emerald")</f>
        <v>emerald</v>
      </c>
      <c r="P98" s="1">
        <v>361.16</v>
      </c>
      <c r="Q98" s="1">
        <v>433.39</v>
      </c>
      <c r="R98" s="5">
        <f t="shared" si="13"/>
        <v>44867</v>
      </c>
    </row>
    <row r="99" spans="1:18" ht="14.25" customHeight="1" x14ac:dyDescent="0.45">
      <c r="A99" s="1" t="s">
        <v>267</v>
      </c>
      <c r="B99" s="2" t="s">
        <v>268</v>
      </c>
      <c r="C99" s="1" t="s">
        <v>61</v>
      </c>
      <c r="D99" s="1" t="s">
        <v>62</v>
      </c>
      <c r="E99" s="1" t="s">
        <v>29</v>
      </c>
      <c r="F99" s="1" t="str">
        <f ca="1">IFERROR(__xludf.DUMMYFUNCTION("GOOGLETRANSLATE(E99,""fr"",""en"")"),"necklace (pendant + chain)")</f>
        <v>necklace (pendant + chain)</v>
      </c>
      <c r="G99" s="3">
        <v>2</v>
      </c>
      <c r="H99" s="1" t="s">
        <v>46</v>
      </c>
      <c r="I99" s="1" t="str">
        <f ca="1">IFERROR(__xludf.DUMMYFUNCTION("GOOGLETRANSLATE(H99,""fr"",""en"")"),"gold plated")</f>
        <v>gold plated</v>
      </c>
      <c r="J99" s="4">
        <v>5.71</v>
      </c>
      <c r="K99" s="4">
        <v>12.35</v>
      </c>
      <c r="L99" s="1" t="s">
        <v>20</v>
      </c>
      <c r="M99" s="1" t="str">
        <f ca="1">IFERROR(__xludf.DUMMYFUNCTION("GOOGLETRANSLATE(L99,""fr"",""en"")"),"Yes")</f>
        <v>Yes</v>
      </c>
      <c r="O99" s="1" t="str">
        <f ca="1">IFERROR(__xludf.DUMMYFUNCTION("GOOGLETRANSLATE(N99,""fr"",""en"")"),"#VALUE!")</f>
        <v>#VALUE!</v>
      </c>
      <c r="P99" s="1">
        <v>491.51</v>
      </c>
      <c r="Q99" s="1">
        <v>589.80999999999995</v>
      </c>
      <c r="R99" s="5">
        <f t="shared" si="13"/>
        <v>45650</v>
      </c>
    </row>
    <row r="100" spans="1:18" ht="14.25" customHeight="1" x14ac:dyDescent="0.45">
      <c r="A100" s="1" t="s">
        <v>269</v>
      </c>
      <c r="B100" s="2" t="s">
        <v>246</v>
      </c>
      <c r="C100" s="1" t="s">
        <v>32</v>
      </c>
      <c r="D100" s="1" t="s">
        <v>33</v>
      </c>
      <c r="E100" s="1" t="s">
        <v>42</v>
      </c>
      <c r="F100" s="1" t="str">
        <f ca="1">IFERROR(__xludf.DUMMYFUNCTION("GOOGLETRANSLATE(E100,""fr"",""en"")"),"earring (pair)")</f>
        <v>earring (pair)</v>
      </c>
      <c r="G100" s="3">
        <v>3</v>
      </c>
      <c r="H100" s="1" t="s">
        <v>25</v>
      </c>
      <c r="I100" s="1" t="str">
        <f ca="1">IFERROR(__xludf.DUMMYFUNCTION("GOOGLETRANSLATE(H100,""fr"",""en"")"),"money")</f>
        <v>money</v>
      </c>
      <c r="J100" s="4">
        <v>45.37</v>
      </c>
      <c r="K100" s="4">
        <v>53.76</v>
      </c>
      <c r="L100" s="1" t="s">
        <v>20</v>
      </c>
      <c r="M100" s="1" t="str">
        <f ca="1">IFERROR(__xludf.DUMMYFUNCTION("GOOGLETRANSLATE(L100,""fr"",""en"")"),"Yes")</f>
        <v>Yes</v>
      </c>
      <c r="N100" s="1" t="s">
        <v>43</v>
      </c>
      <c r="O100" s="1" t="str">
        <f ca="1">IFERROR(__xludf.DUMMYFUNCTION("GOOGLETRANSLATE(N100,""fr"",""en"")"),"topaz")</f>
        <v>topaz</v>
      </c>
      <c r="P100" s="1">
        <v>4575.28</v>
      </c>
      <c r="Q100" s="1">
        <v>5490.34</v>
      </c>
      <c r="R100" s="5" t="s">
        <v>270</v>
      </c>
    </row>
    <row r="101" spans="1:18" ht="14.25" customHeight="1" x14ac:dyDescent="0.45">
      <c r="A101" s="1" t="s">
        <v>271</v>
      </c>
      <c r="B101" s="2" t="s">
        <v>187</v>
      </c>
      <c r="C101" s="1" t="s">
        <v>61</v>
      </c>
      <c r="D101" s="1" t="s">
        <v>62</v>
      </c>
      <c r="E101" s="1" t="s">
        <v>29</v>
      </c>
      <c r="F101" s="1" t="str">
        <f ca="1">IFERROR(__xludf.DUMMYFUNCTION("GOOGLETRANSLATE(E101,""fr"",""en"")"),"necklace (pendant + chain)")</f>
        <v>necklace (pendant + chain)</v>
      </c>
      <c r="G101" s="3">
        <v>3</v>
      </c>
      <c r="H101" s="1" t="s">
        <v>19</v>
      </c>
      <c r="I101" s="1" t="str">
        <f ca="1">IFERROR(__xludf.DUMMYFUNCTION("GOOGLETRANSLATE(H101,""fr"",""en"")"),"gold")</f>
        <v>gold</v>
      </c>
      <c r="J101" s="4">
        <v>26.83</v>
      </c>
      <c r="K101" s="4">
        <v>30.38</v>
      </c>
      <c r="L101" s="1" t="s">
        <v>20</v>
      </c>
      <c r="M101" s="1" t="str">
        <f ca="1">IFERROR(__xludf.DUMMYFUNCTION("GOOGLETRANSLATE(L101,""fr"",""en"")"),"Yes")</f>
        <v>Yes</v>
      </c>
      <c r="N101" s="1" t="s">
        <v>34</v>
      </c>
      <c r="O101" s="1" t="str">
        <f ca="1">IFERROR(__xludf.DUMMYFUNCTION("GOOGLETRANSLATE(N101,""fr"",""en"")"),"diamond")</f>
        <v>diamond</v>
      </c>
      <c r="P101" s="1">
        <v>650.52</v>
      </c>
      <c r="Q101" s="1">
        <v>780.62</v>
      </c>
      <c r="R101" s="5" t="s">
        <v>272</v>
      </c>
    </row>
    <row r="102" spans="1:18" ht="14.25" customHeight="1" x14ac:dyDescent="0.45">
      <c r="A102" s="1" t="s">
        <v>273</v>
      </c>
      <c r="B102" s="2" t="s">
        <v>274</v>
      </c>
      <c r="C102" s="1" t="s">
        <v>32</v>
      </c>
      <c r="D102" s="1" t="s">
        <v>33</v>
      </c>
      <c r="E102" s="1" t="s">
        <v>42</v>
      </c>
      <c r="F102" s="1" t="str">
        <f ca="1">IFERROR(__xludf.DUMMYFUNCTION("GOOGLETRANSLATE(E102,""fr"",""en"")"),"earring (pair)")</f>
        <v>earring (pair)</v>
      </c>
      <c r="G102" s="3">
        <v>1</v>
      </c>
      <c r="H102" s="1" t="s">
        <v>46</v>
      </c>
      <c r="I102" s="1" t="str">
        <f ca="1">IFERROR(__xludf.DUMMYFUNCTION("GOOGLETRANSLATE(H102,""fr"",""en"")"),"gold plated")</f>
        <v>gold plated</v>
      </c>
      <c r="J102" s="4">
        <v>68.3</v>
      </c>
      <c r="K102" s="4">
        <v>69.84</v>
      </c>
      <c r="L102" s="1" t="s">
        <v>39</v>
      </c>
      <c r="M102" s="1" t="str">
        <f ca="1">IFERROR(__xludf.DUMMYFUNCTION("GOOGLETRANSLATE(L102,""fr"",""en"")"),"No")</f>
        <v>No</v>
      </c>
      <c r="O102" s="1" t="str">
        <f ca="1">IFERROR(__xludf.DUMMYFUNCTION("GOOGLETRANSLATE(N102,""fr"",""en"")"),"#VALUE!")</f>
        <v>#VALUE!</v>
      </c>
      <c r="P102" s="1">
        <v>6426.94</v>
      </c>
      <c r="Q102" s="1">
        <v>7712.33</v>
      </c>
      <c r="R102" s="5" t="s">
        <v>275</v>
      </c>
    </row>
    <row r="103" spans="1:18" ht="14.25" customHeight="1" x14ac:dyDescent="0.45">
      <c r="A103" s="1" t="s">
        <v>276</v>
      </c>
      <c r="B103" s="2" t="s">
        <v>277</v>
      </c>
      <c r="C103" s="1" t="s">
        <v>16</v>
      </c>
      <c r="D103" s="1" t="s">
        <v>17</v>
      </c>
      <c r="E103" s="1" t="s">
        <v>38</v>
      </c>
      <c r="F103" s="1" t="str">
        <f ca="1">IFERROR(__xludf.DUMMYFUNCTION("GOOGLETRANSLATE(E103,""fr"",""en"")"),"pendant")</f>
        <v>pendant</v>
      </c>
      <c r="G103" s="3">
        <v>3</v>
      </c>
      <c r="H103" s="1" t="s">
        <v>46</v>
      </c>
      <c r="I103" s="1" t="str">
        <f ca="1">IFERROR(__xludf.DUMMYFUNCTION("GOOGLETRANSLATE(H103,""fr"",""en"")"),"gold plated")</f>
        <v>gold plated</v>
      </c>
      <c r="J103" s="4">
        <v>24.59</v>
      </c>
      <c r="K103" s="4">
        <v>25.27</v>
      </c>
      <c r="L103" s="1" t="s">
        <v>20</v>
      </c>
      <c r="M103" s="1" t="str">
        <f ca="1">IFERROR(__xludf.DUMMYFUNCTION("GOOGLETRANSLATE(L103,""fr"",""en"")"),"Yes")</f>
        <v>Yes</v>
      </c>
      <c r="N103" s="1" t="s">
        <v>26</v>
      </c>
      <c r="O103" s="1" t="str">
        <f ca="1">IFERROR(__xludf.DUMMYFUNCTION("GOOGLETRANSLATE(N103,""fr"",""en"")"),"sapphire")</f>
        <v>sapphire</v>
      </c>
      <c r="P103" s="1">
        <v>2332.91</v>
      </c>
      <c r="Q103" s="1">
        <v>2799.49</v>
      </c>
      <c r="R103" s="5">
        <f>B103+20</f>
        <v>44014</v>
      </c>
    </row>
    <row r="104" spans="1:18" ht="14.25" customHeight="1" x14ac:dyDescent="0.45">
      <c r="A104" s="1" t="s">
        <v>278</v>
      </c>
      <c r="B104" s="2" t="s">
        <v>279</v>
      </c>
      <c r="C104" s="1" t="s">
        <v>61</v>
      </c>
      <c r="D104" s="1" t="s">
        <v>62</v>
      </c>
      <c r="E104" s="1" t="s">
        <v>42</v>
      </c>
      <c r="F104" s="1" t="str">
        <f ca="1">IFERROR(__xludf.DUMMYFUNCTION("GOOGLETRANSLATE(E104,""fr"",""en"")"),"earring (pair)")</f>
        <v>earring (pair)</v>
      </c>
      <c r="G104" s="3">
        <v>1</v>
      </c>
      <c r="H104" s="1" t="s">
        <v>46</v>
      </c>
      <c r="I104" s="1" t="str">
        <f ca="1">IFERROR(__xludf.DUMMYFUNCTION("GOOGLETRANSLATE(H104,""fr"",""en"")"),"gold plated")</f>
        <v>gold plated</v>
      </c>
      <c r="J104" s="4">
        <v>38.35</v>
      </c>
      <c r="K104" s="4">
        <v>44.16</v>
      </c>
      <c r="L104" s="1" t="s">
        <v>39</v>
      </c>
      <c r="M104" s="1" t="str">
        <f ca="1">IFERROR(__xludf.DUMMYFUNCTION("GOOGLETRANSLATE(L104,""fr"",""en"")"),"No")</f>
        <v>No</v>
      </c>
      <c r="O104" s="1" t="str">
        <f ca="1">IFERROR(__xludf.DUMMYFUNCTION("GOOGLETRANSLATE(N104,""fr"",""en"")"),"#VALUE!")</f>
        <v>#VALUE!</v>
      </c>
      <c r="P104" s="1">
        <v>2411.5700000000002</v>
      </c>
      <c r="Q104" s="1">
        <v>2893.88</v>
      </c>
      <c r="R104" s="5" t="s">
        <v>280</v>
      </c>
    </row>
    <row r="105" spans="1:18" ht="14.25" customHeight="1" x14ac:dyDescent="0.45">
      <c r="A105" s="1" t="s">
        <v>281</v>
      </c>
      <c r="B105" s="2" t="s">
        <v>282</v>
      </c>
      <c r="C105" s="1" t="s">
        <v>16</v>
      </c>
      <c r="D105" s="1" t="s">
        <v>17</v>
      </c>
      <c r="E105" s="1" t="s">
        <v>24</v>
      </c>
      <c r="F105" s="1" t="str">
        <f ca="1">IFERROR(__xludf.DUMMYFUNCTION("GOOGLETRANSLATE(E105,""fr"",""en"")"),"bracelet")</f>
        <v>bracelet</v>
      </c>
      <c r="G105" s="3">
        <v>4</v>
      </c>
      <c r="H105" s="1" t="s">
        <v>19</v>
      </c>
      <c r="I105" s="1" t="str">
        <f ca="1">IFERROR(__xludf.DUMMYFUNCTION("GOOGLETRANSLATE(H105,""fr"",""en"")"),"gold")</f>
        <v>gold</v>
      </c>
      <c r="J105" s="4">
        <v>56.84</v>
      </c>
      <c r="K105" s="4">
        <v>64.350000000000009</v>
      </c>
      <c r="L105" s="1" t="s">
        <v>20</v>
      </c>
      <c r="M105" s="1" t="str">
        <f ca="1">IFERROR(__xludf.DUMMYFUNCTION("GOOGLETRANSLATE(L105,""fr"",""en"")"),"Yes")</f>
        <v>Yes</v>
      </c>
      <c r="N105" s="1" t="s">
        <v>70</v>
      </c>
      <c r="O105" s="1" t="str">
        <f ca="1">IFERROR(__xludf.DUMMYFUNCTION("GOOGLETRANSLATE(N105,""fr"",""en"")"),"emerald")</f>
        <v>emerald</v>
      </c>
      <c r="P105" s="1">
        <v>5343.67</v>
      </c>
      <c r="Q105" s="1">
        <v>6412.4</v>
      </c>
      <c r="R105" s="5" t="s">
        <v>283</v>
      </c>
    </row>
    <row r="106" spans="1:18" ht="14.25" customHeight="1" x14ac:dyDescent="0.45">
      <c r="A106" s="1" t="s">
        <v>284</v>
      </c>
      <c r="B106" s="2" t="s">
        <v>285</v>
      </c>
      <c r="C106" s="1" t="s">
        <v>16</v>
      </c>
      <c r="D106" s="1" t="s">
        <v>17</v>
      </c>
      <c r="E106" s="1" t="s">
        <v>29</v>
      </c>
      <c r="F106" s="1" t="str">
        <f ca="1">IFERROR(__xludf.DUMMYFUNCTION("GOOGLETRANSLATE(E106,""fr"",""en"")"),"necklace (pendant + chain)")</f>
        <v>necklace (pendant + chain)</v>
      </c>
      <c r="G106" s="3">
        <v>5</v>
      </c>
      <c r="H106" s="1" t="s">
        <v>19</v>
      </c>
      <c r="I106" s="1" t="str">
        <f ca="1">IFERROR(__xludf.DUMMYFUNCTION("GOOGLETRANSLATE(H106,""fr"",""en"")"),"gold")</f>
        <v>gold</v>
      </c>
      <c r="J106" s="4">
        <v>61.81</v>
      </c>
      <c r="K106" s="4">
        <v>66.5</v>
      </c>
      <c r="L106" s="1" t="s">
        <v>20</v>
      </c>
      <c r="M106" s="1" t="str">
        <f ca="1">IFERROR(__xludf.DUMMYFUNCTION("GOOGLETRANSLATE(L106,""fr"",""en"")"),"Yes")</f>
        <v>Yes</v>
      </c>
      <c r="N106" s="1" t="s">
        <v>21</v>
      </c>
      <c r="O106" s="1" t="str">
        <f ca="1">IFERROR(__xludf.DUMMYFUNCTION("GOOGLETRANSLATE(N106,""fr"",""en"")"),"amethyst")</f>
        <v>amethyst</v>
      </c>
      <c r="P106" s="1">
        <v>2999.08</v>
      </c>
      <c r="Q106" s="1">
        <v>3598.9</v>
      </c>
      <c r="R106" s="5">
        <f t="shared" ref="R106:R113" si="14">B106+20</f>
        <v>44712</v>
      </c>
    </row>
    <row r="107" spans="1:18" ht="14.25" customHeight="1" x14ac:dyDescent="0.45">
      <c r="A107" s="1" t="s">
        <v>286</v>
      </c>
      <c r="B107" s="2" t="s">
        <v>287</v>
      </c>
      <c r="C107" s="1" t="s">
        <v>61</v>
      </c>
      <c r="D107" s="1" t="s">
        <v>62</v>
      </c>
      <c r="E107" s="1" t="s">
        <v>24</v>
      </c>
      <c r="F107" s="1" t="str">
        <f ca="1">IFERROR(__xludf.DUMMYFUNCTION("GOOGLETRANSLATE(E107,""fr"",""en"")"),"bracelet")</f>
        <v>bracelet</v>
      </c>
      <c r="G107" s="3">
        <v>4</v>
      </c>
      <c r="H107" s="1" t="s">
        <v>19</v>
      </c>
      <c r="I107" s="1" t="str">
        <f ca="1">IFERROR(__xludf.DUMMYFUNCTION("GOOGLETRANSLATE(H107,""fr"",""en"")"),"gold")</f>
        <v>gold</v>
      </c>
      <c r="J107" s="4">
        <v>35.82</v>
      </c>
      <c r="K107" s="4">
        <v>36.29</v>
      </c>
      <c r="L107" s="1" t="s">
        <v>20</v>
      </c>
      <c r="M107" s="1" t="str">
        <f ca="1">IFERROR(__xludf.DUMMYFUNCTION("GOOGLETRANSLATE(L107,""fr"",""en"")"),"Yes")</f>
        <v>Yes</v>
      </c>
      <c r="N107" s="1" t="s">
        <v>26</v>
      </c>
      <c r="O107" s="1" t="str">
        <f ca="1">IFERROR(__xludf.DUMMYFUNCTION("GOOGLETRANSLATE(N107,""fr"",""en"")"),"sapphire")</f>
        <v>sapphire</v>
      </c>
      <c r="P107" s="1">
        <v>1849.17</v>
      </c>
      <c r="Q107" s="1">
        <v>2219</v>
      </c>
      <c r="R107" s="5">
        <f t="shared" si="14"/>
        <v>44201</v>
      </c>
    </row>
    <row r="108" spans="1:18" ht="14.25" customHeight="1" x14ac:dyDescent="0.45">
      <c r="A108" s="1" t="s">
        <v>288</v>
      </c>
      <c r="B108" s="2" t="s">
        <v>289</v>
      </c>
      <c r="C108" s="1" t="s">
        <v>16</v>
      </c>
      <c r="D108" s="1" t="s">
        <v>17</v>
      </c>
      <c r="E108" s="1" t="s">
        <v>29</v>
      </c>
      <c r="F108" s="1" t="str">
        <f ca="1">IFERROR(__xludf.DUMMYFUNCTION("GOOGLETRANSLATE(E108,""fr"",""en"")"),"necklace (pendant + chain)")</f>
        <v>necklace (pendant + chain)</v>
      </c>
      <c r="G108" s="3">
        <v>5</v>
      </c>
      <c r="H108" s="1" t="s">
        <v>25</v>
      </c>
      <c r="I108" s="1" t="str">
        <f ca="1">IFERROR(__xludf.DUMMYFUNCTION("GOOGLETRANSLATE(H108,""fr"",""en"")"),"money")</f>
        <v>money</v>
      </c>
      <c r="J108" s="4">
        <v>49.68</v>
      </c>
      <c r="K108" s="4">
        <v>52.78</v>
      </c>
      <c r="L108" s="1" t="s">
        <v>20</v>
      </c>
      <c r="M108" s="1" t="str">
        <f ca="1">IFERROR(__xludf.DUMMYFUNCTION("GOOGLETRANSLATE(L108,""fr"",""en"")"),"Yes")</f>
        <v>Yes</v>
      </c>
      <c r="N108" s="1" t="s">
        <v>34</v>
      </c>
      <c r="O108" s="1" t="str">
        <f ca="1">IFERROR(__xludf.DUMMYFUNCTION("GOOGLETRANSLATE(N108,""fr"",""en"")"),"diamond")</f>
        <v>diamond</v>
      </c>
      <c r="P108" s="1">
        <v>3677.4</v>
      </c>
      <c r="Q108" s="1">
        <v>4412.88</v>
      </c>
      <c r="R108" s="5">
        <f t="shared" si="14"/>
        <v>44601</v>
      </c>
    </row>
    <row r="109" spans="1:18" ht="14.25" customHeight="1" x14ac:dyDescent="0.45">
      <c r="A109" s="1" t="s">
        <v>290</v>
      </c>
      <c r="B109" s="2" t="s">
        <v>291</v>
      </c>
      <c r="C109" s="1" t="s">
        <v>32</v>
      </c>
      <c r="D109" s="1" t="s">
        <v>33</v>
      </c>
      <c r="E109" s="1" t="s">
        <v>24</v>
      </c>
      <c r="F109" s="1" t="str">
        <f ca="1">IFERROR(__xludf.DUMMYFUNCTION("GOOGLETRANSLATE(E109,""fr"",""en"")"),"bracelet")</f>
        <v>bracelet</v>
      </c>
      <c r="G109" s="3">
        <v>1</v>
      </c>
      <c r="H109" s="1" t="s">
        <v>46</v>
      </c>
      <c r="I109" s="1" t="str">
        <f ca="1">IFERROR(__xludf.DUMMYFUNCTION("GOOGLETRANSLATE(H109,""fr"",""en"")"),"gold plated")</f>
        <v>gold plated</v>
      </c>
      <c r="J109" s="4">
        <v>55.32</v>
      </c>
      <c r="K109" s="4">
        <v>55.83</v>
      </c>
      <c r="L109" s="1" t="s">
        <v>20</v>
      </c>
      <c r="M109" s="1" t="str">
        <f ca="1">IFERROR(__xludf.DUMMYFUNCTION("GOOGLETRANSLATE(L109,""fr"",""en"")"),"Yes")</f>
        <v>Yes</v>
      </c>
      <c r="N109" s="1" t="s">
        <v>21</v>
      </c>
      <c r="O109" s="1" t="str">
        <f ca="1">IFERROR(__xludf.DUMMYFUNCTION("GOOGLETRANSLATE(N109,""fr"",""en"")"),"amethyst")</f>
        <v>amethyst</v>
      </c>
      <c r="P109" s="1">
        <v>4690.33</v>
      </c>
      <c r="Q109" s="1">
        <v>5628.4</v>
      </c>
      <c r="R109" s="5">
        <f t="shared" si="14"/>
        <v>43861</v>
      </c>
    </row>
    <row r="110" spans="1:18" ht="14.25" customHeight="1" x14ac:dyDescent="0.45">
      <c r="A110" s="1" t="s">
        <v>292</v>
      </c>
      <c r="B110" s="2" t="s">
        <v>293</v>
      </c>
      <c r="C110" s="1" t="s">
        <v>16</v>
      </c>
      <c r="D110" s="1" t="s">
        <v>17</v>
      </c>
      <c r="E110" s="1" t="s">
        <v>24</v>
      </c>
      <c r="F110" s="1" t="str">
        <f ca="1">IFERROR(__xludf.DUMMYFUNCTION("GOOGLETRANSLATE(E110,""fr"",""en"")"),"bracelet")</f>
        <v>bracelet</v>
      </c>
      <c r="G110" s="3">
        <v>2</v>
      </c>
      <c r="H110" s="1" t="s">
        <v>19</v>
      </c>
      <c r="I110" s="1" t="str">
        <f ca="1">IFERROR(__xludf.DUMMYFUNCTION("GOOGLETRANSLATE(H110,""fr"",""en"")"),"gold")</f>
        <v>gold</v>
      </c>
      <c r="J110" s="4">
        <v>84.98</v>
      </c>
      <c r="K110" s="4">
        <v>90.050000000000011</v>
      </c>
      <c r="L110" s="1" t="s">
        <v>20</v>
      </c>
      <c r="M110" s="1" t="str">
        <f ca="1">IFERROR(__xludf.DUMMYFUNCTION("GOOGLETRANSLATE(L110,""fr"",""en"")"),"Yes")</f>
        <v>Yes</v>
      </c>
      <c r="O110" s="1" t="str">
        <f ca="1">IFERROR(__xludf.DUMMYFUNCTION("GOOGLETRANSLATE(N110,""fr"",""en"")"),"#VALUE!")</f>
        <v>#VALUE!</v>
      </c>
      <c r="P110" s="1">
        <v>8683.7199999999993</v>
      </c>
      <c r="Q110" s="1">
        <v>10420.459999999999</v>
      </c>
      <c r="R110" s="5">
        <f t="shared" si="14"/>
        <v>44809</v>
      </c>
    </row>
    <row r="111" spans="1:18" ht="14.25" customHeight="1" x14ac:dyDescent="0.45">
      <c r="A111" s="1" t="s">
        <v>294</v>
      </c>
      <c r="B111" s="2" t="s">
        <v>295</v>
      </c>
      <c r="C111" s="1" t="s">
        <v>16</v>
      </c>
      <c r="D111" s="1" t="s">
        <v>17</v>
      </c>
      <c r="E111" s="1" t="s">
        <v>53</v>
      </c>
      <c r="F111" s="1" t="str">
        <f ca="1">IFERROR(__xludf.DUMMYFUNCTION("GOOGLETRANSLATE(E111,""fr"",""en"")"),"ring")</f>
        <v>ring</v>
      </c>
      <c r="G111" s="3">
        <v>4</v>
      </c>
      <c r="H111" s="1" t="s">
        <v>46</v>
      </c>
      <c r="I111" s="1" t="str">
        <f ca="1">IFERROR(__xludf.DUMMYFUNCTION("GOOGLETRANSLATE(H111,""fr"",""en"")"),"gold plated")</f>
        <v>gold plated</v>
      </c>
      <c r="J111" s="4">
        <v>63.67</v>
      </c>
      <c r="K111" s="4">
        <v>67.97</v>
      </c>
      <c r="L111" s="1" t="s">
        <v>39</v>
      </c>
      <c r="M111" s="1" t="str">
        <f ca="1">IFERROR(__xludf.DUMMYFUNCTION("GOOGLETRANSLATE(L111,""fr"",""en"")"),"No")</f>
        <v>No</v>
      </c>
      <c r="O111" s="1" t="str">
        <f ca="1">IFERROR(__xludf.DUMMYFUNCTION("GOOGLETRANSLATE(N111,""fr"",""en"")"),"#VALUE!")</f>
        <v>#VALUE!</v>
      </c>
      <c r="P111" s="1">
        <v>5960.33</v>
      </c>
      <c r="Q111" s="1">
        <v>7152.4</v>
      </c>
      <c r="R111" s="5">
        <f t="shared" si="14"/>
        <v>44279</v>
      </c>
    </row>
    <row r="112" spans="1:18" ht="14.25" customHeight="1" x14ac:dyDescent="0.45">
      <c r="A112" s="1" t="s">
        <v>296</v>
      </c>
      <c r="B112" s="2" t="s">
        <v>297</v>
      </c>
      <c r="C112" s="1" t="s">
        <v>61</v>
      </c>
      <c r="D112" s="1" t="s">
        <v>62</v>
      </c>
      <c r="E112" s="1" t="s">
        <v>42</v>
      </c>
      <c r="F112" s="1" t="str">
        <f ca="1">IFERROR(__xludf.DUMMYFUNCTION("GOOGLETRANSLATE(E112,""fr"",""en"")"),"earring (pair)")</f>
        <v>earring (pair)</v>
      </c>
      <c r="G112" s="3">
        <v>3</v>
      </c>
      <c r="H112" s="1" t="s">
        <v>46</v>
      </c>
      <c r="I112" s="1" t="str">
        <f ca="1">IFERROR(__xludf.DUMMYFUNCTION("GOOGLETRANSLATE(H112,""fr"",""en"")"),"gold plated")</f>
        <v>gold plated</v>
      </c>
      <c r="J112" s="4">
        <v>31.99</v>
      </c>
      <c r="K112" s="4">
        <v>37.65</v>
      </c>
      <c r="L112" s="1" t="s">
        <v>20</v>
      </c>
      <c r="M112" s="1" t="str">
        <f ca="1">IFERROR(__xludf.DUMMYFUNCTION("GOOGLETRANSLATE(L112,""fr"",""en"")"),"Yes")</f>
        <v>Yes</v>
      </c>
      <c r="N112" s="1" t="s">
        <v>70</v>
      </c>
      <c r="O112" s="1" t="str">
        <f ca="1">IFERROR(__xludf.DUMMYFUNCTION("GOOGLETRANSLATE(N112,""fr"",""en"")"),"emerald")</f>
        <v>emerald</v>
      </c>
      <c r="P112" s="1">
        <v>1932.75</v>
      </c>
      <c r="Q112" s="1">
        <v>2319.3000000000002</v>
      </c>
      <c r="R112" s="5">
        <f t="shared" si="14"/>
        <v>44393</v>
      </c>
    </row>
    <row r="113" spans="1:18" ht="14.25" customHeight="1" x14ac:dyDescent="0.45">
      <c r="A113" s="1" t="s">
        <v>298</v>
      </c>
      <c r="B113" s="2" t="s">
        <v>141</v>
      </c>
      <c r="C113" s="1" t="s">
        <v>61</v>
      </c>
      <c r="D113" s="1" t="s">
        <v>62</v>
      </c>
      <c r="E113" s="1" t="s">
        <v>38</v>
      </c>
      <c r="F113" s="1" t="str">
        <f ca="1">IFERROR(__xludf.DUMMYFUNCTION("GOOGLETRANSLATE(E113,""fr"",""en"")"),"pendant")</f>
        <v>pendant</v>
      </c>
      <c r="G113" s="3">
        <v>1</v>
      </c>
      <c r="H113" s="1" t="s">
        <v>25</v>
      </c>
      <c r="I113" s="1" t="str">
        <f ca="1">IFERROR(__xludf.DUMMYFUNCTION("GOOGLETRANSLATE(H113,""fr"",""en"")"),"money")</f>
        <v>money</v>
      </c>
      <c r="J113" s="4">
        <v>92.79</v>
      </c>
      <c r="K113" s="4">
        <v>102.25</v>
      </c>
      <c r="L113" s="1" t="s">
        <v>20</v>
      </c>
      <c r="M113" s="1" t="str">
        <f ca="1">IFERROR(__xludf.DUMMYFUNCTION("GOOGLETRANSLATE(L113,""fr"",""en"")"),"Yes")</f>
        <v>Yes</v>
      </c>
      <c r="N113" s="1" t="s">
        <v>43</v>
      </c>
      <c r="O113" s="1" t="str">
        <f ca="1">IFERROR(__xludf.DUMMYFUNCTION("GOOGLETRANSLATE(N113,""fr"",""en"")"),"topaz")</f>
        <v>topaz</v>
      </c>
      <c r="P113" s="1">
        <v>9419.6200000000008</v>
      </c>
      <c r="Q113" s="1">
        <v>11303.54</v>
      </c>
      <c r="R113" s="5">
        <f t="shared" si="14"/>
        <v>45403</v>
      </c>
    </row>
    <row r="114" spans="1:18" ht="14.25" customHeight="1" x14ac:dyDescent="0.45">
      <c r="A114" s="1" t="s">
        <v>299</v>
      </c>
      <c r="B114" s="2" t="s">
        <v>300</v>
      </c>
      <c r="C114" s="1" t="s">
        <v>32</v>
      </c>
      <c r="D114" s="1" t="s">
        <v>33</v>
      </c>
      <c r="E114" s="1" t="s">
        <v>53</v>
      </c>
      <c r="F114" s="1" t="str">
        <f ca="1">IFERROR(__xludf.DUMMYFUNCTION("GOOGLETRANSLATE(E114,""fr"",""en"")"),"ring")</f>
        <v>ring</v>
      </c>
      <c r="G114" s="3">
        <v>4</v>
      </c>
      <c r="H114" s="1" t="s">
        <v>46</v>
      </c>
      <c r="I114" s="1" t="str">
        <f ca="1">IFERROR(__xludf.DUMMYFUNCTION("GOOGLETRANSLATE(H114,""fr"",""en"")"),"gold plated")</f>
        <v>gold plated</v>
      </c>
      <c r="J114" s="4">
        <v>21.25</v>
      </c>
      <c r="K114" s="4">
        <v>23.68</v>
      </c>
      <c r="L114" s="1" t="s">
        <v>39</v>
      </c>
      <c r="M114" s="1" t="str">
        <f ca="1">IFERROR(__xludf.DUMMYFUNCTION("GOOGLETRANSLATE(L114,""fr"",""en"")"),"No")</f>
        <v>No</v>
      </c>
      <c r="O114" s="1" t="str">
        <f ca="1">IFERROR(__xludf.DUMMYFUNCTION("GOOGLETRANSLATE(N114,""fr"",""en"")"),"#VALUE!")</f>
        <v>#VALUE!</v>
      </c>
      <c r="P114" s="1">
        <v>621.91</v>
      </c>
      <c r="Q114" s="1">
        <v>746.29</v>
      </c>
      <c r="R114" s="5" t="s">
        <v>163</v>
      </c>
    </row>
    <row r="115" spans="1:18" ht="14.25" customHeight="1" x14ac:dyDescent="0.45">
      <c r="A115" s="1" t="s">
        <v>301</v>
      </c>
      <c r="B115" s="2" t="s">
        <v>302</v>
      </c>
      <c r="C115" s="1" t="s">
        <v>61</v>
      </c>
      <c r="D115" s="1" t="s">
        <v>62</v>
      </c>
      <c r="E115" s="1" t="s">
        <v>29</v>
      </c>
      <c r="F115" s="1" t="str">
        <f ca="1">IFERROR(__xludf.DUMMYFUNCTION("GOOGLETRANSLATE(E115,""fr"",""en"")"),"necklace (pendant + chain)")</f>
        <v>necklace (pendant + chain)</v>
      </c>
      <c r="G115" s="3">
        <v>2</v>
      </c>
      <c r="H115" s="1" t="s">
        <v>25</v>
      </c>
      <c r="I115" s="1" t="str">
        <f ca="1">IFERROR(__xludf.DUMMYFUNCTION("GOOGLETRANSLATE(H115,""fr"",""en"")"),"money")</f>
        <v>money</v>
      </c>
      <c r="J115" s="4">
        <v>53.41</v>
      </c>
      <c r="K115" s="4">
        <v>56.7</v>
      </c>
      <c r="L115" s="1" t="s">
        <v>20</v>
      </c>
      <c r="M115" s="1" t="str">
        <f ca="1">IFERROR(__xludf.DUMMYFUNCTION("GOOGLETRANSLATE(L115,""fr"",""en"")"),"Yes")</f>
        <v>Yes</v>
      </c>
      <c r="N115" s="1" t="s">
        <v>70</v>
      </c>
      <c r="O115" s="1" t="str">
        <f ca="1">IFERROR(__xludf.DUMMYFUNCTION("GOOGLETRANSLATE(N115,""fr"",""en"")"),"emerald")</f>
        <v>emerald</v>
      </c>
      <c r="P115" s="1">
        <v>5357.21</v>
      </c>
      <c r="Q115" s="1">
        <v>6428.65</v>
      </c>
      <c r="R115" s="5" t="s">
        <v>302</v>
      </c>
    </row>
    <row r="116" spans="1:18" ht="14.25" customHeight="1" x14ac:dyDescent="0.45">
      <c r="A116" s="1" t="s">
        <v>303</v>
      </c>
      <c r="B116" s="2" t="s">
        <v>304</v>
      </c>
      <c r="C116" s="1" t="s">
        <v>32</v>
      </c>
      <c r="D116" s="1" t="s">
        <v>33</v>
      </c>
      <c r="E116" s="1" t="s">
        <v>53</v>
      </c>
      <c r="F116" s="1" t="str">
        <f ca="1">IFERROR(__xludf.DUMMYFUNCTION("GOOGLETRANSLATE(E116,""fr"",""en"")"),"ring")</f>
        <v>ring</v>
      </c>
      <c r="G116" s="3">
        <v>1</v>
      </c>
      <c r="H116" s="1" t="s">
        <v>19</v>
      </c>
      <c r="I116" s="1" t="str">
        <f ca="1">IFERROR(__xludf.DUMMYFUNCTION("GOOGLETRANSLATE(H116,""fr"",""en"")"),"gold")</f>
        <v>gold</v>
      </c>
      <c r="J116" s="4">
        <v>19.79</v>
      </c>
      <c r="K116" s="4">
        <v>24.02</v>
      </c>
      <c r="L116" s="1" t="s">
        <v>20</v>
      </c>
      <c r="M116" s="1" t="str">
        <f ca="1">IFERROR(__xludf.DUMMYFUNCTION("GOOGLETRANSLATE(L116,""fr"",""en"")"),"Yes")</f>
        <v>Yes</v>
      </c>
      <c r="N116" s="1" t="s">
        <v>21</v>
      </c>
      <c r="O116" s="1" t="str">
        <f ca="1">IFERROR(__xludf.DUMMYFUNCTION("GOOGLETRANSLATE(N116,""fr"",""en"")"),"amethyst")</f>
        <v>amethyst</v>
      </c>
      <c r="P116" s="1">
        <v>352.88</v>
      </c>
      <c r="Q116" s="1">
        <v>423.46</v>
      </c>
      <c r="R116" s="5">
        <f t="shared" ref="R116:R117" si="15">B116+20</f>
        <v>44731</v>
      </c>
    </row>
    <row r="117" spans="1:18" ht="14.25" customHeight="1" x14ac:dyDescent="0.45">
      <c r="A117" s="1" t="s">
        <v>305</v>
      </c>
      <c r="B117" s="2" t="s">
        <v>182</v>
      </c>
      <c r="C117" s="1" t="s">
        <v>32</v>
      </c>
      <c r="D117" s="1" t="s">
        <v>33</v>
      </c>
      <c r="E117" s="1" t="s">
        <v>38</v>
      </c>
      <c r="F117" s="1" t="str">
        <f ca="1">IFERROR(__xludf.DUMMYFUNCTION("GOOGLETRANSLATE(E117,""fr"",""en"")"),"pendant")</f>
        <v>pendant</v>
      </c>
      <c r="G117" s="3">
        <v>5</v>
      </c>
      <c r="H117" s="1" t="s">
        <v>25</v>
      </c>
      <c r="I117" s="1" t="str">
        <f ca="1">IFERROR(__xludf.DUMMYFUNCTION("GOOGLETRANSLATE(H117,""fr"",""en"")"),"money")</f>
        <v>money</v>
      </c>
      <c r="J117" s="4">
        <v>15.44</v>
      </c>
      <c r="K117" s="4">
        <v>23.45</v>
      </c>
      <c r="L117" s="1" t="s">
        <v>39</v>
      </c>
      <c r="M117" s="1" t="str">
        <f ca="1">IFERROR(__xludf.DUMMYFUNCTION("GOOGLETRANSLATE(L117,""fr"",""en"")"),"No")</f>
        <v>No</v>
      </c>
      <c r="O117" s="1" t="str">
        <f ca="1">IFERROR(__xludf.DUMMYFUNCTION("GOOGLETRANSLATE(N117,""fr"",""en"")"),"#VALUE!")</f>
        <v>#VALUE!</v>
      </c>
      <c r="P117" s="1">
        <v>2217.11</v>
      </c>
      <c r="Q117" s="1">
        <v>2660.53</v>
      </c>
      <c r="R117" s="5">
        <f t="shared" si="15"/>
        <v>44296</v>
      </c>
    </row>
    <row r="118" spans="1:18" ht="14.25" customHeight="1" x14ac:dyDescent="0.45">
      <c r="A118" s="1" t="s">
        <v>306</v>
      </c>
      <c r="B118" s="2" t="s">
        <v>307</v>
      </c>
      <c r="C118" s="1" t="s">
        <v>32</v>
      </c>
      <c r="D118" s="1" t="s">
        <v>33</v>
      </c>
      <c r="E118" s="1" t="s">
        <v>24</v>
      </c>
      <c r="F118" s="1" t="str">
        <f ca="1">IFERROR(__xludf.DUMMYFUNCTION("GOOGLETRANSLATE(E118,""fr"",""en"")"),"bracelet")</f>
        <v>bracelet</v>
      </c>
      <c r="G118" s="3">
        <v>5</v>
      </c>
      <c r="H118" s="1" t="s">
        <v>19</v>
      </c>
      <c r="I118" s="1" t="str">
        <f ca="1">IFERROR(__xludf.DUMMYFUNCTION("GOOGLETRANSLATE(H118,""fr"",""en"")"),"gold")</f>
        <v>gold</v>
      </c>
      <c r="J118" s="4">
        <v>68.2</v>
      </c>
      <c r="K118" s="4">
        <v>68.350000000000009</v>
      </c>
      <c r="L118" s="1" t="s">
        <v>39</v>
      </c>
      <c r="M118" s="1" t="str">
        <f ca="1">IFERROR(__xludf.DUMMYFUNCTION("GOOGLETRANSLATE(L118,""fr"",""en"")"),"No")</f>
        <v>No</v>
      </c>
      <c r="O118" s="1" t="str">
        <f ca="1">IFERROR(__xludf.DUMMYFUNCTION("GOOGLETRANSLATE(N118,""fr"",""en"")"),"#VALUE!")</f>
        <v>#VALUE!</v>
      </c>
      <c r="P118" s="1">
        <v>1888.85</v>
      </c>
      <c r="Q118" s="1">
        <v>2266.62</v>
      </c>
      <c r="R118" s="5" t="s">
        <v>308</v>
      </c>
    </row>
    <row r="119" spans="1:18" ht="14.25" customHeight="1" x14ac:dyDescent="0.45">
      <c r="A119" s="1" t="s">
        <v>309</v>
      </c>
      <c r="B119" s="2" t="s">
        <v>310</v>
      </c>
      <c r="C119" s="1" t="s">
        <v>32</v>
      </c>
      <c r="D119" s="1" t="s">
        <v>33</v>
      </c>
      <c r="E119" s="1" t="s">
        <v>29</v>
      </c>
      <c r="F119" s="1" t="str">
        <f ca="1">IFERROR(__xludf.DUMMYFUNCTION("GOOGLETRANSLATE(E119,""fr"",""en"")"),"necklace (pendant + chain)")</f>
        <v>necklace (pendant + chain)</v>
      </c>
      <c r="G119" s="3">
        <v>1</v>
      </c>
      <c r="H119" s="1" t="s">
        <v>19</v>
      </c>
      <c r="I119" s="1" t="str">
        <f ca="1">IFERROR(__xludf.DUMMYFUNCTION("GOOGLETRANSLATE(H119,""fr"",""en"")"),"gold")</f>
        <v>gold</v>
      </c>
      <c r="J119" s="4">
        <v>28.5</v>
      </c>
      <c r="K119" s="4">
        <v>29.09</v>
      </c>
      <c r="L119" s="1" t="s">
        <v>39</v>
      </c>
      <c r="M119" s="1" t="str">
        <f ca="1">IFERROR(__xludf.DUMMYFUNCTION("GOOGLETRANSLATE(L119,""fr"",""en"")"),"No")</f>
        <v>No</v>
      </c>
      <c r="O119" s="1" t="str">
        <f ca="1">IFERROR(__xludf.DUMMYFUNCTION("GOOGLETRANSLATE(N119,""fr"",""en"")"),"#VALUE!")</f>
        <v>#VALUE!</v>
      </c>
      <c r="P119" s="1">
        <v>1243.4100000000001</v>
      </c>
      <c r="Q119" s="1">
        <v>1492.09</v>
      </c>
      <c r="R119" s="5">
        <f>B119+20</f>
        <v>44714</v>
      </c>
    </row>
    <row r="120" spans="1:18" ht="14.25" customHeight="1" x14ac:dyDescent="0.45">
      <c r="A120" s="1" t="s">
        <v>311</v>
      </c>
      <c r="B120" s="2" t="s">
        <v>312</v>
      </c>
      <c r="C120" s="1" t="s">
        <v>32</v>
      </c>
      <c r="D120" s="1" t="s">
        <v>33</v>
      </c>
      <c r="E120" s="1" t="s">
        <v>42</v>
      </c>
      <c r="F120" s="1" t="str">
        <f ca="1">IFERROR(__xludf.DUMMYFUNCTION("GOOGLETRANSLATE(E120,""fr"",""en"")"),"earring (pair)")</f>
        <v>earring (pair)</v>
      </c>
      <c r="G120" s="3">
        <v>2</v>
      </c>
      <c r="H120" s="1" t="s">
        <v>46</v>
      </c>
      <c r="I120" s="1" t="str">
        <f ca="1">IFERROR(__xludf.DUMMYFUNCTION("GOOGLETRANSLATE(H120,""fr"",""en"")"),"gold plated")</f>
        <v>gold plated</v>
      </c>
      <c r="J120" s="4">
        <v>25.46</v>
      </c>
      <c r="K120" s="4">
        <v>33.090000000000003</v>
      </c>
      <c r="L120" s="1" t="s">
        <v>20</v>
      </c>
      <c r="M120" s="1" t="str">
        <f ca="1">IFERROR(__xludf.DUMMYFUNCTION("GOOGLETRANSLATE(L120,""fr"",""en"")"),"Yes")</f>
        <v>Yes</v>
      </c>
      <c r="N120" s="1" t="s">
        <v>70</v>
      </c>
      <c r="O120" s="1" t="str">
        <f ca="1">IFERROR(__xludf.DUMMYFUNCTION("GOOGLETRANSLATE(N120,""fr"",""en"")"),"emerald")</f>
        <v>emerald</v>
      </c>
      <c r="P120" s="1">
        <v>2739.24</v>
      </c>
      <c r="Q120" s="1">
        <v>3287.09</v>
      </c>
      <c r="R120" s="5" t="s">
        <v>313</v>
      </c>
    </row>
    <row r="121" spans="1:18" ht="14.25" customHeight="1" x14ac:dyDescent="0.45">
      <c r="A121" s="1" t="s">
        <v>314</v>
      </c>
      <c r="B121" s="2" t="s">
        <v>315</v>
      </c>
      <c r="C121" s="1" t="s">
        <v>32</v>
      </c>
      <c r="D121" s="1" t="s">
        <v>33</v>
      </c>
      <c r="E121" s="1" t="s">
        <v>18</v>
      </c>
      <c r="F121" s="1" t="str">
        <f ca="1">IFERROR(__xludf.DUMMYFUNCTION("GOOGLETRANSLATE(E121,""fr"",""en"")"),"earring (unit)")</f>
        <v>earring (unit)</v>
      </c>
      <c r="G121" s="3">
        <v>4</v>
      </c>
      <c r="H121" s="1" t="s">
        <v>25</v>
      </c>
      <c r="I121" s="1" t="str">
        <f ca="1">IFERROR(__xludf.DUMMYFUNCTION("GOOGLETRANSLATE(H121,""fr"",""en"")"),"money")</f>
        <v>money</v>
      </c>
      <c r="J121" s="4">
        <v>98.3</v>
      </c>
      <c r="K121" s="4">
        <v>103.91</v>
      </c>
      <c r="L121" s="1" t="s">
        <v>39</v>
      </c>
      <c r="M121" s="1" t="str">
        <f ca="1">IFERROR(__xludf.DUMMYFUNCTION("GOOGLETRANSLATE(L121,""fr"",""en"")"),"No")</f>
        <v>No</v>
      </c>
      <c r="O121" s="1" t="str">
        <f ca="1">IFERROR(__xludf.DUMMYFUNCTION("GOOGLETRANSLATE(N121,""fr"",""en"")"),"#VALUE!")</f>
        <v>#VALUE!</v>
      </c>
      <c r="P121" s="1">
        <v>2035.08</v>
      </c>
      <c r="Q121" s="1">
        <v>2442.1</v>
      </c>
      <c r="R121" s="5" t="s">
        <v>316</v>
      </c>
    </row>
    <row r="122" spans="1:18" ht="14.25" customHeight="1" x14ac:dyDescent="0.45">
      <c r="A122" s="1" t="s">
        <v>317</v>
      </c>
      <c r="B122" s="2" t="s">
        <v>318</v>
      </c>
      <c r="C122" s="1" t="s">
        <v>16</v>
      </c>
      <c r="D122" s="1" t="s">
        <v>17</v>
      </c>
      <c r="E122" s="1" t="s">
        <v>42</v>
      </c>
      <c r="F122" s="1" t="str">
        <f ca="1">IFERROR(__xludf.DUMMYFUNCTION("GOOGLETRANSLATE(E122,""fr"",""en"")"),"earring (pair)")</f>
        <v>earring (pair)</v>
      </c>
      <c r="G122" s="3">
        <v>4</v>
      </c>
      <c r="H122" s="1" t="s">
        <v>46</v>
      </c>
      <c r="I122" s="1" t="str">
        <f ca="1">IFERROR(__xludf.DUMMYFUNCTION("GOOGLETRANSLATE(H122,""fr"",""en"")"),"gold plated")</f>
        <v>gold plated</v>
      </c>
      <c r="J122" s="4">
        <v>35.5</v>
      </c>
      <c r="K122" s="4">
        <v>37.75</v>
      </c>
      <c r="L122" s="1" t="s">
        <v>39</v>
      </c>
      <c r="M122" s="1" t="str">
        <f ca="1">IFERROR(__xludf.DUMMYFUNCTION("GOOGLETRANSLATE(L122,""fr"",""en"")"),"No")</f>
        <v>No</v>
      </c>
      <c r="O122" s="1" t="str">
        <f ca="1">IFERROR(__xludf.DUMMYFUNCTION("GOOGLETRANSLATE(N122,""fr"",""en"")"),"#VALUE!")</f>
        <v>#VALUE!</v>
      </c>
      <c r="P122" s="1">
        <v>541.82000000000005</v>
      </c>
      <c r="Q122" s="1">
        <v>650.17999999999995</v>
      </c>
      <c r="R122" s="5" t="s">
        <v>319</v>
      </c>
    </row>
    <row r="123" spans="1:18" ht="14.25" customHeight="1" x14ac:dyDescent="0.45">
      <c r="A123" s="1" t="s">
        <v>320</v>
      </c>
      <c r="B123" s="2" t="s">
        <v>321</v>
      </c>
      <c r="C123" s="1" t="s">
        <v>61</v>
      </c>
      <c r="D123" s="1" t="s">
        <v>62</v>
      </c>
      <c r="E123" s="1" t="s">
        <v>53</v>
      </c>
      <c r="F123" s="1" t="str">
        <f ca="1">IFERROR(__xludf.DUMMYFUNCTION("GOOGLETRANSLATE(E123,""fr"",""en"")"),"ring")</f>
        <v>ring</v>
      </c>
      <c r="G123" s="3">
        <v>5</v>
      </c>
      <c r="H123" s="1" t="s">
        <v>25</v>
      </c>
      <c r="I123" s="1" t="str">
        <f ca="1">IFERROR(__xludf.DUMMYFUNCTION("GOOGLETRANSLATE(H123,""fr"",""en"")"),"money")</f>
        <v>money</v>
      </c>
      <c r="J123" s="4">
        <v>33</v>
      </c>
      <c r="K123" s="4">
        <v>35.869999999999997</v>
      </c>
      <c r="L123" s="1" t="s">
        <v>20</v>
      </c>
      <c r="M123" s="1" t="str">
        <f ca="1">IFERROR(__xludf.DUMMYFUNCTION("GOOGLETRANSLATE(L123,""fr"",""en"")"),"Yes")</f>
        <v>Yes</v>
      </c>
      <c r="N123" s="1" t="s">
        <v>70</v>
      </c>
      <c r="O123" s="1" t="str">
        <f ca="1">IFERROR(__xludf.DUMMYFUNCTION("GOOGLETRANSLATE(N123,""fr"",""en"")"),"emerald")</f>
        <v>emerald</v>
      </c>
      <c r="P123" s="1">
        <v>927.79</v>
      </c>
      <c r="Q123" s="1">
        <v>1113.3499999999999</v>
      </c>
      <c r="R123" s="5">
        <f t="shared" ref="R123:R124" si="16">B123+20</f>
        <v>45163</v>
      </c>
    </row>
    <row r="124" spans="1:18" ht="14.25" customHeight="1" x14ac:dyDescent="0.45">
      <c r="A124" s="1" t="s">
        <v>322</v>
      </c>
      <c r="B124" s="2" t="s">
        <v>323</v>
      </c>
      <c r="C124" s="1" t="s">
        <v>16</v>
      </c>
      <c r="D124" s="1" t="s">
        <v>17</v>
      </c>
      <c r="E124" s="1" t="s">
        <v>38</v>
      </c>
      <c r="F124" s="1" t="str">
        <f ca="1">IFERROR(__xludf.DUMMYFUNCTION("GOOGLETRANSLATE(E124,""fr"",""en"")"),"pendant")</f>
        <v>pendant</v>
      </c>
      <c r="G124" s="3">
        <v>4</v>
      </c>
      <c r="H124" s="1" t="s">
        <v>19</v>
      </c>
      <c r="I124" s="1" t="str">
        <f ca="1">IFERROR(__xludf.DUMMYFUNCTION("GOOGLETRANSLATE(H124,""fr"",""en"")"),"gold")</f>
        <v>gold</v>
      </c>
      <c r="J124" s="4">
        <v>48.89</v>
      </c>
      <c r="K124" s="4">
        <v>58.23</v>
      </c>
      <c r="L124" s="1" t="s">
        <v>20</v>
      </c>
      <c r="M124" s="1" t="str">
        <f ca="1">IFERROR(__xludf.DUMMYFUNCTION("GOOGLETRANSLATE(L124,""fr"",""en"")"),"Yes")</f>
        <v>Yes</v>
      </c>
      <c r="N124" s="1" t="s">
        <v>43</v>
      </c>
      <c r="O124" s="1" t="str">
        <f ca="1">IFERROR(__xludf.DUMMYFUNCTION("GOOGLETRANSLATE(N124,""fr"",""en"")"),"topaz")</f>
        <v>topaz</v>
      </c>
      <c r="P124" s="1">
        <v>3716.12</v>
      </c>
      <c r="Q124" s="1">
        <v>4459.34</v>
      </c>
      <c r="R124" s="5">
        <f t="shared" si="16"/>
        <v>44814</v>
      </c>
    </row>
    <row r="125" spans="1:18" ht="14.25" customHeight="1" x14ac:dyDescent="0.45">
      <c r="A125" s="1" t="s">
        <v>324</v>
      </c>
      <c r="B125" s="2" t="s">
        <v>325</v>
      </c>
      <c r="C125" s="1" t="s">
        <v>16</v>
      </c>
      <c r="D125" s="1" t="s">
        <v>17</v>
      </c>
      <c r="E125" s="1" t="s">
        <v>29</v>
      </c>
      <c r="F125" s="1" t="str">
        <f ca="1">IFERROR(__xludf.DUMMYFUNCTION("GOOGLETRANSLATE(E125,""fr"",""en"")"),"necklace (pendant + chain)")</f>
        <v>necklace (pendant + chain)</v>
      </c>
      <c r="G125" s="3">
        <v>2</v>
      </c>
      <c r="H125" s="1" t="s">
        <v>25</v>
      </c>
      <c r="I125" s="1" t="str">
        <f ca="1">IFERROR(__xludf.DUMMYFUNCTION("GOOGLETRANSLATE(H125,""fr"",""en"")"),"money")</f>
        <v>money</v>
      </c>
      <c r="J125" s="4">
        <v>95.94</v>
      </c>
      <c r="K125" s="4">
        <v>98.95</v>
      </c>
      <c r="L125" s="1" t="s">
        <v>20</v>
      </c>
      <c r="M125" s="1" t="str">
        <f ca="1">IFERROR(__xludf.DUMMYFUNCTION("GOOGLETRANSLATE(L125,""fr"",""en"")"),"Yes")</f>
        <v>Yes</v>
      </c>
      <c r="N125" s="1" t="s">
        <v>26</v>
      </c>
      <c r="O125" s="1" t="str">
        <f ca="1">IFERROR(__xludf.DUMMYFUNCTION("GOOGLETRANSLATE(N125,""fr"",""en"")"),"sapphire")</f>
        <v>sapphire</v>
      </c>
      <c r="P125" s="1">
        <v>1028.23</v>
      </c>
      <c r="Q125" s="1">
        <v>1233.8800000000001</v>
      </c>
      <c r="R125" s="5" t="s">
        <v>326</v>
      </c>
    </row>
    <row r="126" spans="1:18" ht="14.25" customHeight="1" x14ac:dyDescent="0.45">
      <c r="A126" s="1" t="s">
        <v>327</v>
      </c>
      <c r="B126" s="2" t="s">
        <v>328</v>
      </c>
      <c r="C126" s="1" t="s">
        <v>61</v>
      </c>
      <c r="D126" s="1" t="s">
        <v>62</v>
      </c>
      <c r="E126" s="1" t="s">
        <v>24</v>
      </c>
      <c r="F126" s="1" t="str">
        <f ca="1">IFERROR(__xludf.DUMMYFUNCTION("GOOGLETRANSLATE(E126,""fr"",""en"")"),"bracelet")</f>
        <v>bracelet</v>
      </c>
      <c r="G126" s="3">
        <v>2</v>
      </c>
      <c r="H126" s="1" t="s">
        <v>46</v>
      </c>
      <c r="I126" s="1" t="str">
        <f ca="1">IFERROR(__xludf.DUMMYFUNCTION("GOOGLETRANSLATE(H126,""fr"",""en"")"),"gold plated")</f>
        <v>gold plated</v>
      </c>
      <c r="J126" s="4">
        <v>33.39</v>
      </c>
      <c r="K126" s="4">
        <v>35.15</v>
      </c>
      <c r="L126" s="1" t="s">
        <v>20</v>
      </c>
      <c r="M126" s="1" t="str">
        <f ca="1">IFERROR(__xludf.DUMMYFUNCTION("GOOGLETRANSLATE(L126,""fr"",""en"")"),"Yes")</f>
        <v>Yes</v>
      </c>
      <c r="N126" s="1" t="s">
        <v>70</v>
      </c>
      <c r="O126" s="1" t="str">
        <f ca="1">IFERROR(__xludf.DUMMYFUNCTION("GOOGLETRANSLATE(N126,""fr"",""en"")"),"emerald")</f>
        <v>emerald</v>
      </c>
      <c r="P126" s="1">
        <v>2397.89</v>
      </c>
      <c r="Q126" s="1">
        <v>2877.47</v>
      </c>
      <c r="R126" s="5" t="s">
        <v>329</v>
      </c>
    </row>
    <row r="127" spans="1:18" ht="14.25" customHeight="1" x14ac:dyDescent="0.45">
      <c r="A127" s="1" t="s">
        <v>330</v>
      </c>
      <c r="B127" s="2" t="s">
        <v>154</v>
      </c>
      <c r="C127" s="1" t="s">
        <v>61</v>
      </c>
      <c r="D127" s="1" t="s">
        <v>62</v>
      </c>
      <c r="E127" s="1" t="s">
        <v>38</v>
      </c>
      <c r="F127" s="1" t="str">
        <f ca="1">IFERROR(__xludf.DUMMYFUNCTION("GOOGLETRANSLATE(E127,""fr"",""en"")"),"pendant")</f>
        <v>pendant</v>
      </c>
      <c r="G127" s="3">
        <v>5</v>
      </c>
      <c r="H127" s="1" t="s">
        <v>46</v>
      </c>
      <c r="I127" s="1" t="str">
        <f ca="1">IFERROR(__xludf.DUMMYFUNCTION("GOOGLETRANSLATE(H127,""fr"",""en"")"),"gold plated")</f>
        <v>gold plated</v>
      </c>
      <c r="J127" s="4">
        <v>64.069999999999993</v>
      </c>
      <c r="K127" s="4">
        <v>69.169999999999987</v>
      </c>
      <c r="L127" s="1" t="s">
        <v>39</v>
      </c>
      <c r="M127" s="1" t="str">
        <f ca="1">IFERROR(__xludf.DUMMYFUNCTION("GOOGLETRANSLATE(L127,""fr"",""en"")"),"No")</f>
        <v>No</v>
      </c>
      <c r="O127" s="1" t="str">
        <f ca="1">IFERROR(__xludf.DUMMYFUNCTION("GOOGLETRANSLATE(N127,""fr"",""en"")"),"#VALUE!")</f>
        <v>#VALUE!</v>
      </c>
      <c r="P127" s="1">
        <v>2467.8000000000002</v>
      </c>
      <c r="Q127" s="1">
        <v>2961.36</v>
      </c>
      <c r="R127" s="5" t="s">
        <v>331</v>
      </c>
    </row>
    <row r="128" spans="1:18" ht="14.25" customHeight="1" x14ac:dyDescent="0.45">
      <c r="A128" s="1" t="s">
        <v>332</v>
      </c>
      <c r="B128" s="2" t="s">
        <v>333</v>
      </c>
      <c r="C128" s="1" t="s">
        <v>61</v>
      </c>
      <c r="D128" s="1" t="s">
        <v>62</v>
      </c>
      <c r="E128" s="1" t="s">
        <v>42</v>
      </c>
      <c r="F128" s="1" t="str">
        <f ca="1">IFERROR(__xludf.DUMMYFUNCTION("GOOGLETRANSLATE(E128,""fr"",""en"")"),"earring (pair)")</f>
        <v>earring (pair)</v>
      </c>
      <c r="G128" s="3">
        <v>4</v>
      </c>
      <c r="H128" s="1" t="s">
        <v>46</v>
      </c>
      <c r="I128" s="1" t="str">
        <f ca="1">IFERROR(__xludf.DUMMYFUNCTION("GOOGLETRANSLATE(H128,""fr"",""en"")"),"gold plated")</f>
        <v>gold plated</v>
      </c>
      <c r="J128" s="4">
        <v>68.010000000000005</v>
      </c>
      <c r="K128" s="4">
        <v>76.27000000000001</v>
      </c>
      <c r="L128" s="1" t="s">
        <v>20</v>
      </c>
      <c r="M128" s="1" t="str">
        <f ca="1">IFERROR(__xludf.DUMMYFUNCTION("GOOGLETRANSLATE(L128,""fr"",""en"")"),"Yes")</f>
        <v>Yes</v>
      </c>
      <c r="N128" s="1" t="s">
        <v>21</v>
      </c>
      <c r="O128" s="1" t="str">
        <f ca="1">IFERROR(__xludf.DUMMYFUNCTION("GOOGLETRANSLATE(N128,""fr"",""en"")"),"amethyst")</f>
        <v>amethyst</v>
      </c>
      <c r="P128" s="1">
        <v>2659.15</v>
      </c>
      <c r="Q128" s="1">
        <v>3190.98</v>
      </c>
      <c r="R128" s="5">
        <f t="shared" ref="R128:R134" si="17">B128+20</f>
        <v>44280</v>
      </c>
    </row>
    <row r="129" spans="1:18" ht="14.25" customHeight="1" x14ac:dyDescent="0.45">
      <c r="A129" s="1" t="s">
        <v>334</v>
      </c>
      <c r="B129" s="2" t="s">
        <v>335</v>
      </c>
      <c r="C129" s="1" t="s">
        <v>32</v>
      </c>
      <c r="D129" s="1" t="s">
        <v>33</v>
      </c>
      <c r="E129" s="1" t="s">
        <v>53</v>
      </c>
      <c r="F129" s="1" t="str">
        <f ca="1">IFERROR(__xludf.DUMMYFUNCTION("GOOGLETRANSLATE(E129,""fr"",""en"")"),"ring")</f>
        <v>ring</v>
      </c>
      <c r="G129" s="3">
        <v>2</v>
      </c>
      <c r="H129" s="1" t="s">
        <v>19</v>
      </c>
      <c r="I129" s="1" t="str">
        <f ca="1">IFERROR(__xludf.DUMMYFUNCTION("GOOGLETRANSLATE(H129,""fr"",""en"")"),"gold")</f>
        <v>gold</v>
      </c>
      <c r="J129" s="4">
        <v>4.7699999999999996</v>
      </c>
      <c r="K129" s="4">
        <v>8.25</v>
      </c>
      <c r="L129" s="1" t="s">
        <v>20</v>
      </c>
      <c r="M129" s="1" t="str">
        <f ca="1">IFERROR(__xludf.DUMMYFUNCTION("GOOGLETRANSLATE(L129,""fr"",""en"")"),"Yes")</f>
        <v>Yes</v>
      </c>
      <c r="N129" s="1" t="s">
        <v>70</v>
      </c>
      <c r="O129" s="1" t="str">
        <f ca="1">IFERROR(__xludf.DUMMYFUNCTION("GOOGLETRANSLATE(N129,""fr"",""en"")"),"emerald")</f>
        <v>emerald</v>
      </c>
      <c r="P129" s="1">
        <v>89.64</v>
      </c>
      <c r="Q129" s="1">
        <v>107.57</v>
      </c>
      <c r="R129" s="5">
        <f t="shared" si="17"/>
        <v>45242</v>
      </c>
    </row>
    <row r="130" spans="1:18" ht="14.25" customHeight="1" x14ac:dyDescent="0.45">
      <c r="A130" s="1" t="s">
        <v>336</v>
      </c>
      <c r="B130" s="2" t="s">
        <v>337</v>
      </c>
      <c r="C130" s="1" t="s">
        <v>32</v>
      </c>
      <c r="D130" s="1" t="s">
        <v>33</v>
      </c>
      <c r="E130" s="1" t="s">
        <v>29</v>
      </c>
      <c r="F130" s="1" t="str">
        <f ca="1">IFERROR(__xludf.DUMMYFUNCTION("GOOGLETRANSLATE(E130,""fr"",""en"")"),"necklace (pendant + chain)")</f>
        <v>necklace (pendant + chain)</v>
      </c>
      <c r="G130" s="3">
        <v>2</v>
      </c>
      <c r="H130" s="1" t="s">
        <v>46</v>
      </c>
      <c r="I130" s="1" t="str">
        <f ca="1">IFERROR(__xludf.DUMMYFUNCTION("GOOGLETRANSLATE(H130,""fr"",""en"")"),"gold plated")</f>
        <v>gold plated</v>
      </c>
      <c r="J130" s="4">
        <v>69.42</v>
      </c>
      <c r="K130" s="4">
        <v>78.070000000000007</v>
      </c>
      <c r="L130" s="1" t="s">
        <v>39</v>
      </c>
      <c r="M130" s="1" t="str">
        <f ca="1">IFERROR(__xludf.DUMMYFUNCTION("GOOGLETRANSLATE(L130,""fr"",""en"")"),"No")</f>
        <v>No</v>
      </c>
      <c r="O130" s="1" t="str">
        <f ca="1">IFERROR(__xludf.DUMMYFUNCTION("GOOGLETRANSLATE(N130,""fr"",""en"")"),"#VALUE!")</f>
        <v>#VALUE!</v>
      </c>
      <c r="P130" s="1">
        <v>7639.11</v>
      </c>
      <c r="Q130" s="1">
        <v>9166.93</v>
      </c>
      <c r="R130" s="5">
        <f t="shared" si="17"/>
        <v>45339</v>
      </c>
    </row>
    <row r="131" spans="1:18" ht="14.25" customHeight="1" x14ac:dyDescent="0.45">
      <c r="A131" s="1" t="s">
        <v>338</v>
      </c>
      <c r="B131" s="2" t="s">
        <v>339</v>
      </c>
      <c r="C131" s="1" t="s">
        <v>32</v>
      </c>
      <c r="D131" s="1" t="s">
        <v>33</v>
      </c>
      <c r="E131" s="1" t="s">
        <v>38</v>
      </c>
      <c r="F131" s="1" t="str">
        <f ca="1">IFERROR(__xludf.DUMMYFUNCTION("GOOGLETRANSLATE(E131,""fr"",""en"")"),"pendant")</f>
        <v>pendant</v>
      </c>
      <c r="G131" s="3">
        <v>4</v>
      </c>
      <c r="H131" s="1" t="s">
        <v>25</v>
      </c>
      <c r="I131" s="1" t="str">
        <f ca="1">IFERROR(__xludf.DUMMYFUNCTION("GOOGLETRANSLATE(H131,""fr"",""en"")"),"money")</f>
        <v>money</v>
      </c>
      <c r="J131" s="4">
        <v>95.29</v>
      </c>
      <c r="K131" s="4">
        <v>105.02</v>
      </c>
      <c r="L131" s="1" t="s">
        <v>20</v>
      </c>
      <c r="M131" s="1" t="str">
        <f ca="1">IFERROR(__xludf.DUMMYFUNCTION("GOOGLETRANSLATE(L131,""fr"",""en"")"),"Yes")</f>
        <v>Yes</v>
      </c>
      <c r="N131" s="1" t="s">
        <v>50</v>
      </c>
      <c r="O131" s="1" t="str">
        <f ca="1">IFERROR(__xludf.DUMMYFUNCTION("GOOGLETRANSLATE(N131,""fr"",""en"")"),"ruby")</f>
        <v>ruby</v>
      </c>
      <c r="P131" s="1">
        <v>7607.87</v>
      </c>
      <c r="Q131" s="1">
        <v>9129.44</v>
      </c>
      <c r="R131" s="5">
        <f t="shared" si="17"/>
        <v>44044</v>
      </c>
    </row>
    <row r="132" spans="1:18" ht="14.25" customHeight="1" x14ac:dyDescent="0.45">
      <c r="A132" s="1" t="s">
        <v>340</v>
      </c>
      <c r="B132" s="2" t="s">
        <v>341</v>
      </c>
      <c r="C132" s="1" t="s">
        <v>61</v>
      </c>
      <c r="D132" s="1" t="s">
        <v>62</v>
      </c>
      <c r="E132" s="1" t="s">
        <v>24</v>
      </c>
      <c r="F132" s="1" t="str">
        <f ca="1">IFERROR(__xludf.DUMMYFUNCTION("GOOGLETRANSLATE(E132,""fr"",""en"")"),"bracelet")</f>
        <v>bracelet</v>
      </c>
      <c r="G132" s="3">
        <v>1</v>
      </c>
      <c r="H132" s="1" t="s">
        <v>46</v>
      </c>
      <c r="I132" s="1" t="str">
        <f ca="1">IFERROR(__xludf.DUMMYFUNCTION("GOOGLETRANSLATE(H132,""fr"",""en"")"),"gold plated")</f>
        <v>gold plated</v>
      </c>
      <c r="J132" s="4">
        <v>29.81</v>
      </c>
      <c r="K132" s="4">
        <v>32.61</v>
      </c>
      <c r="L132" s="1" t="s">
        <v>39</v>
      </c>
      <c r="M132" s="1" t="str">
        <f ca="1">IFERROR(__xludf.DUMMYFUNCTION("GOOGLETRANSLATE(L132,""fr"",""en"")"),"No")</f>
        <v>No</v>
      </c>
      <c r="O132" s="1" t="str">
        <f ca="1">IFERROR(__xludf.DUMMYFUNCTION("GOOGLETRANSLATE(N132,""fr"",""en"")"),"#VALUE!")</f>
        <v>#VALUE!</v>
      </c>
      <c r="P132" s="1">
        <v>533.95000000000005</v>
      </c>
      <c r="Q132" s="1">
        <v>640.74</v>
      </c>
      <c r="R132" s="5">
        <f t="shared" si="17"/>
        <v>44847</v>
      </c>
    </row>
    <row r="133" spans="1:18" ht="14.25" customHeight="1" x14ac:dyDescent="0.45">
      <c r="A133" s="1" t="s">
        <v>342</v>
      </c>
      <c r="B133" s="2" t="s">
        <v>343</v>
      </c>
      <c r="C133" s="1" t="s">
        <v>32</v>
      </c>
      <c r="D133" s="1" t="s">
        <v>33</v>
      </c>
      <c r="E133" s="1" t="s">
        <v>29</v>
      </c>
      <c r="F133" s="1" t="str">
        <f ca="1">IFERROR(__xludf.DUMMYFUNCTION("GOOGLETRANSLATE(E133,""fr"",""en"")"),"necklace (pendant + chain)")</f>
        <v>necklace (pendant + chain)</v>
      </c>
      <c r="G133" s="3">
        <v>5</v>
      </c>
      <c r="H133" s="1" t="s">
        <v>19</v>
      </c>
      <c r="I133" s="1" t="str">
        <f ca="1">IFERROR(__xludf.DUMMYFUNCTION("GOOGLETRANSLATE(H133,""fr"",""en"")"),"gold")</f>
        <v>gold</v>
      </c>
      <c r="J133" s="4">
        <v>34.85</v>
      </c>
      <c r="K133" s="4">
        <v>36.049999999999997</v>
      </c>
      <c r="L133" s="1" t="s">
        <v>20</v>
      </c>
      <c r="M133" s="1" t="str">
        <f ca="1">IFERROR(__xludf.DUMMYFUNCTION("GOOGLETRANSLATE(L133,""fr"",""en"")"),"Yes")</f>
        <v>Yes</v>
      </c>
      <c r="N133" s="1" t="s">
        <v>34</v>
      </c>
      <c r="O133" s="1" t="str">
        <f ca="1">IFERROR(__xludf.DUMMYFUNCTION("GOOGLETRANSLATE(N133,""fr"",""en"")"),"diamond")</f>
        <v>diamond</v>
      </c>
      <c r="P133" s="1">
        <v>3573</v>
      </c>
      <c r="Q133" s="1">
        <v>4287.6000000000004</v>
      </c>
      <c r="R133" s="5">
        <f t="shared" si="17"/>
        <v>44639</v>
      </c>
    </row>
    <row r="134" spans="1:18" ht="14.25" customHeight="1" x14ac:dyDescent="0.45">
      <c r="A134" s="1" t="s">
        <v>344</v>
      </c>
      <c r="B134" s="2" t="s">
        <v>345</v>
      </c>
      <c r="C134" s="1" t="s">
        <v>16</v>
      </c>
      <c r="D134" s="1" t="s">
        <v>17</v>
      </c>
      <c r="E134" s="1" t="s">
        <v>18</v>
      </c>
      <c r="F134" s="1" t="str">
        <f ca="1">IFERROR(__xludf.DUMMYFUNCTION("GOOGLETRANSLATE(E134,""fr"",""en"")"),"earring (unit)")</f>
        <v>earring (unit)</v>
      </c>
      <c r="G134" s="3">
        <v>3</v>
      </c>
      <c r="H134" s="1" t="s">
        <v>25</v>
      </c>
      <c r="I134" s="1" t="str">
        <f ca="1">IFERROR(__xludf.DUMMYFUNCTION("GOOGLETRANSLATE(H134,""fr"",""en"")"),"money")</f>
        <v>money</v>
      </c>
      <c r="J134" s="4">
        <v>73.53</v>
      </c>
      <c r="K134" s="4">
        <v>76.55</v>
      </c>
      <c r="L134" s="1" t="s">
        <v>20</v>
      </c>
      <c r="M134" s="1" t="str">
        <f ca="1">IFERROR(__xludf.DUMMYFUNCTION("GOOGLETRANSLATE(L134,""fr"",""en"")"),"Yes")</f>
        <v>Yes</v>
      </c>
      <c r="N134" s="1" t="s">
        <v>21</v>
      </c>
      <c r="O134" s="1" t="str">
        <f ca="1">IFERROR(__xludf.DUMMYFUNCTION("GOOGLETRANSLATE(N134,""fr"",""en"")"),"amethyst")</f>
        <v>amethyst</v>
      </c>
      <c r="P134" s="1">
        <v>2645.06</v>
      </c>
      <c r="Q134" s="1">
        <v>3174.07</v>
      </c>
      <c r="R134" s="5">
        <f t="shared" si="17"/>
        <v>45164</v>
      </c>
    </row>
    <row r="135" spans="1:18" ht="14.25" customHeight="1" x14ac:dyDescent="0.45">
      <c r="A135" s="1" t="s">
        <v>346</v>
      </c>
      <c r="B135" s="2" t="s">
        <v>347</v>
      </c>
      <c r="C135" s="1" t="s">
        <v>61</v>
      </c>
      <c r="D135" s="1" t="s">
        <v>62</v>
      </c>
      <c r="E135" s="1" t="s">
        <v>29</v>
      </c>
      <c r="F135" s="1" t="str">
        <f ca="1">IFERROR(__xludf.DUMMYFUNCTION("GOOGLETRANSLATE(E135,""fr"",""en"")"),"necklace (pendant + chain)")</f>
        <v>necklace (pendant + chain)</v>
      </c>
      <c r="G135" s="3">
        <v>2</v>
      </c>
      <c r="H135" s="1" t="s">
        <v>19</v>
      </c>
      <c r="I135" s="1" t="str">
        <f ca="1">IFERROR(__xludf.DUMMYFUNCTION("GOOGLETRANSLATE(H135,""fr"",""en"")"),"gold")</f>
        <v>gold</v>
      </c>
      <c r="J135" s="4">
        <v>75.45</v>
      </c>
      <c r="K135" s="4">
        <v>77.350000000000009</v>
      </c>
      <c r="L135" s="1" t="s">
        <v>20</v>
      </c>
      <c r="M135" s="1" t="str">
        <f ca="1">IFERROR(__xludf.DUMMYFUNCTION("GOOGLETRANSLATE(L135,""fr"",""en"")"),"Yes")</f>
        <v>Yes</v>
      </c>
      <c r="N135" s="1" t="s">
        <v>50</v>
      </c>
      <c r="O135" s="1" t="str">
        <f ca="1">IFERROR(__xludf.DUMMYFUNCTION("GOOGLETRANSLATE(N135,""fr"",""en"")"),"ruby")</f>
        <v>ruby</v>
      </c>
      <c r="P135" s="1">
        <v>2750.79</v>
      </c>
      <c r="Q135" s="1">
        <v>3300.95</v>
      </c>
      <c r="R135" s="5" t="s">
        <v>348</v>
      </c>
    </row>
    <row r="136" spans="1:18" ht="14.25" customHeight="1" x14ac:dyDescent="0.45">
      <c r="A136" s="1" t="s">
        <v>349</v>
      </c>
      <c r="B136" s="2" t="s">
        <v>350</v>
      </c>
      <c r="C136" s="1" t="s">
        <v>61</v>
      </c>
      <c r="D136" s="1" t="s">
        <v>62</v>
      </c>
      <c r="E136" s="1" t="s">
        <v>42</v>
      </c>
      <c r="F136" s="1" t="str">
        <f ca="1">IFERROR(__xludf.DUMMYFUNCTION("GOOGLETRANSLATE(E136,""fr"",""en"")"),"earring (pair)")</f>
        <v>earring (pair)</v>
      </c>
      <c r="G136" s="3">
        <v>4</v>
      </c>
      <c r="H136" s="1" t="s">
        <v>25</v>
      </c>
      <c r="I136" s="1" t="str">
        <f ca="1">IFERROR(__xludf.DUMMYFUNCTION("GOOGLETRANSLATE(H136,""fr"",""en"")"),"money")</f>
        <v>money</v>
      </c>
      <c r="J136" s="4">
        <v>10.72</v>
      </c>
      <c r="K136" s="4">
        <v>15.71</v>
      </c>
      <c r="L136" s="1" t="s">
        <v>20</v>
      </c>
      <c r="M136" s="1" t="str">
        <f ca="1">IFERROR(__xludf.DUMMYFUNCTION("GOOGLETRANSLATE(L136,""fr"",""en"")"),"Yes")</f>
        <v>Yes</v>
      </c>
      <c r="N136" s="1" t="s">
        <v>70</v>
      </c>
      <c r="O136" s="1" t="str">
        <f ca="1">IFERROR(__xludf.DUMMYFUNCTION("GOOGLETRANSLATE(N136,""fr"",""en"")"),"emerald")</f>
        <v>emerald</v>
      </c>
      <c r="P136" s="1">
        <v>959.14</v>
      </c>
      <c r="Q136" s="1">
        <v>1150.97</v>
      </c>
      <c r="R136" s="5" t="s">
        <v>351</v>
      </c>
    </row>
    <row r="137" spans="1:18" ht="14.25" customHeight="1" x14ac:dyDescent="0.45">
      <c r="A137" s="1" t="s">
        <v>352</v>
      </c>
      <c r="B137" s="2" t="s">
        <v>353</v>
      </c>
      <c r="C137" s="1" t="s">
        <v>32</v>
      </c>
      <c r="D137" s="1" t="s">
        <v>33</v>
      </c>
      <c r="E137" s="1" t="s">
        <v>38</v>
      </c>
      <c r="F137" s="1" t="str">
        <f ca="1">IFERROR(__xludf.DUMMYFUNCTION("GOOGLETRANSLATE(E137,""fr"",""en"")"),"pendant")</f>
        <v>pendant</v>
      </c>
      <c r="G137" s="3">
        <v>2</v>
      </c>
      <c r="H137" s="1" t="s">
        <v>25</v>
      </c>
      <c r="I137" s="1" t="str">
        <f ca="1">IFERROR(__xludf.DUMMYFUNCTION("GOOGLETRANSLATE(H137,""fr"",""en"")"),"money")</f>
        <v>money</v>
      </c>
      <c r="J137" s="4">
        <v>44.78</v>
      </c>
      <c r="K137" s="4">
        <v>45.67</v>
      </c>
      <c r="L137" s="1" t="s">
        <v>39</v>
      </c>
      <c r="M137" s="1" t="str">
        <f ca="1">IFERROR(__xludf.DUMMYFUNCTION("GOOGLETRANSLATE(L137,""fr"",""en"")"),"No")</f>
        <v>No</v>
      </c>
      <c r="O137" s="1" t="str">
        <f ca="1">IFERROR(__xludf.DUMMYFUNCTION("GOOGLETRANSLATE(N137,""fr"",""en"")"),"#VALUE!")</f>
        <v>#VALUE!</v>
      </c>
      <c r="P137" s="1">
        <v>2318.3200000000002</v>
      </c>
      <c r="Q137" s="1">
        <v>2781.98</v>
      </c>
      <c r="R137" s="5">
        <f>B137+20</f>
        <v>44972</v>
      </c>
    </row>
    <row r="138" spans="1:18" ht="14.25" customHeight="1" x14ac:dyDescent="0.45">
      <c r="A138" s="1" t="s">
        <v>354</v>
      </c>
      <c r="B138" s="2" t="s">
        <v>355</v>
      </c>
      <c r="C138" s="1" t="s">
        <v>32</v>
      </c>
      <c r="D138" s="1" t="s">
        <v>33</v>
      </c>
      <c r="E138" s="1" t="s">
        <v>42</v>
      </c>
      <c r="F138" s="1" t="str">
        <f ca="1">IFERROR(__xludf.DUMMYFUNCTION("GOOGLETRANSLATE(E138,""fr"",""en"")"),"earring (pair)")</f>
        <v>earring (pair)</v>
      </c>
      <c r="G138" s="3">
        <v>5</v>
      </c>
      <c r="H138" s="1" t="s">
        <v>25</v>
      </c>
      <c r="I138" s="1" t="str">
        <f ca="1">IFERROR(__xludf.DUMMYFUNCTION("GOOGLETRANSLATE(H138,""fr"",""en"")"),"money")</f>
        <v>money</v>
      </c>
      <c r="J138" s="4">
        <v>62.53</v>
      </c>
      <c r="K138" s="4">
        <v>70.2</v>
      </c>
      <c r="L138" s="1" t="s">
        <v>20</v>
      </c>
      <c r="M138" s="1" t="str">
        <f ca="1">IFERROR(__xludf.DUMMYFUNCTION("GOOGLETRANSLATE(L138,""fr"",""en"")"),"Yes")</f>
        <v>Yes</v>
      </c>
      <c r="N138" s="1" t="s">
        <v>43</v>
      </c>
      <c r="O138" s="1" t="str">
        <f ca="1">IFERROR(__xludf.DUMMYFUNCTION("GOOGLETRANSLATE(N138,""fr"",""en"")"),"topaz")</f>
        <v>topaz</v>
      </c>
      <c r="P138" s="1">
        <v>2106.7199999999998</v>
      </c>
      <c r="Q138" s="1">
        <v>2528.06</v>
      </c>
      <c r="R138" s="5" t="s">
        <v>356</v>
      </c>
    </row>
    <row r="139" spans="1:18" ht="14.25" customHeight="1" x14ac:dyDescent="0.45">
      <c r="A139" s="1" t="s">
        <v>357</v>
      </c>
      <c r="B139" s="2" t="s">
        <v>358</v>
      </c>
      <c r="C139" s="1" t="s">
        <v>61</v>
      </c>
      <c r="D139" s="1" t="s">
        <v>62</v>
      </c>
      <c r="E139" s="1" t="s">
        <v>53</v>
      </c>
      <c r="F139" s="1" t="str">
        <f ca="1">IFERROR(__xludf.DUMMYFUNCTION("GOOGLETRANSLATE(E139,""fr"",""en"")"),"ring")</f>
        <v>ring</v>
      </c>
      <c r="G139" s="3">
        <v>4</v>
      </c>
      <c r="H139" s="1" t="s">
        <v>19</v>
      </c>
      <c r="I139" s="1" t="str">
        <f ca="1">IFERROR(__xludf.DUMMYFUNCTION("GOOGLETRANSLATE(H139,""fr"",""en"")"),"gold")</f>
        <v>gold</v>
      </c>
      <c r="J139" s="4">
        <v>89.29</v>
      </c>
      <c r="K139" s="4">
        <v>97.01</v>
      </c>
      <c r="L139" s="1" t="s">
        <v>39</v>
      </c>
      <c r="M139" s="1" t="str">
        <f ca="1">IFERROR(__xludf.DUMMYFUNCTION("GOOGLETRANSLATE(L139,""fr"",""en"")"),"No")</f>
        <v>No</v>
      </c>
      <c r="O139" s="1" t="str">
        <f ca="1">IFERROR(__xludf.DUMMYFUNCTION("GOOGLETRANSLATE(N139,""fr"",""en"")"),"#VALUE!")</f>
        <v>#VALUE!</v>
      </c>
      <c r="P139" s="1">
        <v>4039.14</v>
      </c>
      <c r="Q139" s="1">
        <v>4846.97</v>
      </c>
      <c r="R139" s="5">
        <f t="shared" ref="R139:R140" si="18">B139+20</f>
        <v>44551</v>
      </c>
    </row>
    <row r="140" spans="1:18" ht="14.25" customHeight="1" x14ac:dyDescent="0.45">
      <c r="A140" s="1" t="s">
        <v>359</v>
      </c>
      <c r="B140" s="2" t="s">
        <v>360</v>
      </c>
      <c r="C140" s="1" t="s">
        <v>16</v>
      </c>
      <c r="D140" s="1" t="s">
        <v>17</v>
      </c>
      <c r="E140" s="1" t="s">
        <v>24</v>
      </c>
      <c r="F140" s="1" t="str">
        <f ca="1">IFERROR(__xludf.DUMMYFUNCTION("GOOGLETRANSLATE(E140,""fr"",""en"")"),"bracelet")</f>
        <v>bracelet</v>
      </c>
      <c r="G140" s="3">
        <v>3</v>
      </c>
      <c r="H140" s="1" t="s">
        <v>46</v>
      </c>
      <c r="I140" s="1" t="str">
        <f ca="1">IFERROR(__xludf.DUMMYFUNCTION("GOOGLETRANSLATE(H140,""fr"",""en"")"),"gold plated")</f>
        <v>gold plated</v>
      </c>
      <c r="J140" s="4">
        <v>88.88</v>
      </c>
      <c r="K140" s="4">
        <v>96.88</v>
      </c>
      <c r="L140" s="1" t="s">
        <v>39</v>
      </c>
      <c r="M140" s="1" t="str">
        <f ca="1">IFERROR(__xludf.DUMMYFUNCTION("GOOGLETRANSLATE(L140,""fr"",""en"")"),"No")</f>
        <v>No</v>
      </c>
      <c r="O140" s="1" t="str">
        <f ca="1">IFERROR(__xludf.DUMMYFUNCTION("GOOGLETRANSLATE(N140,""fr"",""en"")"),"#VALUE!")</f>
        <v>#VALUE!</v>
      </c>
      <c r="P140" s="1">
        <v>5947.24</v>
      </c>
      <c r="Q140" s="1">
        <v>7136.69</v>
      </c>
      <c r="R140" s="5">
        <f t="shared" si="18"/>
        <v>45067</v>
      </c>
    </row>
    <row r="141" spans="1:18" ht="14.25" customHeight="1" x14ac:dyDescent="0.45">
      <c r="A141" s="1" t="s">
        <v>361</v>
      </c>
      <c r="B141" s="2" t="s">
        <v>362</v>
      </c>
      <c r="C141" s="1" t="s">
        <v>61</v>
      </c>
      <c r="D141" s="1" t="s">
        <v>62</v>
      </c>
      <c r="E141" s="1" t="s">
        <v>53</v>
      </c>
      <c r="F141" s="1" t="str">
        <f ca="1">IFERROR(__xludf.DUMMYFUNCTION("GOOGLETRANSLATE(E141,""fr"",""en"")"),"ring")</f>
        <v>ring</v>
      </c>
      <c r="G141" s="3">
        <v>4</v>
      </c>
      <c r="H141" s="1" t="s">
        <v>19</v>
      </c>
      <c r="I141" s="1" t="str">
        <f ca="1">IFERROR(__xludf.DUMMYFUNCTION("GOOGLETRANSLATE(H141,""fr"",""en"")"),"gold")</f>
        <v>gold</v>
      </c>
      <c r="J141" s="4">
        <v>71.95</v>
      </c>
      <c r="K141" s="4">
        <v>77.740000000000009</v>
      </c>
      <c r="L141" s="1" t="s">
        <v>39</v>
      </c>
      <c r="M141" s="1" t="str">
        <f ca="1">IFERROR(__xludf.DUMMYFUNCTION("GOOGLETRANSLATE(L141,""fr"",""en"")"),"No")</f>
        <v>No</v>
      </c>
      <c r="O141" s="1" t="str">
        <f ca="1">IFERROR(__xludf.DUMMYFUNCTION("GOOGLETRANSLATE(N141,""fr"",""en"")"),"#VALUE!")</f>
        <v>#VALUE!</v>
      </c>
      <c r="P141" s="1">
        <v>7616.1</v>
      </c>
      <c r="Q141" s="1">
        <v>9139.32</v>
      </c>
      <c r="R141" s="5" t="s">
        <v>362</v>
      </c>
    </row>
    <row r="142" spans="1:18" ht="14.25" customHeight="1" x14ac:dyDescent="0.45">
      <c r="A142" s="1" t="s">
        <v>363</v>
      </c>
      <c r="B142" s="2" t="s">
        <v>364</v>
      </c>
      <c r="C142" s="1" t="s">
        <v>61</v>
      </c>
      <c r="D142" s="1" t="s">
        <v>62</v>
      </c>
      <c r="E142" s="1" t="s">
        <v>18</v>
      </c>
      <c r="F142" s="1" t="str">
        <f ca="1">IFERROR(__xludf.DUMMYFUNCTION("GOOGLETRANSLATE(E142,""fr"",""en"")"),"earring (unit)")</f>
        <v>earring (unit)</v>
      </c>
      <c r="G142" s="3">
        <v>4</v>
      </c>
      <c r="H142" s="1" t="s">
        <v>46</v>
      </c>
      <c r="I142" s="1" t="str">
        <f ca="1">IFERROR(__xludf.DUMMYFUNCTION("GOOGLETRANSLATE(H142,""fr"",""en"")"),"gold plated")</f>
        <v>gold plated</v>
      </c>
      <c r="J142" s="4">
        <v>34.880000000000003</v>
      </c>
      <c r="K142" s="4">
        <v>43.91</v>
      </c>
      <c r="L142" s="1" t="s">
        <v>20</v>
      </c>
      <c r="M142" s="1" t="str">
        <f ca="1">IFERROR(__xludf.DUMMYFUNCTION("GOOGLETRANSLATE(L142,""fr"",""en"")"),"Yes")</f>
        <v>Yes</v>
      </c>
      <c r="N142" s="1" t="s">
        <v>70</v>
      </c>
      <c r="O142" s="1" t="str">
        <f ca="1">IFERROR(__xludf.DUMMYFUNCTION("GOOGLETRANSLATE(N142,""fr"",""en"")"),"emerald")</f>
        <v>emerald</v>
      </c>
      <c r="P142" s="1">
        <v>4256.2700000000004</v>
      </c>
      <c r="Q142" s="1">
        <v>5107.5200000000004</v>
      </c>
      <c r="R142" s="5" t="s">
        <v>365</v>
      </c>
    </row>
    <row r="143" spans="1:18" ht="14.25" customHeight="1" x14ac:dyDescent="0.45">
      <c r="A143" s="1" t="s">
        <v>366</v>
      </c>
      <c r="B143" s="2" t="s">
        <v>367</v>
      </c>
      <c r="C143" s="1" t="s">
        <v>16</v>
      </c>
      <c r="D143" s="1" t="s">
        <v>17</v>
      </c>
      <c r="E143" s="1" t="s">
        <v>53</v>
      </c>
      <c r="F143" s="1" t="str">
        <f ca="1">IFERROR(__xludf.DUMMYFUNCTION("GOOGLETRANSLATE(E143,""fr"",""en"")"),"ring")</f>
        <v>ring</v>
      </c>
      <c r="G143" s="3">
        <v>3</v>
      </c>
      <c r="H143" s="1" t="s">
        <v>46</v>
      </c>
      <c r="I143" s="1" t="str">
        <f ca="1">IFERROR(__xludf.DUMMYFUNCTION("GOOGLETRANSLATE(H143,""fr"",""en"")"),"gold plated")</f>
        <v>gold plated</v>
      </c>
      <c r="J143" s="4">
        <v>76.11</v>
      </c>
      <c r="K143" s="4">
        <v>85.43</v>
      </c>
      <c r="L143" s="1" t="s">
        <v>39</v>
      </c>
      <c r="M143" s="1" t="str">
        <f ca="1">IFERROR(__xludf.DUMMYFUNCTION("GOOGLETRANSLATE(L143,""fr"",""en"")"),"No")</f>
        <v>No</v>
      </c>
      <c r="O143" s="1" t="str">
        <f ca="1">IFERROR(__xludf.DUMMYFUNCTION("GOOGLETRANSLATE(N143,""fr"",""en"")"),"#VALUE!")</f>
        <v>#VALUE!</v>
      </c>
      <c r="P143" s="1">
        <v>1919.42</v>
      </c>
      <c r="Q143" s="1">
        <v>2303.3000000000002</v>
      </c>
      <c r="R143" s="5">
        <f>B143+20</f>
        <v>45146</v>
      </c>
    </row>
    <row r="144" spans="1:18" ht="14.25" customHeight="1" x14ac:dyDescent="0.45">
      <c r="A144" s="1" t="s">
        <v>368</v>
      </c>
      <c r="B144" s="2" t="s">
        <v>369</v>
      </c>
      <c r="C144" s="1" t="s">
        <v>32</v>
      </c>
      <c r="D144" s="1" t="s">
        <v>33</v>
      </c>
      <c r="E144" s="1" t="s">
        <v>29</v>
      </c>
      <c r="F144" s="1" t="str">
        <f ca="1">IFERROR(__xludf.DUMMYFUNCTION("GOOGLETRANSLATE(E144,""fr"",""en"")"),"necklace (pendant + chain)")</f>
        <v>necklace (pendant + chain)</v>
      </c>
      <c r="G144" s="3">
        <v>1</v>
      </c>
      <c r="H144" s="1" t="s">
        <v>25</v>
      </c>
      <c r="I144" s="1" t="str">
        <f ca="1">IFERROR(__xludf.DUMMYFUNCTION("GOOGLETRANSLATE(H144,""fr"",""en"")"),"money")</f>
        <v>money</v>
      </c>
      <c r="J144" s="4">
        <v>63.75</v>
      </c>
      <c r="K144" s="4">
        <v>64</v>
      </c>
      <c r="L144" s="1" t="s">
        <v>39</v>
      </c>
      <c r="M144" s="1" t="str">
        <f ca="1">IFERROR(__xludf.DUMMYFUNCTION("GOOGLETRANSLATE(L144,""fr"",""en"")"),"No")</f>
        <v>No</v>
      </c>
      <c r="O144" s="1" t="str">
        <f ca="1">IFERROR(__xludf.DUMMYFUNCTION("GOOGLETRANSLATE(N144,""fr"",""en"")"),"#VALUE!")</f>
        <v>#VALUE!</v>
      </c>
      <c r="P144" s="1">
        <v>4648.3599999999997</v>
      </c>
      <c r="Q144" s="1">
        <v>5578.03</v>
      </c>
      <c r="R144" s="5" t="s">
        <v>370</v>
      </c>
    </row>
    <row r="145" spans="1:18" ht="14.25" customHeight="1" x14ac:dyDescent="0.45">
      <c r="A145" s="1" t="s">
        <v>371</v>
      </c>
      <c r="B145" s="2" t="s">
        <v>372</v>
      </c>
      <c r="C145" s="1" t="s">
        <v>16</v>
      </c>
      <c r="D145" s="1" t="s">
        <v>17</v>
      </c>
      <c r="E145" s="1" t="s">
        <v>53</v>
      </c>
      <c r="F145" s="1" t="str">
        <f ca="1">IFERROR(__xludf.DUMMYFUNCTION("GOOGLETRANSLATE(E145,""fr"",""en"")"),"ring")</f>
        <v>ring</v>
      </c>
      <c r="G145" s="3">
        <v>2</v>
      </c>
      <c r="H145" s="1" t="s">
        <v>46</v>
      </c>
      <c r="I145" s="1" t="str">
        <f ca="1">IFERROR(__xludf.DUMMYFUNCTION("GOOGLETRANSLATE(H145,""fr"",""en"")"),"gold plated")</f>
        <v>gold plated</v>
      </c>
      <c r="J145" s="4">
        <v>82.06</v>
      </c>
      <c r="K145" s="4">
        <v>85.53</v>
      </c>
      <c r="L145" s="1" t="s">
        <v>20</v>
      </c>
      <c r="M145" s="1" t="str">
        <f ca="1">IFERROR(__xludf.DUMMYFUNCTION("GOOGLETRANSLATE(L145,""fr"",""en"")"),"Yes")</f>
        <v>Yes</v>
      </c>
      <c r="N145" s="1" t="s">
        <v>21</v>
      </c>
      <c r="O145" s="1" t="str">
        <f ca="1">IFERROR(__xludf.DUMMYFUNCTION("GOOGLETRANSLATE(N145,""fr"",""en"")"),"amethyst")</f>
        <v>amethyst</v>
      </c>
      <c r="P145" s="1">
        <v>6984.49</v>
      </c>
      <c r="Q145" s="1">
        <v>8381.39</v>
      </c>
      <c r="R145" s="5" t="s">
        <v>373</v>
      </c>
    </row>
    <row r="146" spans="1:18" ht="14.25" customHeight="1" x14ac:dyDescent="0.45">
      <c r="A146" s="1" t="s">
        <v>374</v>
      </c>
      <c r="B146" s="2" t="s">
        <v>375</v>
      </c>
      <c r="C146" s="1" t="s">
        <v>16</v>
      </c>
      <c r="D146" s="1" t="s">
        <v>17</v>
      </c>
      <c r="E146" s="1" t="s">
        <v>29</v>
      </c>
      <c r="F146" s="1" t="str">
        <f ca="1">IFERROR(__xludf.DUMMYFUNCTION("GOOGLETRANSLATE(E146,""fr"",""en"")"),"necklace (pendant + chain)")</f>
        <v>necklace (pendant + chain)</v>
      </c>
      <c r="G146" s="3">
        <v>3</v>
      </c>
      <c r="H146" s="1" t="s">
        <v>46</v>
      </c>
      <c r="I146" s="1" t="str">
        <f ca="1">IFERROR(__xludf.DUMMYFUNCTION("GOOGLETRANSLATE(H146,""fr"",""en"")"),"gold plated")</f>
        <v>gold plated</v>
      </c>
      <c r="J146" s="4">
        <v>32.15</v>
      </c>
      <c r="K146" s="4">
        <v>41.07</v>
      </c>
      <c r="L146" s="1" t="s">
        <v>39</v>
      </c>
      <c r="M146" s="1" t="str">
        <f ca="1">IFERROR(__xludf.DUMMYFUNCTION("GOOGLETRANSLATE(L146,""fr"",""en"")"),"No")</f>
        <v>No</v>
      </c>
      <c r="O146" s="1" t="str">
        <f ca="1">IFERROR(__xludf.DUMMYFUNCTION("GOOGLETRANSLATE(N146,""fr"",""en"")"),"#VALUE!")</f>
        <v>#VALUE!</v>
      </c>
      <c r="P146" s="1">
        <v>1707.25</v>
      </c>
      <c r="Q146" s="1">
        <v>2048.6999999999998</v>
      </c>
      <c r="R146" s="5">
        <f>B146+20</f>
        <v>45411</v>
      </c>
    </row>
    <row r="147" spans="1:18" ht="14.25" customHeight="1" x14ac:dyDescent="0.45">
      <c r="A147" s="1" t="s">
        <v>376</v>
      </c>
      <c r="B147" s="2" t="s">
        <v>377</v>
      </c>
      <c r="C147" s="1" t="s">
        <v>32</v>
      </c>
      <c r="D147" s="1" t="s">
        <v>33</v>
      </c>
      <c r="E147" s="1" t="s">
        <v>38</v>
      </c>
      <c r="F147" s="1" t="str">
        <f ca="1">IFERROR(__xludf.DUMMYFUNCTION("GOOGLETRANSLATE(E147,""fr"",""en"")"),"pendant")</f>
        <v>pendant</v>
      </c>
      <c r="G147" s="3">
        <v>4</v>
      </c>
      <c r="H147" s="1" t="s">
        <v>25</v>
      </c>
      <c r="I147" s="1" t="str">
        <f ca="1">IFERROR(__xludf.DUMMYFUNCTION("GOOGLETRANSLATE(H147,""fr"",""en"")"),"money")</f>
        <v>money</v>
      </c>
      <c r="J147" s="4">
        <v>45.02</v>
      </c>
      <c r="K147" s="4">
        <v>45.67</v>
      </c>
      <c r="L147" s="1" t="s">
        <v>20</v>
      </c>
      <c r="M147" s="1" t="str">
        <f ca="1">IFERROR(__xludf.DUMMYFUNCTION("GOOGLETRANSLATE(L147,""fr"",""en"")"),"Yes")</f>
        <v>Yes</v>
      </c>
      <c r="O147" s="1" t="str">
        <f ca="1">IFERROR(__xludf.DUMMYFUNCTION("GOOGLETRANSLATE(N147,""fr"",""en"")"),"#VALUE!")</f>
        <v>#VALUE!</v>
      </c>
      <c r="P147" s="1">
        <v>2866.23</v>
      </c>
      <c r="Q147" s="1">
        <v>3439.48</v>
      </c>
      <c r="R147" s="5" t="s">
        <v>378</v>
      </c>
    </row>
    <row r="148" spans="1:18" ht="14.25" customHeight="1" x14ac:dyDescent="0.45">
      <c r="A148" s="1" t="s">
        <v>379</v>
      </c>
      <c r="B148" s="2" t="s">
        <v>380</v>
      </c>
      <c r="C148" s="1" t="s">
        <v>16</v>
      </c>
      <c r="D148" s="1" t="s">
        <v>17</v>
      </c>
      <c r="E148" s="1" t="s">
        <v>29</v>
      </c>
      <c r="F148" s="1" t="str">
        <f ca="1">IFERROR(__xludf.DUMMYFUNCTION("GOOGLETRANSLATE(E148,""fr"",""en"")"),"necklace (pendant + chain)")</f>
        <v>necklace (pendant + chain)</v>
      </c>
      <c r="G148" s="3">
        <v>1</v>
      </c>
      <c r="H148" s="1" t="s">
        <v>19</v>
      </c>
      <c r="I148" s="1" t="str">
        <f ca="1">IFERROR(__xludf.DUMMYFUNCTION("GOOGLETRANSLATE(H148,""fr"",""en"")"),"gold")</f>
        <v>gold</v>
      </c>
      <c r="J148" s="4">
        <v>39.97</v>
      </c>
      <c r="K148" s="4">
        <v>42.47</v>
      </c>
      <c r="L148" s="1" t="s">
        <v>39</v>
      </c>
      <c r="M148" s="1" t="str">
        <f ca="1">IFERROR(__xludf.DUMMYFUNCTION("GOOGLETRANSLATE(L148,""fr"",""en"")"),"No")</f>
        <v>No</v>
      </c>
      <c r="O148" s="1" t="str">
        <f ca="1">IFERROR(__xludf.DUMMYFUNCTION("GOOGLETRANSLATE(N148,""fr"",""en"")"),"#VALUE!")</f>
        <v>#VALUE!</v>
      </c>
      <c r="P148" s="1">
        <v>2006.06</v>
      </c>
      <c r="Q148" s="1">
        <v>2407.27</v>
      </c>
      <c r="R148" s="5" t="s">
        <v>381</v>
      </c>
    </row>
    <row r="149" spans="1:18" ht="14.25" customHeight="1" x14ac:dyDescent="0.45">
      <c r="A149" s="1" t="s">
        <v>382</v>
      </c>
      <c r="B149" s="2" t="s">
        <v>383</v>
      </c>
      <c r="C149" s="1" t="s">
        <v>61</v>
      </c>
      <c r="D149" s="1" t="s">
        <v>62</v>
      </c>
      <c r="E149" s="1" t="s">
        <v>53</v>
      </c>
      <c r="F149" s="1" t="str">
        <f ca="1">IFERROR(__xludf.DUMMYFUNCTION("GOOGLETRANSLATE(E149,""fr"",""en"")"),"ring")</f>
        <v>ring</v>
      </c>
      <c r="G149" s="3">
        <v>3</v>
      </c>
      <c r="H149" s="1" t="s">
        <v>25</v>
      </c>
      <c r="I149" s="1" t="str">
        <f ca="1">IFERROR(__xludf.DUMMYFUNCTION("GOOGLETRANSLATE(H149,""fr"",""en"")"),"money")</f>
        <v>money</v>
      </c>
      <c r="J149" s="4">
        <v>27.47</v>
      </c>
      <c r="K149" s="4">
        <v>36.97</v>
      </c>
      <c r="L149" s="1" t="s">
        <v>20</v>
      </c>
      <c r="M149" s="1" t="str">
        <f ca="1">IFERROR(__xludf.DUMMYFUNCTION("GOOGLETRANSLATE(L149,""fr"",""en"")"),"Yes")</f>
        <v>Yes</v>
      </c>
      <c r="N149" s="1" t="s">
        <v>70</v>
      </c>
      <c r="O149" s="1" t="str">
        <f ca="1">IFERROR(__xludf.DUMMYFUNCTION("GOOGLETRANSLATE(N149,""fr"",""en"")"),"emerald")</f>
        <v>emerald</v>
      </c>
      <c r="P149" s="1">
        <v>1203.5</v>
      </c>
      <c r="Q149" s="1">
        <v>1444.2</v>
      </c>
      <c r="R149" s="5" t="s">
        <v>384</v>
      </c>
    </row>
    <row r="150" spans="1:18" ht="14.25" customHeight="1" x14ac:dyDescent="0.45">
      <c r="A150" s="1" t="s">
        <v>385</v>
      </c>
      <c r="B150" s="2" t="s">
        <v>180</v>
      </c>
      <c r="C150" s="1" t="s">
        <v>16</v>
      </c>
      <c r="D150" s="1" t="s">
        <v>17</v>
      </c>
      <c r="E150" s="1" t="s">
        <v>29</v>
      </c>
      <c r="F150" s="1" t="str">
        <f ca="1">IFERROR(__xludf.DUMMYFUNCTION("GOOGLETRANSLATE(E150,""fr"",""en"")"),"necklace (pendant + chain)")</f>
        <v>necklace (pendant + chain)</v>
      </c>
      <c r="G150" s="3">
        <v>4</v>
      </c>
      <c r="H150" s="1" t="s">
        <v>19</v>
      </c>
      <c r="I150" s="1" t="str">
        <f ca="1">IFERROR(__xludf.DUMMYFUNCTION("GOOGLETRANSLATE(H150,""fr"",""en"")"),"gold")</f>
        <v>gold</v>
      </c>
      <c r="J150" s="4">
        <v>39.82</v>
      </c>
      <c r="K150" s="4">
        <v>40.56</v>
      </c>
      <c r="L150" s="1" t="s">
        <v>39</v>
      </c>
      <c r="M150" s="1" t="str">
        <f ca="1">IFERROR(__xludf.DUMMYFUNCTION("GOOGLETRANSLATE(L150,""fr"",""en"")"),"No")</f>
        <v>No</v>
      </c>
      <c r="O150" s="1" t="str">
        <f ca="1">IFERROR(__xludf.DUMMYFUNCTION("GOOGLETRANSLATE(N150,""fr"",""en"")"),"#VALUE!")</f>
        <v>#VALUE!</v>
      </c>
      <c r="P150" s="1">
        <v>677.79</v>
      </c>
      <c r="Q150" s="1">
        <v>813.35</v>
      </c>
      <c r="R150" s="5" t="s">
        <v>386</v>
      </c>
    </row>
    <row r="151" spans="1:18" ht="14.25" customHeight="1" x14ac:dyDescent="0.45">
      <c r="A151" s="1" t="s">
        <v>387</v>
      </c>
      <c r="B151" s="2" t="s">
        <v>388</v>
      </c>
      <c r="C151" s="1" t="s">
        <v>61</v>
      </c>
      <c r="D151" s="1" t="s">
        <v>62</v>
      </c>
      <c r="E151" s="1" t="s">
        <v>29</v>
      </c>
      <c r="F151" s="1" t="str">
        <f ca="1">IFERROR(__xludf.DUMMYFUNCTION("GOOGLETRANSLATE(E151,""fr"",""en"")"),"necklace (pendant + chain)")</f>
        <v>necklace (pendant + chain)</v>
      </c>
      <c r="G151" s="3">
        <v>1</v>
      </c>
      <c r="H151" s="1" t="s">
        <v>46</v>
      </c>
      <c r="I151" s="1" t="str">
        <f ca="1">IFERROR(__xludf.DUMMYFUNCTION("GOOGLETRANSLATE(H151,""fr"",""en"")"),"gold plated")</f>
        <v>gold plated</v>
      </c>
      <c r="J151" s="4">
        <v>3.75</v>
      </c>
      <c r="K151" s="4">
        <v>4.4400000000000004</v>
      </c>
      <c r="L151" s="1" t="s">
        <v>39</v>
      </c>
      <c r="M151" s="1" t="str">
        <f ca="1">IFERROR(__xludf.DUMMYFUNCTION("GOOGLETRANSLATE(L151,""fr"",""en"")"),"No")</f>
        <v>No</v>
      </c>
      <c r="O151" s="1" t="str">
        <f ca="1">IFERROR(__xludf.DUMMYFUNCTION("GOOGLETRANSLATE(N151,""fr"",""en"")"),"#VALUE!")</f>
        <v>#VALUE!</v>
      </c>
      <c r="P151" s="1">
        <v>379.25</v>
      </c>
      <c r="Q151" s="1">
        <v>455.1</v>
      </c>
      <c r="R151" s="5" t="s">
        <v>388</v>
      </c>
    </row>
    <row r="152" spans="1:18" ht="14.25" customHeight="1" x14ac:dyDescent="0.45">
      <c r="B152" s="2"/>
      <c r="G152" s="3"/>
      <c r="J152" s="4"/>
      <c r="K152" s="4"/>
      <c r="R152" s="5"/>
    </row>
    <row r="153" spans="1:18" ht="14.25" customHeight="1" x14ac:dyDescent="0.45">
      <c r="B153" s="2"/>
      <c r="G153" s="3"/>
      <c r="J153" s="4"/>
      <c r="K153" s="4"/>
      <c r="R153" s="5"/>
    </row>
    <row r="154" spans="1:18" ht="14.25" customHeight="1" x14ac:dyDescent="0.45">
      <c r="B154" s="2"/>
      <c r="G154" s="3"/>
      <c r="J154" s="4"/>
      <c r="K154" s="4"/>
      <c r="R154" s="5"/>
    </row>
    <row r="155" spans="1:18" ht="14.25" customHeight="1" x14ac:dyDescent="0.45">
      <c r="B155" s="2"/>
      <c r="G155" s="3"/>
      <c r="J155" s="4"/>
      <c r="K155" s="4"/>
      <c r="R155" s="5"/>
    </row>
    <row r="156" spans="1:18" ht="14.25" customHeight="1" x14ac:dyDescent="0.45">
      <c r="B156" s="2"/>
      <c r="G156" s="3"/>
      <c r="J156" s="4"/>
      <c r="K156" s="4"/>
      <c r="R156" s="5"/>
    </row>
    <row r="157" spans="1:18" ht="14.25" customHeight="1" x14ac:dyDescent="0.45">
      <c r="B157" s="2"/>
      <c r="G157" s="3"/>
      <c r="J157" s="4"/>
      <c r="K157" s="4"/>
      <c r="R157" s="5"/>
    </row>
    <row r="158" spans="1:18" ht="14.25" customHeight="1" x14ac:dyDescent="0.45">
      <c r="B158" s="2"/>
      <c r="G158" s="3"/>
      <c r="J158" s="4"/>
      <c r="K158" s="4"/>
      <c r="R158" s="5"/>
    </row>
    <row r="159" spans="1:18" ht="14.25" customHeight="1" x14ac:dyDescent="0.45">
      <c r="B159" s="2"/>
      <c r="G159" s="3"/>
      <c r="J159" s="4"/>
      <c r="K159" s="4"/>
      <c r="R159" s="5"/>
    </row>
    <row r="160" spans="1:18" ht="14.25" customHeight="1" x14ac:dyDescent="0.45">
      <c r="B160" s="2"/>
      <c r="G160" s="3"/>
      <c r="J160" s="4"/>
      <c r="K160" s="4"/>
      <c r="R160" s="5"/>
    </row>
    <row r="161" spans="2:18" ht="14.25" customHeight="1" x14ac:dyDescent="0.45">
      <c r="B161" s="2"/>
      <c r="G161" s="3"/>
      <c r="J161" s="4"/>
      <c r="K161" s="4"/>
      <c r="R161" s="5"/>
    </row>
    <row r="162" spans="2:18" ht="14.25" customHeight="1" x14ac:dyDescent="0.45">
      <c r="B162" s="2"/>
      <c r="G162" s="3"/>
      <c r="J162" s="4"/>
      <c r="K162" s="4"/>
      <c r="R162" s="5"/>
    </row>
    <row r="163" spans="2:18" ht="14.25" customHeight="1" x14ac:dyDescent="0.45">
      <c r="B163" s="2"/>
      <c r="G163" s="3"/>
      <c r="J163" s="4"/>
      <c r="K163" s="4"/>
      <c r="R163" s="5"/>
    </row>
    <row r="164" spans="2:18" ht="14.25" customHeight="1" x14ac:dyDescent="0.45">
      <c r="B164" s="2"/>
      <c r="G164" s="3"/>
      <c r="J164" s="4"/>
      <c r="K164" s="4"/>
      <c r="R164" s="5"/>
    </row>
    <row r="165" spans="2:18" ht="14.25" customHeight="1" x14ac:dyDescent="0.45">
      <c r="B165" s="2"/>
      <c r="G165" s="3"/>
      <c r="J165" s="4"/>
      <c r="K165" s="4"/>
      <c r="R165" s="5"/>
    </row>
    <row r="166" spans="2:18" ht="14.25" customHeight="1" x14ac:dyDescent="0.45">
      <c r="B166" s="2"/>
      <c r="G166" s="3"/>
      <c r="J166" s="4"/>
      <c r="K166" s="4"/>
      <c r="R166" s="5"/>
    </row>
    <row r="167" spans="2:18" ht="14.25" customHeight="1" x14ac:dyDescent="0.45">
      <c r="B167" s="2"/>
      <c r="G167" s="3"/>
      <c r="J167" s="4"/>
      <c r="K167" s="4"/>
      <c r="R167" s="5"/>
    </row>
    <row r="168" spans="2:18" ht="14.25" customHeight="1" x14ac:dyDescent="0.45">
      <c r="B168" s="2"/>
      <c r="G168" s="3"/>
      <c r="J168" s="4"/>
      <c r="K168" s="4"/>
      <c r="R168" s="5"/>
    </row>
    <row r="169" spans="2:18" ht="14.25" customHeight="1" x14ac:dyDescent="0.45">
      <c r="B169" s="2"/>
      <c r="G169" s="3"/>
      <c r="J169" s="4"/>
      <c r="K169" s="4"/>
      <c r="R169" s="5"/>
    </row>
    <row r="170" spans="2:18" ht="14.25" customHeight="1" x14ac:dyDescent="0.45">
      <c r="B170" s="2"/>
      <c r="G170" s="3"/>
      <c r="J170" s="4"/>
      <c r="K170" s="4"/>
      <c r="R170" s="5"/>
    </row>
    <row r="171" spans="2:18" ht="14.25" customHeight="1" x14ac:dyDescent="0.45">
      <c r="B171" s="2"/>
      <c r="G171" s="3"/>
      <c r="J171" s="4"/>
      <c r="K171" s="4"/>
      <c r="R171" s="5"/>
    </row>
    <row r="172" spans="2:18" ht="14.25" customHeight="1" x14ac:dyDescent="0.45">
      <c r="B172" s="2"/>
      <c r="G172" s="3"/>
      <c r="J172" s="4"/>
      <c r="K172" s="4"/>
      <c r="R172" s="5"/>
    </row>
    <row r="173" spans="2:18" ht="14.25" customHeight="1" x14ac:dyDescent="0.45">
      <c r="B173" s="2"/>
      <c r="G173" s="3"/>
      <c r="J173" s="4"/>
      <c r="K173" s="4"/>
      <c r="R173" s="5"/>
    </row>
    <row r="174" spans="2:18" ht="14.25" customHeight="1" x14ac:dyDescent="0.45">
      <c r="B174" s="2"/>
      <c r="G174" s="3"/>
      <c r="J174" s="4"/>
      <c r="K174" s="4"/>
      <c r="R174" s="5"/>
    </row>
    <row r="175" spans="2:18" ht="14.25" customHeight="1" x14ac:dyDescent="0.45">
      <c r="B175" s="2"/>
      <c r="G175" s="3"/>
      <c r="J175" s="4"/>
      <c r="K175" s="4"/>
      <c r="R175" s="5"/>
    </row>
    <row r="176" spans="2:18" ht="14.25" customHeight="1" x14ac:dyDescent="0.45">
      <c r="B176" s="2"/>
      <c r="G176" s="3"/>
      <c r="J176" s="4"/>
      <c r="K176" s="4"/>
      <c r="R176" s="5"/>
    </row>
    <row r="177" spans="2:18" ht="14.25" customHeight="1" x14ac:dyDescent="0.45">
      <c r="B177" s="2"/>
      <c r="G177" s="3"/>
      <c r="J177" s="4"/>
      <c r="K177" s="4"/>
      <c r="R177" s="5"/>
    </row>
    <row r="178" spans="2:18" ht="14.25" customHeight="1" x14ac:dyDescent="0.45">
      <c r="B178" s="2"/>
      <c r="G178" s="3"/>
      <c r="J178" s="4"/>
      <c r="K178" s="4"/>
      <c r="R178" s="5"/>
    </row>
    <row r="179" spans="2:18" ht="14.25" customHeight="1" x14ac:dyDescent="0.45">
      <c r="B179" s="2"/>
      <c r="G179" s="3"/>
      <c r="J179" s="4"/>
      <c r="K179" s="4"/>
      <c r="R179" s="5"/>
    </row>
    <row r="180" spans="2:18" ht="14.25" customHeight="1" x14ac:dyDescent="0.45">
      <c r="B180" s="2"/>
      <c r="G180" s="3"/>
      <c r="J180" s="4"/>
      <c r="K180" s="4"/>
      <c r="R180" s="5"/>
    </row>
    <row r="181" spans="2:18" ht="14.25" customHeight="1" x14ac:dyDescent="0.45">
      <c r="B181" s="2"/>
      <c r="G181" s="3"/>
      <c r="J181" s="4"/>
      <c r="K181" s="4"/>
      <c r="R181" s="5"/>
    </row>
    <row r="182" spans="2:18" ht="14.25" customHeight="1" x14ac:dyDescent="0.45">
      <c r="B182" s="2"/>
      <c r="G182" s="3"/>
      <c r="J182" s="4"/>
      <c r="K182" s="4"/>
      <c r="R182" s="5"/>
    </row>
    <row r="183" spans="2:18" ht="14.25" customHeight="1" x14ac:dyDescent="0.45">
      <c r="B183" s="2"/>
      <c r="G183" s="3"/>
      <c r="J183" s="4"/>
      <c r="K183" s="4"/>
      <c r="R183" s="5"/>
    </row>
    <row r="184" spans="2:18" ht="14.25" customHeight="1" x14ac:dyDescent="0.45">
      <c r="B184" s="2"/>
      <c r="G184" s="3"/>
      <c r="J184" s="4"/>
      <c r="K184" s="4"/>
      <c r="R184" s="5"/>
    </row>
    <row r="185" spans="2:18" ht="14.25" customHeight="1" x14ac:dyDescent="0.45">
      <c r="B185" s="2"/>
      <c r="G185" s="3"/>
      <c r="J185" s="4"/>
      <c r="K185" s="4"/>
      <c r="R185" s="5"/>
    </row>
    <row r="186" spans="2:18" ht="14.25" customHeight="1" x14ac:dyDescent="0.45">
      <c r="B186" s="2"/>
      <c r="G186" s="3"/>
      <c r="J186" s="4"/>
      <c r="K186" s="4"/>
      <c r="R186" s="5"/>
    </row>
    <row r="187" spans="2:18" ht="14.25" customHeight="1" x14ac:dyDescent="0.45">
      <c r="B187" s="2"/>
      <c r="G187" s="3"/>
      <c r="J187" s="4"/>
      <c r="K187" s="4"/>
      <c r="R187" s="5"/>
    </row>
    <row r="188" spans="2:18" ht="14.25" customHeight="1" x14ac:dyDescent="0.45">
      <c r="B188" s="2"/>
      <c r="G188" s="3"/>
      <c r="J188" s="4"/>
      <c r="K188" s="4"/>
      <c r="R188" s="5"/>
    </row>
    <row r="189" spans="2:18" ht="14.25" customHeight="1" x14ac:dyDescent="0.45">
      <c r="B189" s="2"/>
      <c r="G189" s="3"/>
      <c r="J189" s="4"/>
      <c r="K189" s="4"/>
      <c r="R189" s="5"/>
    </row>
    <row r="190" spans="2:18" ht="14.25" customHeight="1" x14ac:dyDescent="0.45">
      <c r="B190" s="2"/>
      <c r="G190" s="3"/>
      <c r="J190" s="4"/>
      <c r="K190" s="4"/>
      <c r="R190" s="5"/>
    </row>
    <row r="191" spans="2:18" ht="14.25" customHeight="1" x14ac:dyDescent="0.45">
      <c r="B191" s="2"/>
      <c r="G191" s="3"/>
      <c r="J191" s="4"/>
      <c r="K191" s="4"/>
      <c r="R191" s="5"/>
    </row>
    <row r="192" spans="2:18" ht="14.25" customHeight="1" x14ac:dyDescent="0.45">
      <c r="B192" s="2"/>
      <c r="G192" s="3"/>
      <c r="J192" s="4"/>
      <c r="K192" s="4"/>
      <c r="R192" s="5"/>
    </row>
    <row r="193" spans="2:18" ht="14.25" customHeight="1" x14ac:dyDescent="0.45">
      <c r="B193" s="2"/>
      <c r="G193" s="3"/>
      <c r="J193" s="4"/>
      <c r="K193" s="4"/>
      <c r="R193" s="5"/>
    </row>
    <row r="194" spans="2:18" ht="14.25" customHeight="1" x14ac:dyDescent="0.45">
      <c r="B194" s="2"/>
      <c r="G194" s="3"/>
      <c r="J194" s="4"/>
      <c r="K194" s="4"/>
      <c r="R194" s="5"/>
    </row>
    <row r="195" spans="2:18" ht="14.25" customHeight="1" x14ac:dyDescent="0.45">
      <c r="B195" s="2"/>
      <c r="G195" s="3"/>
      <c r="J195" s="4"/>
      <c r="K195" s="4"/>
      <c r="R195" s="5"/>
    </row>
    <row r="196" spans="2:18" ht="14.25" customHeight="1" x14ac:dyDescent="0.45">
      <c r="B196" s="2"/>
      <c r="G196" s="3"/>
      <c r="J196" s="4"/>
      <c r="K196" s="4"/>
      <c r="R196" s="5"/>
    </row>
    <row r="197" spans="2:18" ht="14.25" customHeight="1" x14ac:dyDescent="0.45">
      <c r="B197" s="2"/>
      <c r="G197" s="3"/>
      <c r="J197" s="4"/>
      <c r="K197" s="4"/>
      <c r="R197" s="5"/>
    </row>
    <row r="198" spans="2:18" ht="14.25" customHeight="1" x14ac:dyDescent="0.45">
      <c r="B198" s="2"/>
      <c r="G198" s="3"/>
      <c r="J198" s="4"/>
      <c r="K198" s="4"/>
      <c r="R198" s="5"/>
    </row>
    <row r="199" spans="2:18" ht="14.25" customHeight="1" x14ac:dyDescent="0.45">
      <c r="B199" s="2"/>
      <c r="G199" s="3"/>
      <c r="J199" s="4"/>
      <c r="K199" s="4"/>
      <c r="R199" s="5"/>
    </row>
    <row r="200" spans="2:18" ht="14.25" customHeight="1" x14ac:dyDescent="0.45">
      <c r="B200" s="2"/>
      <c r="G200" s="3"/>
      <c r="J200" s="4"/>
      <c r="K200" s="4"/>
      <c r="R200" s="5"/>
    </row>
    <row r="201" spans="2:18" ht="14.25" customHeight="1" x14ac:dyDescent="0.45">
      <c r="B201" s="2"/>
      <c r="G201" s="3"/>
      <c r="J201" s="4"/>
      <c r="K201" s="4"/>
      <c r="R201" s="5"/>
    </row>
    <row r="202" spans="2:18" ht="14.25" customHeight="1" x14ac:dyDescent="0.45">
      <c r="B202" s="2"/>
      <c r="G202" s="3"/>
      <c r="J202" s="4"/>
      <c r="K202" s="4"/>
      <c r="R202" s="5"/>
    </row>
    <row r="203" spans="2:18" ht="14.25" customHeight="1" x14ac:dyDescent="0.45">
      <c r="B203" s="2"/>
      <c r="G203" s="3"/>
      <c r="J203" s="4"/>
      <c r="K203" s="4"/>
      <c r="R203" s="5"/>
    </row>
    <row r="204" spans="2:18" ht="14.25" customHeight="1" x14ac:dyDescent="0.45">
      <c r="B204" s="2"/>
      <c r="G204" s="3"/>
      <c r="J204" s="4"/>
      <c r="K204" s="4"/>
      <c r="R204" s="5"/>
    </row>
    <row r="205" spans="2:18" ht="14.25" customHeight="1" x14ac:dyDescent="0.45">
      <c r="B205" s="2"/>
      <c r="G205" s="3"/>
      <c r="J205" s="4"/>
      <c r="K205" s="4"/>
      <c r="R205" s="5"/>
    </row>
    <row r="206" spans="2:18" ht="14.25" customHeight="1" x14ac:dyDescent="0.45">
      <c r="B206" s="2"/>
      <c r="G206" s="3"/>
      <c r="J206" s="4"/>
      <c r="K206" s="4"/>
      <c r="R206" s="5"/>
    </row>
    <row r="207" spans="2:18" ht="14.25" customHeight="1" x14ac:dyDescent="0.45">
      <c r="B207" s="2"/>
      <c r="G207" s="3"/>
      <c r="J207" s="4"/>
      <c r="K207" s="4"/>
      <c r="R207" s="5"/>
    </row>
    <row r="208" spans="2:18" ht="14.25" customHeight="1" x14ac:dyDescent="0.45">
      <c r="B208" s="2"/>
      <c r="G208" s="3"/>
      <c r="J208" s="4"/>
      <c r="K208" s="4"/>
      <c r="R208" s="5"/>
    </row>
    <row r="209" spans="2:18" ht="14.25" customHeight="1" x14ac:dyDescent="0.45">
      <c r="B209" s="2"/>
      <c r="G209" s="3"/>
      <c r="J209" s="4"/>
      <c r="K209" s="4"/>
      <c r="R209" s="5"/>
    </row>
    <row r="210" spans="2:18" ht="14.25" customHeight="1" x14ac:dyDescent="0.45">
      <c r="B210" s="2"/>
      <c r="G210" s="3"/>
      <c r="J210" s="4"/>
      <c r="K210" s="4"/>
      <c r="R210" s="5"/>
    </row>
    <row r="211" spans="2:18" ht="14.25" customHeight="1" x14ac:dyDescent="0.45">
      <c r="B211" s="2"/>
      <c r="G211" s="3"/>
      <c r="J211" s="4"/>
      <c r="K211" s="4"/>
      <c r="R211" s="5"/>
    </row>
    <row r="212" spans="2:18" ht="14.25" customHeight="1" x14ac:dyDescent="0.45">
      <c r="B212" s="2"/>
      <c r="G212" s="3"/>
      <c r="J212" s="4"/>
      <c r="K212" s="4"/>
      <c r="R212" s="5"/>
    </row>
    <row r="213" spans="2:18" ht="14.25" customHeight="1" x14ac:dyDescent="0.45">
      <c r="B213" s="2"/>
      <c r="G213" s="3"/>
      <c r="J213" s="4"/>
      <c r="K213" s="4"/>
      <c r="R213" s="5"/>
    </row>
    <row r="214" spans="2:18" ht="14.25" customHeight="1" x14ac:dyDescent="0.45">
      <c r="B214" s="2"/>
      <c r="G214" s="3"/>
      <c r="J214" s="4"/>
      <c r="K214" s="4"/>
      <c r="R214" s="5"/>
    </row>
    <row r="215" spans="2:18" ht="14.25" customHeight="1" x14ac:dyDescent="0.45">
      <c r="B215" s="2"/>
      <c r="G215" s="3"/>
      <c r="J215" s="4"/>
      <c r="K215" s="4"/>
      <c r="R215" s="5"/>
    </row>
    <row r="216" spans="2:18" ht="14.25" customHeight="1" x14ac:dyDescent="0.45">
      <c r="B216" s="2"/>
      <c r="G216" s="3"/>
      <c r="J216" s="4"/>
      <c r="K216" s="4"/>
      <c r="R216" s="5"/>
    </row>
    <row r="217" spans="2:18" ht="14.25" customHeight="1" x14ac:dyDescent="0.45">
      <c r="B217" s="2"/>
      <c r="G217" s="3"/>
      <c r="J217" s="4"/>
      <c r="K217" s="4"/>
      <c r="R217" s="5"/>
    </row>
    <row r="218" spans="2:18" ht="14.25" customHeight="1" x14ac:dyDescent="0.45">
      <c r="B218" s="2"/>
      <c r="G218" s="3"/>
      <c r="J218" s="4"/>
      <c r="K218" s="4"/>
      <c r="R218" s="5"/>
    </row>
    <row r="219" spans="2:18" ht="14.25" customHeight="1" x14ac:dyDescent="0.45">
      <c r="B219" s="2"/>
      <c r="G219" s="3"/>
      <c r="J219" s="4"/>
      <c r="K219" s="4"/>
      <c r="R219" s="5"/>
    </row>
    <row r="220" spans="2:18" ht="14.25" customHeight="1" x14ac:dyDescent="0.45">
      <c r="B220" s="2"/>
      <c r="G220" s="3"/>
      <c r="J220" s="4"/>
      <c r="K220" s="4"/>
      <c r="R220" s="5"/>
    </row>
    <row r="221" spans="2:18" ht="14.25" customHeight="1" x14ac:dyDescent="0.45">
      <c r="B221" s="2"/>
      <c r="G221" s="3"/>
      <c r="J221" s="4"/>
      <c r="K221" s="4"/>
      <c r="R221" s="5"/>
    </row>
    <row r="222" spans="2:18" ht="14.25" customHeight="1" x14ac:dyDescent="0.45">
      <c r="B222" s="2"/>
      <c r="G222" s="3"/>
      <c r="J222" s="4"/>
      <c r="K222" s="4"/>
      <c r="R222" s="5"/>
    </row>
    <row r="223" spans="2:18" ht="14.25" customHeight="1" x14ac:dyDescent="0.45">
      <c r="B223" s="2"/>
      <c r="G223" s="3"/>
      <c r="J223" s="4"/>
      <c r="K223" s="4"/>
      <c r="R223" s="5"/>
    </row>
    <row r="224" spans="2:18" ht="14.25" customHeight="1" x14ac:dyDescent="0.45">
      <c r="B224" s="2"/>
      <c r="G224" s="3"/>
      <c r="J224" s="4"/>
      <c r="K224" s="4"/>
      <c r="R224" s="5"/>
    </row>
    <row r="225" spans="2:18" ht="14.25" customHeight="1" x14ac:dyDescent="0.45">
      <c r="B225" s="2"/>
      <c r="G225" s="3"/>
      <c r="J225" s="4"/>
      <c r="K225" s="4"/>
      <c r="R225" s="5"/>
    </row>
    <row r="226" spans="2:18" ht="14.25" customHeight="1" x14ac:dyDescent="0.45">
      <c r="B226" s="2"/>
      <c r="G226" s="3"/>
      <c r="J226" s="4"/>
      <c r="K226" s="4"/>
      <c r="R226" s="5"/>
    </row>
    <row r="227" spans="2:18" ht="14.25" customHeight="1" x14ac:dyDescent="0.45">
      <c r="B227" s="2"/>
      <c r="G227" s="3"/>
      <c r="J227" s="4"/>
      <c r="K227" s="4"/>
      <c r="R227" s="5"/>
    </row>
    <row r="228" spans="2:18" ht="14.25" customHeight="1" x14ac:dyDescent="0.45">
      <c r="B228" s="2"/>
      <c r="G228" s="3"/>
      <c r="J228" s="4"/>
      <c r="K228" s="4"/>
      <c r="R228" s="5"/>
    </row>
    <row r="229" spans="2:18" ht="14.25" customHeight="1" x14ac:dyDescent="0.45">
      <c r="B229" s="2"/>
      <c r="G229" s="3"/>
      <c r="J229" s="4"/>
      <c r="K229" s="4"/>
      <c r="R229" s="5"/>
    </row>
    <row r="230" spans="2:18" ht="14.25" customHeight="1" x14ac:dyDescent="0.45">
      <c r="B230" s="2"/>
      <c r="G230" s="3"/>
      <c r="J230" s="4"/>
      <c r="K230" s="4"/>
      <c r="R230" s="5"/>
    </row>
    <row r="231" spans="2:18" ht="14.25" customHeight="1" x14ac:dyDescent="0.45">
      <c r="B231" s="2"/>
      <c r="G231" s="3"/>
      <c r="J231" s="4"/>
      <c r="K231" s="4"/>
      <c r="R231" s="5"/>
    </row>
    <row r="232" spans="2:18" ht="14.25" customHeight="1" x14ac:dyDescent="0.45">
      <c r="B232" s="2"/>
      <c r="G232" s="3"/>
      <c r="J232" s="4"/>
      <c r="K232" s="4"/>
      <c r="R232" s="5"/>
    </row>
    <row r="233" spans="2:18" ht="14.25" customHeight="1" x14ac:dyDescent="0.45">
      <c r="B233" s="2"/>
      <c r="G233" s="3"/>
      <c r="J233" s="4"/>
      <c r="K233" s="4"/>
      <c r="R233" s="5"/>
    </row>
    <row r="234" spans="2:18" ht="14.25" customHeight="1" x14ac:dyDescent="0.45">
      <c r="B234" s="2"/>
      <c r="G234" s="3"/>
      <c r="J234" s="4"/>
      <c r="K234" s="4"/>
      <c r="R234" s="5"/>
    </row>
    <row r="235" spans="2:18" ht="14.25" customHeight="1" x14ac:dyDescent="0.45">
      <c r="B235" s="2"/>
      <c r="G235" s="3"/>
      <c r="J235" s="4"/>
      <c r="K235" s="4"/>
      <c r="R235" s="5"/>
    </row>
    <row r="236" spans="2:18" ht="14.25" customHeight="1" x14ac:dyDescent="0.45">
      <c r="B236" s="2"/>
      <c r="G236" s="3"/>
      <c r="J236" s="4"/>
      <c r="K236" s="4"/>
      <c r="R236" s="5"/>
    </row>
    <row r="237" spans="2:18" ht="14.25" customHeight="1" x14ac:dyDescent="0.45">
      <c r="B237" s="2"/>
      <c r="G237" s="3"/>
      <c r="J237" s="4"/>
      <c r="K237" s="4"/>
      <c r="R237" s="5"/>
    </row>
    <row r="238" spans="2:18" ht="14.25" customHeight="1" x14ac:dyDescent="0.45">
      <c r="B238" s="2"/>
      <c r="G238" s="3"/>
      <c r="J238" s="4"/>
      <c r="K238" s="4"/>
      <c r="R238" s="5"/>
    </row>
    <row r="239" spans="2:18" ht="14.25" customHeight="1" x14ac:dyDescent="0.45">
      <c r="B239" s="2"/>
      <c r="G239" s="3"/>
      <c r="J239" s="4"/>
      <c r="K239" s="4"/>
      <c r="R239" s="5"/>
    </row>
    <row r="240" spans="2:18" ht="14.25" customHeight="1" x14ac:dyDescent="0.45">
      <c r="B240" s="2"/>
      <c r="G240" s="3"/>
      <c r="J240" s="4"/>
      <c r="K240" s="4"/>
      <c r="R240" s="5"/>
    </row>
    <row r="241" spans="2:18" ht="14.25" customHeight="1" x14ac:dyDescent="0.45">
      <c r="B241" s="2"/>
      <c r="G241" s="3"/>
      <c r="J241" s="4"/>
      <c r="K241" s="4"/>
      <c r="R241" s="5"/>
    </row>
    <row r="242" spans="2:18" ht="14.25" customHeight="1" x14ac:dyDescent="0.45">
      <c r="B242" s="2"/>
      <c r="G242" s="3"/>
      <c r="J242" s="4"/>
      <c r="K242" s="4"/>
      <c r="R242" s="5"/>
    </row>
    <row r="243" spans="2:18" ht="14.25" customHeight="1" x14ac:dyDescent="0.45">
      <c r="B243" s="2"/>
      <c r="G243" s="3"/>
      <c r="J243" s="4"/>
      <c r="K243" s="4"/>
      <c r="R243" s="5"/>
    </row>
    <row r="244" spans="2:18" ht="14.25" customHeight="1" x14ac:dyDescent="0.45">
      <c r="B244" s="2"/>
      <c r="G244" s="3"/>
      <c r="J244" s="4"/>
      <c r="K244" s="4"/>
      <c r="R244" s="5"/>
    </row>
    <row r="245" spans="2:18" ht="14.25" customHeight="1" x14ac:dyDescent="0.45">
      <c r="B245" s="2"/>
      <c r="G245" s="3"/>
      <c r="J245" s="4"/>
      <c r="K245" s="4"/>
      <c r="R245" s="5"/>
    </row>
    <row r="246" spans="2:18" ht="14.25" customHeight="1" x14ac:dyDescent="0.45">
      <c r="B246" s="2"/>
      <c r="G246" s="3"/>
      <c r="J246" s="4"/>
      <c r="K246" s="4"/>
      <c r="R246" s="5"/>
    </row>
    <row r="247" spans="2:18" ht="14.25" customHeight="1" x14ac:dyDescent="0.45">
      <c r="B247" s="2"/>
      <c r="G247" s="3"/>
      <c r="J247" s="4"/>
      <c r="K247" s="4"/>
      <c r="R247" s="5"/>
    </row>
    <row r="248" spans="2:18" ht="14.25" customHeight="1" x14ac:dyDescent="0.45">
      <c r="B248" s="2"/>
      <c r="G248" s="3"/>
      <c r="J248" s="4"/>
      <c r="K248" s="4"/>
      <c r="R248" s="5"/>
    </row>
    <row r="249" spans="2:18" ht="14.25" customHeight="1" x14ac:dyDescent="0.45">
      <c r="B249" s="2"/>
      <c r="G249" s="3"/>
      <c r="J249" s="4"/>
      <c r="K249" s="4"/>
      <c r="R249" s="5"/>
    </row>
    <row r="250" spans="2:18" ht="14.25" customHeight="1" x14ac:dyDescent="0.45">
      <c r="B250" s="2"/>
      <c r="G250" s="3"/>
      <c r="J250" s="4"/>
      <c r="K250" s="4"/>
      <c r="R250" s="5"/>
    </row>
    <row r="251" spans="2:18" ht="14.25" customHeight="1" x14ac:dyDescent="0.45">
      <c r="B251" s="2"/>
      <c r="G251" s="3"/>
      <c r="J251" s="4"/>
      <c r="K251" s="4"/>
      <c r="R251" s="5"/>
    </row>
    <row r="252" spans="2:18" ht="14.25" customHeight="1" x14ac:dyDescent="0.45">
      <c r="B252" s="2"/>
      <c r="G252" s="3"/>
      <c r="J252" s="4"/>
      <c r="K252" s="4"/>
      <c r="R252" s="5"/>
    </row>
    <row r="253" spans="2:18" ht="14.25" customHeight="1" x14ac:dyDescent="0.45">
      <c r="B253" s="2"/>
      <c r="G253" s="3"/>
      <c r="J253" s="4"/>
      <c r="K253" s="4"/>
      <c r="R253" s="5"/>
    </row>
    <row r="254" spans="2:18" ht="14.25" customHeight="1" x14ac:dyDescent="0.45">
      <c r="B254" s="2"/>
      <c r="G254" s="3"/>
      <c r="J254" s="4"/>
      <c r="K254" s="4"/>
      <c r="R254" s="5"/>
    </row>
    <row r="255" spans="2:18" ht="14.25" customHeight="1" x14ac:dyDescent="0.45">
      <c r="B255" s="2"/>
      <c r="G255" s="3"/>
      <c r="J255" s="4"/>
      <c r="K255" s="4"/>
      <c r="R255" s="5"/>
    </row>
    <row r="256" spans="2:18" ht="14.25" customHeight="1" x14ac:dyDescent="0.45">
      <c r="B256" s="2"/>
      <c r="G256" s="3"/>
      <c r="J256" s="4"/>
      <c r="K256" s="4"/>
      <c r="R256" s="5"/>
    </row>
    <row r="257" spans="2:18" ht="14.25" customHeight="1" x14ac:dyDescent="0.45">
      <c r="B257" s="2"/>
      <c r="G257" s="3"/>
      <c r="J257" s="4"/>
      <c r="K257" s="4"/>
      <c r="R257" s="5"/>
    </row>
    <row r="258" spans="2:18" ht="14.25" customHeight="1" x14ac:dyDescent="0.45">
      <c r="B258" s="2"/>
      <c r="G258" s="3"/>
      <c r="J258" s="4"/>
      <c r="K258" s="4"/>
      <c r="R258" s="5"/>
    </row>
    <row r="259" spans="2:18" ht="14.25" customHeight="1" x14ac:dyDescent="0.45">
      <c r="B259" s="2"/>
      <c r="G259" s="3"/>
      <c r="J259" s="4"/>
      <c r="K259" s="4"/>
      <c r="R259" s="5"/>
    </row>
    <row r="260" spans="2:18" ht="14.25" customHeight="1" x14ac:dyDescent="0.45">
      <c r="B260" s="2"/>
      <c r="G260" s="3"/>
      <c r="J260" s="4"/>
      <c r="K260" s="4"/>
      <c r="R260" s="5"/>
    </row>
    <row r="261" spans="2:18" ht="14.25" customHeight="1" x14ac:dyDescent="0.45">
      <c r="B261" s="2"/>
      <c r="G261" s="3"/>
      <c r="J261" s="4"/>
      <c r="K261" s="4"/>
      <c r="R261" s="5"/>
    </row>
    <row r="262" spans="2:18" ht="14.25" customHeight="1" x14ac:dyDescent="0.45">
      <c r="B262" s="2"/>
      <c r="G262" s="3"/>
      <c r="J262" s="4"/>
      <c r="K262" s="4"/>
      <c r="R262" s="5"/>
    </row>
    <row r="263" spans="2:18" ht="14.25" customHeight="1" x14ac:dyDescent="0.45">
      <c r="B263" s="2"/>
      <c r="G263" s="3"/>
      <c r="J263" s="4"/>
      <c r="K263" s="4"/>
      <c r="R263" s="5"/>
    </row>
    <row r="264" spans="2:18" ht="14.25" customHeight="1" x14ac:dyDescent="0.45">
      <c r="B264" s="2"/>
      <c r="G264" s="3"/>
      <c r="J264" s="4"/>
      <c r="K264" s="4"/>
      <c r="R264" s="5"/>
    </row>
    <row r="265" spans="2:18" ht="14.25" customHeight="1" x14ac:dyDescent="0.45">
      <c r="B265" s="2"/>
      <c r="G265" s="3"/>
      <c r="J265" s="4"/>
      <c r="K265" s="4"/>
      <c r="R265" s="5"/>
    </row>
    <row r="266" spans="2:18" ht="14.25" customHeight="1" x14ac:dyDescent="0.45">
      <c r="B266" s="2"/>
      <c r="G266" s="3"/>
      <c r="J266" s="4"/>
      <c r="K266" s="4"/>
      <c r="R266" s="5"/>
    </row>
    <row r="267" spans="2:18" ht="14.25" customHeight="1" x14ac:dyDescent="0.45">
      <c r="B267" s="2"/>
      <c r="G267" s="3"/>
      <c r="J267" s="4"/>
      <c r="K267" s="4"/>
      <c r="R267" s="5"/>
    </row>
    <row r="268" spans="2:18" ht="14.25" customHeight="1" x14ac:dyDescent="0.45">
      <c r="B268" s="2"/>
      <c r="G268" s="3"/>
      <c r="J268" s="4"/>
      <c r="K268" s="4"/>
      <c r="R268" s="5"/>
    </row>
    <row r="269" spans="2:18" ht="14.25" customHeight="1" x14ac:dyDescent="0.45">
      <c r="B269" s="2"/>
      <c r="G269" s="3"/>
      <c r="J269" s="4"/>
      <c r="K269" s="4"/>
      <c r="R269" s="5"/>
    </row>
    <row r="270" spans="2:18" ht="14.25" customHeight="1" x14ac:dyDescent="0.45">
      <c r="B270" s="2"/>
      <c r="G270" s="3"/>
      <c r="J270" s="4"/>
      <c r="K270" s="4"/>
      <c r="R270" s="5"/>
    </row>
    <row r="271" spans="2:18" ht="14.25" customHeight="1" x14ac:dyDescent="0.45">
      <c r="B271" s="2"/>
      <c r="G271" s="3"/>
      <c r="J271" s="4"/>
      <c r="K271" s="4"/>
      <c r="R271" s="5"/>
    </row>
    <row r="272" spans="2:18" ht="14.25" customHeight="1" x14ac:dyDescent="0.45">
      <c r="B272" s="2"/>
      <c r="G272" s="3"/>
      <c r="J272" s="4"/>
      <c r="K272" s="4"/>
      <c r="R272" s="5"/>
    </row>
    <row r="273" spans="2:18" ht="14.25" customHeight="1" x14ac:dyDescent="0.45">
      <c r="B273" s="2"/>
      <c r="G273" s="3"/>
      <c r="J273" s="4"/>
      <c r="K273" s="4"/>
      <c r="R273" s="5"/>
    </row>
    <row r="274" spans="2:18" ht="14.25" customHeight="1" x14ac:dyDescent="0.45">
      <c r="B274" s="2"/>
      <c r="G274" s="3"/>
      <c r="J274" s="4"/>
      <c r="K274" s="4"/>
      <c r="R274" s="5"/>
    </row>
    <row r="275" spans="2:18" ht="14.25" customHeight="1" x14ac:dyDescent="0.45">
      <c r="B275" s="2"/>
      <c r="G275" s="3"/>
      <c r="J275" s="4"/>
      <c r="K275" s="4"/>
      <c r="R275" s="5"/>
    </row>
    <row r="276" spans="2:18" ht="14.25" customHeight="1" x14ac:dyDescent="0.45">
      <c r="B276" s="2"/>
      <c r="G276" s="3"/>
      <c r="J276" s="4"/>
      <c r="K276" s="4"/>
      <c r="R276" s="5"/>
    </row>
    <row r="277" spans="2:18" ht="14.25" customHeight="1" x14ac:dyDescent="0.45">
      <c r="B277" s="2"/>
      <c r="G277" s="3"/>
      <c r="J277" s="4"/>
      <c r="K277" s="4"/>
      <c r="R277" s="5"/>
    </row>
    <row r="278" spans="2:18" ht="14.25" customHeight="1" x14ac:dyDescent="0.45">
      <c r="B278" s="2"/>
      <c r="G278" s="3"/>
      <c r="J278" s="4"/>
      <c r="K278" s="4"/>
      <c r="R278" s="5"/>
    </row>
    <row r="279" spans="2:18" ht="14.25" customHeight="1" x14ac:dyDescent="0.45">
      <c r="B279" s="2"/>
      <c r="G279" s="3"/>
      <c r="J279" s="4"/>
      <c r="K279" s="4"/>
      <c r="R279" s="5"/>
    </row>
    <row r="280" spans="2:18" ht="14.25" customHeight="1" x14ac:dyDescent="0.45">
      <c r="B280" s="2"/>
      <c r="G280" s="3"/>
      <c r="J280" s="4"/>
      <c r="K280" s="4"/>
      <c r="R280" s="5"/>
    </row>
    <row r="281" spans="2:18" ht="14.25" customHeight="1" x14ac:dyDescent="0.45">
      <c r="B281" s="2"/>
      <c r="G281" s="3"/>
      <c r="J281" s="4"/>
      <c r="K281" s="4"/>
      <c r="R281" s="5"/>
    </row>
    <row r="282" spans="2:18" ht="14.25" customHeight="1" x14ac:dyDescent="0.45">
      <c r="B282" s="2"/>
      <c r="G282" s="3"/>
      <c r="J282" s="4"/>
      <c r="K282" s="4"/>
      <c r="R282" s="5"/>
    </row>
    <row r="283" spans="2:18" ht="14.25" customHeight="1" x14ac:dyDescent="0.45">
      <c r="B283" s="2"/>
      <c r="G283" s="3"/>
      <c r="J283" s="4"/>
      <c r="K283" s="4"/>
      <c r="R283" s="5"/>
    </row>
    <row r="284" spans="2:18" ht="14.25" customHeight="1" x14ac:dyDescent="0.45">
      <c r="B284" s="2"/>
      <c r="G284" s="3"/>
      <c r="J284" s="4"/>
      <c r="K284" s="4"/>
      <c r="R284" s="5"/>
    </row>
    <row r="285" spans="2:18" ht="14.25" customHeight="1" x14ac:dyDescent="0.45">
      <c r="B285" s="2"/>
      <c r="G285" s="3"/>
      <c r="J285" s="4"/>
      <c r="K285" s="4"/>
      <c r="R285" s="5"/>
    </row>
    <row r="286" spans="2:18" ht="14.25" customHeight="1" x14ac:dyDescent="0.45">
      <c r="B286" s="2"/>
      <c r="G286" s="3"/>
      <c r="J286" s="4"/>
      <c r="K286" s="4"/>
      <c r="R286" s="5"/>
    </row>
    <row r="287" spans="2:18" ht="14.25" customHeight="1" x14ac:dyDescent="0.45">
      <c r="B287" s="2"/>
      <c r="G287" s="3"/>
      <c r="J287" s="4"/>
      <c r="K287" s="4"/>
      <c r="R287" s="5"/>
    </row>
    <row r="288" spans="2:18" ht="14.25" customHeight="1" x14ac:dyDescent="0.45">
      <c r="B288" s="2"/>
      <c r="G288" s="3"/>
      <c r="J288" s="4"/>
      <c r="K288" s="4"/>
      <c r="R288" s="5"/>
    </row>
    <row r="289" spans="2:18" ht="14.25" customHeight="1" x14ac:dyDescent="0.45">
      <c r="B289" s="2"/>
      <c r="G289" s="3"/>
      <c r="J289" s="4"/>
      <c r="K289" s="4"/>
      <c r="R289" s="5"/>
    </row>
    <row r="290" spans="2:18" ht="14.25" customHeight="1" x14ac:dyDescent="0.45">
      <c r="B290" s="2"/>
      <c r="G290" s="3"/>
      <c r="J290" s="4"/>
      <c r="K290" s="4"/>
      <c r="R290" s="5"/>
    </row>
    <row r="291" spans="2:18" ht="14.25" customHeight="1" x14ac:dyDescent="0.45">
      <c r="B291" s="2"/>
      <c r="G291" s="3"/>
      <c r="J291" s="4"/>
      <c r="K291" s="4"/>
      <c r="R291" s="5"/>
    </row>
    <row r="292" spans="2:18" ht="14.25" customHeight="1" x14ac:dyDescent="0.45">
      <c r="B292" s="2"/>
      <c r="G292" s="3"/>
      <c r="J292" s="4"/>
      <c r="K292" s="4"/>
      <c r="R292" s="5"/>
    </row>
    <row r="293" spans="2:18" ht="14.25" customHeight="1" x14ac:dyDescent="0.45">
      <c r="B293" s="2"/>
      <c r="G293" s="3"/>
      <c r="J293" s="4"/>
      <c r="K293" s="4"/>
      <c r="R293" s="5"/>
    </row>
    <row r="294" spans="2:18" ht="14.25" customHeight="1" x14ac:dyDescent="0.45">
      <c r="B294" s="2"/>
      <c r="G294" s="3"/>
      <c r="J294" s="4"/>
      <c r="K294" s="4"/>
      <c r="R294" s="5"/>
    </row>
    <row r="295" spans="2:18" ht="14.25" customHeight="1" x14ac:dyDescent="0.45">
      <c r="B295" s="2"/>
      <c r="G295" s="3"/>
      <c r="J295" s="4"/>
      <c r="K295" s="4"/>
      <c r="R295" s="5"/>
    </row>
    <row r="296" spans="2:18" ht="14.25" customHeight="1" x14ac:dyDescent="0.45">
      <c r="B296" s="2"/>
      <c r="G296" s="3"/>
      <c r="J296" s="4"/>
      <c r="K296" s="4"/>
      <c r="R296" s="5"/>
    </row>
    <row r="297" spans="2:18" ht="14.25" customHeight="1" x14ac:dyDescent="0.45">
      <c r="B297" s="2"/>
      <c r="G297" s="3"/>
      <c r="J297" s="4"/>
      <c r="K297" s="4"/>
      <c r="R297" s="5"/>
    </row>
    <row r="298" spans="2:18" ht="14.25" customHeight="1" x14ac:dyDescent="0.45">
      <c r="B298" s="2"/>
      <c r="G298" s="3"/>
      <c r="J298" s="4"/>
      <c r="K298" s="4"/>
      <c r="R298" s="5"/>
    </row>
    <row r="299" spans="2:18" ht="14.25" customHeight="1" x14ac:dyDescent="0.45">
      <c r="B299" s="2"/>
      <c r="G299" s="3"/>
      <c r="J299" s="4"/>
      <c r="K299" s="4"/>
      <c r="R299" s="5"/>
    </row>
    <row r="300" spans="2:18" ht="14.25" customHeight="1" x14ac:dyDescent="0.45">
      <c r="B300" s="2"/>
      <c r="G300" s="3"/>
      <c r="J300" s="4"/>
      <c r="K300" s="4"/>
      <c r="R300" s="5"/>
    </row>
    <row r="301" spans="2:18" ht="14.25" customHeight="1" x14ac:dyDescent="0.45">
      <c r="B301" s="2"/>
      <c r="G301" s="3"/>
      <c r="J301" s="4"/>
      <c r="K301" s="4"/>
      <c r="R301" s="5"/>
    </row>
    <row r="302" spans="2:18" ht="14.25" customHeight="1" x14ac:dyDescent="0.45">
      <c r="B302" s="2"/>
      <c r="G302" s="3"/>
      <c r="J302" s="4"/>
      <c r="K302" s="4"/>
      <c r="R302" s="5"/>
    </row>
    <row r="303" spans="2:18" ht="14.25" customHeight="1" x14ac:dyDescent="0.45">
      <c r="B303" s="2"/>
      <c r="G303" s="3"/>
      <c r="J303" s="4"/>
      <c r="K303" s="4"/>
      <c r="R303" s="5"/>
    </row>
    <row r="304" spans="2:18" ht="14.25" customHeight="1" x14ac:dyDescent="0.45">
      <c r="B304" s="2"/>
      <c r="G304" s="3"/>
      <c r="J304" s="4"/>
      <c r="K304" s="4"/>
      <c r="R304" s="5"/>
    </row>
    <row r="305" spans="2:18" ht="14.25" customHeight="1" x14ac:dyDescent="0.45">
      <c r="B305" s="2"/>
      <c r="G305" s="3"/>
      <c r="J305" s="4"/>
      <c r="K305" s="4"/>
      <c r="R305" s="5"/>
    </row>
    <row r="306" spans="2:18" ht="14.25" customHeight="1" x14ac:dyDescent="0.45">
      <c r="B306" s="2"/>
      <c r="G306" s="3"/>
      <c r="J306" s="4"/>
      <c r="K306" s="4"/>
      <c r="R306" s="5"/>
    </row>
    <row r="307" spans="2:18" ht="14.25" customHeight="1" x14ac:dyDescent="0.45">
      <c r="B307" s="2"/>
      <c r="G307" s="3"/>
      <c r="J307" s="4"/>
      <c r="K307" s="4"/>
      <c r="R307" s="5"/>
    </row>
    <row r="308" spans="2:18" ht="14.25" customHeight="1" x14ac:dyDescent="0.45">
      <c r="B308" s="2"/>
      <c r="G308" s="3"/>
      <c r="J308" s="4"/>
      <c r="K308" s="4"/>
      <c r="R308" s="5"/>
    </row>
    <row r="309" spans="2:18" ht="14.25" customHeight="1" x14ac:dyDescent="0.45">
      <c r="B309" s="2"/>
      <c r="G309" s="3"/>
      <c r="J309" s="4"/>
      <c r="K309" s="4"/>
      <c r="R309" s="5"/>
    </row>
    <row r="310" spans="2:18" ht="14.25" customHeight="1" x14ac:dyDescent="0.45">
      <c r="B310" s="2"/>
      <c r="G310" s="3"/>
      <c r="J310" s="4"/>
      <c r="K310" s="4"/>
      <c r="R310" s="5"/>
    </row>
    <row r="311" spans="2:18" ht="14.25" customHeight="1" x14ac:dyDescent="0.45">
      <c r="B311" s="2"/>
      <c r="G311" s="3"/>
      <c r="J311" s="4"/>
      <c r="K311" s="4"/>
      <c r="R311" s="5"/>
    </row>
    <row r="312" spans="2:18" ht="14.25" customHeight="1" x14ac:dyDescent="0.45">
      <c r="B312" s="2"/>
      <c r="G312" s="3"/>
      <c r="J312" s="4"/>
      <c r="K312" s="4"/>
      <c r="R312" s="5"/>
    </row>
    <row r="313" spans="2:18" ht="14.25" customHeight="1" x14ac:dyDescent="0.45">
      <c r="B313" s="2"/>
      <c r="G313" s="3"/>
      <c r="J313" s="4"/>
      <c r="K313" s="4"/>
      <c r="R313" s="5"/>
    </row>
    <row r="314" spans="2:18" ht="14.25" customHeight="1" x14ac:dyDescent="0.45">
      <c r="B314" s="2"/>
      <c r="G314" s="3"/>
      <c r="J314" s="4"/>
      <c r="K314" s="4"/>
      <c r="R314" s="5"/>
    </row>
    <row r="315" spans="2:18" ht="14.25" customHeight="1" x14ac:dyDescent="0.45">
      <c r="B315" s="2"/>
      <c r="G315" s="3"/>
      <c r="J315" s="4"/>
      <c r="K315" s="4"/>
      <c r="R315" s="5"/>
    </row>
    <row r="316" spans="2:18" ht="14.25" customHeight="1" x14ac:dyDescent="0.45">
      <c r="B316" s="2"/>
      <c r="G316" s="3"/>
      <c r="J316" s="4"/>
      <c r="K316" s="4"/>
      <c r="R316" s="5"/>
    </row>
    <row r="317" spans="2:18" ht="14.25" customHeight="1" x14ac:dyDescent="0.45">
      <c r="B317" s="2"/>
      <c r="G317" s="3"/>
      <c r="J317" s="4"/>
      <c r="K317" s="4"/>
      <c r="R317" s="5"/>
    </row>
    <row r="318" spans="2:18" ht="14.25" customHeight="1" x14ac:dyDescent="0.45">
      <c r="B318" s="2"/>
      <c r="G318" s="3"/>
      <c r="J318" s="4"/>
      <c r="K318" s="4"/>
      <c r="R318" s="5"/>
    </row>
    <row r="319" spans="2:18" ht="14.25" customHeight="1" x14ac:dyDescent="0.45">
      <c r="B319" s="2"/>
      <c r="G319" s="3"/>
      <c r="J319" s="4"/>
      <c r="K319" s="4"/>
      <c r="R319" s="5"/>
    </row>
    <row r="320" spans="2:18" ht="14.25" customHeight="1" x14ac:dyDescent="0.45">
      <c r="B320" s="2"/>
      <c r="G320" s="3"/>
      <c r="J320" s="4"/>
      <c r="K320" s="4"/>
      <c r="R320" s="5"/>
    </row>
    <row r="321" spans="2:18" ht="14.25" customHeight="1" x14ac:dyDescent="0.45">
      <c r="B321" s="2"/>
      <c r="G321" s="3"/>
      <c r="J321" s="4"/>
      <c r="K321" s="4"/>
      <c r="R321" s="5"/>
    </row>
    <row r="322" spans="2:18" ht="14.25" customHeight="1" x14ac:dyDescent="0.45">
      <c r="B322" s="2"/>
      <c r="G322" s="3"/>
      <c r="J322" s="4"/>
      <c r="K322" s="4"/>
      <c r="R322" s="5"/>
    </row>
    <row r="323" spans="2:18" ht="14.25" customHeight="1" x14ac:dyDescent="0.45">
      <c r="B323" s="2"/>
      <c r="G323" s="3"/>
      <c r="J323" s="4"/>
      <c r="K323" s="4"/>
      <c r="R323" s="5"/>
    </row>
    <row r="324" spans="2:18" ht="14.25" customHeight="1" x14ac:dyDescent="0.45">
      <c r="B324" s="2"/>
      <c r="G324" s="3"/>
      <c r="J324" s="4"/>
      <c r="K324" s="4"/>
      <c r="R324" s="5"/>
    </row>
    <row r="325" spans="2:18" ht="14.25" customHeight="1" x14ac:dyDescent="0.45">
      <c r="B325" s="2"/>
      <c r="G325" s="3"/>
      <c r="J325" s="4"/>
      <c r="K325" s="4"/>
      <c r="R325" s="5"/>
    </row>
    <row r="326" spans="2:18" ht="14.25" customHeight="1" x14ac:dyDescent="0.45">
      <c r="B326" s="2"/>
      <c r="G326" s="3"/>
      <c r="J326" s="4"/>
      <c r="K326" s="4"/>
      <c r="R326" s="5"/>
    </row>
    <row r="327" spans="2:18" ht="14.25" customHeight="1" x14ac:dyDescent="0.45">
      <c r="B327" s="2"/>
      <c r="G327" s="3"/>
      <c r="J327" s="4"/>
      <c r="K327" s="4"/>
      <c r="R327" s="5"/>
    </row>
    <row r="328" spans="2:18" ht="14.25" customHeight="1" x14ac:dyDescent="0.45">
      <c r="B328" s="2"/>
      <c r="G328" s="3"/>
      <c r="J328" s="4"/>
      <c r="K328" s="4"/>
      <c r="R328" s="5"/>
    </row>
    <row r="329" spans="2:18" ht="14.25" customHeight="1" x14ac:dyDescent="0.45">
      <c r="B329" s="2"/>
      <c r="G329" s="3"/>
      <c r="J329" s="4"/>
      <c r="K329" s="4"/>
      <c r="R329" s="5"/>
    </row>
    <row r="330" spans="2:18" ht="14.25" customHeight="1" x14ac:dyDescent="0.45">
      <c r="B330" s="2"/>
      <c r="G330" s="3"/>
      <c r="J330" s="4"/>
      <c r="K330" s="4"/>
      <c r="R330" s="5"/>
    </row>
    <row r="331" spans="2:18" ht="14.25" customHeight="1" x14ac:dyDescent="0.45">
      <c r="B331" s="2"/>
      <c r="G331" s="3"/>
      <c r="J331" s="4"/>
      <c r="K331" s="4"/>
      <c r="R331" s="5"/>
    </row>
    <row r="332" spans="2:18" ht="14.25" customHeight="1" x14ac:dyDescent="0.45">
      <c r="B332" s="2"/>
      <c r="G332" s="3"/>
      <c r="J332" s="4"/>
      <c r="K332" s="4"/>
      <c r="R332" s="5"/>
    </row>
    <row r="333" spans="2:18" ht="14.25" customHeight="1" x14ac:dyDescent="0.45">
      <c r="B333" s="2"/>
      <c r="G333" s="3"/>
      <c r="J333" s="4"/>
      <c r="K333" s="4"/>
      <c r="R333" s="5"/>
    </row>
    <row r="334" spans="2:18" ht="14.25" customHeight="1" x14ac:dyDescent="0.45">
      <c r="B334" s="2"/>
      <c r="G334" s="3"/>
      <c r="J334" s="4"/>
      <c r="K334" s="4"/>
      <c r="R334" s="5"/>
    </row>
    <row r="335" spans="2:18" ht="14.25" customHeight="1" x14ac:dyDescent="0.45">
      <c r="B335" s="2"/>
      <c r="G335" s="3"/>
      <c r="J335" s="4"/>
      <c r="K335" s="4"/>
      <c r="R335" s="5"/>
    </row>
    <row r="336" spans="2:18" ht="14.25" customHeight="1" x14ac:dyDescent="0.45">
      <c r="B336" s="2"/>
      <c r="G336" s="3"/>
      <c r="J336" s="4"/>
      <c r="K336" s="4"/>
      <c r="R336" s="5"/>
    </row>
    <row r="337" spans="2:18" ht="14.25" customHeight="1" x14ac:dyDescent="0.45">
      <c r="B337" s="2"/>
      <c r="G337" s="3"/>
      <c r="J337" s="4"/>
      <c r="K337" s="4"/>
      <c r="R337" s="5"/>
    </row>
    <row r="338" spans="2:18" ht="14.25" customHeight="1" x14ac:dyDescent="0.45">
      <c r="B338" s="2"/>
      <c r="G338" s="3"/>
      <c r="J338" s="4"/>
      <c r="K338" s="4"/>
      <c r="R338" s="5"/>
    </row>
    <row r="339" spans="2:18" ht="14.25" customHeight="1" x14ac:dyDescent="0.45">
      <c r="B339" s="2"/>
      <c r="G339" s="3"/>
      <c r="J339" s="4"/>
      <c r="K339" s="4"/>
      <c r="R339" s="5"/>
    </row>
    <row r="340" spans="2:18" ht="14.25" customHeight="1" x14ac:dyDescent="0.45">
      <c r="B340" s="2"/>
      <c r="G340" s="3"/>
      <c r="J340" s="4"/>
      <c r="K340" s="4"/>
      <c r="R340" s="5"/>
    </row>
    <row r="341" spans="2:18" ht="14.25" customHeight="1" x14ac:dyDescent="0.45">
      <c r="B341" s="2"/>
      <c r="G341" s="3"/>
      <c r="J341" s="4"/>
      <c r="K341" s="4"/>
      <c r="R341" s="5"/>
    </row>
    <row r="342" spans="2:18" ht="14.25" customHeight="1" x14ac:dyDescent="0.45">
      <c r="B342" s="2"/>
      <c r="G342" s="3"/>
      <c r="J342" s="4"/>
      <c r="K342" s="4"/>
      <c r="R342" s="5"/>
    </row>
    <row r="343" spans="2:18" ht="14.25" customHeight="1" x14ac:dyDescent="0.45">
      <c r="B343" s="2"/>
      <c r="G343" s="3"/>
      <c r="J343" s="4"/>
      <c r="K343" s="4"/>
      <c r="R343" s="5"/>
    </row>
    <row r="344" spans="2:18" ht="14.25" customHeight="1" x14ac:dyDescent="0.45">
      <c r="B344" s="2"/>
      <c r="G344" s="3"/>
      <c r="J344" s="4"/>
      <c r="K344" s="4"/>
      <c r="R344" s="5"/>
    </row>
    <row r="345" spans="2:18" ht="14.25" customHeight="1" x14ac:dyDescent="0.45">
      <c r="B345" s="2"/>
      <c r="G345" s="3"/>
      <c r="J345" s="4"/>
      <c r="K345" s="4"/>
      <c r="R345" s="5"/>
    </row>
    <row r="346" spans="2:18" ht="14.25" customHeight="1" x14ac:dyDescent="0.45">
      <c r="B346" s="2"/>
      <c r="G346" s="3"/>
      <c r="J346" s="4"/>
      <c r="K346" s="4"/>
      <c r="R346" s="5"/>
    </row>
    <row r="347" spans="2:18" ht="14.25" customHeight="1" x14ac:dyDescent="0.45">
      <c r="B347" s="2"/>
      <c r="G347" s="3"/>
      <c r="J347" s="4"/>
      <c r="K347" s="4"/>
      <c r="R347" s="5"/>
    </row>
    <row r="348" spans="2:18" ht="14.25" customHeight="1" x14ac:dyDescent="0.45">
      <c r="B348" s="2"/>
      <c r="G348" s="3"/>
      <c r="J348" s="4"/>
      <c r="K348" s="4"/>
      <c r="R348" s="5"/>
    </row>
    <row r="349" spans="2:18" ht="14.25" customHeight="1" x14ac:dyDescent="0.45">
      <c r="B349" s="2"/>
      <c r="G349" s="3"/>
      <c r="J349" s="4"/>
      <c r="K349" s="4"/>
      <c r="R349" s="5"/>
    </row>
    <row r="350" spans="2:18" ht="14.25" customHeight="1" x14ac:dyDescent="0.45">
      <c r="B350" s="2"/>
      <c r="G350" s="3"/>
      <c r="J350" s="4"/>
      <c r="K350" s="4"/>
      <c r="R350" s="5"/>
    </row>
    <row r="351" spans="2:18" ht="14.25" customHeight="1" x14ac:dyDescent="0.45">
      <c r="B351" s="2"/>
      <c r="G351" s="3"/>
      <c r="J351" s="4"/>
      <c r="K351" s="4"/>
      <c r="R351" s="5"/>
    </row>
    <row r="352" spans="2:18" ht="14.25" customHeight="1" x14ac:dyDescent="0.45">
      <c r="B352" s="2"/>
      <c r="G352" s="3"/>
      <c r="J352" s="4"/>
      <c r="K352" s="4"/>
      <c r="R352" s="5"/>
    </row>
    <row r="353" spans="2:18" ht="14.25" customHeight="1" x14ac:dyDescent="0.45">
      <c r="B353" s="2"/>
      <c r="G353" s="3"/>
      <c r="J353" s="4"/>
      <c r="K353" s="4"/>
      <c r="R353" s="5"/>
    </row>
    <row r="354" spans="2:18" ht="14.25" customHeight="1" x14ac:dyDescent="0.45">
      <c r="B354" s="2"/>
      <c r="G354" s="3"/>
      <c r="J354" s="4"/>
      <c r="K354" s="4"/>
      <c r="R354" s="5"/>
    </row>
    <row r="355" spans="2:18" ht="14.25" customHeight="1" x14ac:dyDescent="0.45">
      <c r="B355" s="2"/>
      <c r="G355" s="3"/>
      <c r="J355" s="4"/>
      <c r="K355" s="4"/>
      <c r="R355" s="5"/>
    </row>
    <row r="356" spans="2:18" ht="14.25" customHeight="1" x14ac:dyDescent="0.45">
      <c r="B356" s="2"/>
      <c r="G356" s="3"/>
      <c r="J356" s="4"/>
      <c r="K356" s="4"/>
      <c r="R356" s="5"/>
    </row>
    <row r="357" spans="2:18" ht="14.25" customHeight="1" x14ac:dyDescent="0.45">
      <c r="B357" s="2"/>
      <c r="G357" s="3"/>
      <c r="J357" s="4"/>
      <c r="K357" s="4"/>
      <c r="R357" s="5"/>
    </row>
    <row r="358" spans="2:18" ht="14.25" customHeight="1" x14ac:dyDescent="0.45">
      <c r="B358" s="2"/>
      <c r="G358" s="3"/>
      <c r="J358" s="4"/>
      <c r="K358" s="4"/>
      <c r="R358" s="5"/>
    </row>
    <row r="359" spans="2:18" ht="14.25" customHeight="1" x14ac:dyDescent="0.45">
      <c r="B359" s="2"/>
      <c r="G359" s="3"/>
      <c r="J359" s="4"/>
      <c r="K359" s="4"/>
      <c r="R359" s="5"/>
    </row>
    <row r="360" spans="2:18" ht="14.25" customHeight="1" x14ac:dyDescent="0.45">
      <c r="B360" s="2"/>
      <c r="G360" s="3"/>
      <c r="J360" s="4"/>
      <c r="K360" s="4"/>
      <c r="R360" s="5"/>
    </row>
    <row r="361" spans="2:18" ht="14.25" customHeight="1" x14ac:dyDescent="0.45">
      <c r="B361" s="2"/>
      <c r="G361" s="3"/>
      <c r="J361" s="4"/>
      <c r="K361" s="4"/>
      <c r="R361" s="5"/>
    </row>
    <row r="362" spans="2:18" ht="14.25" customHeight="1" x14ac:dyDescent="0.45">
      <c r="B362" s="2"/>
      <c r="G362" s="3"/>
      <c r="J362" s="4"/>
      <c r="K362" s="4"/>
      <c r="R362" s="5"/>
    </row>
    <row r="363" spans="2:18" ht="14.25" customHeight="1" x14ac:dyDescent="0.45">
      <c r="B363" s="2"/>
      <c r="G363" s="3"/>
      <c r="J363" s="4"/>
      <c r="K363" s="4"/>
      <c r="R363" s="5"/>
    </row>
    <row r="364" spans="2:18" ht="14.25" customHeight="1" x14ac:dyDescent="0.45">
      <c r="B364" s="2"/>
      <c r="G364" s="3"/>
      <c r="J364" s="4"/>
      <c r="K364" s="4"/>
      <c r="R364" s="5"/>
    </row>
    <row r="365" spans="2:18" ht="14.25" customHeight="1" x14ac:dyDescent="0.45">
      <c r="B365" s="2"/>
      <c r="G365" s="3"/>
      <c r="J365" s="4"/>
      <c r="K365" s="4"/>
      <c r="R365" s="5"/>
    </row>
    <row r="366" spans="2:18" ht="14.25" customHeight="1" x14ac:dyDescent="0.45">
      <c r="B366" s="2"/>
      <c r="G366" s="3"/>
      <c r="J366" s="4"/>
      <c r="K366" s="4"/>
      <c r="R366" s="5"/>
    </row>
    <row r="367" spans="2:18" ht="14.25" customHeight="1" x14ac:dyDescent="0.45">
      <c r="B367" s="2"/>
      <c r="G367" s="3"/>
      <c r="J367" s="4"/>
      <c r="K367" s="4"/>
      <c r="R367" s="5"/>
    </row>
    <row r="368" spans="2:18" ht="14.25" customHeight="1" x14ac:dyDescent="0.45">
      <c r="B368" s="2"/>
      <c r="G368" s="3"/>
      <c r="J368" s="4"/>
      <c r="K368" s="4"/>
      <c r="R368" s="5"/>
    </row>
    <row r="369" spans="2:18" ht="14.25" customHeight="1" x14ac:dyDescent="0.45">
      <c r="B369" s="2"/>
      <c r="G369" s="3"/>
      <c r="J369" s="4"/>
      <c r="K369" s="4"/>
      <c r="R369" s="5"/>
    </row>
    <row r="370" spans="2:18" ht="14.25" customHeight="1" x14ac:dyDescent="0.45">
      <c r="B370" s="2"/>
      <c r="G370" s="3"/>
      <c r="J370" s="4"/>
      <c r="K370" s="4"/>
      <c r="R370" s="5"/>
    </row>
    <row r="371" spans="2:18" ht="14.25" customHeight="1" x14ac:dyDescent="0.45">
      <c r="B371" s="2"/>
      <c r="G371" s="3"/>
      <c r="J371" s="4"/>
      <c r="K371" s="4"/>
      <c r="R371" s="5"/>
    </row>
    <row r="372" spans="2:18" ht="14.25" customHeight="1" x14ac:dyDescent="0.45">
      <c r="B372" s="2"/>
      <c r="G372" s="3"/>
      <c r="J372" s="4"/>
      <c r="K372" s="4"/>
      <c r="R372" s="5"/>
    </row>
    <row r="373" spans="2:18" ht="14.25" customHeight="1" x14ac:dyDescent="0.45">
      <c r="B373" s="2"/>
      <c r="G373" s="3"/>
      <c r="J373" s="4"/>
      <c r="K373" s="4"/>
      <c r="R373" s="5"/>
    </row>
    <row r="374" spans="2:18" ht="14.25" customHeight="1" x14ac:dyDescent="0.45">
      <c r="B374" s="2"/>
      <c r="G374" s="3"/>
      <c r="J374" s="4"/>
      <c r="K374" s="4"/>
      <c r="R374" s="5"/>
    </row>
    <row r="375" spans="2:18" ht="14.25" customHeight="1" x14ac:dyDescent="0.45">
      <c r="B375" s="2"/>
      <c r="G375" s="3"/>
      <c r="J375" s="4"/>
      <c r="K375" s="4"/>
      <c r="R375" s="5"/>
    </row>
    <row r="376" spans="2:18" ht="14.25" customHeight="1" x14ac:dyDescent="0.45">
      <c r="B376" s="2"/>
      <c r="G376" s="3"/>
      <c r="J376" s="4"/>
      <c r="K376" s="4"/>
      <c r="R376" s="5"/>
    </row>
    <row r="377" spans="2:18" ht="14.25" customHeight="1" x14ac:dyDescent="0.45">
      <c r="B377" s="2"/>
      <c r="G377" s="3"/>
      <c r="J377" s="4"/>
      <c r="K377" s="4"/>
      <c r="R377" s="5"/>
    </row>
    <row r="378" spans="2:18" ht="14.25" customHeight="1" x14ac:dyDescent="0.45">
      <c r="B378" s="2"/>
      <c r="G378" s="3"/>
      <c r="J378" s="4"/>
      <c r="K378" s="4"/>
      <c r="R378" s="5"/>
    </row>
    <row r="379" spans="2:18" ht="14.25" customHeight="1" x14ac:dyDescent="0.45">
      <c r="B379" s="2"/>
      <c r="G379" s="3"/>
      <c r="J379" s="4"/>
      <c r="K379" s="4"/>
      <c r="R379" s="5"/>
    </row>
    <row r="380" spans="2:18" ht="14.25" customHeight="1" x14ac:dyDescent="0.45">
      <c r="B380" s="2"/>
      <c r="G380" s="3"/>
      <c r="J380" s="4"/>
      <c r="K380" s="4"/>
      <c r="R380" s="5"/>
    </row>
    <row r="381" spans="2:18" ht="14.25" customHeight="1" x14ac:dyDescent="0.45">
      <c r="B381" s="2"/>
      <c r="G381" s="3"/>
      <c r="J381" s="4"/>
      <c r="K381" s="4"/>
      <c r="R381" s="5"/>
    </row>
    <row r="382" spans="2:18" ht="14.25" customHeight="1" x14ac:dyDescent="0.45">
      <c r="B382" s="2"/>
      <c r="G382" s="3"/>
      <c r="J382" s="4"/>
      <c r="K382" s="4"/>
      <c r="R382" s="5"/>
    </row>
    <row r="383" spans="2:18" ht="14.25" customHeight="1" x14ac:dyDescent="0.45">
      <c r="B383" s="2"/>
      <c r="G383" s="3"/>
      <c r="J383" s="4"/>
      <c r="K383" s="4"/>
      <c r="R383" s="5"/>
    </row>
    <row r="384" spans="2:18" ht="14.25" customHeight="1" x14ac:dyDescent="0.45">
      <c r="B384" s="2"/>
      <c r="G384" s="3"/>
      <c r="J384" s="4"/>
      <c r="K384" s="4"/>
      <c r="R384" s="5"/>
    </row>
    <row r="385" spans="2:18" ht="14.25" customHeight="1" x14ac:dyDescent="0.45">
      <c r="B385" s="2"/>
      <c r="G385" s="3"/>
      <c r="J385" s="4"/>
      <c r="K385" s="4"/>
      <c r="R385" s="5"/>
    </row>
    <row r="386" spans="2:18" ht="14.25" customHeight="1" x14ac:dyDescent="0.45">
      <c r="B386" s="2"/>
      <c r="G386" s="3"/>
      <c r="J386" s="4"/>
      <c r="K386" s="4"/>
      <c r="R386" s="5"/>
    </row>
    <row r="387" spans="2:18" ht="14.25" customHeight="1" x14ac:dyDescent="0.45">
      <c r="B387" s="2"/>
      <c r="G387" s="3"/>
      <c r="J387" s="4"/>
      <c r="K387" s="4"/>
      <c r="R387" s="5"/>
    </row>
    <row r="388" spans="2:18" ht="14.25" customHeight="1" x14ac:dyDescent="0.45">
      <c r="B388" s="2"/>
      <c r="G388" s="3"/>
      <c r="J388" s="4"/>
      <c r="K388" s="4"/>
      <c r="R388" s="5"/>
    </row>
    <row r="389" spans="2:18" ht="14.25" customHeight="1" x14ac:dyDescent="0.45">
      <c r="B389" s="2"/>
      <c r="G389" s="3"/>
      <c r="J389" s="4"/>
      <c r="K389" s="4"/>
      <c r="R389" s="5"/>
    </row>
    <row r="390" spans="2:18" ht="14.25" customHeight="1" x14ac:dyDescent="0.45">
      <c r="B390" s="2"/>
      <c r="G390" s="3"/>
      <c r="J390" s="4"/>
      <c r="K390" s="4"/>
      <c r="R390" s="5"/>
    </row>
    <row r="391" spans="2:18" ht="14.25" customHeight="1" x14ac:dyDescent="0.45">
      <c r="B391" s="2"/>
      <c r="G391" s="3"/>
      <c r="J391" s="4"/>
      <c r="K391" s="4"/>
      <c r="R391" s="5"/>
    </row>
    <row r="392" spans="2:18" ht="14.25" customHeight="1" x14ac:dyDescent="0.45">
      <c r="B392" s="2"/>
      <c r="G392" s="3"/>
      <c r="J392" s="4"/>
      <c r="K392" s="4"/>
      <c r="R392" s="5"/>
    </row>
    <row r="393" spans="2:18" ht="14.25" customHeight="1" x14ac:dyDescent="0.45">
      <c r="B393" s="2"/>
      <c r="G393" s="3"/>
      <c r="J393" s="4"/>
      <c r="K393" s="4"/>
      <c r="R393" s="5"/>
    </row>
    <row r="394" spans="2:18" ht="14.25" customHeight="1" x14ac:dyDescent="0.45">
      <c r="B394" s="2"/>
      <c r="G394" s="3"/>
      <c r="J394" s="4"/>
      <c r="K394" s="4"/>
      <c r="R394" s="5"/>
    </row>
    <row r="395" spans="2:18" ht="14.25" customHeight="1" x14ac:dyDescent="0.45">
      <c r="B395" s="2"/>
      <c r="G395" s="3"/>
      <c r="J395" s="4"/>
      <c r="K395" s="4"/>
      <c r="R395" s="5"/>
    </row>
    <row r="396" spans="2:18" ht="14.25" customHeight="1" x14ac:dyDescent="0.45">
      <c r="B396" s="2"/>
      <c r="G396" s="3"/>
      <c r="J396" s="4"/>
      <c r="K396" s="4"/>
      <c r="R396" s="5"/>
    </row>
    <row r="397" spans="2:18" ht="14.25" customHeight="1" x14ac:dyDescent="0.45">
      <c r="B397" s="2"/>
      <c r="G397" s="3"/>
      <c r="J397" s="4"/>
      <c r="K397" s="4"/>
      <c r="R397" s="5"/>
    </row>
    <row r="398" spans="2:18" ht="14.25" customHeight="1" x14ac:dyDescent="0.45">
      <c r="B398" s="2"/>
      <c r="G398" s="3"/>
      <c r="J398" s="4"/>
      <c r="K398" s="4"/>
      <c r="R398" s="5"/>
    </row>
    <row r="399" spans="2:18" ht="14.25" customHeight="1" x14ac:dyDescent="0.45">
      <c r="B399" s="2"/>
      <c r="G399" s="3"/>
      <c r="J399" s="4"/>
      <c r="K399" s="4"/>
      <c r="R399" s="5"/>
    </row>
    <row r="400" spans="2:18" ht="14.25" customHeight="1" x14ac:dyDescent="0.45">
      <c r="B400" s="2"/>
      <c r="G400" s="3"/>
      <c r="J400" s="4"/>
      <c r="K400" s="4"/>
      <c r="R400" s="5"/>
    </row>
    <row r="401" spans="2:18" ht="14.25" customHeight="1" x14ac:dyDescent="0.45">
      <c r="B401" s="2"/>
      <c r="G401" s="3"/>
      <c r="J401" s="4"/>
      <c r="K401" s="4"/>
      <c r="R401" s="5"/>
    </row>
    <row r="402" spans="2:18" ht="14.25" customHeight="1" x14ac:dyDescent="0.45">
      <c r="B402" s="2"/>
      <c r="G402" s="3"/>
      <c r="J402" s="4"/>
      <c r="K402" s="4"/>
      <c r="R402" s="5"/>
    </row>
    <row r="403" spans="2:18" ht="14.25" customHeight="1" x14ac:dyDescent="0.45">
      <c r="B403" s="2"/>
      <c r="G403" s="3"/>
      <c r="J403" s="4"/>
      <c r="K403" s="4"/>
      <c r="R403" s="5"/>
    </row>
    <row r="404" spans="2:18" ht="14.25" customHeight="1" x14ac:dyDescent="0.45">
      <c r="B404" s="2"/>
      <c r="G404" s="3"/>
      <c r="J404" s="4"/>
      <c r="K404" s="4"/>
      <c r="R404" s="5"/>
    </row>
    <row r="405" spans="2:18" ht="14.25" customHeight="1" x14ac:dyDescent="0.45">
      <c r="B405" s="2"/>
      <c r="G405" s="3"/>
      <c r="J405" s="4"/>
      <c r="K405" s="4"/>
      <c r="R405" s="5"/>
    </row>
    <row r="406" spans="2:18" ht="14.25" customHeight="1" x14ac:dyDescent="0.45">
      <c r="B406" s="2"/>
      <c r="G406" s="3"/>
      <c r="J406" s="4"/>
      <c r="K406" s="4"/>
      <c r="R406" s="5"/>
    </row>
    <row r="407" spans="2:18" ht="14.25" customHeight="1" x14ac:dyDescent="0.45">
      <c r="B407" s="2"/>
      <c r="G407" s="3"/>
      <c r="J407" s="4"/>
      <c r="K407" s="4"/>
      <c r="R407" s="5"/>
    </row>
    <row r="408" spans="2:18" ht="14.25" customHeight="1" x14ac:dyDescent="0.45">
      <c r="B408" s="2"/>
      <c r="G408" s="3"/>
      <c r="J408" s="4"/>
      <c r="K408" s="4"/>
      <c r="R408" s="5"/>
    </row>
    <row r="409" spans="2:18" ht="14.25" customHeight="1" x14ac:dyDescent="0.45">
      <c r="B409" s="2"/>
      <c r="G409" s="3"/>
      <c r="J409" s="4"/>
      <c r="K409" s="4"/>
      <c r="R409" s="5"/>
    </row>
    <row r="410" spans="2:18" ht="14.25" customHeight="1" x14ac:dyDescent="0.45">
      <c r="B410" s="2"/>
      <c r="G410" s="3"/>
      <c r="J410" s="4"/>
      <c r="K410" s="4"/>
      <c r="R410" s="5"/>
    </row>
    <row r="411" spans="2:18" ht="14.25" customHeight="1" x14ac:dyDescent="0.45">
      <c r="B411" s="2"/>
      <c r="G411" s="3"/>
      <c r="J411" s="4"/>
      <c r="K411" s="4"/>
      <c r="R411" s="5"/>
    </row>
    <row r="412" spans="2:18" ht="14.25" customHeight="1" x14ac:dyDescent="0.45">
      <c r="B412" s="2"/>
      <c r="G412" s="3"/>
      <c r="J412" s="4"/>
      <c r="K412" s="4"/>
      <c r="R412" s="5"/>
    </row>
    <row r="413" spans="2:18" ht="14.25" customHeight="1" x14ac:dyDescent="0.45">
      <c r="B413" s="2"/>
      <c r="G413" s="3"/>
      <c r="J413" s="4"/>
      <c r="K413" s="4"/>
      <c r="R413" s="5"/>
    </row>
    <row r="414" spans="2:18" ht="14.25" customHeight="1" x14ac:dyDescent="0.45">
      <c r="B414" s="2"/>
      <c r="G414" s="3"/>
      <c r="J414" s="4"/>
      <c r="K414" s="4"/>
      <c r="R414" s="5"/>
    </row>
    <row r="415" spans="2:18" ht="14.25" customHeight="1" x14ac:dyDescent="0.45">
      <c r="B415" s="2"/>
      <c r="G415" s="3"/>
      <c r="J415" s="4"/>
      <c r="K415" s="4"/>
      <c r="R415" s="5"/>
    </row>
    <row r="416" spans="2:18" ht="14.25" customHeight="1" x14ac:dyDescent="0.45">
      <c r="B416" s="2"/>
      <c r="G416" s="3"/>
      <c r="J416" s="4"/>
      <c r="K416" s="4"/>
      <c r="R416" s="5"/>
    </row>
    <row r="417" spans="2:18" ht="14.25" customHeight="1" x14ac:dyDescent="0.45">
      <c r="B417" s="2"/>
      <c r="G417" s="3"/>
      <c r="J417" s="4"/>
      <c r="K417" s="4"/>
      <c r="R417" s="5"/>
    </row>
    <row r="418" spans="2:18" ht="14.25" customHeight="1" x14ac:dyDescent="0.45">
      <c r="B418" s="2"/>
      <c r="G418" s="3"/>
      <c r="J418" s="4"/>
      <c r="K418" s="4"/>
      <c r="R418" s="5"/>
    </row>
    <row r="419" spans="2:18" ht="14.25" customHeight="1" x14ac:dyDescent="0.45">
      <c r="B419" s="2"/>
      <c r="G419" s="3"/>
      <c r="J419" s="4"/>
      <c r="K419" s="4"/>
      <c r="R419" s="5"/>
    </row>
    <row r="420" spans="2:18" ht="14.25" customHeight="1" x14ac:dyDescent="0.45">
      <c r="B420" s="2"/>
      <c r="G420" s="3"/>
      <c r="J420" s="4"/>
      <c r="K420" s="4"/>
      <c r="R420" s="5"/>
    </row>
    <row r="421" spans="2:18" ht="14.25" customHeight="1" x14ac:dyDescent="0.45">
      <c r="B421" s="2"/>
      <c r="G421" s="3"/>
      <c r="J421" s="4"/>
      <c r="K421" s="4"/>
      <c r="R421" s="5"/>
    </row>
    <row r="422" spans="2:18" ht="14.25" customHeight="1" x14ac:dyDescent="0.45">
      <c r="B422" s="2"/>
      <c r="G422" s="3"/>
      <c r="J422" s="4"/>
      <c r="K422" s="4"/>
      <c r="R422" s="5"/>
    </row>
    <row r="423" spans="2:18" ht="14.25" customHeight="1" x14ac:dyDescent="0.45">
      <c r="B423" s="2"/>
      <c r="G423" s="3"/>
      <c r="J423" s="4"/>
      <c r="K423" s="4"/>
      <c r="R423" s="5"/>
    </row>
    <row r="424" spans="2:18" ht="14.25" customHeight="1" x14ac:dyDescent="0.45">
      <c r="B424" s="2"/>
      <c r="G424" s="3"/>
      <c r="J424" s="4"/>
      <c r="K424" s="4"/>
      <c r="R424" s="5"/>
    </row>
    <row r="425" spans="2:18" ht="14.25" customHeight="1" x14ac:dyDescent="0.45">
      <c r="B425" s="2"/>
      <c r="G425" s="3"/>
      <c r="J425" s="4"/>
      <c r="K425" s="4"/>
      <c r="R425" s="5"/>
    </row>
    <row r="426" spans="2:18" ht="14.25" customHeight="1" x14ac:dyDescent="0.45">
      <c r="B426" s="2"/>
      <c r="G426" s="3"/>
      <c r="J426" s="4"/>
      <c r="K426" s="4"/>
      <c r="R426" s="5"/>
    </row>
    <row r="427" spans="2:18" ht="14.25" customHeight="1" x14ac:dyDescent="0.45">
      <c r="B427" s="2"/>
      <c r="G427" s="3"/>
      <c r="J427" s="4"/>
      <c r="K427" s="4"/>
      <c r="R427" s="5"/>
    </row>
    <row r="428" spans="2:18" ht="14.25" customHeight="1" x14ac:dyDescent="0.45">
      <c r="B428" s="2"/>
      <c r="G428" s="3"/>
      <c r="J428" s="4"/>
      <c r="K428" s="4"/>
      <c r="R428" s="5"/>
    </row>
    <row r="429" spans="2:18" ht="14.25" customHeight="1" x14ac:dyDescent="0.45">
      <c r="B429" s="2"/>
      <c r="G429" s="3"/>
      <c r="J429" s="4"/>
      <c r="K429" s="4"/>
      <c r="R429" s="5"/>
    </row>
    <row r="430" spans="2:18" ht="14.25" customHeight="1" x14ac:dyDescent="0.45">
      <c r="B430" s="2"/>
      <c r="G430" s="3"/>
      <c r="J430" s="4"/>
      <c r="K430" s="4"/>
      <c r="R430" s="5"/>
    </row>
    <row r="431" spans="2:18" ht="14.25" customHeight="1" x14ac:dyDescent="0.45">
      <c r="B431" s="2"/>
      <c r="G431" s="3"/>
      <c r="J431" s="4"/>
      <c r="K431" s="4"/>
      <c r="R431" s="5"/>
    </row>
    <row r="432" spans="2:18" ht="14.25" customHeight="1" x14ac:dyDescent="0.45">
      <c r="B432" s="2"/>
      <c r="G432" s="3"/>
      <c r="J432" s="4"/>
      <c r="K432" s="4"/>
      <c r="R432" s="5"/>
    </row>
    <row r="433" spans="2:18" ht="14.25" customHeight="1" x14ac:dyDescent="0.45">
      <c r="B433" s="2"/>
      <c r="G433" s="3"/>
      <c r="J433" s="4"/>
      <c r="K433" s="4"/>
      <c r="R433" s="5"/>
    </row>
    <row r="434" spans="2:18" ht="14.25" customHeight="1" x14ac:dyDescent="0.45">
      <c r="B434" s="2"/>
      <c r="G434" s="3"/>
      <c r="J434" s="4"/>
      <c r="K434" s="4"/>
      <c r="R434" s="5"/>
    </row>
    <row r="435" spans="2:18" ht="14.25" customHeight="1" x14ac:dyDescent="0.45">
      <c r="B435" s="2"/>
      <c r="G435" s="3"/>
      <c r="J435" s="4"/>
      <c r="K435" s="4"/>
      <c r="R435" s="5"/>
    </row>
    <row r="436" spans="2:18" ht="14.25" customHeight="1" x14ac:dyDescent="0.45">
      <c r="B436" s="2"/>
      <c r="G436" s="3"/>
      <c r="J436" s="4"/>
      <c r="K436" s="4"/>
      <c r="R436" s="5"/>
    </row>
    <row r="437" spans="2:18" ht="14.25" customHeight="1" x14ac:dyDescent="0.45">
      <c r="B437" s="2"/>
      <c r="G437" s="3"/>
      <c r="J437" s="4"/>
      <c r="K437" s="4"/>
      <c r="R437" s="5"/>
    </row>
    <row r="438" spans="2:18" ht="14.25" customHeight="1" x14ac:dyDescent="0.45">
      <c r="B438" s="2"/>
      <c r="G438" s="3"/>
      <c r="J438" s="4"/>
      <c r="K438" s="4"/>
      <c r="R438" s="5"/>
    </row>
    <row r="439" spans="2:18" ht="14.25" customHeight="1" x14ac:dyDescent="0.45">
      <c r="B439" s="2"/>
      <c r="G439" s="3"/>
      <c r="J439" s="4"/>
      <c r="K439" s="4"/>
      <c r="R439" s="5"/>
    </row>
    <row r="440" spans="2:18" ht="14.25" customHeight="1" x14ac:dyDescent="0.45">
      <c r="B440" s="2"/>
      <c r="G440" s="3"/>
      <c r="J440" s="4"/>
      <c r="K440" s="4"/>
      <c r="R440" s="5"/>
    </row>
    <row r="441" spans="2:18" ht="14.25" customHeight="1" x14ac:dyDescent="0.45">
      <c r="B441" s="2"/>
      <c r="G441" s="3"/>
      <c r="J441" s="4"/>
      <c r="K441" s="4"/>
      <c r="R441" s="5"/>
    </row>
    <row r="442" spans="2:18" ht="14.25" customHeight="1" x14ac:dyDescent="0.45">
      <c r="B442" s="2"/>
      <c r="G442" s="3"/>
      <c r="J442" s="4"/>
      <c r="K442" s="4"/>
      <c r="R442" s="5"/>
    </row>
    <row r="443" spans="2:18" ht="14.25" customHeight="1" x14ac:dyDescent="0.45">
      <c r="B443" s="2"/>
      <c r="G443" s="3"/>
      <c r="J443" s="4"/>
      <c r="K443" s="4"/>
      <c r="R443" s="5"/>
    </row>
    <row r="444" spans="2:18" ht="14.25" customHeight="1" x14ac:dyDescent="0.45">
      <c r="B444" s="2"/>
      <c r="G444" s="3"/>
      <c r="J444" s="4"/>
      <c r="K444" s="4"/>
      <c r="R444" s="5"/>
    </row>
    <row r="445" spans="2:18" ht="14.25" customHeight="1" x14ac:dyDescent="0.45">
      <c r="B445" s="2"/>
      <c r="G445" s="3"/>
      <c r="J445" s="4"/>
      <c r="K445" s="4"/>
      <c r="R445" s="5"/>
    </row>
    <row r="446" spans="2:18" ht="14.25" customHeight="1" x14ac:dyDescent="0.45">
      <c r="B446" s="2"/>
      <c r="G446" s="3"/>
      <c r="J446" s="4"/>
      <c r="K446" s="4"/>
      <c r="R446" s="5"/>
    </row>
    <row r="447" spans="2:18" ht="14.25" customHeight="1" x14ac:dyDescent="0.45">
      <c r="B447" s="2"/>
      <c r="G447" s="3"/>
      <c r="J447" s="4"/>
      <c r="K447" s="4"/>
      <c r="R447" s="5"/>
    </row>
    <row r="448" spans="2:18" ht="14.25" customHeight="1" x14ac:dyDescent="0.45">
      <c r="B448" s="2"/>
      <c r="G448" s="3"/>
      <c r="J448" s="4"/>
      <c r="K448" s="4"/>
      <c r="R448" s="5"/>
    </row>
    <row r="449" spans="2:18" ht="14.25" customHeight="1" x14ac:dyDescent="0.45">
      <c r="B449" s="2"/>
      <c r="G449" s="3"/>
      <c r="J449" s="4"/>
      <c r="K449" s="4"/>
      <c r="R449" s="5"/>
    </row>
    <row r="450" spans="2:18" ht="14.25" customHeight="1" x14ac:dyDescent="0.45">
      <c r="B450" s="2"/>
      <c r="G450" s="3"/>
      <c r="J450" s="4"/>
      <c r="K450" s="4"/>
      <c r="R450" s="5"/>
    </row>
    <row r="451" spans="2:18" ht="14.25" customHeight="1" x14ac:dyDescent="0.45">
      <c r="B451" s="2"/>
      <c r="G451" s="3"/>
      <c r="J451" s="4"/>
      <c r="K451" s="4"/>
      <c r="R451" s="5"/>
    </row>
    <row r="452" spans="2:18" ht="14.25" customHeight="1" x14ac:dyDescent="0.45">
      <c r="B452" s="2"/>
      <c r="G452" s="3"/>
      <c r="J452" s="4"/>
      <c r="K452" s="4"/>
      <c r="R452" s="5"/>
    </row>
    <row r="453" spans="2:18" ht="14.25" customHeight="1" x14ac:dyDescent="0.45">
      <c r="B453" s="2"/>
      <c r="G453" s="3"/>
      <c r="J453" s="4"/>
      <c r="K453" s="4"/>
      <c r="R453" s="5"/>
    </row>
    <row r="454" spans="2:18" ht="14.25" customHeight="1" x14ac:dyDescent="0.45">
      <c r="B454" s="2"/>
      <c r="G454" s="3"/>
      <c r="J454" s="4"/>
      <c r="K454" s="4"/>
      <c r="R454" s="5"/>
    </row>
    <row r="455" spans="2:18" ht="14.25" customHeight="1" x14ac:dyDescent="0.45">
      <c r="B455" s="2"/>
      <c r="G455" s="3"/>
      <c r="J455" s="4"/>
      <c r="K455" s="4"/>
      <c r="R455" s="5"/>
    </row>
    <row r="456" spans="2:18" ht="14.25" customHeight="1" x14ac:dyDescent="0.45">
      <c r="B456" s="2"/>
      <c r="G456" s="3"/>
      <c r="J456" s="4"/>
      <c r="K456" s="4"/>
      <c r="R456" s="5"/>
    </row>
    <row r="457" spans="2:18" ht="14.25" customHeight="1" x14ac:dyDescent="0.45">
      <c r="B457" s="2"/>
      <c r="G457" s="3"/>
      <c r="J457" s="4"/>
      <c r="K457" s="4"/>
      <c r="R457" s="5"/>
    </row>
    <row r="458" spans="2:18" ht="14.25" customHeight="1" x14ac:dyDescent="0.45">
      <c r="B458" s="2"/>
      <c r="G458" s="3"/>
      <c r="J458" s="4"/>
      <c r="K458" s="4"/>
      <c r="R458" s="5"/>
    </row>
    <row r="459" spans="2:18" ht="14.25" customHeight="1" x14ac:dyDescent="0.45">
      <c r="B459" s="2"/>
      <c r="G459" s="3"/>
      <c r="J459" s="4"/>
      <c r="K459" s="4"/>
      <c r="R459" s="5"/>
    </row>
    <row r="460" spans="2:18" ht="14.25" customHeight="1" x14ac:dyDescent="0.45">
      <c r="B460" s="2"/>
      <c r="G460" s="3"/>
      <c r="J460" s="4"/>
      <c r="K460" s="4"/>
      <c r="R460" s="5"/>
    </row>
    <row r="461" spans="2:18" ht="14.25" customHeight="1" x14ac:dyDescent="0.45">
      <c r="B461" s="2"/>
      <c r="G461" s="3"/>
      <c r="J461" s="4"/>
      <c r="K461" s="4"/>
      <c r="R461" s="5"/>
    </row>
    <row r="462" spans="2:18" ht="14.25" customHeight="1" x14ac:dyDescent="0.45">
      <c r="B462" s="2"/>
      <c r="G462" s="3"/>
      <c r="J462" s="4"/>
      <c r="K462" s="4"/>
      <c r="R462" s="5"/>
    </row>
    <row r="463" spans="2:18" ht="14.25" customHeight="1" x14ac:dyDescent="0.45">
      <c r="B463" s="2"/>
      <c r="G463" s="3"/>
      <c r="J463" s="4"/>
      <c r="K463" s="4"/>
      <c r="R463" s="5"/>
    </row>
    <row r="464" spans="2:18" ht="14.25" customHeight="1" x14ac:dyDescent="0.45">
      <c r="B464" s="2"/>
      <c r="G464" s="3"/>
      <c r="J464" s="4"/>
      <c r="K464" s="4"/>
      <c r="R464" s="5"/>
    </row>
    <row r="465" spans="2:18" ht="14.25" customHeight="1" x14ac:dyDescent="0.45">
      <c r="B465" s="2"/>
      <c r="G465" s="3"/>
      <c r="J465" s="4"/>
      <c r="K465" s="4"/>
      <c r="R465" s="5"/>
    </row>
    <row r="466" spans="2:18" ht="14.25" customHeight="1" x14ac:dyDescent="0.45">
      <c r="B466" s="2"/>
      <c r="G466" s="3"/>
      <c r="J466" s="4"/>
      <c r="K466" s="4"/>
      <c r="R466" s="5"/>
    </row>
    <row r="467" spans="2:18" ht="14.25" customHeight="1" x14ac:dyDescent="0.45">
      <c r="B467" s="2"/>
      <c r="G467" s="3"/>
      <c r="J467" s="4"/>
      <c r="K467" s="4"/>
      <c r="R467" s="5"/>
    </row>
    <row r="468" spans="2:18" ht="14.25" customHeight="1" x14ac:dyDescent="0.45">
      <c r="B468" s="2"/>
      <c r="G468" s="3"/>
      <c r="J468" s="4"/>
      <c r="K468" s="4"/>
      <c r="R468" s="5"/>
    </row>
    <row r="469" spans="2:18" ht="14.25" customHeight="1" x14ac:dyDescent="0.45">
      <c r="B469" s="2"/>
      <c r="G469" s="3"/>
      <c r="J469" s="4"/>
      <c r="K469" s="4"/>
      <c r="R469" s="5"/>
    </row>
    <row r="470" spans="2:18" ht="14.25" customHeight="1" x14ac:dyDescent="0.45">
      <c r="B470" s="2"/>
      <c r="G470" s="3"/>
      <c r="J470" s="4"/>
      <c r="K470" s="4"/>
      <c r="R470" s="5"/>
    </row>
    <row r="471" spans="2:18" ht="14.25" customHeight="1" x14ac:dyDescent="0.45">
      <c r="B471" s="2"/>
      <c r="G471" s="3"/>
      <c r="J471" s="4"/>
      <c r="K471" s="4"/>
      <c r="R471" s="5"/>
    </row>
    <row r="472" spans="2:18" ht="14.25" customHeight="1" x14ac:dyDescent="0.45">
      <c r="B472" s="2"/>
      <c r="G472" s="3"/>
      <c r="J472" s="4"/>
      <c r="K472" s="4"/>
      <c r="R472" s="5"/>
    </row>
    <row r="473" spans="2:18" ht="14.25" customHeight="1" x14ac:dyDescent="0.45">
      <c r="B473" s="2"/>
      <c r="G473" s="3"/>
      <c r="J473" s="4"/>
      <c r="K473" s="4"/>
      <c r="R473" s="5"/>
    </row>
    <row r="474" spans="2:18" ht="14.25" customHeight="1" x14ac:dyDescent="0.45">
      <c r="B474" s="2"/>
      <c r="G474" s="3"/>
      <c r="J474" s="4"/>
      <c r="K474" s="4"/>
      <c r="R474" s="5"/>
    </row>
    <row r="475" spans="2:18" ht="14.25" customHeight="1" x14ac:dyDescent="0.45">
      <c r="B475" s="2"/>
      <c r="G475" s="3"/>
      <c r="J475" s="4"/>
      <c r="K475" s="4"/>
      <c r="R475" s="5"/>
    </row>
    <row r="476" spans="2:18" ht="14.25" customHeight="1" x14ac:dyDescent="0.45">
      <c r="B476" s="2"/>
      <c r="G476" s="3"/>
      <c r="J476" s="4"/>
      <c r="K476" s="4"/>
      <c r="R476" s="5"/>
    </row>
    <row r="477" spans="2:18" ht="14.25" customHeight="1" x14ac:dyDescent="0.45">
      <c r="B477" s="2"/>
      <c r="G477" s="3"/>
      <c r="J477" s="4"/>
      <c r="K477" s="4"/>
      <c r="R477" s="5"/>
    </row>
    <row r="478" spans="2:18" ht="14.25" customHeight="1" x14ac:dyDescent="0.45">
      <c r="B478" s="2"/>
      <c r="G478" s="3"/>
      <c r="J478" s="4"/>
      <c r="K478" s="4"/>
      <c r="R478" s="5"/>
    </row>
    <row r="479" spans="2:18" ht="14.25" customHeight="1" x14ac:dyDescent="0.45">
      <c r="B479" s="2"/>
      <c r="G479" s="3"/>
      <c r="J479" s="4"/>
      <c r="K479" s="4"/>
      <c r="R479" s="5"/>
    </row>
    <row r="480" spans="2:18" ht="14.25" customHeight="1" x14ac:dyDescent="0.45">
      <c r="B480" s="2"/>
      <c r="G480" s="3"/>
      <c r="J480" s="4"/>
      <c r="K480" s="4"/>
      <c r="R480" s="5"/>
    </row>
    <row r="481" spans="2:18" ht="14.25" customHeight="1" x14ac:dyDescent="0.45">
      <c r="B481" s="2"/>
      <c r="G481" s="3"/>
      <c r="J481" s="4"/>
      <c r="K481" s="4"/>
      <c r="R481" s="5"/>
    </row>
    <row r="482" spans="2:18" ht="14.25" customHeight="1" x14ac:dyDescent="0.45">
      <c r="B482" s="2"/>
      <c r="G482" s="3"/>
      <c r="J482" s="4"/>
      <c r="K482" s="4"/>
      <c r="R482" s="5"/>
    </row>
    <row r="483" spans="2:18" ht="14.25" customHeight="1" x14ac:dyDescent="0.45">
      <c r="B483" s="2"/>
      <c r="G483" s="3"/>
      <c r="J483" s="4"/>
      <c r="K483" s="4"/>
      <c r="R483" s="5"/>
    </row>
    <row r="484" spans="2:18" ht="14.25" customHeight="1" x14ac:dyDescent="0.45">
      <c r="B484" s="2"/>
      <c r="G484" s="3"/>
      <c r="J484" s="4"/>
      <c r="K484" s="4"/>
      <c r="R484" s="5"/>
    </row>
    <row r="485" spans="2:18" ht="14.25" customHeight="1" x14ac:dyDescent="0.45">
      <c r="B485" s="2"/>
      <c r="G485" s="3"/>
      <c r="J485" s="4"/>
      <c r="K485" s="4"/>
      <c r="R485" s="5"/>
    </row>
    <row r="486" spans="2:18" ht="14.25" customHeight="1" x14ac:dyDescent="0.45">
      <c r="B486" s="2"/>
      <c r="G486" s="3"/>
      <c r="J486" s="4"/>
      <c r="K486" s="4"/>
      <c r="R486" s="5"/>
    </row>
    <row r="487" spans="2:18" ht="14.25" customHeight="1" x14ac:dyDescent="0.45">
      <c r="B487" s="2"/>
      <c r="G487" s="3"/>
      <c r="J487" s="4"/>
      <c r="K487" s="4"/>
      <c r="R487" s="5"/>
    </row>
    <row r="488" spans="2:18" ht="14.25" customHeight="1" x14ac:dyDescent="0.45">
      <c r="B488" s="2"/>
      <c r="G488" s="3"/>
      <c r="J488" s="4"/>
      <c r="K488" s="4"/>
      <c r="R488" s="5"/>
    </row>
    <row r="489" spans="2:18" ht="14.25" customHeight="1" x14ac:dyDescent="0.45">
      <c r="B489" s="2"/>
      <c r="G489" s="3"/>
      <c r="J489" s="4"/>
      <c r="K489" s="4"/>
      <c r="R489" s="5"/>
    </row>
    <row r="490" spans="2:18" ht="14.25" customHeight="1" x14ac:dyDescent="0.45">
      <c r="B490" s="2"/>
      <c r="G490" s="3"/>
      <c r="J490" s="4"/>
      <c r="K490" s="4"/>
      <c r="R490" s="5"/>
    </row>
    <row r="491" spans="2:18" ht="14.25" customHeight="1" x14ac:dyDescent="0.45">
      <c r="B491" s="2"/>
      <c r="G491" s="3"/>
      <c r="J491" s="4"/>
      <c r="K491" s="4"/>
      <c r="R491" s="5"/>
    </row>
    <row r="492" spans="2:18" ht="14.25" customHeight="1" x14ac:dyDescent="0.45">
      <c r="B492" s="2"/>
      <c r="G492" s="3"/>
      <c r="J492" s="4"/>
      <c r="K492" s="4"/>
      <c r="R492" s="5"/>
    </row>
    <row r="493" spans="2:18" ht="14.25" customHeight="1" x14ac:dyDescent="0.45">
      <c r="B493" s="2"/>
      <c r="G493" s="3"/>
      <c r="J493" s="4"/>
      <c r="K493" s="4"/>
      <c r="R493" s="5"/>
    </row>
    <row r="494" spans="2:18" ht="14.25" customHeight="1" x14ac:dyDescent="0.45">
      <c r="B494" s="2"/>
      <c r="G494" s="3"/>
      <c r="J494" s="4"/>
      <c r="K494" s="4"/>
      <c r="R494" s="5"/>
    </row>
    <row r="495" spans="2:18" ht="14.25" customHeight="1" x14ac:dyDescent="0.45">
      <c r="B495" s="2"/>
      <c r="G495" s="3"/>
      <c r="J495" s="4"/>
      <c r="K495" s="4"/>
      <c r="R495" s="5"/>
    </row>
    <row r="496" spans="2:18" ht="14.25" customHeight="1" x14ac:dyDescent="0.45">
      <c r="B496" s="2"/>
      <c r="G496" s="3"/>
      <c r="J496" s="4"/>
      <c r="K496" s="4"/>
      <c r="R496" s="5"/>
    </row>
    <row r="497" spans="2:18" ht="14.25" customHeight="1" x14ac:dyDescent="0.45">
      <c r="B497" s="2"/>
      <c r="G497" s="3"/>
      <c r="J497" s="4"/>
      <c r="K497" s="4"/>
      <c r="R497" s="5"/>
    </row>
    <row r="498" spans="2:18" ht="14.25" customHeight="1" x14ac:dyDescent="0.45">
      <c r="B498" s="2"/>
      <c r="G498" s="3"/>
      <c r="J498" s="4"/>
      <c r="K498" s="4"/>
      <c r="R498" s="5"/>
    </row>
    <row r="499" spans="2:18" ht="14.25" customHeight="1" x14ac:dyDescent="0.45">
      <c r="B499" s="2"/>
      <c r="G499" s="3"/>
      <c r="J499" s="4"/>
      <c r="K499" s="4"/>
      <c r="R499" s="5"/>
    </row>
    <row r="500" spans="2:18" ht="14.25" customHeight="1" x14ac:dyDescent="0.45">
      <c r="B500" s="2"/>
      <c r="G500" s="3"/>
      <c r="J500" s="4"/>
      <c r="K500" s="4"/>
      <c r="R500" s="5"/>
    </row>
    <row r="501" spans="2:18" ht="14.25" customHeight="1" x14ac:dyDescent="0.45">
      <c r="B501" s="2"/>
      <c r="G501" s="3"/>
      <c r="J501" s="4"/>
      <c r="K501" s="4"/>
      <c r="R501" s="5"/>
    </row>
    <row r="502" spans="2:18" ht="14.25" customHeight="1" x14ac:dyDescent="0.45">
      <c r="B502" s="2"/>
      <c r="G502" s="3"/>
      <c r="J502" s="4"/>
      <c r="K502" s="4"/>
      <c r="R502" s="5"/>
    </row>
    <row r="503" spans="2:18" ht="14.25" customHeight="1" x14ac:dyDescent="0.45">
      <c r="B503" s="2"/>
      <c r="G503" s="3"/>
      <c r="J503" s="4"/>
      <c r="K503" s="4"/>
      <c r="R503" s="5"/>
    </row>
    <row r="504" spans="2:18" ht="14.25" customHeight="1" x14ac:dyDescent="0.45">
      <c r="B504" s="2"/>
      <c r="G504" s="3"/>
      <c r="J504" s="4"/>
      <c r="K504" s="4"/>
      <c r="R504" s="5"/>
    </row>
    <row r="505" spans="2:18" ht="14.25" customHeight="1" x14ac:dyDescent="0.45">
      <c r="B505" s="2"/>
      <c r="G505" s="3"/>
      <c r="J505" s="4"/>
      <c r="K505" s="4"/>
      <c r="R505" s="5"/>
    </row>
    <row r="506" spans="2:18" ht="14.25" customHeight="1" x14ac:dyDescent="0.45">
      <c r="B506" s="2"/>
      <c r="G506" s="3"/>
      <c r="J506" s="4"/>
      <c r="K506" s="4"/>
      <c r="R506" s="5"/>
    </row>
    <row r="507" spans="2:18" ht="14.25" customHeight="1" x14ac:dyDescent="0.45">
      <c r="B507" s="2"/>
      <c r="G507" s="3"/>
      <c r="J507" s="4"/>
      <c r="K507" s="4"/>
      <c r="R507" s="5"/>
    </row>
    <row r="508" spans="2:18" ht="14.25" customHeight="1" x14ac:dyDescent="0.45">
      <c r="B508" s="2"/>
      <c r="G508" s="3"/>
      <c r="J508" s="4"/>
      <c r="K508" s="4"/>
      <c r="R508" s="5"/>
    </row>
    <row r="509" spans="2:18" ht="14.25" customHeight="1" x14ac:dyDescent="0.45">
      <c r="B509" s="2"/>
      <c r="G509" s="3"/>
      <c r="J509" s="4"/>
      <c r="K509" s="4"/>
      <c r="R509" s="5"/>
    </row>
    <row r="510" spans="2:18" ht="14.25" customHeight="1" x14ac:dyDescent="0.45">
      <c r="B510" s="2"/>
      <c r="G510" s="3"/>
      <c r="J510" s="4"/>
      <c r="K510" s="4"/>
      <c r="R510" s="5"/>
    </row>
    <row r="511" spans="2:18" ht="14.25" customHeight="1" x14ac:dyDescent="0.45">
      <c r="B511" s="2"/>
      <c r="G511" s="3"/>
      <c r="J511" s="4"/>
      <c r="K511" s="4"/>
      <c r="R511" s="5"/>
    </row>
    <row r="512" spans="2:18" ht="14.25" customHeight="1" x14ac:dyDescent="0.45">
      <c r="B512" s="2"/>
      <c r="G512" s="3"/>
      <c r="J512" s="4"/>
      <c r="K512" s="4"/>
      <c r="R512" s="5"/>
    </row>
    <row r="513" spans="2:18" ht="14.25" customHeight="1" x14ac:dyDescent="0.45">
      <c r="B513" s="2"/>
      <c r="G513" s="3"/>
      <c r="J513" s="4"/>
      <c r="K513" s="4"/>
      <c r="R513" s="5"/>
    </row>
    <row r="514" spans="2:18" ht="14.25" customHeight="1" x14ac:dyDescent="0.45">
      <c r="B514" s="2"/>
      <c r="G514" s="3"/>
      <c r="J514" s="4"/>
      <c r="K514" s="4"/>
      <c r="R514" s="5"/>
    </row>
    <row r="515" spans="2:18" ht="14.25" customHeight="1" x14ac:dyDescent="0.45">
      <c r="B515" s="2"/>
      <c r="G515" s="3"/>
      <c r="J515" s="4"/>
      <c r="K515" s="4"/>
      <c r="R515" s="5"/>
    </row>
    <row r="516" spans="2:18" ht="14.25" customHeight="1" x14ac:dyDescent="0.45">
      <c r="B516" s="2"/>
      <c r="G516" s="3"/>
      <c r="J516" s="4"/>
      <c r="K516" s="4"/>
      <c r="R516" s="5"/>
    </row>
    <row r="517" spans="2:18" ht="14.25" customHeight="1" x14ac:dyDescent="0.45">
      <c r="B517" s="2"/>
      <c r="G517" s="3"/>
      <c r="J517" s="4"/>
      <c r="K517" s="4"/>
      <c r="R517" s="5"/>
    </row>
    <row r="518" spans="2:18" ht="14.25" customHeight="1" x14ac:dyDescent="0.45">
      <c r="B518" s="2"/>
      <c r="G518" s="3"/>
      <c r="J518" s="4"/>
      <c r="K518" s="4"/>
      <c r="R518" s="5"/>
    </row>
    <row r="519" spans="2:18" ht="14.25" customHeight="1" x14ac:dyDescent="0.45">
      <c r="B519" s="2"/>
      <c r="G519" s="3"/>
      <c r="J519" s="4"/>
      <c r="K519" s="4"/>
      <c r="R519" s="5"/>
    </row>
    <row r="520" spans="2:18" ht="14.25" customHeight="1" x14ac:dyDescent="0.45">
      <c r="B520" s="2"/>
      <c r="G520" s="3"/>
      <c r="J520" s="4"/>
      <c r="K520" s="4"/>
      <c r="R520" s="5"/>
    </row>
    <row r="521" spans="2:18" ht="14.25" customHeight="1" x14ac:dyDescent="0.45">
      <c r="B521" s="2"/>
      <c r="G521" s="3"/>
      <c r="J521" s="4"/>
      <c r="K521" s="4"/>
      <c r="R521" s="5"/>
    </row>
    <row r="522" spans="2:18" ht="14.25" customHeight="1" x14ac:dyDescent="0.45">
      <c r="B522" s="2"/>
      <c r="G522" s="3"/>
      <c r="J522" s="4"/>
      <c r="K522" s="4"/>
      <c r="R522" s="5"/>
    </row>
    <row r="523" spans="2:18" ht="14.25" customHeight="1" x14ac:dyDescent="0.45">
      <c r="B523" s="2"/>
      <c r="G523" s="3"/>
      <c r="J523" s="4"/>
      <c r="K523" s="4"/>
      <c r="R523" s="5"/>
    </row>
    <row r="524" spans="2:18" ht="14.25" customHeight="1" x14ac:dyDescent="0.45">
      <c r="B524" s="2"/>
      <c r="G524" s="3"/>
      <c r="J524" s="4"/>
      <c r="K524" s="4"/>
      <c r="R524" s="5"/>
    </row>
    <row r="525" spans="2:18" ht="14.25" customHeight="1" x14ac:dyDescent="0.45">
      <c r="B525" s="2"/>
      <c r="G525" s="3"/>
      <c r="J525" s="4"/>
      <c r="K525" s="4"/>
      <c r="R525" s="5"/>
    </row>
    <row r="526" spans="2:18" ht="14.25" customHeight="1" x14ac:dyDescent="0.45">
      <c r="B526" s="2"/>
      <c r="G526" s="3"/>
      <c r="J526" s="4"/>
      <c r="K526" s="4"/>
      <c r="R526" s="5"/>
    </row>
    <row r="527" spans="2:18" ht="14.25" customHeight="1" x14ac:dyDescent="0.45">
      <c r="B527" s="2"/>
      <c r="G527" s="3"/>
      <c r="J527" s="4"/>
      <c r="K527" s="4"/>
      <c r="R527" s="5"/>
    </row>
    <row r="528" spans="2:18" ht="14.25" customHeight="1" x14ac:dyDescent="0.45">
      <c r="B528" s="2"/>
      <c r="G528" s="3"/>
      <c r="J528" s="4"/>
      <c r="K528" s="4"/>
      <c r="R528" s="5"/>
    </row>
    <row r="529" spans="2:18" ht="14.25" customHeight="1" x14ac:dyDescent="0.45">
      <c r="B529" s="2"/>
      <c r="G529" s="3"/>
      <c r="J529" s="4"/>
      <c r="K529" s="4"/>
      <c r="R529" s="5"/>
    </row>
    <row r="530" spans="2:18" ht="14.25" customHeight="1" x14ac:dyDescent="0.45">
      <c r="B530" s="2"/>
      <c r="G530" s="3"/>
      <c r="J530" s="4"/>
      <c r="K530" s="4"/>
      <c r="R530" s="5"/>
    </row>
    <row r="531" spans="2:18" ht="14.25" customHeight="1" x14ac:dyDescent="0.45">
      <c r="B531" s="2"/>
      <c r="G531" s="3"/>
      <c r="J531" s="4"/>
      <c r="K531" s="4"/>
      <c r="R531" s="5"/>
    </row>
    <row r="532" spans="2:18" ht="14.25" customHeight="1" x14ac:dyDescent="0.45">
      <c r="B532" s="2"/>
      <c r="G532" s="3"/>
      <c r="J532" s="4"/>
      <c r="K532" s="4"/>
      <c r="R532" s="5"/>
    </row>
    <row r="533" spans="2:18" ht="14.25" customHeight="1" x14ac:dyDescent="0.45">
      <c r="B533" s="2"/>
      <c r="G533" s="3"/>
      <c r="J533" s="4"/>
      <c r="K533" s="4"/>
      <c r="R533" s="5"/>
    </row>
    <row r="534" spans="2:18" ht="14.25" customHeight="1" x14ac:dyDescent="0.45">
      <c r="B534" s="2"/>
      <c r="G534" s="3"/>
      <c r="J534" s="4"/>
      <c r="K534" s="4"/>
      <c r="R534" s="5"/>
    </row>
    <row r="535" spans="2:18" ht="14.25" customHeight="1" x14ac:dyDescent="0.45">
      <c r="B535" s="2"/>
      <c r="G535" s="3"/>
      <c r="J535" s="4"/>
      <c r="K535" s="4"/>
      <c r="R535" s="5"/>
    </row>
    <row r="536" spans="2:18" ht="14.25" customHeight="1" x14ac:dyDescent="0.45">
      <c r="B536" s="2"/>
      <c r="G536" s="3"/>
      <c r="J536" s="4"/>
      <c r="K536" s="4"/>
      <c r="R536" s="5"/>
    </row>
    <row r="537" spans="2:18" ht="14.25" customHeight="1" x14ac:dyDescent="0.45">
      <c r="B537" s="2"/>
      <c r="G537" s="3"/>
      <c r="J537" s="4"/>
      <c r="K537" s="4"/>
      <c r="R537" s="5"/>
    </row>
    <row r="538" spans="2:18" ht="14.25" customHeight="1" x14ac:dyDescent="0.45">
      <c r="B538" s="2"/>
      <c r="G538" s="3"/>
      <c r="J538" s="4"/>
      <c r="K538" s="4"/>
      <c r="R538" s="5"/>
    </row>
    <row r="539" spans="2:18" ht="14.25" customHeight="1" x14ac:dyDescent="0.45">
      <c r="B539" s="2"/>
      <c r="G539" s="3"/>
      <c r="J539" s="4"/>
      <c r="K539" s="4"/>
      <c r="R539" s="5"/>
    </row>
    <row r="540" spans="2:18" ht="14.25" customHeight="1" x14ac:dyDescent="0.45">
      <c r="B540" s="2"/>
      <c r="G540" s="3"/>
      <c r="J540" s="4"/>
      <c r="K540" s="4"/>
      <c r="R540" s="5"/>
    </row>
    <row r="541" spans="2:18" ht="14.25" customHeight="1" x14ac:dyDescent="0.45">
      <c r="B541" s="2"/>
      <c r="G541" s="3"/>
      <c r="J541" s="4"/>
      <c r="K541" s="4"/>
      <c r="R541" s="5"/>
    </row>
    <row r="542" spans="2:18" ht="14.25" customHeight="1" x14ac:dyDescent="0.45">
      <c r="B542" s="2"/>
      <c r="G542" s="3"/>
      <c r="J542" s="4"/>
      <c r="K542" s="4"/>
      <c r="R542" s="5"/>
    </row>
    <row r="543" spans="2:18" ht="14.25" customHeight="1" x14ac:dyDescent="0.45">
      <c r="B543" s="2"/>
      <c r="G543" s="3"/>
      <c r="J543" s="4"/>
      <c r="K543" s="4"/>
      <c r="R543" s="5"/>
    </row>
    <row r="544" spans="2:18" ht="14.25" customHeight="1" x14ac:dyDescent="0.45">
      <c r="B544" s="2"/>
      <c r="G544" s="3"/>
      <c r="J544" s="4"/>
      <c r="K544" s="4"/>
      <c r="R544" s="5"/>
    </row>
    <row r="545" spans="2:18" ht="14.25" customHeight="1" x14ac:dyDescent="0.45">
      <c r="B545" s="2"/>
      <c r="G545" s="3"/>
      <c r="J545" s="4"/>
      <c r="K545" s="4"/>
      <c r="R545" s="5"/>
    </row>
    <row r="546" spans="2:18" ht="14.25" customHeight="1" x14ac:dyDescent="0.45">
      <c r="B546" s="2"/>
      <c r="G546" s="3"/>
      <c r="J546" s="4"/>
      <c r="K546" s="4"/>
      <c r="R546" s="5"/>
    </row>
    <row r="547" spans="2:18" ht="14.25" customHeight="1" x14ac:dyDescent="0.45">
      <c r="B547" s="2"/>
      <c r="G547" s="3"/>
      <c r="J547" s="4"/>
      <c r="K547" s="4"/>
      <c r="R547" s="5"/>
    </row>
    <row r="548" spans="2:18" ht="14.25" customHeight="1" x14ac:dyDescent="0.45">
      <c r="B548" s="2"/>
      <c r="G548" s="3"/>
      <c r="J548" s="4"/>
      <c r="K548" s="4"/>
      <c r="R548" s="5"/>
    </row>
    <row r="549" spans="2:18" ht="14.25" customHeight="1" x14ac:dyDescent="0.45">
      <c r="B549" s="2"/>
      <c r="G549" s="3"/>
      <c r="J549" s="4"/>
      <c r="K549" s="4"/>
      <c r="R549" s="5"/>
    </row>
    <row r="550" spans="2:18" ht="14.25" customHeight="1" x14ac:dyDescent="0.45">
      <c r="B550" s="2"/>
      <c r="G550" s="3"/>
      <c r="J550" s="4"/>
      <c r="K550" s="4"/>
      <c r="R550" s="5"/>
    </row>
    <row r="551" spans="2:18" ht="14.25" customHeight="1" x14ac:dyDescent="0.45">
      <c r="B551" s="2"/>
      <c r="G551" s="3"/>
      <c r="J551" s="4"/>
      <c r="K551" s="4"/>
      <c r="R551" s="5"/>
    </row>
    <row r="552" spans="2:18" ht="14.25" customHeight="1" x14ac:dyDescent="0.45">
      <c r="B552" s="2"/>
      <c r="G552" s="3"/>
      <c r="J552" s="4"/>
      <c r="K552" s="4"/>
      <c r="R552" s="5"/>
    </row>
    <row r="553" spans="2:18" ht="14.25" customHeight="1" x14ac:dyDescent="0.45">
      <c r="B553" s="2"/>
      <c r="G553" s="3"/>
      <c r="J553" s="4"/>
      <c r="K553" s="4"/>
      <c r="R553" s="5"/>
    </row>
    <row r="554" spans="2:18" ht="14.25" customHeight="1" x14ac:dyDescent="0.45">
      <c r="B554" s="2"/>
      <c r="G554" s="3"/>
      <c r="J554" s="4"/>
      <c r="K554" s="4"/>
      <c r="R554" s="5"/>
    </row>
    <row r="555" spans="2:18" ht="14.25" customHeight="1" x14ac:dyDescent="0.45">
      <c r="B555" s="2"/>
      <c r="G555" s="3"/>
      <c r="J555" s="4"/>
      <c r="K555" s="4"/>
      <c r="R555" s="5"/>
    </row>
    <row r="556" spans="2:18" ht="14.25" customHeight="1" x14ac:dyDescent="0.45">
      <c r="B556" s="2"/>
      <c r="G556" s="3"/>
      <c r="J556" s="4"/>
      <c r="K556" s="4"/>
      <c r="R556" s="5"/>
    </row>
    <row r="557" spans="2:18" ht="14.25" customHeight="1" x14ac:dyDescent="0.45">
      <c r="B557" s="2"/>
      <c r="G557" s="3"/>
      <c r="J557" s="4"/>
      <c r="K557" s="4"/>
      <c r="R557" s="5"/>
    </row>
    <row r="558" spans="2:18" ht="14.25" customHeight="1" x14ac:dyDescent="0.45">
      <c r="B558" s="2"/>
      <c r="G558" s="3"/>
      <c r="J558" s="4"/>
      <c r="K558" s="4"/>
      <c r="R558" s="5"/>
    </row>
    <row r="559" spans="2:18" ht="14.25" customHeight="1" x14ac:dyDescent="0.45">
      <c r="B559" s="2"/>
      <c r="G559" s="3"/>
      <c r="J559" s="4"/>
      <c r="K559" s="4"/>
      <c r="R559" s="5"/>
    </row>
    <row r="560" spans="2:18" ht="14.25" customHeight="1" x14ac:dyDescent="0.45">
      <c r="B560" s="2"/>
      <c r="G560" s="3"/>
      <c r="J560" s="4"/>
      <c r="K560" s="4"/>
      <c r="R560" s="5"/>
    </row>
    <row r="561" spans="2:18" ht="14.25" customHeight="1" x14ac:dyDescent="0.45">
      <c r="B561" s="2"/>
      <c r="G561" s="3"/>
      <c r="J561" s="4"/>
      <c r="K561" s="4"/>
      <c r="R561" s="5"/>
    </row>
    <row r="562" spans="2:18" ht="14.25" customHeight="1" x14ac:dyDescent="0.45">
      <c r="B562" s="2"/>
      <c r="G562" s="3"/>
      <c r="J562" s="4"/>
      <c r="K562" s="4"/>
      <c r="R562" s="5"/>
    </row>
    <row r="563" spans="2:18" ht="14.25" customHeight="1" x14ac:dyDescent="0.45">
      <c r="B563" s="2"/>
      <c r="G563" s="3"/>
      <c r="J563" s="4"/>
      <c r="K563" s="4"/>
      <c r="R563" s="5"/>
    </row>
    <row r="564" spans="2:18" ht="14.25" customHeight="1" x14ac:dyDescent="0.45">
      <c r="B564" s="2"/>
      <c r="G564" s="3"/>
      <c r="J564" s="4"/>
      <c r="K564" s="4"/>
      <c r="R564" s="5"/>
    </row>
    <row r="565" spans="2:18" ht="14.25" customHeight="1" x14ac:dyDescent="0.45">
      <c r="B565" s="2"/>
      <c r="G565" s="3"/>
      <c r="J565" s="4"/>
      <c r="K565" s="4"/>
      <c r="R565" s="5"/>
    </row>
    <row r="566" spans="2:18" ht="14.25" customHeight="1" x14ac:dyDescent="0.45">
      <c r="B566" s="2"/>
      <c r="G566" s="3"/>
      <c r="J566" s="4"/>
      <c r="K566" s="4"/>
      <c r="R566" s="5"/>
    </row>
    <row r="567" spans="2:18" ht="14.25" customHeight="1" x14ac:dyDescent="0.45">
      <c r="B567" s="2"/>
      <c r="G567" s="3"/>
      <c r="J567" s="4"/>
      <c r="K567" s="4"/>
      <c r="R567" s="5"/>
    </row>
    <row r="568" spans="2:18" ht="14.25" customHeight="1" x14ac:dyDescent="0.45">
      <c r="B568" s="2"/>
      <c r="G568" s="3"/>
      <c r="J568" s="4"/>
      <c r="K568" s="4"/>
      <c r="R568" s="5"/>
    </row>
    <row r="569" spans="2:18" ht="14.25" customHeight="1" x14ac:dyDescent="0.45">
      <c r="B569" s="2"/>
      <c r="G569" s="3"/>
      <c r="J569" s="4"/>
      <c r="K569" s="4"/>
      <c r="R569" s="5"/>
    </row>
    <row r="570" spans="2:18" ht="14.25" customHeight="1" x14ac:dyDescent="0.45">
      <c r="B570" s="2"/>
      <c r="G570" s="3"/>
      <c r="J570" s="4"/>
      <c r="K570" s="4"/>
      <c r="R570" s="5"/>
    </row>
    <row r="571" spans="2:18" ht="14.25" customHeight="1" x14ac:dyDescent="0.45">
      <c r="B571" s="2"/>
      <c r="G571" s="3"/>
      <c r="J571" s="4"/>
      <c r="K571" s="4"/>
      <c r="R571" s="5"/>
    </row>
    <row r="572" spans="2:18" ht="14.25" customHeight="1" x14ac:dyDescent="0.45">
      <c r="B572" s="2"/>
      <c r="G572" s="3"/>
      <c r="J572" s="4"/>
      <c r="K572" s="4"/>
      <c r="R572" s="5"/>
    </row>
    <row r="573" spans="2:18" ht="14.25" customHeight="1" x14ac:dyDescent="0.45">
      <c r="B573" s="2"/>
      <c r="G573" s="3"/>
      <c r="J573" s="4"/>
      <c r="K573" s="4"/>
      <c r="R573" s="5"/>
    </row>
    <row r="574" spans="2:18" ht="14.25" customHeight="1" x14ac:dyDescent="0.45">
      <c r="B574" s="2"/>
      <c r="G574" s="3"/>
      <c r="J574" s="4"/>
      <c r="K574" s="4"/>
      <c r="R574" s="5"/>
    </row>
    <row r="575" spans="2:18" ht="14.25" customHeight="1" x14ac:dyDescent="0.45">
      <c r="B575" s="2"/>
      <c r="G575" s="3"/>
      <c r="J575" s="4"/>
      <c r="K575" s="4"/>
      <c r="R575" s="5"/>
    </row>
    <row r="576" spans="2:18" ht="14.25" customHeight="1" x14ac:dyDescent="0.45">
      <c r="B576" s="2"/>
      <c r="G576" s="3"/>
      <c r="J576" s="4"/>
      <c r="K576" s="4"/>
      <c r="R576" s="5"/>
    </row>
    <row r="577" spans="2:18" ht="14.25" customHeight="1" x14ac:dyDescent="0.45">
      <c r="B577" s="2"/>
      <c r="G577" s="3"/>
      <c r="J577" s="4"/>
      <c r="K577" s="4"/>
      <c r="R577" s="5"/>
    </row>
    <row r="578" spans="2:18" ht="14.25" customHeight="1" x14ac:dyDescent="0.45">
      <c r="B578" s="2"/>
      <c r="G578" s="3"/>
      <c r="J578" s="4"/>
      <c r="K578" s="4"/>
      <c r="R578" s="5"/>
    </row>
    <row r="579" spans="2:18" ht="14.25" customHeight="1" x14ac:dyDescent="0.45">
      <c r="B579" s="2"/>
      <c r="G579" s="3"/>
      <c r="J579" s="4"/>
      <c r="K579" s="4"/>
      <c r="R579" s="5"/>
    </row>
    <row r="580" spans="2:18" ht="14.25" customHeight="1" x14ac:dyDescent="0.45">
      <c r="B580" s="2"/>
      <c r="G580" s="3"/>
      <c r="J580" s="4"/>
      <c r="K580" s="4"/>
      <c r="R580" s="5"/>
    </row>
    <row r="581" spans="2:18" ht="14.25" customHeight="1" x14ac:dyDescent="0.45">
      <c r="B581" s="2"/>
      <c r="G581" s="3"/>
      <c r="J581" s="4"/>
      <c r="K581" s="4"/>
      <c r="R581" s="5"/>
    </row>
    <row r="582" spans="2:18" ht="14.25" customHeight="1" x14ac:dyDescent="0.45">
      <c r="B582" s="2"/>
      <c r="G582" s="3"/>
      <c r="J582" s="4"/>
      <c r="K582" s="4"/>
      <c r="R582" s="5"/>
    </row>
    <row r="583" spans="2:18" ht="14.25" customHeight="1" x14ac:dyDescent="0.45">
      <c r="B583" s="2"/>
      <c r="G583" s="3"/>
      <c r="J583" s="4"/>
      <c r="K583" s="4"/>
      <c r="R583" s="5"/>
    </row>
    <row r="584" spans="2:18" ht="14.25" customHeight="1" x14ac:dyDescent="0.45">
      <c r="B584" s="2"/>
      <c r="G584" s="3"/>
      <c r="J584" s="4"/>
      <c r="K584" s="4"/>
      <c r="R584" s="5"/>
    </row>
    <row r="585" spans="2:18" ht="14.25" customHeight="1" x14ac:dyDescent="0.45">
      <c r="B585" s="2"/>
      <c r="G585" s="3"/>
      <c r="J585" s="4"/>
      <c r="K585" s="4"/>
      <c r="R585" s="5"/>
    </row>
    <row r="586" spans="2:18" ht="14.25" customHeight="1" x14ac:dyDescent="0.45">
      <c r="B586" s="2"/>
      <c r="G586" s="3"/>
      <c r="J586" s="4"/>
      <c r="K586" s="4"/>
      <c r="R586" s="5"/>
    </row>
    <row r="587" spans="2:18" ht="14.25" customHeight="1" x14ac:dyDescent="0.45">
      <c r="B587" s="2"/>
      <c r="G587" s="3"/>
      <c r="J587" s="4"/>
      <c r="K587" s="4"/>
      <c r="R587" s="5"/>
    </row>
    <row r="588" spans="2:18" ht="14.25" customHeight="1" x14ac:dyDescent="0.45">
      <c r="B588" s="2"/>
      <c r="G588" s="3"/>
      <c r="J588" s="4"/>
      <c r="K588" s="4"/>
      <c r="R588" s="5"/>
    </row>
    <row r="589" spans="2:18" ht="14.25" customHeight="1" x14ac:dyDescent="0.45">
      <c r="B589" s="2"/>
      <c r="G589" s="3"/>
      <c r="J589" s="4"/>
      <c r="K589" s="4"/>
      <c r="R589" s="5"/>
    </row>
    <row r="590" spans="2:18" ht="14.25" customHeight="1" x14ac:dyDescent="0.45">
      <c r="B590" s="2"/>
      <c r="G590" s="3"/>
      <c r="J590" s="4"/>
      <c r="K590" s="4"/>
      <c r="R590" s="5"/>
    </row>
    <row r="591" spans="2:18" ht="14.25" customHeight="1" x14ac:dyDescent="0.45">
      <c r="B591" s="2"/>
      <c r="G591" s="3"/>
      <c r="J591" s="4"/>
      <c r="K591" s="4"/>
      <c r="R591" s="5"/>
    </row>
    <row r="592" spans="2:18" ht="14.25" customHeight="1" x14ac:dyDescent="0.45">
      <c r="B592" s="2"/>
      <c r="G592" s="3"/>
      <c r="J592" s="4"/>
      <c r="K592" s="4"/>
      <c r="R592" s="5"/>
    </row>
    <row r="593" spans="2:18" ht="14.25" customHeight="1" x14ac:dyDescent="0.45">
      <c r="B593" s="2"/>
      <c r="G593" s="3"/>
      <c r="J593" s="4"/>
      <c r="K593" s="4"/>
      <c r="R593" s="5"/>
    </row>
    <row r="594" spans="2:18" ht="14.25" customHeight="1" x14ac:dyDescent="0.45">
      <c r="B594" s="2"/>
      <c r="G594" s="3"/>
      <c r="J594" s="4"/>
      <c r="K594" s="4"/>
      <c r="R594" s="5"/>
    </row>
    <row r="595" spans="2:18" ht="14.25" customHeight="1" x14ac:dyDescent="0.45">
      <c r="B595" s="2"/>
      <c r="G595" s="3"/>
      <c r="J595" s="4"/>
      <c r="K595" s="4"/>
      <c r="R595" s="5"/>
    </row>
    <row r="596" spans="2:18" ht="14.25" customHeight="1" x14ac:dyDescent="0.45">
      <c r="B596" s="2"/>
      <c r="G596" s="3"/>
      <c r="J596" s="4"/>
      <c r="K596" s="4"/>
      <c r="R596" s="5"/>
    </row>
    <row r="597" spans="2:18" ht="14.25" customHeight="1" x14ac:dyDescent="0.45">
      <c r="B597" s="2"/>
      <c r="G597" s="3"/>
      <c r="J597" s="4"/>
      <c r="K597" s="4"/>
      <c r="R597" s="5"/>
    </row>
    <row r="598" spans="2:18" ht="14.25" customHeight="1" x14ac:dyDescent="0.45">
      <c r="B598" s="2"/>
      <c r="G598" s="3"/>
      <c r="J598" s="4"/>
      <c r="K598" s="4"/>
      <c r="R598" s="5"/>
    </row>
    <row r="599" spans="2:18" ht="14.25" customHeight="1" x14ac:dyDescent="0.45">
      <c r="B599" s="2"/>
      <c r="G599" s="3"/>
      <c r="J599" s="4"/>
      <c r="K599" s="4"/>
      <c r="R599" s="5"/>
    </row>
    <row r="600" spans="2:18" ht="14.25" customHeight="1" x14ac:dyDescent="0.45">
      <c r="B600" s="2"/>
      <c r="G600" s="3"/>
      <c r="J600" s="4"/>
      <c r="K600" s="4"/>
      <c r="R600" s="5"/>
    </row>
    <row r="601" spans="2:18" ht="14.25" customHeight="1" x14ac:dyDescent="0.45">
      <c r="B601" s="2"/>
      <c r="G601" s="3"/>
      <c r="J601" s="4"/>
      <c r="K601" s="4"/>
      <c r="R601" s="5"/>
    </row>
    <row r="602" spans="2:18" ht="14.25" customHeight="1" x14ac:dyDescent="0.45">
      <c r="B602" s="2"/>
      <c r="G602" s="3"/>
      <c r="J602" s="4"/>
      <c r="K602" s="4"/>
      <c r="R602" s="5"/>
    </row>
    <row r="603" spans="2:18" ht="14.25" customHeight="1" x14ac:dyDescent="0.45">
      <c r="B603" s="2"/>
      <c r="G603" s="3"/>
      <c r="J603" s="4"/>
      <c r="K603" s="4"/>
      <c r="R603" s="5"/>
    </row>
    <row r="604" spans="2:18" ht="14.25" customHeight="1" x14ac:dyDescent="0.45">
      <c r="B604" s="2"/>
      <c r="G604" s="3"/>
      <c r="J604" s="4"/>
      <c r="K604" s="4"/>
      <c r="R604" s="5"/>
    </row>
    <row r="605" spans="2:18" ht="14.25" customHeight="1" x14ac:dyDescent="0.45">
      <c r="B605" s="2"/>
      <c r="G605" s="3"/>
      <c r="J605" s="4"/>
      <c r="K605" s="4"/>
      <c r="R605" s="5"/>
    </row>
    <row r="606" spans="2:18" ht="14.25" customHeight="1" x14ac:dyDescent="0.45">
      <c r="B606" s="2"/>
      <c r="G606" s="3"/>
      <c r="J606" s="4"/>
      <c r="K606" s="4"/>
      <c r="R606" s="5"/>
    </row>
    <row r="607" spans="2:18" ht="14.25" customHeight="1" x14ac:dyDescent="0.45">
      <c r="B607" s="2"/>
      <c r="G607" s="3"/>
      <c r="J607" s="4"/>
      <c r="K607" s="4"/>
      <c r="R607" s="5"/>
    </row>
    <row r="608" spans="2:18" ht="14.25" customHeight="1" x14ac:dyDescent="0.45">
      <c r="B608" s="2"/>
      <c r="G608" s="3"/>
      <c r="J608" s="4"/>
      <c r="K608" s="4"/>
      <c r="R608" s="5"/>
    </row>
    <row r="609" spans="2:18" ht="14.25" customHeight="1" x14ac:dyDescent="0.45">
      <c r="B609" s="2"/>
      <c r="G609" s="3"/>
      <c r="J609" s="4"/>
      <c r="K609" s="4"/>
      <c r="R609" s="5"/>
    </row>
    <row r="610" spans="2:18" ht="14.25" customHeight="1" x14ac:dyDescent="0.45">
      <c r="B610" s="2"/>
      <c r="G610" s="3"/>
      <c r="J610" s="4"/>
      <c r="K610" s="4"/>
      <c r="R610" s="5"/>
    </row>
    <row r="611" spans="2:18" ht="14.25" customHeight="1" x14ac:dyDescent="0.45">
      <c r="B611" s="2"/>
      <c r="G611" s="3"/>
      <c r="J611" s="4"/>
      <c r="K611" s="4"/>
      <c r="R611" s="5"/>
    </row>
    <row r="612" spans="2:18" ht="14.25" customHeight="1" x14ac:dyDescent="0.45">
      <c r="B612" s="2"/>
      <c r="G612" s="3"/>
      <c r="J612" s="4"/>
      <c r="K612" s="4"/>
      <c r="R612" s="5"/>
    </row>
    <row r="613" spans="2:18" ht="14.25" customHeight="1" x14ac:dyDescent="0.45">
      <c r="B613" s="2"/>
      <c r="G613" s="3"/>
      <c r="J613" s="4"/>
      <c r="K613" s="4"/>
      <c r="R613" s="5"/>
    </row>
    <row r="614" spans="2:18" ht="14.25" customHeight="1" x14ac:dyDescent="0.45">
      <c r="B614" s="2"/>
      <c r="G614" s="3"/>
      <c r="J614" s="4"/>
      <c r="K614" s="4"/>
      <c r="R614" s="5"/>
    </row>
    <row r="615" spans="2:18" ht="14.25" customHeight="1" x14ac:dyDescent="0.45">
      <c r="B615" s="2"/>
      <c r="G615" s="3"/>
      <c r="J615" s="4"/>
      <c r="K615" s="4"/>
      <c r="R615" s="5"/>
    </row>
    <row r="616" spans="2:18" ht="14.25" customHeight="1" x14ac:dyDescent="0.45">
      <c r="B616" s="2"/>
      <c r="G616" s="3"/>
      <c r="J616" s="4"/>
      <c r="K616" s="4"/>
      <c r="R616" s="5"/>
    </row>
    <row r="617" spans="2:18" ht="14.25" customHeight="1" x14ac:dyDescent="0.45">
      <c r="B617" s="2"/>
      <c r="G617" s="3"/>
      <c r="J617" s="4"/>
      <c r="K617" s="4"/>
      <c r="R617" s="5"/>
    </row>
    <row r="618" spans="2:18" ht="14.25" customHeight="1" x14ac:dyDescent="0.45">
      <c r="B618" s="2"/>
      <c r="G618" s="3"/>
      <c r="J618" s="4"/>
      <c r="K618" s="4"/>
      <c r="R618" s="5"/>
    </row>
    <row r="619" spans="2:18" ht="14.25" customHeight="1" x14ac:dyDescent="0.45">
      <c r="B619" s="2"/>
      <c r="G619" s="3"/>
      <c r="J619" s="4"/>
      <c r="K619" s="4"/>
      <c r="R619" s="5"/>
    </row>
    <row r="620" spans="2:18" ht="14.25" customHeight="1" x14ac:dyDescent="0.45">
      <c r="B620" s="2"/>
      <c r="G620" s="3"/>
      <c r="J620" s="4"/>
      <c r="K620" s="4"/>
      <c r="R620" s="5"/>
    </row>
    <row r="621" spans="2:18" ht="14.25" customHeight="1" x14ac:dyDescent="0.45">
      <c r="B621" s="2"/>
      <c r="G621" s="3"/>
      <c r="J621" s="4"/>
      <c r="K621" s="4"/>
      <c r="R621" s="5"/>
    </row>
    <row r="622" spans="2:18" ht="14.25" customHeight="1" x14ac:dyDescent="0.45">
      <c r="B622" s="2"/>
      <c r="G622" s="3"/>
      <c r="J622" s="4"/>
      <c r="K622" s="4"/>
      <c r="R622" s="5"/>
    </row>
    <row r="623" spans="2:18" ht="14.25" customHeight="1" x14ac:dyDescent="0.45">
      <c r="B623" s="2"/>
      <c r="G623" s="3"/>
      <c r="J623" s="4"/>
      <c r="K623" s="4"/>
      <c r="R623" s="5"/>
    </row>
    <row r="624" spans="2:18" ht="14.25" customHeight="1" x14ac:dyDescent="0.45">
      <c r="B624" s="2"/>
      <c r="G624" s="3"/>
      <c r="J624" s="4"/>
      <c r="K624" s="4"/>
      <c r="R624" s="5"/>
    </row>
    <row r="625" spans="2:18" ht="14.25" customHeight="1" x14ac:dyDescent="0.45">
      <c r="B625" s="2"/>
      <c r="G625" s="3"/>
      <c r="J625" s="4"/>
      <c r="K625" s="4"/>
      <c r="R625" s="5"/>
    </row>
    <row r="626" spans="2:18" ht="14.25" customHeight="1" x14ac:dyDescent="0.45">
      <c r="B626" s="2"/>
      <c r="G626" s="3"/>
      <c r="J626" s="4"/>
      <c r="K626" s="4"/>
      <c r="R626" s="5"/>
    </row>
    <row r="627" spans="2:18" ht="14.25" customHeight="1" x14ac:dyDescent="0.45">
      <c r="B627" s="2"/>
      <c r="G627" s="3"/>
      <c r="J627" s="4"/>
      <c r="K627" s="4"/>
      <c r="R627" s="5"/>
    </row>
    <row r="628" spans="2:18" ht="14.25" customHeight="1" x14ac:dyDescent="0.45">
      <c r="B628" s="2"/>
      <c r="G628" s="3"/>
      <c r="J628" s="4"/>
      <c r="K628" s="4"/>
      <c r="R628" s="5"/>
    </row>
    <row r="629" spans="2:18" ht="14.25" customHeight="1" x14ac:dyDescent="0.45">
      <c r="B629" s="2"/>
      <c r="G629" s="3"/>
      <c r="J629" s="4"/>
      <c r="K629" s="4"/>
      <c r="R629" s="5"/>
    </row>
    <row r="630" spans="2:18" ht="14.25" customHeight="1" x14ac:dyDescent="0.45">
      <c r="B630" s="2"/>
      <c r="G630" s="3"/>
      <c r="J630" s="4"/>
      <c r="K630" s="4"/>
      <c r="R630" s="5"/>
    </row>
    <row r="631" spans="2:18" ht="14.25" customHeight="1" x14ac:dyDescent="0.45">
      <c r="B631" s="2"/>
      <c r="G631" s="3"/>
      <c r="J631" s="4"/>
      <c r="K631" s="4"/>
      <c r="R631" s="5"/>
    </row>
    <row r="632" spans="2:18" ht="14.25" customHeight="1" x14ac:dyDescent="0.45">
      <c r="B632" s="2"/>
      <c r="G632" s="3"/>
      <c r="J632" s="4"/>
      <c r="K632" s="4"/>
      <c r="R632" s="5"/>
    </row>
    <row r="633" spans="2:18" ht="14.25" customHeight="1" x14ac:dyDescent="0.45">
      <c r="B633" s="2"/>
      <c r="G633" s="3"/>
      <c r="J633" s="4"/>
      <c r="K633" s="4"/>
      <c r="R633" s="5"/>
    </row>
    <row r="634" spans="2:18" ht="14.25" customHeight="1" x14ac:dyDescent="0.45">
      <c r="B634" s="2"/>
      <c r="G634" s="3"/>
      <c r="J634" s="4"/>
      <c r="K634" s="4"/>
      <c r="R634" s="5"/>
    </row>
    <row r="635" spans="2:18" ht="14.25" customHeight="1" x14ac:dyDescent="0.45">
      <c r="B635" s="2"/>
      <c r="G635" s="3"/>
      <c r="J635" s="4"/>
      <c r="K635" s="4"/>
      <c r="R635" s="5"/>
    </row>
    <row r="636" spans="2:18" ht="14.25" customHeight="1" x14ac:dyDescent="0.45">
      <c r="B636" s="2"/>
      <c r="G636" s="3"/>
      <c r="J636" s="4"/>
      <c r="K636" s="4"/>
      <c r="R636" s="5"/>
    </row>
    <row r="637" spans="2:18" ht="14.25" customHeight="1" x14ac:dyDescent="0.45">
      <c r="B637" s="2"/>
      <c r="G637" s="3"/>
      <c r="J637" s="4"/>
      <c r="K637" s="4"/>
      <c r="R637" s="5"/>
    </row>
    <row r="638" spans="2:18" ht="14.25" customHeight="1" x14ac:dyDescent="0.45">
      <c r="B638" s="2"/>
      <c r="G638" s="3"/>
      <c r="J638" s="4"/>
      <c r="K638" s="4"/>
      <c r="R638" s="5"/>
    </row>
    <row r="639" spans="2:18" ht="14.25" customHeight="1" x14ac:dyDescent="0.45">
      <c r="B639" s="2"/>
      <c r="G639" s="3"/>
      <c r="J639" s="4"/>
      <c r="K639" s="4"/>
      <c r="R639" s="5"/>
    </row>
    <row r="640" spans="2:18" ht="14.25" customHeight="1" x14ac:dyDescent="0.45">
      <c r="B640" s="2"/>
      <c r="G640" s="3"/>
      <c r="J640" s="4"/>
      <c r="K640" s="4"/>
      <c r="R640" s="5"/>
    </row>
    <row r="641" spans="2:18" ht="14.25" customHeight="1" x14ac:dyDescent="0.45">
      <c r="B641" s="2"/>
      <c r="G641" s="3"/>
      <c r="J641" s="4"/>
      <c r="K641" s="4"/>
      <c r="R641" s="5"/>
    </row>
    <row r="642" spans="2:18" ht="14.25" customHeight="1" x14ac:dyDescent="0.45">
      <c r="B642" s="2"/>
      <c r="G642" s="3"/>
      <c r="J642" s="4"/>
      <c r="K642" s="4"/>
      <c r="R642" s="5"/>
    </row>
    <row r="643" spans="2:18" ht="14.25" customHeight="1" x14ac:dyDescent="0.45">
      <c r="B643" s="2"/>
      <c r="G643" s="3"/>
      <c r="J643" s="4"/>
      <c r="K643" s="4"/>
      <c r="R643" s="5"/>
    </row>
    <row r="644" spans="2:18" ht="14.25" customHeight="1" x14ac:dyDescent="0.45">
      <c r="B644" s="2"/>
      <c r="G644" s="3"/>
      <c r="J644" s="4"/>
      <c r="K644" s="4"/>
      <c r="R644" s="5"/>
    </row>
    <row r="645" spans="2:18" ht="14.25" customHeight="1" x14ac:dyDescent="0.45">
      <c r="B645" s="2"/>
      <c r="G645" s="3"/>
      <c r="J645" s="4"/>
      <c r="K645" s="4"/>
      <c r="R645" s="5"/>
    </row>
    <row r="646" spans="2:18" ht="14.25" customHeight="1" x14ac:dyDescent="0.45">
      <c r="B646" s="2"/>
      <c r="G646" s="3"/>
      <c r="J646" s="4"/>
      <c r="K646" s="4"/>
      <c r="R646" s="5"/>
    </row>
    <row r="647" spans="2:18" ht="14.25" customHeight="1" x14ac:dyDescent="0.45">
      <c r="B647" s="2"/>
      <c r="G647" s="3"/>
      <c r="J647" s="4"/>
      <c r="K647" s="4"/>
      <c r="R647" s="5"/>
    </row>
    <row r="648" spans="2:18" ht="14.25" customHeight="1" x14ac:dyDescent="0.45">
      <c r="B648" s="2"/>
      <c r="G648" s="3"/>
      <c r="J648" s="4"/>
      <c r="K648" s="4"/>
      <c r="R648" s="5"/>
    </row>
    <row r="649" spans="2:18" ht="14.25" customHeight="1" x14ac:dyDescent="0.45">
      <c r="B649" s="2"/>
      <c r="G649" s="3"/>
      <c r="J649" s="4"/>
      <c r="K649" s="4"/>
      <c r="R649" s="5"/>
    </row>
    <row r="650" spans="2:18" ht="14.25" customHeight="1" x14ac:dyDescent="0.45">
      <c r="B650" s="2"/>
      <c r="G650" s="3"/>
      <c r="J650" s="4"/>
      <c r="K650" s="4"/>
      <c r="R650" s="5"/>
    </row>
    <row r="651" spans="2:18" ht="14.25" customHeight="1" x14ac:dyDescent="0.45">
      <c r="B651" s="2"/>
      <c r="G651" s="3"/>
      <c r="J651" s="4"/>
      <c r="K651" s="4"/>
      <c r="R651" s="5"/>
    </row>
    <row r="652" spans="2:18" ht="14.25" customHeight="1" x14ac:dyDescent="0.45">
      <c r="B652" s="2"/>
      <c r="G652" s="3"/>
      <c r="J652" s="4"/>
      <c r="K652" s="4"/>
      <c r="R652" s="5"/>
    </row>
    <row r="653" spans="2:18" ht="14.25" customHeight="1" x14ac:dyDescent="0.45">
      <c r="B653" s="2"/>
      <c r="G653" s="3"/>
      <c r="J653" s="4"/>
      <c r="K653" s="4"/>
      <c r="R653" s="5"/>
    </row>
    <row r="654" spans="2:18" ht="14.25" customHeight="1" x14ac:dyDescent="0.45">
      <c r="B654" s="2"/>
      <c r="G654" s="3"/>
      <c r="J654" s="4"/>
      <c r="K654" s="4"/>
      <c r="R654" s="5"/>
    </row>
    <row r="655" spans="2:18" ht="14.25" customHeight="1" x14ac:dyDescent="0.45">
      <c r="B655" s="2"/>
      <c r="G655" s="3"/>
      <c r="J655" s="4"/>
      <c r="K655" s="4"/>
      <c r="R655" s="5"/>
    </row>
    <row r="656" spans="2:18" ht="14.25" customHeight="1" x14ac:dyDescent="0.45">
      <c r="B656" s="2"/>
      <c r="G656" s="3"/>
      <c r="J656" s="4"/>
      <c r="K656" s="4"/>
      <c r="R656" s="5"/>
    </row>
    <row r="657" spans="2:18" ht="14.25" customHeight="1" x14ac:dyDescent="0.45">
      <c r="B657" s="2"/>
      <c r="G657" s="3"/>
      <c r="J657" s="4"/>
      <c r="K657" s="4"/>
      <c r="R657" s="5"/>
    </row>
    <row r="658" spans="2:18" ht="14.25" customHeight="1" x14ac:dyDescent="0.45">
      <c r="B658" s="2"/>
      <c r="G658" s="3"/>
      <c r="J658" s="4"/>
      <c r="K658" s="4"/>
      <c r="R658" s="5"/>
    </row>
    <row r="659" spans="2:18" ht="14.25" customHeight="1" x14ac:dyDescent="0.45">
      <c r="B659" s="2"/>
      <c r="G659" s="3"/>
      <c r="J659" s="4"/>
      <c r="K659" s="4"/>
      <c r="R659" s="5"/>
    </row>
    <row r="660" spans="2:18" ht="14.25" customHeight="1" x14ac:dyDescent="0.45">
      <c r="B660" s="2"/>
      <c r="G660" s="3"/>
      <c r="J660" s="4"/>
      <c r="K660" s="4"/>
      <c r="R660" s="5"/>
    </row>
    <row r="661" spans="2:18" ht="14.25" customHeight="1" x14ac:dyDescent="0.45">
      <c r="B661" s="2"/>
      <c r="G661" s="3"/>
      <c r="J661" s="4"/>
      <c r="K661" s="4"/>
      <c r="R661" s="5"/>
    </row>
    <row r="662" spans="2:18" ht="14.25" customHeight="1" x14ac:dyDescent="0.45">
      <c r="B662" s="2"/>
      <c r="G662" s="3"/>
      <c r="J662" s="4"/>
      <c r="K662" s="4"/>
      <c r="R662" s="5"/>
    </row>
    <row r="663" spans="2:18" ht="14.25" customHeight="1" x14ac:dyDescent="0.45">
      <c r="B663" s="2"/>
      <c r="G663" s="3"/>
      <c r="J663" s="4"/>
      <c r="K663" s="4"/>
      <c r="R663" s="5"/>
    </row>
    <row r="664" spans="2:18" ht="14.25" customHeight="1" x14ac:dyDescent="0.45">
      <c r="B664" s="2"/>
      <c r="G664" s="3"/>
      <c r="J664" s="4"/>
      <c r="K664" s="4"/>
      <c r="R664" s="5"/>
    </row>
    <row r="665" spans="2:18" ht="14.25" customHeight="1" x14ac:dyDescent="0.45">
      <c r="B665" s="2"/>
      <c r="G665" s="3"/>
      <c r="J665" s="4"/>
      <c r="K665" s="4"/>
      <c r="R665" s="5"/>
    </row>
    <row r="666" spans="2:18" ht="14.25" customHeight="1" x14ac:dyDescent="0.45">
      <c r="B666" s="2"/>
      <c r="G666" s="3"/>
      <c r="J666" s="4"/>
      <c r="K666" s="4"/>
      <c r="R666" s="5"/>
    </row>
    <row r="667" spans="2:18" ht="14.25" customHeight="1" x14ac:dyDescent="0.45">
      <c r="B667" s="2"/>
      <c r="G667" s="3"/>
      <c r="J667" s="4"/>
      <c r="K667" s="4"/>
      <c r="R667" s="5"/>
    </row>
    <row r="668" spans="2:18" ht="14.25" customHeight="1" x14ac:dyDescent="0.45">
      <c r="B668" s="2"/>
      <c r="G668" s="3"/>
      <c r="J668" s="4"/>
      <c r="K668" s="4"/>
      <c r="R668" s="5"/>
    </row>
    <row r="669" spans="2:18" ht="14.25" customHeight="1" x14ac:dyDescent="0.45">
      <c r="B669" s="2"/>
      <c r="G669" s="3"/>
      <c r="J669" s="4"/>
      <c r="K669" s="4"/>
      <c r="R669" s="5"/>
    </row>
    <row r="670" spans="2:18" ht="14.25" customHeight="1" x14ac:dyDescent="0.45">
      <c r="B670" s="2"/>
      <c r="G670" s="3"/>
      <c r="J670" s="4"/>
      <c r="K670" s="4"/>
      <c r="R670" s="5"/>
    </row>
    <row r="671" spans="2:18" ht="14.25" customHeight="1" x14ac:dyDescent="0.45">
      <c r="B671" s="2"/>
      <c r="G671" s="3"/>
      <c r="J671" s="4"/>
      <c r="K671" s="4"/>
      <c r="R671" s="5"/>
    </row>
    <row r="672" spans="2:18" ht="14.25" customHeight="1" x14ac:dyDescent="0.45">
      <c r="B672" s="2"/>
      <c r="G672" s="3"/>
      <c r="J672" s="4"/>
      <c r="K672" s="4"/>
      <c r="R672" s="5"/>
    </row>
    <row r="673" spans="2:18" ht="14.25" customHeight="1" x14ac:dyDescent="0.45">
      <c r="B673" s="2"/>
      <c r="G673" s="3"/>
      <c r="J673" s="4"/>
      <c r="K673" s="4"/>
      <c r="R673" s="5"/>
    </row>
    <row r="674" spans="2:18" ht="14.25" customHeight="1" x14ac:dyDescent="0.45">
      <c r="B674" s="2"/>
      <c r="G674" s="3"/>
      <c r="J674" s="4"/>
      <c r="K674" s="4"/>
      <c r="R674" s="5"/>
    </row>
    <row r="675" spans="2:18" ht="14.25" customHeight="1" x14ac:dyDescent="0.45">
      <c r="B675" s="2"/>
      <c r="G675" s="3"/>
      <c r="J675" s="4"/>
      <c r="K675" s="4"/>
      <c r="R675" s="5"/>
    </row>
    <row r="676" spans="2:18" ht="14.25" customHeight="1" x14ac:dyDescent="0.45">
      <c r="B676" s="2"/>
      <c r="G676" s="3"/>
      <c r="J676" s="4"/>
      <c r="K676" s="4"/>
      <c r="R676" s="5"/>
    </row>
    <row r="677" spans="2:18" ht="14.25" customHeight="1" x14ac:dyDescent="0.45">
      <c r="B677" s="2"/>
      <c r="G677" s="3"/>
      <c r="J677" s="4"/>
      <c r="K677" s="4"/>
      <c r="R677" s="5"/>
    </row>
    <row r="678" spans="2:18" ht="14.25" customHeight="1" x14ac:dyDescent="0.45">
      <c r="B678" s="2"/>
      <c r="G678" s="3"/>
      <c r="J678" s="4"/>
      <c r="K678" s="4"/>
      <c r="R678" s="5"/>
    </row>
    <row r="679" spans="2:18" ht="14.25" customHeight="1" x14ac:dyDescent="0.45">
      <c r="B679" s="2"/>
      <c r="G679" s="3"/>
      <c r="J679" s="4"/>
      <c r="K679" s="4"/>
      <c r="R679" s="5"/>
    </row>
    <row r="680" spans="2:18" ht="14.25" customHeight="1" x14ac:dyDescent="0.45">
      <c r="B680" s="2"/>
      <c r="G680" s="3"/>
      <c r="J680" s="4"/>
      <c r="K680" s="4"/>
      <c r="R680" s="5"/>
    </row>
    <row r="681" spans="2:18" ht="14.25" customHeight="1" x14ac:dyDescent="0.45">
      <c r="B681" s="2"/>
      <c r="G681" s="3"/>
      <c r="J681" s="4"/>
      <c r="K681" s="4"/>
      <c r="R681" s="5"/>
    </row>
    <row r="682" spans="2:18" ht="14.25" customHeight="1" x14ac:dyDescent="0.45">
      <c r="B682" s="2"/>
      <c r="G682" s="3"/>
      <c r="J682" s="4"/>
      <c r="K682" s="4"/>
      <c r="R682" s="5"/>
    </row>
    <row r="683" spans="2:18" ht="14.25" customHeight="1" x14ac:dyDescent="0.45">
      <c r="B683" s="2"/>
      <c r="G683" s="3"/>
      <c r="J683" s="4"/>
      <c r="K683" s="4"/>
      <c r="R683" s="5"/>
    </row>
    <row r="684" spans="2:18" ht="14.25" customHeight="1" x14ac:dyDescent="0.45">
      <c r="B684" s="2"/>
      <c r="G684" s="3"/>
      <c r="J684" s="4"/>
      <c r="K684" s="4"/>
      <c r="R684" s="5"/>
    </row>
    <row r="685" spans="2:18" ht="14.25" customHeight="1" x14ac:dyDescent="0.45">
      <c r="B685" s="2"/>
      <c r="G685" s="3"/>
      <c r="J685" s="4"/>
      <c r="K685" s="4"/>
      <c r="R685" s="5"/>
    </row>
    <row r="686" spans="2:18" ht="14.25" customHeight="1" x14ac:dyDescent="0.45">
      <c r="B686" s="2"/>
      <c r="G686" s="3"/>
      <c r="J686" s="4"/>
      <c r="K686" s="4"/>
      <c r="R686" s="5"/>
    </row>
    <row r="687" spans="2:18" ht="14.25" customHeight="1" x14ac:dyDescent="0.45">
      <c r="B687" s="2"/>
      <c r="G687" s="3"/>
      <c r="J687" s="4"/>
      <c r="K687" s="4"/>
      <c r="R687" s="5"/>
    </row>
    <row r="688" spans="2:18" ht="14.25" customHeight="1" x14ac:dyDescent="0.45">
      <c r="B688" s="2"/>
      <c r="G688" s="3"/>
      <c r="J688" s="4"/>
      <c r="K688" s="4"/>
      <c r="R688" s="5"/>
    </row>
    <row r="689" spans="2:18" ht="14.25" customHeight="1" x14ac:dyDescent="0.45">
      <c r="B689" s="2"/>
      <c r="G689" s="3"/>
      <c r="J689" s="4"/>
      <c r="K689" s="4"/>
      <c r="R689" s="5"/>
    </row>
    <row r="690" spans="2:18" ht="14.25" customHeight="1" x14ac:dyDescent="0.45">
      <c r="B690" s="2"/>
      <c r="G690" s="3"/>
      <c r="J690" s="4"/>
      <c r="K690" s="4"/>
      <c r="R690" s="5"/>
    </row>
    <row r="691" spans="2:18" ht="14.25" customHeight="1" x14ac:dyDescent="0.45">
      <c r="B691" s="2"/>
      <c r="G691" s="3"/>
      <c r="J691" s="4"/>
      <c r="K691" s="4"/>
      <c r="R691" s="5"/>
    </row>
    <row r="692" spans="2:18" ht="14.25" customHeight="1" x14ac:dyDescent="0.45">
      <c r="B692" s="2"/>
      <c r="G692" s="3"/>
      <c r="J692" s="4"/>
      <c r="K692" s="4"/>
      <c r="R692" s="5"/>
    </row>
    <row r="693" spans="2:18" ht="14.25" customHeight="1" x14ac:dyDescent="0.45">
      <c r="B693" s="2"/>
      <c r="G693" s="3"/>
      <c r="J693" s="4"/>
      <c r="K693" s="4"/>
      <c r="R693" s="5"/>
    </row>
    <row r="694" spans="2:18" ht="14.25" customHeight="1" x14ac:dyDescent="0.45">
      <c r="B694" s="2"/>
      <c r="G694" s="3"/>
      <c r="J694" s="4"/>
      <c r="K694" s="4"/>
      <c r="R694" s="5"/>
    </row>
    <row r="695" spans="2:18" ht="14.25" customHeight="1" x14ac:dyDescent="0.45">
      <c r="B695" s="2"/>
      <c r="G695" s="3"/>
      <c r="J695" s="4"/>
      <c r="K695" s="4"/>
      <c r="R695" s="5"/>
    </row>
    <row r="696" spans="2:18" ht="14.25" customHeight="1" x14ac:dyDescent="0.45">
      <c r="B696" s="2"/>
      <c r="G696" s="3"/>
      <c r="J696" s="4"/>
      <c r="K696" s="4"/>
      <c r="R696" s="5"/>
    </row>
    <row r="697" spans="2:18" ht="14.25" customHeight="1" x14ac:dyDescent="0.45">
      <c r="B697" s="2"/>
      <c r="G697" s="3"/>
      <c r="J697" s="4"/>
      <c r="K697" s="4"/>
      <c r="R697" s="5"/>
    </row>
    <row r="698" spans="2:18" ht="14.25" customHeight="1" x14ac:dyDescent="0.45">
      <c r="B698" s="2"/>
      <c r="G698" s="3"/>
      <c r="J698" s="4"/>
      <c r="K698" s="4"/>
      <c r="R698" s="5"/>
    </row>
    <row r="699" spans="2:18" ht="14.25" customHeight="1" x14ac:dyDescent="0.45">
      <c r="B699" s="2"/>
      <c r="G699" s="3"/>
      <c r="J699" s="4"/>
      <c r="K699" s="4"/>
      <c r="R699" s="5"/>
    </row>
    <row r="700" spans="2:18" ht="14.25" customHeight="1" x14ac:dyDescent="0.45">
      <c r="B700" s="2"/>
      <c r="G700" s="3"/>
      <c r="J700" s="4"/>
      <c r="K700" s="4"/>
      <c r="R700" s="5"/>
    </row>
    <row r="701" spans="2:18" ht="14.25" customHeight="1" x14ac:dyDescent="0.45">
      <c r="B701" s="2"/>
      <c r="G701" s="3"/>
      <c r="J701" s="4"/>
      <c r="K701" s="4"/>
      <c r="R701" s="5"/>
    </row>
    <row r="702" spans="2:18" ht="14.25" customHeight="1" x14ac:dyDescent="0.45">
      <c r="B702" s="2"/>
      <c r="G702" s="3"/>
      <c r="J702" s="4"/>
      <c r="K702" s="4"/>
      <c r="R702" s="5"/>
    </row>
    <row r="703" spans="2:18" ht="14.25" customHeight="1" x14ac:dyDescent="0.45">
      <c r="B703" s="2"/>
      <c r="G703" s="3"/>
      <c r="J703" s="4"/>
      <c r="K703" s="4"/>
      <c r="R703" s="5"/>
    </row>
    <row r="704" spans="2:18" ht="14.25" customHeight="1" x14ac:dyDescent="0.45">
      <c r="B704" s="2"/>
      <c r="G704" s="3"/>
      <c r="J704" s="4"/>
      <c r="K704" s="4"/>
      <c r="R704" s="5"/>
    </row>
    <row r="705" spans="2:18" ht="14.25" customHeight="1" x14ac:dyDescent="0.45">
      <c r="B705" s="2"/>
      <c r="G705" s="3"/>
      <c r="J705" s="4"/>
      <c r="K705" s="4"/>
      <c r="R705" s="5"/>
    </row>
    <row r="706" spans="2:18" ht="14.25" customHeight="1" x14ac:dyDescent="0.45">
      <c r="B706" s="2"/>
      <c r="G706" s="3"/>
      <c r="J706" s="4"/>
      <c r="K706" s="4"/>
      <c r="R706" s="5"/>
    </row>
    <row r="707" spans="2:18" ht="14.25" customHeight="1" x14ac:dyDescent="0.45">
      <c r="B707" s="2"/>
      <c r="G707" s="3"/>
      <c r="J707" s="4"/>
      <c r="K707" s="4"/>
      <c r="R707" s="5"/>
    </row>
    <row r="708" spans="2:18" ht="14.25" customHeight="1" x14ac:dyDescent="0.45">
      <c r="B708" s="2"/>
      <c r="G708" s="3"/>
      <c r="J708" s="4"/>
      <c r="K708" s="4"/>
      <c r="R708" s="5"/>
    </row>
    <row r="709" spans="2:18" ht="14.25" customHeight="1" x14ac:dyDescent="0.45">
      <c r="B709" s="2"/>
      <c r="G709" s="3"/>
      <c r="J709" s="4"/>
      <c r="K709" s="4"/>
      <c r="R709" s="5"/>
    </row>
    <row r="710" spans="2:18" ht="14.25" customHeight="1" x14ac:dyDescent="0.45">
      <c r="B710" s="2"/>
      <c r="G710" s="3"/>
      <c r="J710" s="4"/>
      <c r="K710" s="4"/>
      <c r="R710" s="5"/>
    </row>
    <row r="711" spans="2:18" ht="14.25" customHeight="1" x14ac:dyDescent="0.45">
      <c r="B711" s="2"/>
      <c r="G711" s="3"/>
      <c r="J711" s="4"/>
      <c r="K711" s="4"/>
      <c r="R711" s="5"/>
    </row>
    <row r="712" spans="2:18" ht="14.25" customHeight="1" x14ac:dyDescent="0.45">
      <c r="B712" s="2"/>
      <c r="G712" s="3"/>
      <c r="J712" s="4"/>
      <c r="K712" s="4"/>
      <c r="R712" s="5"/>
    </row>
    <row r="713" spans="2:18" ht="14.25" customHeight="1" x14ac:dyDescent="0.45">
      <c r="B713" s="2"/>
      <c r="G713" s="3"/>
      <c r="J713" s="4"/>
      <c r="K713" s="4"/>
      <c r="R713" s="5"/>
    </row>
    <row r="714" spans="2:18" ht="14.25" customHeight="1" x14ac:dyDescent="0.45">
      <c r="B714" s="2"/>
      <c r="G714" s="3"/>
      <c r="J714" s="4"/>
      <c r="K714" s="4"/>
      <c r="R714" s="5"/>
    </row>
    <row r="715" spans="2:18" ht="14.25" customHeight="1" x14ac:dyDescent="0.45">
      <c r="B715" s="2"/>
      <c r="G715" s="3"/>
      <c r="J715" s="4"/>
      <c r="K715" s="4"/>
      <c r="R715" s="5"/>
    </row>
    <row r="716" spans="2:18" ht="14.25" customHeight="1" x14ac:dyDescent="0.45">
      <c r="B716" s="2"/>
      <c r="G716" s="3"/>
      <c r="J716" s="4"/>
      <c r="K716" s="4"/>
      <c r="R716" s="5"/>
    </row>
    <row r="717" spans="2:18" ht="14.25" customHeight="1" x14ac:dyDescent="0.45">
      <c r="B717" s="2"/>
      <c r="G717" s="3"/>
      <c r="J717" s="4"/>
      <c r="K717" s="4"/>
      <c r="R717" s="5"/>
    </row>
    <row r="718" spans="2:18" ht="14.25" customHeight="1" x14ac:dyDescent="0.45">
      <c r="B718" s="2"/>
      <c r="G718" s="3"/>
      <c r="J718" s="4"/>
      <c r="K718" s="4"/>
      <c r="R718" s="5"/>
    </row>
    <row r="719" spans="2:18" ht="14.25" customHeight="1" x14ac:dyDescent="0.45">
      <c r="B719" s="2"/>
      <c r="G719" s="3"/>
      <c r="J719" s="4"/>
      <c r="K719" s="4"/>
      <c r="R719" s="5"/>
    </row>
    <row r="720" spans="2:18" ht="14.25" customHeight="1" x14ac:dyDescent="0.45">
      <c r="B720" s="2"/>
      <c r="G720" s="3"/>
      <c r="J720" s="4"/>
      <c r="K720" s="4"/>
      <c r="R720" s="5"/>
    </row>
    <row r="721" spans="2:18" ht="14.25" customHeight="1" x14ac:dyDescent="0.45">
      <c r="B721" s="2"/>
      <c r="G721" s="3"/>
      <c r="J721" s="4"/>
      <c r="K721" s="4"/>
      <c r="R721" s="5"/>
    </row>
    <row r="722" spans="2:18" ht="14.25" customHeight="1" x14ac:dyDescent="0.45">
      <c r="B722" s="2"/>
      <c r="G722" s="3"/>
      <c r="J722" s="4"/>
      <c r="K722" s="4"/>
      <c r="R722" s="5"/>
    </row>
    <row r="723" spans="2:18" ht="14.25" customHeight="1" x14ac:dyDescent="0.45">
      <c r="B723" s="2"/>
      <c r="G723" s="3"/>
      <c r="J723" s="4"/>
      <c r="K723" s="4"/>
      <c r="R723" s="5"/>
    </row>
    <row r="724" spans="2:18" ht="14.25" customHeight="1" x14ac:dyDescent="0.45">
      <c r="B724" s="2"/>
      <c r="G724" s="3"/>
      <c r="J724" s="4"/>
      <c r="K724" s="4"/>
      <c r="R724" s="5"/>
    </row>
    <row r="725" spans="2:18" ht="14.25" customHeight="1" x14ac:dyDescent="0.45">
      <c r="B725" s="2"/>
      <c r="G725" s="3"/>
      <c r="J725" s="4"/>
      <c r="K725" s="4"/>
      <c r="R725" s="5"/>
    </row>
    <row r="726" spans="2:18" ht="14.25" customHeight="1" x14ac:dyDescent="0.45">
      <c r="B726" s="2"/>
      <c r="G726" s="3"/>
      <c r="J726" s="4"/>
      <c r="K726" s="4"/>
      <c r="R726" s="5"/>
    </row>
    <row r="727" spans="2:18" ht="14.25" customHeight="1" x14ac:dyDescent="0.45">
      <c r="B727" s="2"/>
      <c r="G727" s="3"/>
      <c r="J727" s="4"/>
      <c r="K727" s="4"/>
      <c r="R727" s="5"/>
    </row>
    <row r="728" spans="2:18" ht="14.25" customHeight="1" x14ac:dyDescent="0.45">
      <c r="B728" s="2"/>
      <c r="G728" s="3"/>
      <c r="J728" s="4"/>
      <c r="K728" s="4"/>
      <c r="R728" s="5"/>
    </row>
    <row r="729" spans="2:18" ht="14.25" customHeight="1" x14ac:dyDescent="0.45">
      <c r="B729" s="2"/>
      <c r="G729" s="3"/>
      <c r="J729" s="4"/>
      <c r="K729" s="4"/>
      <c r="R729" s="5"/>
    </row>
    <row r="730" spans="2:18" ht="14.25" customHeight="1" x14ac:dyDescent="0.45">
      <c r="B730" s="2"/>
      <c r="G730" s="3"/>
      <c r="J730" s="4"/>
      <c r="K730" s="4"/>
      <c r="R730" s="5"/>
    </row>
    <row r="731" spans="2:18" ht="14.25" customHeight="1" x14ac:dyDescent="0.45">
      <c r="B731" s="2"/>
      <c r="G731" s="3"/>
      <c r="J731" s="4"/>
      <c r="K731" s="4"/>
      <c r="R731" s="5"/>
    </row>
    <row r="732" spans="2:18" ht="14.25" customHeight="1" x14ac:dyDescent="0.45">
      <c r="B732" s="2"/>
      <c r="G732" s="3"/>
      <c r="J732" s="4"/>
      <c r="K732" s="4"/>
      <c r="R732" s="5"/>
    </row>
    <row r="733" spans="2:18" ht="14.25" customHeight="1" x14ac:dyDescent="0.45">
      <c r="B733" s="2"/>
      <c r="G733" s="3"/>
      <c r="J733" s="4"/>
      <c r="K733" s="4"/>
      <c r="R733" s="5"/>
    </row>
    <row r="734" spans="2:18" ht="14.25" customHeight="1" x14ac:dyDescent="0.45">
      <c r="B734" s="2"/>
      <c r="G734" s="3"/>
      <c r="J734" s="4"/>
      <c r="K734" s="4"/>
      <c r="R734" s="5"/>
    </row>
    <row r="735" spans="2:18" ht="14.25" customHeight="1" x14ac:dyDescent="0.45">
      <c r="B735" s="2"/>
      <c r="G735" s="3"/>
      <c r="J735" s="4"/>
      <c r="K735" s="4"/>
      <c r="R735" s="5"/>
    </row>
    <row r="736" spans="2:18" ht="14.25" customHeight="1" x14ac:dyDescent="0.45">
      <c r="B736" s="2"/>
      <c r="G736" s="3"/>
      <c r="J736" s="4"/>
      <c r="K736" s="4"/>
      <c r="R736" s="5"/>
    </row>
    <row r="737" spans="2:18" ht="14.25" customHeight="1" x14ac:dyDescent="0.45">
      <c r="B737" s="2"/>
      <c r="G737" s="3"/>
      <c r="J737" s="4"/>
      <c r="K737" s="4"/>
      <c r="R737" s="5"/>
    </row>
    <row r="738" spans="2:18" ht="14.25" customHeight="1" x14ac:dyDescent="0.45">
      <c r="B738" s="2"/>
      <c r="G738" s="3"/>
      <c r="J738" s="4"/>
      <c r="K738" s="4"/>
      <c r="R738" s="5"/>
    </row>
    <row r="739" spans="2:18" ht="14.25" customHeight="1" x14ac:dyDescent="0.45">
      <c r="B739" s="2"/>
      <c r="G739" s="3"/>
      <c r="J739" s="4"/>
      <c r="K739" s="4"/>
      <c r="R739" s="5"/>
    </row>
    <row r="740" spans="2:18" ht="14.25" customHeight="1" x14ac:dyDescent="0.45">
      <c r="B740" s="2"/>
      <c r="G740" s="3"/>
      <c r="J740" s="4"/>
      <c r="K740" s="4"/>
      <c r="R740" s="5"/>
    </row>
    <row r="741" spans="2:18" ht="14.25" customHeight="1" x14ac:dyDescent="0.45">
      <c r="B741" s="2"/>
      <c r="G741" s="3"/>
      <c r="J741" s="4"/>
      <c r="K741" s="4"/>
      <c r="R741" s="5"/>
    </row>
    <row r="742" spans="2:18" ht="14.25" customHeight="1" x14ac:dyDescent="0.45">
      <c r="B742" s="2"/>
      <c r="G742" s="3"/>
      <c r="J742" s="4"/>
      <c r="K742" s="4"/>
      <c r="R742" s="5"/>
    </row>
    <row r="743" spans="2:18" ht="14.25" customHeight="1" x14ac:dyDescent="0.45">
      <c r="B743" s="2"/>
      <c r="G743" s="3"/>
      <c r="J743" s="4"/>
      <c r="K743" s="4"/>
      <c r="R743" s="5"/>
    </row>
    <row r="744" spans="2:18" ht="14.25" customHeight="1" x14ac:dyDescent="0.45">
      <c r="B744" s="2"/>
      <c r="G744" s="3"/>
      <c r="J744" s="4"/>
      <c r="K744" s="4"/>
      <c r="R744" s="5"/>
    </row>
    <row r="745" spans="2:18" ht="14.25" customHeight="1" x14ac:dyDescent="0.45">
      <c r="B745" s="2"/>
      <c r="G745" s="3"/>
      <c r="J745" s="4"/>
      <c r="K745" s="4"/>
      <c r="R745" s="5"/>
    </row>
    <row r="746" spans="2:18" ht="14.25" customHeight="1" x14ac:dyDescent="0.45">
      <c r="B746" s="2"/>
      <c r="G746" s="3"/>
      <c r="J746" s="4"/>
      <c r="K746" s="4"/>
      <c r="R746" s="5"/>
    </row>
    <row r="747" spans="2:18" ht="14.25" customHeight="1" x14ac:dyDescent="0.45">
      <c r="B747" s="2"/>
      <c r="G747" s="3"/>
      <c r="J747" s="4"/>
      <c r="K747" s="4"/>
      <c r="R747" s="5"/>
    </row>
    <row r="748" spans="2:18" ht="14.25" customHeight="1" x14ac:dyDescent="0.45">
      <c r="B748" s="2"/>
      <c r="G748" s="3"/>
      <c r="J748" s="4"/>
      <c r="K748" s="4"/>
      <c r="R748" s="5"/>
    </row>
    <row r="749" spans="2:18" ht="14.25" customHeight="1" x14ac:dyDescent="0.45">
      <c r="B749" s="2"/>
      <c r="G749" s="3"/>
      <c r="J749" s="4"/>
      <c r="K749" s="4"/>
      <c r="R749" s="5"/>
    </row>
    <row r="750" spans="2:18" ht="14.25" customHeight="1" x14ac:dyDescent="0.45">
      <c r="B750" s="2"/>
      <c r="G750" s="3"/>
      <c r="J750" s="4"/>
      <c r="K750" s="4"/>
      <c r="R750" s="5"/>
    </row>
    <row r="751" spans="2:18" ht="14.25" customHeight="1" x14ac:dyDescent="0.45">
      <c r="B751" s="2"/>
      <c r="G751" s="3"/>
      <c r="J751" s="4"/>
      <c r="K751" s="4"/>
      <c r="R751" s="5"/>
    </row>
    <row r="752" spans="2:18" ht="14.25" customHeight="1" x14ac:dyDescent="0.45">
      <c r="B752" s="2"/>
      <c r="G752" s="3"/>
      <c r="J752" s="4"/>
      <c r="K752" s="4"/>
      <c r="R752" s="5"/>
    </row>
    <row r="753" spans="2:18" ht="14.25" customHeight="1" x14ac:dyDescent="0.45">
      <c r="B753" s="2"/>
      <c r="G753" s="3"/>
      <c r="J753" s="4"/>
      <c r="K753" s="4"/>
      <c r="R753" s="5"/>
    </row>
    <row r="754" spans="2:18" ht="14.25" customHeight="1" x14ac:dyDescent="0.45">
      <c r="B754" s="2"/>
      <c r="G754" s="3"/>
      <c r="J754" s="4"/>
      <c r="K754" s="4"/>
      <c r="R754" s="5"/>
    </row>
    <row r="755" spans="2:18" ht="14.25" customHeight="1" x14ac:dyDescent="0.45">
      <c r="B755" s="2"/>
      <c r="G755" s="3"/>
      <c r="J755" s="4"/>
      <c r="K755" s="4"/>
      <c r="R755" s="5"/>
    </row>
    <row r="756" spans="2:18" ht="14.25" customHeight="1" x14ac:dyDescent="0.45">
      <c r="B756" s="2"/>
      <c r="G756" s="3"/>
      <c r="J756" s="4"/>
      <c r="K756" s="4"/>
      <c r="R756" s="5"/>
    </row>
    <row r="757" spans="2:18" ht="14.25" customHeight="1" x14ac:dyDescent="0.45">
      <c r="B757" s="2"/>
      <c r="G757" s="3"/>
      <c r="J757" s="4"/>
      <c r="K757" s="4"/>
      <c r="R757" s="5"/>
    </row>
    <row r="758" spans="2:18" ht="14.25" customHeight="1" x14ac:dyDescent="0.45">
      <c r="B758" s="2"/>
      <c r="G758" s="3"/>
      <c r="J758" s="4"/>
      <c r="K758" s="4"/>
      <c r="R758" s="5"/>
    </row>
    <row r="759" spans="2:18" ht="14.25" customHeight="1" x14ac:dyDescent="0.45">
      <c r="B759" s="2"/>
      <c r="G759" s="3"/>
      <c r="J759" s="4"/>
      <c r="K759" s="4"/>
      <c r="R759" s="5"/>
    </row>
    <row r="760" spans="2:18" ht="14.25" customHeight="1" x14ac:dyDescent="0.45">
      <c r="B760" s="2"/>
      <c r="G760" s="3"/>
      <c r="J760" s="4"/>
      <c r="K760" s="4"/>
      <c r="R760" s="5"/>
    </row>
    <row r="761" spans="2:18" ht="14.25" customHeight="1" x14ac:dyDescent="0.45">
      <c r="B761" s="2"/>
      <c r="G761" s="3"/>
      <c r="J761" s="4"/>
      <c r="K761" s="4"/>
      <c r="R761" s="5"/>
    </row>
    <row r="762" spans="2:18" ht="14.25" customHeight="1" x14ac:dyDescent="0.45">
      <c r="B762" s="2"/>
      <c r="G762" s="3"/>
      <c r="J762" s="4"/>
      <c r="K762" s="4"/>
      <c r="R762" s="5"/>
    </row>
    <row r="763" spans="2:18" ht="14.25" customHeight="1" x14ac:dyDescent="0.45">
      <c r="B763" s="2"/>
      <c r="G763" s="3"/>
      <c r="J763" s="4"/>
      <c r="K763" s="4"/>
      <c r="R763" s="5"/>
    </row>
    <row r="764" spans="2:18" ht="14.25" customHeight="1" x14ac:dyDescent="0.45">
      <c r="B764" s="2"/>
      <c r="G764" s="3"/>
      <c r="J764" s="4"/>
      <c r="K764" s="4"/>
      <c r="R764" s="5"/>
    </row>
    <row r="765" spans="2:18" ht="14.25" customHeight="1" x14ac:dyDescent="0.45">
      <c r="B765" s="2"/>
      <c r="G765" s="3"/>
      <c r="J765" s="4"/>
      <c r="K765" s="4"/>
      <c r="R765" s="5"/>
    </row>
    <row r="766" spans="2:18" ht="14.25" customHeight="1" x14ac:dyDescent="0.45">
      <c r="B766" s="2"/>
      <c r="G766" s="3"/>
      <c r="J766" s="4"/>
      <c r="K766" s="4"/>
      <c r="R766" s="5"/>
    </row>
    <row r="767" spans="2:18" ht="14.25" customHeight="1" x14ac:dyDescent="0.45">
      <c r="B767" s="2"/>
      <c r="G767" s="3"/>
      <c r="J767" s="4"/>
      <c r="K767" s="4"/>
      <c r="R767" s="5"/>
    </row>
    <row r="768" spans="2:18" ht="14.25" customHeight="1" x14ac:dyDescent="0.45">
      <c r="B768" s="2"/>
      <c r="G768" s="3"/>
      <c r="J768" s="4"/>
      <c r="K768" s="4"/>
      <c r="R768" s="5"/>
    </row>
    <row r="769" spans="2:18" ht="14.25" customHeight="1" x14ac:dyDescent="0.45">
      <c r="B769" s="2"/>
      <c r="G769" s="3"/>
      <c r="J769" s="4"/>
      <c r="K769" s="4"/>
      <c r="R769" s="5"/>
    </row>
    <row r="770" spans="2:18" ht="14.25" customHeight="1" x14ac:dyDescent="0.45">
      <c r="B770" s="2"/>
      <c r="G770" s="3"/>
      <c r="J770" s="4"/>
      <c r="K770" s="4"/>
      <c r="R770" s="5"/>
    </row>
    <row r="771" spans="2:18" ht="14.25" customHeight="1" x14ac:dyDescent="0.45">
      <c r="B771" s="2"/>
      <c r="G771" s="3"/>
      <c r="J771" s="4"/>
      <c r="K771" s="4"/>
      <c r="R771" s="5"/>
    </row>
    <row r="772" spans="2:18" ht="14.25" customHeight="1" x14ac:dyDescent="0.45">
      <c r="B772" s="2"/>
      <c r="G772" s="3"/>
      <c r="J772" s="4"/>
      <c r="K772" s="4"/>
      <c r="R772" s="5"/>
    </row>
    <row r="773" spans="2:18" ht="14.25" customHeight="1" x14ac:dyDescent="0.45">
      <c r="B773" s="2"/>
      <c r="G773" s="3"/>
      <c r="J773" s="4"/>
      <c r="K773" s="4"/>
      <c r="R773" s="5"/>
    </row>
    <row r="774" spans="2:18" ht="14.25" customHeight="1" x14ac:dyDescent="0.45">
      <c r="B774" s="2"/>
      <c r="G774" s="3"/>
      <c r="J774" s="4"/>
      <c r="K774" s="4"/>
      <c r="R774" s="5"/>
    </row>
    <row r="775" spans="2:18" ht="14.25" customHeight="1" x14ac:dyDescent="0.45">
      <c r="B775" s="2"/>
      <c r="G775" s="3"/>
      <c r="J775" s="4"/>
      <c r="K775" s="4"/>
      <c r="R775" s="5"/>
    </row>
    <row r="776" spans="2:18" ht="14.25" customHeight="1" x14ac:dyDescent="0.45">
      <c r="B776" s="2"/>
      <c r="G776" s="3"/>
      <c r="J776" s="4"/>
      <c r="K776" s="4"/>
      <c r="R776" s="5"/>
    </row>
    <row r="777" spans="2:18" ht="14.25" customHeight="1" x14ac:dyDescent="0.45">
      <c r="B777" s="2"/>
      <c r="G777" s="3"/>
      <c r="J777" s="4"/>
      <c r="K777" s="4"/>
      <c r="R777" s="5"/>
    </row>
    <row r="778" spans="2:18" ht="14.25" customHeight="1" x14ac:dyDescent="0.45">
      <c r="B778" s="2"/>
      <c r="G778" s="3"/>
      <c r="J778" s="4"/>
      <c r="K778" s="4"/>
      <c r="R778" s="5"/>
    </row>
    <row r="779" spans="2:18" ht="14.25" customHeight="1" x14ac:dyDescent="0.45">
      <c r="B779" s="2"/>
      <c r="G779" s="3"/>
      <c r="J779" s="4"/>
      <c r="K779" s="4"/>
      <c r="R779" s="5"/>
    </row>
    <row r="780" spans="2:18" ht="14.25" customHeight="1" x14ac:dyDescent="0.45">
      <c r="B780" s="2"/>
      <c r="G780" s="3"/>
      <c r="J780" s="4"/>
      <c r="K780" s="4"/>
      <c r="R780" s="5"/>
    </row>
    <row r="781" spans="2:18" ht="14.25" customHeight="1" x14ac:dyDescent="0.45">
      <c r="B781" s="2"/>
      <c r="G781" s="3"/>
      <c r="J781" s="4"/>
      <c r="K781" s="4"/>
      <c r="R781" s="5"/>
    </row>
    <row r="782" spans="2:18" ht="14.25" customHeight="1" x14ac:dyDescent="0.45">
      <c r="B782" s="2"/>
      <c r="G782" s="3"/>
      <c r="J782" s="4"/>
      <c r="K782" s="4"/>
      <c r="R782" s="5"/>
    </row>
    <row r="783" spans="2:18" ht="14.25" customHeight="1" x14ac:dyDescent="0.45">
      <c r="B783" s="2"/>
      <c r="G783" s="3"/>
      <c r="J783" s="4"/>
      <c r="K783" s="4"/>
      <c r="R783" s="5"/>
    </row>
    <row r="784" spans="2:18" ht="14.25" customHeight="1" x14ac:dyDescent="0.45">
      <c r="B784" s="2"/>
      <c r="G784" s="3"/>
      <c r="J784" s="4"/>
      <c r="K784" s="4"/>
      <c r="R784" s="5"/>
    </row>
    <row r="785" spans="2:18" ht="14.25" customHeight="1" x14ac:dyDescent="0.45">
      <c r="B785" s="2"/>
      <c r="G785" s="3"/>
      <c r="J785" s="4"/>
      <c r="K785" s="4"/>
      <c r="R785" s="5"/>
    </row>
    <row r="786" spans="2:18" ht="14.25" customHeight="1" x14ac:dyDescent="0.45">
      <c r="B786" s="2"/>
      <c r="G786" s="3"/>
      <c r="J786" s="4"/>
      <c r="K786" s="4"/>
      <c r="R786" s="5"/>
    </row>
    <row r="787" spans="2:18" ht="14.25" customHeight="1" x14ac:dyDescent="0.45">
      <c r="B787" s="2"/>
      <c r="G787" s="3"/>
      <c r="J787" s="4"/>
      <c r="K787" s="4"/>
      <c r="R787" s="5"/>
    </row>
    <row r="788" spans="2:18" ht="14.25" customHeight="1" x14ac:dyDescent="0.45">
      <c r="B788" s="2"/>
      <c r="G788" s="3"/>
      <c r="J788" s="4"/>
      <c r="K788" s="4"/>
      <c r="R788" s="5"/>
    </row>
    <row r="789" spans="2:18" ht="14.25" customHeight="1" x14ac:dyDescent="0.45">
      <c r="B789" s="2"/>
      <c r="G789" s="3"/>
      <c r="J789" s="4"/>
      <c r="K789" s="4"/>
      <c r="R789" s="5"/>
    </row>
    <row r="790" spans="2:18" ht="14.25" customHeight="1" x14ac:dyDescent="0.45">
      <c r="B790" s="2"/>
      <c r="G790" s="3"/>
      <c r="J790" s="4"/>
      <c r="K790" s="4"/>
      <c r="R790" s="5"/>
    </row>
    <row r="791" spans="2:18" ht="14.25" customHeight="1" x14ac:dyDescent="0.45">
      <c r="B791" s="2"/>
      <c r="G791" s="3"/>
      <c r="J791" s="4"/>
      <c r="K791" s="4"/>
      <c r="R791" s="5"/>
    </row>
    <row r="792" spans="2:18" ht="14.25" customHeight="1" x14ac:dyDescent="0.45">
      <c r="B792" s="2"/>
      <c r="G792" s="3"/>
      <c r="J792" s="4"/>
      <c r="K792" s="4"/>
      <c r="R792" s="5"/>
    </row>
    <row r="793" spans="2:18" ht="14.25" customHeight="1" x14ac:dyDescent="0.45">
      <c r="B793" s="2"/>
      <c r="G793" s="3"/>
      <c r="J793" s="4"/>
      <c r="K793" s="4"/>
      <c r="R793" s="5"/>
    </row>
    <row r="794" spans="2:18" ht="14.25" customHeight="1" x14ac:dyDescent="0.45">
      <c r="B794" s="2"/>
      <c r="G794" s="3"/>
      <c r="J794" s="4"/>
      <c r="K794" s="4"/>
      <c r="R794" s="5"/>
    </row>
    <row r="795" spans="2:18" ht="14.25" customHeight="1" x14ac:dyDescent="0.45">
      <c r="B795" s="2"/>
      <c r="G795" s="3"/>
      <c r="J795" s="4"/>
      <c r="K795" s="4"/>
      <c r="R795" s="5"/>
    </row>
    <row r="796" spans="2:18" ht="14.25" customHeight="1" x14ac:dyDescent="0.45">
      <c r="B796" s="2"/>
      <c r="G796" s="3"/>
      <c r="J796" s="4"/>
      <c r="K796" s="4"/>
      <c r="R796" s="5"/>
    </row>
    <row r="797" spans="2:18" ht="14.25" customHeight="1" x14ac:dyDescent="0.45">
      <c r="B797" s="2"/>
      <c r="G797" s="3"/>
      <c r="J797" s="4"/>
      <c r="K797" s="4"/>
      <c r="R797" s="5"/>
    </row>
    <row r="798" spans="2:18" ht="14.25" customHeight="1" x14ac:dyDescent="0.45">
      <c r="B798" s="2"/>
      <c r="G798" s="3"/>
      <c r="J798" s="4"/>
      <c r="K798" s="4"/>
      <c r="R798" s="5"/>
    </row>
    <row r="799" spans="2:18" ht="14.25" customHeight="1" x14ac:dyDescent="0.45">
      <c r="B799" s="2"/>
      <c r="G799" s="3"/>
      <c r="J799" s="4"/>
      <c r="K799" s="4"/>
      <c r="R799" s="5"/>
    </row>
    <row r="800" spans="2:18" ht="14.25" customHeight="1" x14ac:dyDescent="0.45">
      <c r="B800" s="2"/>
      <c r="G800" s="3"/>
      <c r="J800" s="4"/>
      <c r="K800" s="4"/>
      <c r="R800" s="5"/>
    </row>
    <row r="801" spans="2:18" ht="14.25" customHeight="1" x14ac:dyDescent="0.45">
      <c r="B801" s="2"/>
      <c r="G801" s="3"/>
      <c r="J801" s="4"/>
      <c r="K801" s="4"/>
      <c r="R801" s="5"/>
    </row>
    <row r="802" spans="2:18" ht="14.25" customHeight="1" x14ac:dyDescent="0.45">
      <c r="B802" s="2"/>
      <c r="G802" s="3"/>
      <c r="J802" s="4"/>
      <c r="K802" s="4"/>
      <c r="R802" s="5"/>
    </row>
    <row r="803" spans="2:18" ht="14.25" customHeight="1" x14ac:dyDescent="0.45">
      <c r="B803" s="2"/>
      <c r="G803" s="3"/>
      <c r="J803" s="4"/>
      <c r="K803" s="4"/>
      <c r="R803" s="5"/>
    </row>
    <row r="804" spans="2:18" ht="14.25" customHeight="1" x14ac:dyDescent="0.45">
      <c r="B804" s="2"/>
      <c r="G804" s="3"/>
      <c r="J804" s="4"/>
      <c r="K804" s="4"/>
      <c r="R804" s="5"/>
    </row>
    <row r="805" spans="2:18" ht="14.25" customHeight="1" x14ac:dyDescent="0.45">
      <c r="B805" s="2"/>
      <c r="G805" s="3"/>
      <c r="J805" s="4"/>
      <c r="K805" s="4"/>
      <c r="R805" s="5"/>
    </row>
    <row r="806" spans="2:18" ht="14.25" customHeight="1" x14ac:dyDescent="0.45">
      <c r="B806" s="2"/>
      <c r="G806" s="3"/>
      <c r="J806" s="4"/>
      <c r="K806" s="4"/>
      <c r="R806" s="5"/>
    </row>
    <row r="807" spans="2:18" ht="14.25" customHeight="1" x14ac:dyDescent="0.45">
      <c r="B807" s="2"/>
      <c r="G807" s="3"/>
      <c r="J807" s="4"/>
      <c r="K807" s="4"/>
      <c r="R807" s="5"/>
    </row>
    <row r="808" spans="2:18" ht="14.25" customHeight="1" x14ac:dyDescent="0.45">
      <c r="B808" s="2"/>
      <c r="G808" s="3"/>
      <c r="J808" s="4"/>
      <c r="K808" s="4"/>
      <c r="R808" s="5"/>
    </row>
    <row r="809" spans="2:18" ht="14.25" customHeight="1" x14ac:dyDescent="0.45">
      <c r="B809" s="2"/>
      <c r="G809" s="3"/>
      <c r="J809" s="4"/>
      <c r="K809" s="4"/>
      <c r="R809" s="5"/>
    </row>
    <row r="810" spans="2:18" ht="14.25" customHeight="1" x14ac:dyDescent="0.45">
      <c r="B810" s="2"/>
      <c r="G810" s="3"/>
      <c r="J810" s="4"/>
      <c r="K810" s="4"/>
      <c r="R810" s="5"/>
    </row>
    <row r="811" spans="2:18" ht="14.25" customHeight="1" x14ac:dyDescent="0.45">
      <c r="B811" s="2"/>
      <c r="G811" s="3"/>
      <c r="J811" s="4"/>
      <c r="K811" s="4"/>
      <c r="R811" s="5"/>
    </row>
    <row r="812" spans="2:18" ht="14.25" customHeight="1" x14ac:dyDescent="0.45">
      <c r="B812" s="2"/>
      <c r="G812" s="3"/>
      <c r="J812" s="4"/>
      <c r="K812" s="4"/>
      <c r="R812" s="5"/>
    </row>
    <row r="813" spans="2:18" ht="14.25" customHeight="1" x14ac:dyDescent="0.45">
      <c r="B813" s="2"/>
      <c r="G813" s="3"/>
      <c r="J813" s="4"/>
      <c r="K813" s="4"/>
      <c r="R813" s="5"/>
    </row>
    <row r="814" spans="2:18" ht="14.25" customHeight="1" x14ac:dyDescent="0.45">
      <c r="B814" s="2"/>
      <c r="G814" s="3"/>
      <c r="J814" s="4"/>
      <c r="K814" s="4"/>
      <c r="R814" s="5"/>
    </row>
    <row r="815" spans="2:18" ht="14.25" customHeight="1" x14ac:dyDescent="0.45">
      <c r="B815" s="2"/>
      <c r="G815" s="3"/>
      <c r="J815" s="4"/>
      <c r="K815" s="4"/>
      <c r="R815" s="5"/>
    </row>
    <row r="816" spans="2:18" ht="14.25" customHeight="1" x14ac:dyDescent="0.45">
      <c r="B816" s="2"/>
      <c r="G816" s="3"/>
      <c r="J816" s="4"/>
      <c r="K816" s="4"/>
      <c r="R816" s="5"/>
    </row>
    <row r="817" spans="2:18" ht="14.25" customHeight="1" x14ac:dyDescent="0.45">
      <c r="B817" s="2"/>
      <c r="G817" s="3"/>
      <c r="J817" s="4"/>
      <c r="K817" s="4"/>
      <c r="R817" s="5"/>
    </row>
    <row r="818" spans="2:18" ht="14.25" customHeight="1" x14ac:dyDescent="0.45">
      <c r="B818" s="2"/>
      <c r="G818" s="3"/>
      <c r="J818" s="4"/>
      <c r="K818" s="4"/>
      <c r="R818" s="5"/>
    </row>
    <row r="819" spans="2:18" ht="14.25" customHeight="1" x14ac:dyDescent="0.45">
      <c r="B819" s="2"/>
      <c r="G819" s="3"/>
      <c r="J819" s="4"/>
      <c r="K819" s="4"/>
      <c r="R819" s="5"/>
    </row>
    <row r="820" spans="2:18" ht="14.25" customHeight="1" x14ac:dyDescent="0.45">
      <c r="B820" s="2"/>
      <c r="G820" s="3"/>
      <c r="J820" s="4"/>
      <c r="K820" s="4"/>
      <c r="R820" s="5"/>
    </row>
    <row r="821" spans="2:18" ht="14.25" customHeight="1" x14ac:dyDescent="0.45">
      <c r="B821" s="2"/>
      <c r="G821" s="3"/>
      <c r="J821" s="4"/>
      <c r="K821" s="4"/>
      <c r="R821" s="5"/>
    </row>
    <row r="822" spans="2:18" ht="14.25" customHeight="1" x14ac:dyDescent="0.45">
      <c r="B822" s="2"/>
      <c r="G822" s="3"/>
      <c r="J822" s="4"/>
      <c r="K822" s="4"/>
      <c r="R822" s="5"/>
    </row>
    <row r="823" spans="2:18" ht="14.25" customHeight="1" x14ac:dyDescent="0.45">
      <c r="B823" s="2"/>
      <c r="G823" s="3"/>
      <c r="J823" s="4"/>
      <c r="K823" s="4"/>
      <c r="R823" s="5"/>
    </row>
    <row r="824" spans="2:18" ht="14.25" customHeight="1" x14ac:dyDescent="0.45">
      <c r="B824" s="2"/>
      <c r="G824" s="3"/>
      <c r="J824" s="4"/>
      <c r="K824" s="4"/>
      <c r="R824" s="5"/>
    </row>
    <row r="825" spans="2:18" ht="14.25" customHeight="1" x14ac:dyDescent="0.45">
      <c r="B825" s="2"/>
      <c r="G825" s="3"/>
      <c r="J825" s="4"/>
      <c r="K825" s="4"/>
      <c r="R825" s="5"/>
    </row>
    <row r="826" spans="2:18" ht="14.25" customHeight="1" x14ac:dyDescent="0.45">
      <c r="B826" s="2"/>
      <c r="G826" s="3"/>
      <c r="J826" s="4"/>
      <c r="K826" s="4"/>
      <c r="R826" s="5"/>
    </row>
    <row r="827" spans="2:18" ht="14.25" customHeight="1" x14ac:dyDescent="0.45">
      <c r="B827" s="2"/>
      <c r="G827" s="3"/>
      <c r="J827" s="4"/>
      <c r="K827" s="4"/>
      <c r="R827" s="5"/>
    </row>
    <row r="828" spans="2:18" ht="14.25" customHeight="1" x14ac:dyDescent="0.45">
      <c r="B828" s="2"/>
      <c r="G828" s="3"/>
      <c r="J828" s="4"/>
      <c r="K828" s="4"/>
      <c r="R828" s="5"/>
    </row>
    <row r="829" spans="2:18" ht="14.25" customHeight="1" x14ac:dyDescent="0.45">
      <c r="B829" s="2"/>
      <c r="G829" s="3"/>
      <c r="J829" s="4"/>
      <c r="K829" s="4"/>
      <c r="R829" s="5"/>
    </row>
    <row r="830" spans="2:18" ht="14.25" customHeight="1" x14ac:dyDescent="0.45">
      <c r="B830" s="2"/>
      <c r="G830" s="3"/>
      <c r="J830" s="4"/>
      <c r="K830" s="4"/>
      <c r="R830" s="5"/>
    </row>
    <row r="831" spans="2:18" ht="14.25" customHeight="1" x14ac:dyDescent="0.45">
      <c r="B831" s="2"/>
      <c r="G831" s="3"/>
      <c r="J831" s="4"/>
      <c r="K831" s="4"/>
      <c r="R831" s="5"/>
    </row>
    <row r="832" spans="2:18" ht="14.25" customHeight="1" x14ac:dyDescent="0.45">
      <c r="B832" s="2"/>
      <c r="G832" s="3"/>
      <c r="J832" s="4"/>
      <c r="K832" s="4"/>
      <c r="R832" s="5"/>
    </row>
    <row r="833" spans="2:18" ht="14.25" customHeight="1" x14ac:dyDescent="0.45">
      <c r="B833" s="2"/>
      <c r="G833" s="3"/>
      <c r="J833" s="4"/>
      <c r="K833" s="4"/>
      <c r="R833" s="5"/>
    </row>
    <row r="834" spans="2:18" ht="14.25" customHeight="1" x14ac:dyDescent="0.45">
      <c r="B834" s="2"/>
      <c r="G834" s="3"/>
      <c r="J834" s="4"/>
      <c r="K834" s="4"/>
      <c r="R834" s="5"/>
    </row>
    <row r="835" spans="2:18" ht="14.25" customHeight="1" x14ac:dyDescent="0.45">
      <c r="B835" s="2"/>
      <c r="G835" s="3"/>
      <c r="J835" s="4"/>
      <c r="K835" s="4"/>
      <c r="R835" s="5"/>
    </row>
    <row r="836" spans="2:18" ht="14.25" customHeight="1" x14ac:dyDescent="0.45">
      <c r="B836" s="2"/>
      <c r="G836" s="3"/>
      <c r="J836" s="4"/>
      <c r="K836" s="4"/>
      <c r="R836" s="5"/>
    </row>
    <row r="837" spans="2:18" ht="14.25" customHeight="1" x14ac:dyDescent="0.45">
      <c r="B837" s="2"/>
      <c r="G837" s="3"/>
      <c r="J837" s="4"/>
      <c r="K837" s="4"/>
      <c r="R837" s="5"/>
    </row>
    <row r="838" spans="2:18" ht="14.25" customHeight="1" x14ac:dyDescent="0.45">
      <c r="B838" s="2"/>
      <c r="G838" s="3"/>
      <c r="J838" s="4"/>
      <c r="K838" s="4"/>
      <c r="R838" s="5"/>
    </row>
    <row r="839" spans="2:18" ht="14.25" customHeight="1" x14ac:dyDescent="0.45">
      <c r="B839" s="2"/>
      <c r="G839" s="3"/>
      <c r="J839" s="4"/>
      <c r="K839" s="4"/>
      <c r="R839" s="5"/>
    </row>
    <row r="840" spans="2:18" ht="14.25" customHeight="1" x14ac:dyDescent="0.45">
      <c r="B840" s="2"/>
      <c r="G840" s="3"/>
      <c r="J840" s="4"/>
      <c r="K840" s="4"/>
      <c r="R840" s="5"/>
    </row>
    <row r="841" spans="2:18" ht="14.25" customHeight="1" x14ac:dyDescent="0.45">
      <c r="B841" s="2"/>
      <c r="G841" s="3"/>
      <c r="J841" s="4"/>
      <c r="K841" s="4"/>
      <c r="R841" s="5"/>
    </row>
    <row r="842" spans="2:18" ht="14.25" customHeight="1" x14ac:dyDescent="0.45">
      <c r="B842" s="2"/>
      <c r="G842" s="3"/>
      <c r="J842" s="4"/>
      <c r="K842" s="4"/>
      <c r="R842" s="5"/>
    </row>
    <row r="843" spans="2:18" ht="14.25" customHeight="1" x14ac:dyDescent="0.45">
      <c r="B843" s="2"/>
      <c r="G843" s="3"/>
      <c r="J843" s="4"/>
      <c r="K843" s="4"/>
      <c r="R843" s="5"/>
    </row>
    <row r="844" spans="2:18" ht="14.25" customHeight="1" x14ac:dyDescent="0.45">
      <c r="B844" s="2"/>
      <c r="G844" s="3"/>
      <c r="J844" s="4"/>
      <c r="K844" s="4"/>
      <c r="R844" s="5"/>
    </row>
    <row r="845" spans="2:18" ht="14.25" customHeight="1" x14ac:dyDescent="0.45">
      <c r="B845" s="2"/>
      <c r="G845" s="3"/>
      <c r="J845" s="4"/>
      <c r="K845" s="4"/>
      <c r="R845" s="5"/>
    </row>
    <row r="846" spans="2:18" ht="14.25" customHeight="1" x14ac:dyDescent="0.45">
      <c r="B846" s="2"/>
      <c r="G846" s="3"/>
      <c r="J846" s="4"/>
      <c r="K846" s="4"/>
      <c r="R846" s="5"/>
    </row>
    <row r="847" spans="2:18" ht="14.25" customHeight="1" x14ac:dyDescent="0.45">
      <c r="B847" s="2"/>
      <c r="G847" s="3"/>
      <c r="J847" s="4"/>
      <c r="K847" s="4"/>
      <c r="R847" s="5"/>
    </row>
    <row r="848" spans="2:18" ht="14.25" customHeight="1" x14ac:dyDescent="0.45">
      <c r="B848" s="2"/>
      <c r="G848" s="3"/>
      <c r="J848" s="4"/>
      <c r="K848" s="4"/>
      <c r="R848" s="5"/>
    </row>
    <row r="849" spans="2:18" ht="14.25" customHeight="1" x14ac:dyDescent="0.45">
      <c r="B849" s="2"/>
      <c r="G849" s="3"/>
      <c r="J849" s="4"/>
      <c r="K849" s="4"/>
      <c r="R849" s="5"/>
    </row>
    <row r="850" spans="2:18" ht="14.25" customHeight="1" x14ac:dyDescent="0.45">
      <c r="B850" s="2"/>
      <c r="G850" s="3"/>
      <c r="J850" s="4"/>
      <c r="K850" s="4"/>
      <c r="R850" s="5"/>
    </row>
    <row r="851" spans="2:18" ht="14.25" customHeight="1" x14ac:dyDescent="0.45">
      <c r="B851" s="2"/>
      <c r="G851" s="3"/>
      <c r="J851" s="4"/>
      <c r="K851" s="4"/>
      <c r="R851" s="5"/>
    </row>
    <row r="852" spans="2:18" ht="14.25" customHeight="1" x14ac:dyDescent="0.45">
      <c r="B852" s="2"/>
      <c r="G852" s="3"/>
      <c r="J852" s="4"/>
      <c r="K852" s="4"/>
      <c r="R852" s="5"/>
    </row>
    <row r="853" spans="2:18" ht="14.25" customHeight="1" x14ac:dyDescent="0.45">
      <c r="B853" s="2"/>
      <c r="G853" s="3"/>
      <c r="J853" s="4"/>
      <c r="K853" s="4"/>
      <c r="R853" s="5"/>
    </row>
    <row r="854" spans="2:18" ht="14.25" customHeight="1" x14ac:dyDescent="0.45">
      <c r="B854" s="2"/>
      <c r="G854" s="3"/>
      <c r="J854" s="4"/>
      <c r="K854" s="4"/>
      <c r="R854" s="5"/>
    </row>
    <row r="855" spans="2:18" ht="14.25" customHeight="1" x14ac:dyDescent="0.45">
      <c r="B855" s="2"/>
      <c r="G855" s="3"/>
      <c r="J855" s="4"/>
      <c r="K855" s="4"/>
      <c r="R855" s="5"/>
    </row>
    <row r="856" spans="2:18" ht="14.25" customHeight="1" x14ac:dyDescent="0.45">
      <c r="B856" s="2"/>
      <c r="G856" s="3"/>
      <c r="J856" s="4"/>
      <c r="K856" s="4"/>
      <c r="R856" s="5"/>
    </row>
    <row r="857" spans="2:18" ht="14.25" customHeight="1" x14ac:dyDescent="0.45">
      <c r="B857" s="2"/>
      <c r="G857" s="3"/>
      <c r="J857" s="4"/>
      <c r="K857" s="4"/>
      <c r="R857" s="5"/>
    </row>
    <row r="858" spans="2:18" ht="14.25" customHeight="1" x14ac:dyDescent="0.45">
      <c r="B858" s="2"/>
      <c r="G858" s="3"/>
      <c r="J858" s="4"/>
      <c r="K858" s="4"/>
      <c r="R858" s="5"/>
    </row>
    <row r="859" spans="2:18" ht="14.25" customHeight="1" x14ac:dyDescent="0.45">
      <c r="B859" s="2"/>
      <c r="G859" s="3"/>
      <c r="J859" s="4"/>
      <c r="K859" s="4"/>
      <c r="R859" s="5"/>
    </row>
    <row r="860" spans="2:18" ht="14.25" customHeight="1" x14ac:dyDescent="0.45">
      <c r="B860" s="2"/>
      <c r="G860" s="3"/>
      <c r="J860" s="4"/>
      <c r="K860" s="4"/>
      <c r="R860" s="5"/>
    </row>
    <row r="861" spans="2:18" ht="14.25" customHeight="1" x14ac:dyDescent="0.45">
      <c r="B861" s="2"/>
      <c r="G861" s="3"/>
      <c r="J861" s="4"/>
      <c r="K861" s="4"/>
      <c r="R861" s="5"/>
    </row>
    <row r="862" spans="2:18" ht="14.25" customHeight="1" x14ac:dyDescent="0.45">
      <c r="B862" s="2"/>
      <c r="G862" s="3"/>
      <c r="J862" s="4"/>
      <c r="K862" s="4"/>
      <c r="R862" s="5"/>
    </row>
    <row r="863" spans="2:18" ht="14.25" customHeight="1" x14ac:dyDescent="0.45">
      <c r="B863" s="2"/>
      <c r="G863" s="3"/>
      <c r="J863" s="4"/>
      <c r="K863" s="4"/>
      <c r="R863" s="5"/>
    </row>
    <row r="864" spans="2:18" ht="14.25" customHeight="1" x14ac:dyDescent="0.45">
      <c r="B864" s="2"/>
      <c r="G864" s="3"/>
      <c r="J864" s="4"/>
      <c r="K864" s="4"/>
      <c r="R864" s="5"/>
    </row>
    <row r="865" spans="2:18" ht="14.25" customHeight="1" x14ac:dyDescent="0.45">
      <c r="B865" s="2"/>
      <c r="G865" s="3"/>
      <c r="J865" s="4"/>
      <c r="K865" s="4"/>
      <c r="R865" s="5"/>
    </row>
    <row r="866" spans="2:18" ht="14.25" customHeight="1" x14ac:dyDescent="0.45">
      <c r="B866" s="2"/>
      <c r="G866" s="3"/>
      <c r="J866" s="4"/>
      <c r="K866" s="4"/>
      <c r="R866" s="5"/>
    </row>
    <row r="867" spans="2:18" ht="14.25" customHeight="1" x14ac:dyDescent="0.45">
      <c r="B867" s="2"/>
      <c r="G867" s="3"/>
      <c r="J867" s="4"/>
      <c r="K867" s="4"/>
      <c r="R867" s="5"/>
    </row>
    <row r="868" spans="2:18" ht="14.25" customHeight="1" x14ac:dyDescent="0.45">
      <c r="B868" s="2"/>
      <c r="G868" s="3"/>
      <c r="J868" s="4"/>
      <c r="K868" s="4"/>
      <c r="R868" s="5"/>
    </row>
    <row r="869" spans="2:18" ht="14.25" customHeight="1" x14ac:dyDescent="0.45">
      <c r="B869" s="2"/>
      <c r="G869" s="3"/>
      <c r="J869" s="4"/>
      <c r="K869" s="4"/>
      <c r="R869" s="5"/>
    </row>
    <row r="870" spans="2:18" ht="14.25" customHeight="1" x14ac:dyDescent="0.45">
      <c r="B870" s="2"/>
      <c r="G870" s="3"/>
      <c r="J870" s="4"/>
      <c r="K870" s="4"/>
      <c r="R870" s="5"/>
    </row>
    <row r="871" spans="2:18" ht="14.25" customHeight="1" x14ac:dyDescent="0.45">
      <c r="B871" s="2"/>
      <c r="G871" s="3"/>
      <c r="J871" s="4"/>
      <c r="K871" s="4"/>
      <c r="R871" s="5"/>
    </row>
    <row r="872" spans="2:18" ht="14.25" customHeight="1" x14ac:dyDescent="0.45">
      <c r="B872" s="2"/>
      <c r="G872" s="3"/>
      <c r="J872" s="4"/>
      <c r="K872" s="4"/>
      <c r="R872" s="5"/>
    </row>
    <row r="873" spans="2:18" ht="14.25" customHeight="1" x14ac:dyDescent="0.45">
      <c r="B873" s="2"/>
      <c r="G873" s="3"/>
      <c r="J873" s="4"/>
      <c r="K873" s="4"/>
      <c r="R873" s="5"/>
    </row>
    <row r="874" spans="2:18" ht="14.25" customHeight="1" x14ac:dyDescent="0.45">
      <c r="B874" s="2"/>
      <c r="G874" s="3"/>
      <c r="J874" s="4"/>
      <c r="K874" s="4"/>
      <c r="R874" s="5"/>
    </row>
    <row r="875" spans="2:18" ht="14.25" customHeight="1" x14ac:dyDescent="0.45">
      <c r="B875" s="2"/>
      <c r="G875" s="3"/>
      <c r="J875" s="4"/>
      <c r="K875" s="4"/>
      <c r="R875" s="5"/>
    </row>
    <row r="876" spans="2:18" ht="14.25" customHeight="1" x14ac:dyDescent="0.45">
      <c r="B876" s="2"/>
      <c r="G876" s="3"/>
      <c r="J876" s="4"/>
      <c r="K876" s="4"/>
      <c r="R876" s="5"/>
    </row>
    <row r="877" spans="2:18" ht="14.25" customHeight="1" x14ac:dyDescent="0.45">
      <c r="B877" s="2"/>
      <c r="G877" s="3"/>
      <c r="J877" s="4"/>
      <c r="K877" s="4"/>
      <c r="R877" s="5"/>
    </row>
    <row r="878" spans="2:18" ht="14.25" customHeight="1" x14ac:dyDescent="0.45">
      <c r="B878" s="2"/>
      <c r="G878" s="3"/>
      <c r="J878" s="4"/>
      <c r="K878" s="4"/>
      <c r="R878" s="5"/>
    </row>
    <row r="879" spans="2:18" ht="14.25" customHeight="1" x14ac:dyDescent="0.45">
      <c r="B879" s="2"/>
      <c r="G879" s="3"/>
      <c r="J879" s="4"/>
      <c r="K879" s="4"/>
      <c r="R879" s="5"/>
    </row>
    <row r="880" spans="2:18" ht="14.25" customHeight="1" x14ac:dyDescent="0.45">
      <c r="B880" s="2"/>
      <c r="G880" s="3"/>
      <c r="J880" s="4"/>
      <c r="K880" s="4"/>
      <c r="R880" s="5"/>
    </row>
    <row r="881" spans="2:18" ht="14.25" customHeight="1" x14ac:dyDescent="0.45">
      <c r="B881" s="2"/>
      <c r="G881" s="3"/>
      <c r="J881" s="4"/>
      <c r="K881" s="4"/>
      <c r="R881" s="5"/>
    </row>
    <row r="882" spans="2:18" ht="14.25" customHeight="1" x14ac:dyDescent="0.45">
      <c r="B882" s="2"/>
      <c r="G882" s="3"/>
      <c r="J882" s="4"/>
      <c r="K882" s="4"/>
      <c r="R882" s="5"/>
    </row>
    <row r="883" spans="2:18" ht="14.25" customHeight="1" x14ac:dyDescent="0.45">
      <c r="B883" s="2"/>
      <c r="G883" s="3"/>
      <c r="J883" s="4"/>
      <c r="K883" s="4"/>
      <c r="R883" s="5"/>
    </row>
    <row r="884" spans="2:18" ht="14.25" customHeight="1" x14ac:dyDescent="0.45">
      <c r="B884" s="2"/>
      <c r="G884" s="3"/>
      <c r="J884" s="4"/>
      <c r="K884" s="4"/>
      <c r="R884" s="5"/>
    </row>
    <row r="885" spans="2:18" ht="14.25" customHeight="1" x14ac:dyDescent="0.45">
      <c r="B885" s="2"/>
      <c r="G885" s="3"/>
      <c r="J885" s="4"/>
      <c r="K885" s="4"/>
      <c r="R885" s="5"/>
    </row>
    <row r="886" spans="2:18" ht="14.25" customHeight="1" x14ac:dyDescent="0.45">
      <c r="B886" s="2"/>
      <c r="G886" s="3"/>
      <c r="J886" s="4"/>
      <c r="K886" s="4"/>
      <c r="R886" s="5"/>
    </row>
    <row r="887" spans="2:18" ht="14.25" customHeight="1" x14ac:dyDescent="0.45">
      <c r="B887" s="2"/>
      <c r="G887" s="3"/>
      <c r="J887" s="4"/>
      <c r="K887" s="4"/>
      <c r="R887" s="5"/>
    </row>
    <row r="888" spans="2:18" ht="14.25" customHeight="1" x14ac:dyDescent="0.45">
      <c r="B888" s="2"/>
      <c r="G888" s="3"/>
      <c r="J888" s="4"/>
      <c r="K888" s="4"/>
      <c r="R888" s="5"/>
    </row>
    <row r="889" spans="2:18" ht="14.25" customHeight="1" x14ac:dyDescent="0.45">
      <c r="B889" s="2"/>
      <c r="G889" s="3"/>
      <c r="J889" s="4"/>
      <c r="K889" s="4"/>
      <c r="R889" s="5"/>
    </row>
    <row r="890" spans="2:18" ht="14.25" customHeight="1" x14ac:dyDescent="0.45">
      <c r="B890" s="2"/>
      <c r="G890" s="3"/>
      <c r="J890" s="4"/>
      <c r="K890" s="4"/>
      <c r="R890" s="5"/>
    </row>
    <row r="891" spans="2:18" ht="14.25" customHeight="1" x14ac:dyDescent="0.45">
      <c r="B891" s="2"/>
      <c r="G891" s="3"/>
      <c r="J891" s="4"/>
      <c r="K891" s="4"/>
      <c r="R891" s="5"/>
    </row>
    <row r="892" spans="2:18" ht="14.25" customHeight="1" x14ac:dyDescent="0.45">
      <c r="B892" s="2"/>
      <c r="G892" s="3"/>
      <c r="J892" s="4"/>
      <c r="K892" s="4"/>
      <c r="R892" s="5"/>
    </row>
    <row r="893" spans="2:18" ht="14.25" customHeight="1" x14ac:dyDescent="0.45">
      <c r="B893" s="2"/>
      <c r="G893" s="3"/>
      <c r="J893" s="4"/>
      <c r="K893" s="4"/>
      <c r="R893" s="5"/>
    </row>
    <row r="894" spans="2:18" ht="14.25" customHeight="1" x14ac:dyDescent="0.45">
      <c r="B894" s="2"/>
      <c r="G894" s="3"/>
      <c r="J894" s="4"/>
      <c r="K894" s="4"/>
      <c r="R894" s="5"/>
    </row>
    <row r="895" spans="2:18" ht="14.25" customHeight="1" x14ac:dyDescent="0.45">
      <c r="B895" s="2"/>
      <c r="G895" s="3"/>
      <c r="J895" s="4"/>
      <c r="K895" s="4"/>
      <c r="R895" s="5"/>
    </row>
    <row r="896" spans="2:18" ht="14.25" customHeight="1" x14ac:dyDescent="0.45">
      <c r="B896" s="2"/>
      <c r="G896" s="3"/>
      <c r="J896" s="4"/>
      <c r="K896" s="4"/>
      <c r="R896" s="5"/>
    </row>
    <row r="897" spans="2:18" ht="14.25" customHeight="1" x14ac:dyDescent="0.45">
      <c r="B897" s="2"/>
      <c r="G897" s="3"/>
      <c r="J897" s="4"/>
      <c r="K897" s="4"/>
      <c r="R897" s="5"/>
    </row>
    <row r="898" spans="2:18" ht="14.25" customHeight="1" x14ac:dyDescent="0.45">
      <c r="B898" s="2"/>
      <c r="G898" s="3"/>
      <c r="J898" s="4"/>
      <c r="K898" s="4"/>
      <c r="R898" s="5"/>
    </row>
    <row r="899" spans="2:18" ht="14.25" customHeight="1" x14ac:dyDescent="0.45">
      <c r="B899" s="2"/>
      <c r="G899" s="3"/>
      <c r="J899" s="4"/>
      <c r="K899" s="4"/>
      <c r="R899" s="5"/>
    </row>
    <row r="900" spans="2:18" ht="14.25" customHeight="1" x14ac:dyDescent="0.45">
      <c r="B900" s="2"/>
      <c r="G900" s="3"/>
      <c r="J900" s="4"/>
      <c r="K900" s="4"/>
      <c r="R900" s="5"/>
    </row>
    <row r="901" spans="2:18" ht="14.25" customHeight="1" x14ac:dyDescent="0.45">
      <c r="B901" s="2"/>
      <c r="G901" s="3"/>
      <c r="J901" s="4"/>
      <c r="K901" s="4"/>
      <c r="R901" s="5"/>
    </row>
    <row r="902" spans="2:18" ht="14.25" customHeight="1" x14ac:dyDescent="0.45">
      <c r="B902" s="2"/>
      <c r="G902" s="3"/>
      <c r="J902" s="4"/>
      <c r="K902" s="4"/>
      <c r="R902" s="5"/>
    </row>
    <row r="903" spans="2:18" ht="14.25" customHeight="1" x14ac:dyDescent="0.45">
      <c r="B903" s="2"/>
      <c r="G903" s="3"/>
      <c r="J903" s="4"/>
      <c r="K903" s="4"/>
      <c r="R903" s="5"/>
    </row>
    <row r="904" spans="2:18" ht="14.25" customHeight="1" x14ac:dyDescent="0.45">
      <c r="B904" s="2"/>
      <c r="G904" s="3"/>
      <c r="J904" s="4"/>
      <c r="K904" s="4"/>
      <c r="R904" s="5"/>
    </row>
    <row r="905" spans="2:18" ht="14.25" customHeight="1" x14ac:dyDescent="0.45">
      <c r="B905" s="2"/>
      <c r="G905" s="3"/>
      <c r="J905" s="4"/>
      <c r="K905" s="4"/>
      <c r="R905" s="5"/>
    </row>
    <row r="906" spans="2:18" ht="14.25" customHeight="1" x14ac:dyDescent="0.45">
      <c r="B906" s="2"/>
      <c r="G906" s="3"/>
      <c r="J906" s="4"/>
      <c r="K906" s="4"/>
      <c r="R906" s="5"/>
    </row>
    <row r="907" spans="2:18" ht="14.25" customHeight="1" x14ac:dyDescent="0.45">
      <c r="B907" s="2"/>
      <c r="G907" s="3"/>
      <c r="J907" s="4"/>
      <c r="K907" s="4"/>
      <c r="R907" s="5"/>
    </row>
    <row r="908" spans="2:18" ht="14.25" customHeight="1" x14ac:dyDescent="0.45">
      <c r="B908" s="2"/>
      <c r="G908" s="3"/>
      <c r="J908" s="4"/>
      <c r="K908" s="4"/>
      <c r="R908" s="5"/>
    </row>
    <row r="909" spans="2:18" ht="14.25" customHeight="1" x14ac:dyDescent="0.45">
      <c r="B909" s="2"/>
      <c r="G909" s="3"/>
      <c r="J909" s="4"/>
      <c r="K909" s="4"/>
      <c r="R909" s="5"/>
    </row>
    <row r="910" spans="2:18" ht="14.25" customHeight="1" x14ac:dyDescent="0.45">
      <c r="B910" s="2"/>
      <c r="G910" s="3"/>
      <c r="J910" s="4"/>
      <c r="K910" s="4"/>
      <c r="R910" s="5"/>
    </row>
    <row r="911" spans="2:18" ht="14.25" customHeight="1" x14ac:dyDescent="0.45">
      <c r="B911" s="2"/>
      <c r="G911" s="3"/>
      <c r="J911" s="4"/>
      <c r="K911" s="4"/>
      <c r="R911" s="5"/>
    </row>
    <row r="912" spans="2:18" ht="14.25" customHeight="1" x14ac:dyDescent="0.45">
      <c r="B912" s="2"/>
      <c r="G912" s="3"/>
      <c r="J912" s="4"/>
      <c r="K912" s="4"/>
      <c r="R912" s="5"/>
    </row>
    <row r="913" spans="2:18" ht="14.25" customHeight="1" x14ac:dyDescent="0.45">
      <c r="B913" s="2"/>
      <c r="G913" s="3"/>
      <c r="J913" s="4"/>
      <c r="K913" s="4"/>
      <c r="R913" s="5"/>
    </row>
    <row r="914" spans="2:18" ht="14.25" customHeight="1" x14ac:dyDescent="0.45">
      <c r="B914" s="2"/>
      <c r="G914" s="3"/>
      <c r="J914" s="4"/>
      <c r="K914" s="4"/>
      <c r="R914" s="5"/>
    </row>
    <row r="915" spans="2:18" ht="14.25" customHeight="1" x14ac:dyDescent="0.45">
      <c r="B915" s="2"/>
      <c r="G915" s="3"/>
      <c r="J915" s="4"/>
      <c r="K915" s="4"/>
      <c r="R915" s="5"/>
    </row>
    <row r="916" spans="2:18" ht="14.25" customHeight="1" x14ac:dyDescent="0.45">
      <c r="B916" s="2"/>
      <c r="G916" s="3"/>
      <c r="J916" s="4"/>
      <c r="K916" s="4"/>
      <c r="R916" s="5"/>
    </row>
    <row r="917" spans="2:18" ht="14.25" customHeight="1" x14ac:dyDescent="0.45">
      <c r="B917" s="2"/>
      <c r="G917" s="3"/>
      <c r="J917" s="4"/>
      <c r="K917" s="4"/>
      <c r="R917" s="5"/>
    </row>
    <row r="918" spans="2:18" ht="14.25" customHeight="1" x14ac:dyDescent="0.45">
      <c r="B918" s="2"/>
      <c r="G918" s="3"/>
      <c r="J918" s="4"/>
      <c r="K918" s="4"/>
      <c r="R918" s="5"/>
    </row>
    <row r="919" spans="2:18" ht="14.25" customHeight="1" x14ac:dyDescent="0.45">
      <c r="B919" s="2"/>
      <c r="G919" s="3"/>
      <c r="J919" s="4"/>
      <c r="K919" s="4"/>
      <c r="R919" s="5"/>
    </row>
    <row r="920" spans="2:18" ht="14.25" customHeight="1" x14ac:dyDescent="0.45">
      <c r="B920" s="2"/>
      <c r="G920" s="3"/>
      <c r="J920" s="4"/>
      <c r="K920" s="4"/>
      <c r="R920" s="5"/>
    </row>
    <row r="921" spans="2:18" ht="14.25" customHeight="1" x14ac:dyDescent="0.45">
      <c r="B921" s="2"/>
      <c r="G921" s="3"/>
      <c r="J921" s="4"/>
      <c r="K921" s="4"/>
      <c r="R921" s="5"/>
    </row>
    <row r="922" spans="2:18" ht="14.25" customHeight="1" x14ac:dyDescent="0.45">
      <c r="B922" s="2"/>
      <c r="G922" s="3"/>
      <c r="J922" s="4"/>
      <c r="K922" s="4"/>
      <c r="R922" s="5"/>
    </row>
    <row r="923" spans="2:18" ht="14.25" customHeight="1" x14ac:dyDescent="0.45">
      <c r="B923" s="2"/>
      <c r="G923" s="3"/>
      <c r="J923" s="4"/>
      <c r="K923" s="4"/>
      <c r="R923" s="5"/>
    </row>
    <row r="924" spans="2:18" ht="14.25" customHeight="1" x14ac:dyDescent="0.45">
      <c r="B924" s="2"/>
      <c r="G924" s="3"/>
      <c r="J924" s="4"/>
      <c r="K924" s="4"/>
      <c r="R924" s="5"/>
    </row>
    <row r="925" spans="2:18" ht="14.25" customHeight="1" x14ac:dyDescent="0.45">
      <c r="B925" s="2"/>
      <c r="G925" s="3"/>
      <c r="J925" s="4"/>
      <c r="K925" s="4"/>
      <c r="R925" s="5"/>
    </row>
    <row r="926" spans="2:18" ht="14.25" customHeight="1" x14ac:dyDescent="0.45">
      <c r="B926" s="2"/>
      <c r="G926" s="3"/>
      <c r="J926" s="4"/>
      <c r="K926" s="4"/>
      <c r="R926" s="5"/>
    </row>
    <row r="927" spans="2:18" ht="14.25" customHeight="1" x14ac:dyDescent="0.45">
      <c r="B927" s="2"/>
      <c r="G927" s="3"/>
      <c r="J927" s="4"/>
      <c r="K927" s="4"/>
      <c r="R927" s="5"/>
    </row>
    <row r="928" spans="2:18" ht="14.25" customHeight="1" x14ac:dyDescent="0.45">
      <c r="B928" s="2"/>
      <c r="G928" s="3"/>
      <c r="J928" s="4"/>
      <c r="K928" s="4"/>
      <c r="R928" s="5"/>
    </row>
    <row r="929" spans="2:18" ht="14.25" customHeight="1" x14ac:dyDescent="0.45">
      <c r="B929" s="2"/>
      <c r="G929" s="3"/>
      <c r="J929" s="4"/>
      <c r="K929" s="4"/>
      <c r="R929" s="5"/>
    </row>
    <row r="930" spans="2:18" ht="14.25" customHeight="1" x14ac:dyDescent="0.45">
      <c r="B930" s="2"/>
      <c r="G930" s="3"/>
      <c r="J930" s="4"/>
      <c r="K930" s="4"/>
      <c r="R930" s="5"/>
    </row>
    <row r="931" spans="2:18" ht="14.25" customHeight="1" x14ac:dyDescent="0.45">
      <c r="B931" s="2"/>
      <c r="G931" s="3"/>
      <c r="J931" s="4"/>
      <c r="K931" s="4"/>
      <c r="R931" s="5"/>
    </row>
    <row r="932" spans="2:18" ht="14.25" customHeight="1" x14ac:dyDescent="0.45">
      <c r="B932" s="2"/>
      <c r="G932" s="3"/>
      <c r="J932" s="4"/>
      <c r="K932" s="4"/>
      <c r="R932" s="5"/>
    </row>
    <row r="933" spans="2:18" ht="14.25" customHeight="1" x14ac:dyDescent="0.45">
      <c r="B933" s="2"/>
      <c r="G933" s="3"/>
      <c r="J933" s="4"/>
      <c r="K933" s="4"/>
      <c r="R933" s="5"/>
    </row>
    <row r="934" spans="2:18" ht="14.25" customHeight="1" x14ac:dyDescent="0.45">
      <c r="B934" s="2"/>
      <c r="G934" s="3"/>
      <c r="J934" s="4"/>
      <c r="K934" s="4"/>
      <c r="R934" s="5"/>
    </row>
    <row r="935" spans="2:18" ht="14.25" customHeight="1" x14ac:dyDescent="0.45">
      <c r="B935" s="2"/>
      <c r="G935" s="3"/>
      <c r="J935" s="4"/>
      <c r="K935" s="4"/>
      <c r="R935" s="5"/>
    </row>
    <row r="936" spans="2:18" ht="14.25" customHeight="1" x14ac:dyDescent="0.45">
      <c r="B936" s="2"/>
      <c r="G936" s="3"/>
      <c r="J936" s="4"/>
      <c r="K936" s="4"/>
      <c r="R936" s="5"/>
    </row>
    <row r="937" spans="2:18" ht="14.25" customHeight="1" x14ac:dyDescent="0.45">
      <c r="B937" s="2"/>
      <c r="G937" s="3"/>
      <c r="J937" s="4"/>
      <c r="K937" s="4"/>
      <c r="R937" s="5"/>
    </row>
    <row r="938" spans="2:18" ht="14.25" customHeight="1" x14ac:dyDescent="0.45">
      <c r="B938" s="2"/>
      <c r="G938" s="3"/>
      <c r="J938" s="4"/>
      <c r="K938" s="4"/>
      <c r="R938" s="5"/>
    </row>
    <row r="939" spans="2:18" ht="14.25" customHeight="1" x14ac:dyDescent="0.45">
      <c r="B939" s="2"/>
      <c r="G939" s="3"/>
      <c r="J939" s="4"/>
      <c r="K939" s="4"/>
      <c r="R939" s="5"/>
    </row>
    <row r="940" spans="2:18" ht="14.25" customHeight="1" x14ac:dyDescent="0.45">
      <c r="B940" s="2"/>
      <c r="G940" s="3"/>
      <c r="J940" s="4"/>
      <c r="K940" s="4"/>
      <c r="R940" s="5"/>
    </row>
    <row r="941" spans="2:18" ht="14.25" customHeight="1" x14ac:dyDescent="0.45">
      <c r="B941" s="2"/>
      <c r="G941" s="3"/>
      <c r="J941" s="4"/>
      <c r="K941" s="4"/>
      <c r="R941" s="5"/>
    </row>
    <row r="942" spans="2:18" ht="14.25" customHeight="1" x14ac:dyDescent="0.45">
      <c r="B942" s="2"/>
      <c r="G942" s="3"/>
      <c r="J942" s="4"/>
      <c r="K942" s="4"/>
      <c r="R942" s="5"/>
    </row>
    <row r="943" spans="2:18" ht="14.25" customHeight="1" x14ac:dyDescent="0.45">
      <c r="B943" s="2"/>
      <c r="G943" s="3"/>
      <c r="J943" s="4"/>
      <c r="K943" s="4"/>
      <c r="R943" s="5"/>
    </row>
    <row r="944" spans="2:18" ht="14.25" customHeight="1" x14ac:dyDescent="0.45">
      <c r="B944" s="2"/>
      <c r="G944" s="3"/>
      <c r="J944" s="4"/>
      <c r="K944" s="4"/>
      <c r="R944" s="5"/>
    </row>
    <row r="945" spans="2:18" ht="14.25" customHeight="1" x14ac:dyDescent="0.45">
      <c r="B945" s="2"/>
      <c r="G945" s="3"/>
      <c r="J945" s="4"/>
      <c r="K945" s="4"/>
      <c r="R945" s="5"/>
    </row>
    <row r="946" spans="2:18" ht="14.25" customHeight="1" x14ac:dyDescent="0.45">
      <c r="B946" s="2"/>
      <c r="G946" s="3"/>
      <c r="J946" s="4"/>
      <c r="K946" s="4"/>
      <c r="R946" s="5"/>
    </row>
    <row r="947" spans="2:18" ht="14.25" customHeight="1" x14ac:dyDescent="0.45">
      <c r="B947" s="2"/>
      <c r="G947" s="3"/>
      <c r="J947" s="4"/>
      <c r="K947" s="4"/>
      <c r="R947" s="5"/>
    </row>
    <row r="948" spans="2:18" ht="14.25" customHeight="1" x14ac:dyDescent="0.45">
      <c r="B948" s="2"/>
      <c r="G948" s="3"/>
      <c r="J948" s="4"/>
      <c r="K948" s="4"/>
      <c r="R948" s="5"/>
    </row>
    <row r="949" spans="2:18" ht="14.25" customHeight="1" x14ac:dyDescent="0.45">
      <c r="B949" s="2"/>
      <c r="G949" s="3"/>
      <c r="J949" s="4"/>
      <c r="K949" s="4"/>
      <c r="R949" s="5"/>
    </row>
    <row r="950" spans="2:18" ht="14.25" customHeight="1" x14ac:dyDescent="0.45">
      <c r="B950" s="2"/>
      <c r="G950" s="3"/>
      <c r="J950" s="4"/>
      <c r="K950" s="4"/>
      <c r="R950" s="5"/>
    </row>
    <row r="951" spans="2:18" ht="14.25" customHeight="1" x14ac:dyDescent="0.45">
      <c r="B951" s="2"/>
      <c r="G951" s="3"/>
      <c r="J951" s="4"/>
      <c r="K951" s="4"/>
      <c r="R951" s="5"/>
    </row>
    <row r="952" spans="2:18" ht="14.25" customHeight="1" x14ac:dyDescent="0.45">
      <c r="B952" s="2"/>
      <c r="G952" s="3"/>
      <c r="J952" s="4"/>
      <c r="K952" s="4"/>
      <c r="R952" s="5"/>
    </row>
    <row r="953" spans="2:18" ht="14.25" customHeight="1" x14ac:dyDescent="0.45">
      <c r="B953" s="2"/>
      <c r="G953" s="3"/>
      <c r="J953" s="4"/>
      <c r="K953" s="4"/>
      <c r="R953" s="5"/>
    </row>
    <row r="954" spans="2:18" ht="14.25" customHeight="1" x14ac:dyDescent="0.45">
      <c r="B954" s="2"/>
      <c r="G954" s="3"/>
      <c r="J954" s="4"/>
      <c r="K954" s="4"/>
      <c r="R954" s="5"/>
    </row>
    <row r="955" spans="2:18" ht="14.25" customHeight="1" x14ac:dyDescent="0.45">
      <c r="B955" s="2"/>
      <c r="G955" s="3"/>
      <c r="J955" s="4"/>
      <c r="K955" s="4"/>
      <c r="R955" s="5"/>
    </row>
    <row r="956" spans="2:18" ht="14.25" customHeight="1" x14ac:dyDescent="0.45">
      <c r="B956" s="2"/>
      <c r="G956" s="3"/>
      <c r="J956" s="4"/>
      <c r="K956" s="4"/>
      <c r="R956" s="5"/>
    </row>
    <row r="957" spans="2:18" ht="14.25" customHeight="1" x14ac:dyDescent="0.45">
      <c r="B957" s="2"/>
      <c r="G957" s="3"/>
      <c r="J957" s="4"/>
      <c r="K957" s="4"/>
      <c r="R957" s="5"/>
    </row>
    <row r="958" spans="2:18" ht="14.25" customHeight="1" x14ac:dyDescent="0.45">
      <c r="B958" s="2"/>
      <c r="G958" s="3"/>
      <c r="J958" s="4"/>
      <c r="K958" s="4"/>
      <c r="R958" s="5"/>
    </row>
    <row r="959" spans="2:18" ht="14.25" customHeight="1" x14ac:dyDescent="0.45">
      <c r="B959" s="2"/>
      <c r="G959" s="3"/>
      <c r="J959" s="4"/>
      <c r="K959" s="4"/>
      <c r="R959" s="5"/>
    </row>
    <row r="960" spans="2:18" ht="14.25" customHeight="1" x14ac:dyDescent="0.45">
      <c r="B960" s="2"/>
      <c r="G960" s="3"/>
      <c r="J960" s="4"/>
      <c r="K960" s="4"/>
      <c r="R960" s="5"/>
    </row>
    <row r="961" spans="2:18" ht="14.25" customHeight="1" x14ac:dyDescent="0.45">
      <c r="B961" s="2"/>
      <c r="G961" s="3"/>
      <c r="J961" s="4"/>
      <c r="K961" s="4"/>
      <c r="R961" s="5"/>
    </row>
    <row r="962" spans="2:18" ht="14.25" customHeight="1" x14ac:dyDescent="0.45">
      <c r="B962" s="2"/>
      <c r="G962" s="3"/>
      <c r="J962" s="4"/>
      <c r="K962" s="4"/>
      <c r="R962" s="5"/>
    </row>
    <row r="963" spans="2:18" ht="14.25" customHeight="1" x14ac:dyDescent="0.45">
      <c r="B963" s="2"/>
      <c r="G963" s="3"/>
      <c r="J963" s="4"/>
      <c r="K963" s="4"/>
      <c r="R963" s="5"/>
    </row>
    <row r="964" spans="2:18" ht="14.25" customHeight="1" x14ac:dyDescent="0.45">
      <c r="B964" s="2"/>
      <c r="G964" s="3"/>
      <c r="J964" s="4"/>
      <c r="K964" s="4"/>
      <c r="R964" s="5"/>
    </row>
    <row r="965" spans="2:18" ht="14.25" customHeight="1" x14ac:dyDescent="0.45">
      <c r="B965" s="2"/>
      <c r="G965" s="3"/>
      <c r="J965" s="4"/>
      <c r="K965" s="4"/>
      <c r="R965" s="5"/>
    </row>
    <row r="966" spans="2:18" ht="14.25" customHeight="1" x14ac:dyDescent="0.45">
      <c r="B966" s="2"/>
      <c r="G966" s="3"/>
      <c r="J966" s="4"/>
      <c r="K966" s="4"/>
      <c r="R966" s="5"/>
    </row>
    <row r="967" spans="2:18" ht="14.25" customHeight="1" x14ac:dyDescent="0.45">
      <c r="B967" s="2"/>
      <c r="G967" s="3"/>
      <c r="J967" s="4"/>
      <c r="K967" s="4"/>
      <c r="R967" s="5"/>
    </row>
    <row r="968" spans="2:18" ht="14.25" customHeight="1" x14ac:dyDescent="0.45">
      <c r="B968" s="2"/>
      <c r="G968" s="3"/>
      <c r="J968" s="4"/>
      <c r="K968" s="4"/>
      <c r="R968" s="5"/>
    </row>
    <row r="969" spans="2:18" ht="14.25" customHeight="1" x14ac:dyDescent="0.45">
      <c r="B969" s="2"/>
      <c r="G969" s="3"/>
      <c r="J969" s="4"/>
      <c r="K969" s="4"/>
      <c r="R969" s="5"/>
    </row>
    <row r="970" spans="2:18" ht="14.25" customHeight="1" x14ac:dyDescent="0.45">
      <c r="B970" s="2"/>
      <c r="G970" s="3"/>
      <c r="J970" s="4"/>
      <c r="K970" s="4"/>
      <c r="R970" s="5"/>
    </row>
    <row r="971" spans="2:18" ht="14.25" customHeight="1" x14ac:dyDescent="0.45">
      <c r="B971" s="2"/>
      <c r="G971" s="3"/>
      <c r="J971" s="4"/>
      <c r="K971" s="4"/>
      <c r="R971" s="5"/>
    </row>
    <row r="972" spans="2:18" ht="14.25" customHeight="1" x14ac:dyDescent="0.45">
      <c r="B972" s="2"/>
      <c r="G972" s="3"/>
      <c r="J972" s="4"/>
      <c r="K972" s="4"/>
      <c r="R972" s="5"/>
    </row>
    <row r="973" spans="2:18" ht="14.25" customHeight="1" x14ac:dyDescent="0.45">
      <c r="B973" s="2"/>
      <c r="G973" s="3"/>
      <c r="J973" s="4"/>
      <c r="K973" s="4"/>
      <c r="R973" s="5"/>
    </row>
    <row r="974" spans="2:18" ht="14.25" customHeight="1" x14ac:dyDescent="0.45">
      <c r="B974" s="2"/>
      <c r="G974" s="3"/>
      <c r="J974" s="4"/>
      <c r="K974" s="4"/>
      <c r="R974" s="5"/>
    </row>
    <row r="975" spans="2:18" ht="14.25" customHeight="1" x14ac:dyDescent="0.45">
      <c r="B975" s="2"/>
      <c r="G975" s="3"/>
      <c r="J975" s="4"/>
      <c r="K975" s="4"/>
      <c r="R975" s="5"/>
    </row>
    <row r="976" spans="2:18" ht="14.25" customHeight="1" x14ac:dyDescent="0.45">
      <c r="B976" s="2"/>
      <c r="G976" s="3"/>
      <c r="J976" s="4"/>
      <c r="K976" s="4"/>
      <c r="R976" s="5"/>
    </row>
    <row r="977" spans="2:18" ht="14.25" customHeight="1" x14ac:dyDescent="0.45">
      <c r="B977" s="2"/>
      <c r="G977" s="3"/>
      <c r="J977" s="4"/>
      <c r="K977" s="4"/>
      <c r="R977" s="5"/>
    </row>
    <row r="978" spans="2:18" ht="14.25" customHeight="1" x14ac:dyDescent="0.45">
      <c r="B978" s="2"/>
      <c r="G978" s="3"/>
      <c r="J978" s="4"/>
      <c r="K978" s="4"/>
      <c r="R978" s="5"/>
    </row>
    <row r="979" spans="2:18" ht="14.25" customHeight="1" x14ac:dyDescent="0.45">
      <c r="B979" s="2"/>
      <c r="G979" s="3"/>
      <c r="J979" s="4"/>
      <c r="K979" s="4"/>
      <c r="R979" s="5"/>
    </row>
    <row r="980" spans="2:18" ht="14.25" customHeight="1" x14ac:dyDescent="0.45">
      <c r="B980" s="2"/>
      <c r="G980" s="3"/>
      <c r="J980" s="4"/>
      <c r="K980" s="4"/>
      <c r="R980" s="5"/>
    </row>
    <row r="981" spans="2:18" ht="14.25" customHeight="1" x14ac:dyDescent="0.45">
      <c r="B981" s="2"/>
      <c r="G981" s="3"/>
      <c r="J981" s="4"/>
      <c r="K981" s="4"/>
      <c r="R981" s="5"/>
    </row>
    <row r="982" spans="2:18" ht="14.25" customHeight="1" x14ac:dyDescent="0.45">
      <c r="B982" s="2"/>
      <c r="G982" s="3"/>
      <c r="J982" s="4"/>
      <c r="K982" s="4"/>
      <c r="R982" s="5"/>
    </row>
    <row r="983" spans="2:18" ht="14.25" customHeight="1" x14ac:dyDescent="0.45">
      <c r="B983" s="2"/>
      <c r="G983" s="3"/>
      <c r="J983" s="4"/>
      <c r="K983" s="4"/>
      <c r="R983" s="5"/>
    </row>
    <row r="984" spans="2:18" ht="14.25" customHeight="1" x14ac:dyDescent="0.45">
      <c r="B984" s="2"/>
      <c r="G984" s="3"/>
      <c r="J984" s="4"/>
      <c r="K984" s="4"/>
      <c r="R984" s="5"/>
    </row>
    <row r="985" spans="2:18" ht="14.25" customHeight="1" x14ac:dyDescent="0.45">
      <c r="B985" s="2"/>
      <c r="G985" s="3"/>
      <c r="J985" s="4"/>
      <c r="K985" s="4"/>
      <c r="R985" s="5"/>
    </row>
    <row r="986" spans="2:18" ht="14.25" customHeight="1" x14ac:dyDescent="0.45">
      <c r="B986" s="2"/>
      <c r="G986" s="3"/>
      <c r="J986" s="4"/>
      <c r="K986" s="4"/>
      <c r="R986" s="5"/>
    </row>
    <row r="987" spans="2:18" ht="14.25" customHeight="1" x14ac:dyDescent="0.45">
      <c r="B987" s="2"/>
      <c r="G987" s="3"/>
      <c r="J987" s="4"/>
      <c r="K987" s="4"/>
      <c r="R987" s="5"/>
    </row>
    <row r="988" spans="2:18" ht="14.25" customHeight="1" x14ac:dyDescent="0.45">
      <c r="B988" s="2"/>
      <c r="G988" s="3"/>
      <c r="J988" s="4"/>
      <c r="K988" s="4"/>
      <c r="R988" s="5"/>
    </row>
    <row r="989" spans="2:18" ht="14.25" customHeight="1" x14ac:dyDescent="0.45">
      <c r="B989" s="2"/>
      <c r="G989" s="3"/>
      <c r="J989" s="4"/>
      <c r="K989" s="4"/>
      <c r="R989" s="5"/>
    </row>
    <row r="990" spans="2:18" ht="14.25" customHeight="1" x14ac:dyDescent="0.45">
      <c r="B990" s="2"/>
      <c r="G990" s="3"/>
      <c r="J990" s="4"/>
      <c r="K990" s="4"/>
      <c r="R990" s="5"/>
    </row>
    <row r="991" spans="2:18" ht="14.25" customHeight="1" x14ac:dyDescent="0.45">
      <c r="B991" s="2"/>
      <c r="G991" s="3"/>
      <c r="J991" s="4"/>
      <c r="K991" s="4"/>
      <c r="R991" s="5"/>
    </row>
    <row r="992" spans="2:18" ht="14.25" customHeight="1" x14ac:dyDescent="0.45">
      <c r="B992" s="2"/>
      <c r="G992" s="3"/>
      <c r="J992" s="4"/>
      <c r="K992" s="4"/>
      <c r="R992" s="5"/>
    </row>
    <row r="993" spans="2:18" ht="14.25" customHeight="1" x14ac:dyDescent="0.45">
      <c r="B993" s="2"/>
      <c r="G993" s="3"/>
      <c r="J993" s="4"/>
      <c r="K993" s="4"/>
      <c r="R993" s="5"/>
    </row>
    <row r="994" spans="2:18" ht="14.25" customHeight="1" x14ac:dyDescent="0.45">
      <c r="B994" s="2"/>
      <c r="G994" s="3"/>
      <c r="J994" s="4"/>
      <c r="K994" s="4"/>
      <c r="R994" s="5"/>
    </row>
    <row r="995" spans="2:18" ht="14.25" customHeight="1" x14ac:dyDescent="0.45">
      <c r="B995" s="2"/>
      <c r="G995" s="3"/>
      <c r="J995" s="4"/>
      <c r="K995" s="4"/>
      <c r="R995" s="5"/>
    </row>
    <row r="996" spans="2:18" ht="14.25" customHeight="1" x14ac:dyDescent="0.45">
      <c r="B996" s="2"/>
      <c r="G996" s="3"/>
      <c r="J996" s="4"/>
      <c r="K996" s="4"/>
      <c r="R996" s="5"/>
    </row>
    <row r="997" spans="2:18" ht="14.25" customHeight="1" x14ac:dyDescent="0.45">
      <c r="B997" s="2"/>
      <c r="G997" s="3"/>
      <c r="J997" s="4"/>
      <c r="K997" s="4"/>
      <c r="R997" s="5"/>
    </row>
    <row r="998" spans="2:18" ht="14.25" customHeight="1" x14ac:dyDescent="0.45">
      <c r="B998" s="2"/>
      <c r="G998" s="3"/>
      <c r="J998" s="4"/>
      <c r="K998" s="4"/>
      <c r="R998" s="5"/>
    </row>
    <row r="999" spans="2:18" ht="14.25" customHeight="1" x14ac:dyDescent="0.45">
      <c r="B999" s="2"/>
      <c r="G999" s="3"/>
      <c r="J999" s="4"/>
      <c r="K999" s="4"/>
      <c r="R999" s="5"/>
    </row>
    <row r="1000" spans="2:18" ht="14.25" customHeight="1" x14ac:dyDescent="0.45">
      <c r="B1000" s="2"/>
      <c r="G1000" s="3"/>
      <c r="J1000" s="4"/>
      <c r="K1000" s="4"/>
      <c r="R1000" s="5"/>
    </row>
  </sheetData>
  <autoFilter ref="A1:R100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Margaux</cp:lastModifiedBy>
  <dcterms:created xsi:type="dcterms:W3CDTF">2025-01-14T11:05:26Z</dcterms:created>
  <dcterms:modified xsi:type="dcterms:W3CDTF">2025-04-11T21:20:01Z</dcterms:modified>
</cp:coreProperties>
</file>