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cerachel\Desktop\Rachel\"/>
    </mc:Choice>
  </mc:AlternateContent>
  <xr:revisionPtr revIDLastSave="0" documentId="13_ncr:1_{399EA36C-25EC-411F-9ACD-41886AD66407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Amort Spreadsheet" sheetId="1" r:id="rId1"/>
    <sheet name="2021 Statement" sheetId="6" r:id="rId2"/>
    <sheet name="2020 Statement" sheetId="5" r:id="rId3"/>
    <sheet name="2019 Statement" sheetId="3" r:id="rId4"/>
    <sheet name="2018 Statement" sheetId="4" r:id="rId5"/>
    <sheet name="2017 Statement" sheetId="2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6" l="1"/>
  <c r="F25" i="6"/>
  <c r="F24" i="6"/>
  <c r="F23" i="6"/>
  <c r="F28" i="6"/>
  <c r="G7" i="6"/>
  <c r="J4" i="6"/>
  <c r="G4" i="6"/>
  <c r="B4" i="6"/>
  <c r="G7" i="5"/>
  <c r="G4" i="5"/>
  <c r="F27" i="5"/>
  <c r="F24" i="5"/>
  <c r="F23" i="5"/>
  <c r="J4" i="5"/>
  <c r="B4" i="5"/>
  <c r="C193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58" i="1"/>
  <c r="C59" i="1"/>
  <c r="C60" i="1"/>
  <c r="C61" i="1"/>
  <c r="C62" i="1"/>
  <c r="C63" i="1"/>
  <c r="C64" i="1"/>
  <c r="C65" i="1"/>
  <c r="C66" i="1"/>
  <c r="C67" i="1"/>
  <c r="C68" i="1"/>
  <c r="C57" i="1"/>
  <c r="C49" i="1"/>
  <c r="C50" i="1"/>
  <c r="C51" i="1"/>
  <c r="C52" i="1"/>
  <c r="C53" i="1"/>
  <c r="C54" i="1"/>
  <c r="C55" i="1"/>
  <c r="C48" i="1"/>
  <c r="C47" i="1"/>
  <c r="C46" i="1"/>
  <c r="C45" i="1"/>
  <c r="C44" i="1"/>
  <c r="C32" i="1"/>
  <c r="C33" i="1"/>
  <c r="C34" i="1"/>
  <c r="C35" i="1"/>
  <c r="C36" i="1"/>
  <c r="C37" i="1"/>
  <c r="C38" i="1"/>
  <c r="C39" i="1"/>
  <c r="C40" i="1"/>
  <c r="C41" i="1"/>
  <c r="C42" i="1"/>
  <c r="C31" i="1"/>
  <c r="C19" i="1"/>
  <c r="C20" i="1"/>
  <c r="C21" i="1"/>
  <c r="C22" i="1"/>
  <c r="C23" i="1"/>
  <c r="C24" i="1"/>
  <c r="C25" i="1"/>
  <c r="C26" i="1"/>
  <c r="C27" i="1"/>
  <c r="C28" i="1"/>
  <c r="C29" i="1"/>
  <c r="C18" i="1"/>
  <c r="C10" i="1"/>
  <c r="C11" i="1"/>
  <c r="C12" i="1"/>
  <c r="C13" i="1"/>
  <c r="C14" i="1"/>
  <c r="C15" i="1"/>
  <c r="C16" i="1"/>
  <c r="C9" i="1"/>
  <c r="G7" i="1"/>
  <c r="F26" i="6" l="1"/>
  <c r="E24" i="4"/>
  <c r="E21" i="4"/>
  <c r="E22" i="4"/>
  <c r="I4" i="4"/>
  <c r="B4" i="4"/>
  <c r="F3" i="4"/>
  <c r="E24" i="3"/>
  <c r="E21" i="3"/>
  <c r="D17" i="3"/>
  <c r="C17" i="3"/>
  <c r="E17" i="3" s="1"/>
  <c r="D16" i="3"/>
  <c r="C16" i="3"/>
  <c r="E16" i="3" s="1"/>
  <c r="D15" i="3"/>
  <c r="C15" i="3"/>
  <c r="D14" i="3"/>
  <c r="C14" i="3"/>
  <c r="E14" i="3" s="1"/>
  <c r="C13" i="3"/>
  <c r="D12" i="3"/>
  <c r="E12" i="3" s="1"/>
  <c r="C12" i="3"/>
  <c r="D11" i="3"/>
  <c r="C11" i="3"/>
  <c r="E11" i="3" s="1"/>
  <c r="C10" i="3"/>
  <c r="D9" i="3"/>
  <c r="C9" i="3"/>
  <c r="E9" i="3" s="1"/>
  <c r="D8" i="3"/>
  <c r="C8" i="3"/>
  <c r="E8" i="3" s="1"/>
  <c r="D7" i="3"/>
  <c r="C7" i="3"/>
  <c r="D6" i="3"/>
  <c r="C6" i="3"/>
  <c r="I4" i="3"/>
  <c r="D13" i="3" s="1"/>
  <c r="B4" i="3"/>
  <c r="F3" i="3"/>
  <c r="G6" i="3" l="1"/>
  <c r="E6" i="3"/>
  <c r="E13" i="3"/>
  <c r="E7" i="3"/>
  <c r="D10" i="3"/>
  <c r="E10" i="3" s="1"/>
  <c r="E15" i="3"/>
  <c r="F25" i="5"/>
  <c r="F26" i="5" s="1"/>
  <c r="E20" i="4"/>
  <c r="E23" i="4" s="1"/>
  <c r="G7" i="3"/>
  <c r="C13" i="2"/>
  <c r="C12" i="2"/>
  <c r="C11" i="2"/>
  <c r="C10" i="2"/>
  <c r="C9" i="2"/>
  <c r="C8" i="2"/>
  <c r="C7" i="2"/>
  <c r="C6" i="2"/>
  <c r="I4" i="2"/>
  <c r="D12" i="2" s="1"/>
  <c r="B4" i="2"/>
  <c r="F3" i="2"/>
  <c r="F6" i="2" s="1"/>
  <c r="E22" i="3" l="1"/>
  <c r="G8" i="3"/>
  <c r="G6" i="2"/>
  <c r="H6" i="2" s="1"/>
  <c r="E12" i="2"/>
  <c r="D8" i="2"/>
  <c r="E8" i="2" s="1"/>
  <c r="D6" i="2"/>
  <c r="F7" i="2"/>
  <c r="D7" i="2"/>
  <c r="D9" i="2"/>
  <c r="D11" i="2"/>
  <c r="D13" i="2"/>
  <c r="E7" i="2"/>
  <c r="E9" i="2"/>
  <c r="E11" i="2"/>
  <c r="E13" i="2"/>
  <c r="D10" i="2"/>
  <c r="E10" i="2" s="1"/>
  <c r="G9" i="3" l="1"/>
  <c r="G7" i="2"/>
  <c r="E6" i="2"/>
  <c r="E18" i="2"/>
  <c r="J5" i="1"/>
  <c r="E175" i="1" l="1"/>
  <c r="F175" i="1" s="1"/>
  <c r="E202" i="1"/>
  <c r="E198" i="1"/>
  <c r="E195" i="1"/>
  <c r="E199" i="1"/>
  <c r="E196" i="1"/>
  <c r="E197" i="1"/>
  <c r="E200" i="1"/>
  <c r="E201" i="1"/>
  <c r="E194" i="1"/>
  <c r="F194" i="1" s="1"/>
  <c r="G10" i="3"/>
  <c r="E170" i="1"/>
  <c r="F170" i="1" s="1"/>
  <c r="H7" i="2"/>
  <c r="E188" i="1"/>
  <c r="F188" i="1" s="1"/>
  <c r="E183" i="1"/>
  <c r="F183" i="1" s="1"/>
  <c r="E166" i="1"/>
  <c r="F166" i="1" s="1"/>
  <c r="E179" i="1"/>
  <c r="F179" i="1" s="1"/>
  <c r="E192" i="1"/>
  <c r="F192" i="1" s="1"/>
  <c r="E10" i="1"/>
  <c r="F10" i="1" s="1"/>
  <c r="E14" i="1"/>
  <c r="F14" i="1" s="1"/>
  <c r="E19" i="1"/>
  <c r="F19" i="1" s="1"/>
  <c r="E23" i="1"/>
  <c r="F23" i="1" s="1"/>
  <c r="E27" i="1"/>
  <c r="F27" i="1" s="1"/>
  <c r="E32" i="1"/>
  <c r="F32" i="1" s="1"/>
  <c r="E36" i="1"/>
  <c r="F36" i="1" s="1"/>
  <c r="E40" i="1"/>
  <c r="F40" i="1" s="1"/>
  <c r="E45" i="1"/>
  <c r="F45" i="1" s="1"/>
  <c r="E49" i="1"/>
  <c r="F49" i="1" s="1"/>
  <c r="E53" i="1"/>
  <c r="F53" i="1" s="1"/>
  <c r="E58" i="1"/>
  <c r="F58" i="1" s="1"/>
  <c r="E62" i="1"/>
  <c r="F62" i="1" s="1"/>
  <c r="E66" i="1"/>
  <c r="F66" i="1" s="1"/>
  <c r="E71" i="1"/>
  <c r="F71" i="1" s="1"/>
  <c r="E75" i="1"/>
  <c r="F75" i="1" s="1"/>
  <c r="E79" i="1"/>
  <c r="F79" i="1" s="1"/>
  <c r="E84" i="1"/>
  <c r="F84" i="1" s="1"/>
  <c r="E88" i="1"/>
  <c r="F88" i="1" s="1"/>
  <c r="E92" i="1"/>
  <c r="F92" i="1" s="1"/>
  <c r="E97" i="1"/>
  <c r="F97" i="1" s="1"/>
  <c r="E101" i="1"/>
  <c r="F101" i="1" s="1"/>
  <c r="E105" i="1"/>
  <c r="F105" i="1" s="1"/>
  <c r="E110" i="1"/>
  <c r="F110" i="1" s="1"/>
  <c r="E114" i="1"/>
  <c r="F114" i="1" s="1"/>
  <c r="E118" i="1"/>
  <c r="F118" i="1" s="1"/>
  <c r="E123" i="1"/>
  <c r="F123" i="1" s="1"/>
  <c r="E127" i="1"/>
  <c r="F127" i="1" s="1"/>
  <c r="E131" i="1"/>
  <c r="F131" i="1" s="1"/>
  <c r="E136" i="1"/>
  <c r="F136" i="1" s="1"/>
  <c r="E140" i="1"/>
  <c r="F140" i="1" s="1"/>
  <c r="E144" i="1"/>
  <c r="F144" i="1" s="1"/>
  <c r="E149" i="1"/>
  <c r="F149" i="1" s="1"/>
  <c r="E153" i="1"/>
  <c r="F153" i="1" s="1"/>
  <c r="E157" i="1"/>
  <c r="F157" i="1" s="1"/>
  <c r="E162" i="1"/>
  <c r="F162" i="1" s="1"/>
  <c r="E11" i="1"/>
  <c r="F11" i="1" s="1"/>
  <c r="E15" i="1"/>
  <c r="F15" i="1" s="1"/>
  <c r="E20" i="1"/>
  <c r="F20" i="1" s="1"/>
  <c r="E24" i="1"/>
  <c r="F24" i="1" s="1"/>
  <c r="E28" i="1"/>
  <c r="F28" i="1" s="1"/>
  <c r="E33" i="1"/>
  <c r="F33" i="1" s="1"/>
  <c r="E37" i="1"/>
  <c r="F37" i="1" s="1"/>
  <c r="E41" i="1"/>
  <c r="F41" i="1" s="1"/>
  <c r="E46" i="1"/>
  <c r="F46" i="1" s="1"/>
  <c r="E50" i="1"/>
  <c r="F50" i="1" s="1"/>
  <c r="E54" i="1"/>
  <c r="F54" i="1" s="1"/>
  <c r="E59" i="1"/>
  <c r="F59" i="1" s="1"/>
  <c r="E63" i="1"/>
  <c r="F63" i="1" s="1"/>
  <c r="E67" i="1"/>
  <c r="F67" i="1" s="1"/>
  <c r="E72" i="1"/>
  <c r="F72" i="1" s="1"/>
  <c r="E76" i="1"/>
  <c r="F76" i="1" s="1"/>
  <c r="E80" i="1"/>
  <c r="F80" i="1" s="1"/>
  <c r="E85" i="1"/>
  <c r="F85" i="1" s="1"/>
  <c r="E89" i="1"/>
  <c r="F89" i="1" s="1"/>
  <c r="E93" i="1"/>
  <c r="F93" i="1" s="1"/>
  <c r="E98" i="1"/>
  <c r="F98" i="1" s="1"/>
  <c r="E102" i="1"/>
  <c r="F102" i="1" s="1"/>
  <c r="E106" i="1"/>
  <c r="F106" i="1" s="1"/>
  <c r="E111" i="1"/>
  <c r="F111" i="1" s="1"/>
  <c r="E115" i="1"/>
  <c r="F115" i="1" s="1"/>
  <c r="E119" i="1"/>
  <c r="F119" i="1" s="1"/>
  <c r="E124" i="1"/>
  <c r="F124" i="1" s="1"/>
  <c r="E128" i="1"/>
  <c r="F128" i="1" s="1"/>
  <c r="E132" i="1"/>
  <c r="F132" i="1" s="1"/>
  <c r="E137" i="1"/>
  <c r="F137" i="1" s="1"/>
  <c r="E141" i="1"/>
  <c r="F141" i="1" s="1"/>
  <c r="E145" i="1"/>
  <c r="F145" i="1" s="1"/>
  <c r="E150" i="1"/>
  <c r="F150" i="1" s="1"/>
  <c r="E154" i="1"/>
  <c r="F154" i="1" s="1"/>
  <c r="E158" i="1"/>
  <c r="F158" i="1" s="1"/>
  <c r="E163" i="1"/>
  <c r="F163" i="1" s="1"/>
  <c r="E12" i="1"/>
  <c r="F12" i="1" s="1"/>
  <c r="E16" i="1"/>
  <c r="F16" i="1" s="1"/>
  <c r="E21" i="1"/>
  <c r="F21" i="1" s="1"/>
  <c r="E25" i="1"/>
  <c r="F25" i="1" s="1"/>
  <c r="E29" i="1"/>
  <c r="F29" i="1" s="1"/>
  <c r="E34" i="1"/>
  <c r="F34" i="1" s="1"/>
  <c r="E38" i="1"/>
  <c r="F38" i="1" s="1"/>
  <c r="E42" i="1"/>
  <c r="F42" i="1" s="1"/>
  <c r="E47" i="1"/>
  <c r="F47" i="1" s="1"/>
  <c r="E51" i="1"/>
  <c r="F51" i="1" s="1"/>
  <c r="E55" i="1"/>
  <c r="F55" i="1" s="1"/>
  <c r="E60" i="1"/>
  <c r="F60" i="1" s="1"/>
  <c r="E64" i="1"/>
  <c r="F64" i="1" s="1"/>
  <c r="E68" i="1"/>
  <c r="F68" i="1" s="1"/>
  <c r="E73" i="1"/>
  <c r="F73" i="1" s="1"/>
  <c r="E77" i="1"/>
  <c r="F77" i="1" s="1"/>
  <c r="E81" i="1"/>
  <c r="F81" i="1" s="1"/>
  <c r="E86" i="1"/>
  <c r="F86" i="1" s="1"/>
  <c r="E90" i="1"/>
  <c r="F90" i="1" s="1"/>
  <c r="E94" i="1"/>
  <c r="F94" i="1" s="1"/>
  <c r="E99" i="1"/>
  <c r="F99" i="1" s="1"/>
  <c r="E103" i="1"/>
  <c r="F103" i="1" s="1"/>
  <c r="E107" i="1"/>
  <c r="F107" i="1" s="1"/>
  <c r="E112" i="1"/>
  <c r="F112" i="1" s="1"/>
  <c r="E116" i="1"/>
  <c r="F116" i="1" s="1"/>
  <c r="E120" i="1"/>
  <c r="F120" i="1" s="1"/>
  <c r="E125" i="1"/>
  <c r="F125" i="1" s="1"/>
  <c r="E129" i="1"/>
  <c r="F129" i="1" s="1"/>
  <c r="E133" i="1"/>
  <c r="F133" i="1" s="1"/>
  <c r="E138" i="1"/>
  <c r="F138" i="1" s="1"/>
  <c r="E142" i="1"/>
  <c r="F142" i="1" s="1"/>
  <c r="E146" i="1"/>
  <c r="F146" i="1" s="1"/>
  <c r="E151" i="1"/>
  <c r="F151" i="1" s="1"/>
  <c r="E155" i="1"/>
  <c r="F155" i="1" s="1"/>
  <c r="E159" i="1"/>
  <c r="F159" i="1" s="1"/>
  <c r="E164" i="1"/>
  <c r="F164" i="1" s="1"/>
  <c r="E13" i="1"/>
  <c r="F13" i="1" s="1"/>
  <c r="E18" i="1"/>
  <c r="F18" i="1" s="1"/>
  <c r="E22" i="1"/>
  <c r="F22" i="1" s="1"/>
  <c r="E26" i="1"/>
  <c r="F26" i="1" s="1"/>
  <c r="E31" i="1"/>
  <c r="F31" i="1" s="1"/>
  <c r="E35" i="1"/>
  <c r="F35" i="1" s="1"/>
  <c r="E39" i="1"/>
  <c r="F39" i="1" s="1"/>
  <c r="E44" i="1"/>
  <c r="F44" i="1" s="1"/>
  <c r="E48" i="1"/>
  <c r="F48" i="1" s="1"/>
  <c r="E52" i="1"/>
  <c r="F52" i="1" s="1"/>
  <c r="E57" i="1"/>
  <c r="F57" i="1" s="1"/>
  <c r="E61" i="1"/>
  <c r="F61" i="1" s="1"/>
  <c r="E65" i="1"/>
  <c r="F65" i="1" s="1"/>
  <c r="E70" i="1"/>
  <c r="F70" i="1" s="1"/>
  <c r="E74" i="1"/>
  <c r="F74" i="1" s="1"/>
  <c r="E78" i="1"/>
  <c r="F78" i="1" s="1"/>
  <c r="E83" i="1"/>
  <c r="F83" i="1" s="1"/>
  <c r="E87" i="1"/>
  <c r="F87" i="1" s="1"/>
  <c r="E91" i="1"/>
  <c r="F91" i="1" s="1"/>
  <c r="E96" i="1"/>
  <c r="F96" i="1" s="1"/>
  <c r="E100" i="1"/>
  <c r="F100" i="1" s="1"/>
  <c r="E104" i="1"/>
  <c r="F104" i="1" s="1"/>
  <c r="E109" i="1"/>
  <c r="F109" i="1" s="1"/>
  <c r="E113" i="1"/>
  <c r="F113" i="1" s="1"/>
  <c r="E117" i="1"/>
  <c r="F117" i="1" s="1"/>
  <c r="E122" i="1"/>
  <c r="F122" i="1" s="1"/>
  <c r="E126" i="1"/>
  <c r="F126" i="1" s="1"/>
  <c r="E130" i="1"/>
  <c r="F130" i="1" s="1"/>
  <c r="E135" i="1"/>
  <c r="F135" i="1" s="1"/>
  <c r="E139" i="1"/>
  <c r="F139" i="1" s="1"/>
  <c r="E143" i="1"/>
  <c r="F143" i="1" s="1"/>
  <c r="E148" i="1"/>
  <c r="F148" i="1" s="1"/>
  <c r="E152" i="1"/>
  <c r="F152" i="1" s="1"/>
  <c r="E156" i="1"/>
  <c r="F156" i="1" s="1"/>
  <c r="E161" i="1"/>
  <c r="F161" i="1" s="1"/>
  <c r="E165" i="1"/>
  <c r="F165" i="1" s="1"/>
  <c r="E9" i="1"/>
  <c r="F9" i="1" s="1"/>
  <c r="E193" i="1"/>
  <c r="F193" i="1" s="1"/>
  <c r="E189" i="1"/>
  <c r="F189" i="1" s="1"/>
  <c r="E184" i="1"/>
  <c r="F184" i="1" s="1"/>
  <c r="E180" i="1"/>
  <c r="F180" i="1" s="1"/>
  <c r="E176" i="1"/>
  <c r="F176" i="1" s="1"/>
  <c r="E171" i="1"/>
  <c r="F171" i="1" s="1"/>
  <c r="E167" i="1"/>
  <c r="F167" i="1" s="1"/>
  <c r="E191" i="1"/>
  <c r="F191" i="1" s="1"/>
  <c r="E187" i="1"/>
  <c r="F187" i="1" s="1"/>
  <c r="E182" i="1"/>
  <c r="F182" i="1" s="1"/>
  <c r="E178" i="1"/>
  <c r="F178" i="1" s="1"/>
  <c r="E174" i="1"/>
  <c r="F174" i="1" s="1"/>
  <c r="E169" i="1"/>
  <c r="F169" i="1" s="1"/>
  <c r="E190" i="1"/>
  <c r="F190" i="1" s="1"/>
  <c r="E185" i="1"/>
  <c r="F185" i="1" s="1"/>
  <c r="E181" i="1"/>
  <c r="F181" i="1" s="1"/>
  <c r="E177" i="1"/>
  <c r="F177" i="1" s="1"/>
  <c r="E172" i="1"/>
  <c r="F172" i="1" s="1"/>
  <c r="E168" i="1"/>
  <c r="F168" i="1" s="1"/>
  <c r="B5" i="1"/>
  <c r="G4" i="1"/>
  <c r="H9" i="1" l="1"/>
  <c r="G11" i="3"/>
  <c r="F8" i="2"/>
  <c r="G9" i="1"/>
  <c r="G12" i="3" l="1"/>
  <c r="G8" i="2"/>
  <c r="J9" i="1"/>
  <c r="G13" i="3" l="1"/>
  <c r="H8" i="2"/>
  <c r="F9" i="2" s="1"/>
  <c r="G10" i="1"/>
  <c r="H10" i="1" s="1"/>
  <c r="G14" i="3" l="1"/>
  <c r="G9" i="2"/>
  <c r="J10" i="1"/>
  <c r="G15" i="3" l="1"/>
  <c r="H9" i="2"/>
  <c r="F10" i="2" s="1"/>
  <c r="G11" i="1"/>
  <c r="H11" i="1" s="1"/>
  <c r="G16" i="3" l="1"/>
  <c r="G10" i="2"/>
  <c r="J11" i="1"/>
  <c r="G12" i="1" s="1"/>
  <c r="H12" i="1" s="1"/>
  <c r="J12" i="1" l="1"/>
  <c r="G13" i="1" s="1"/>
  <c r="H13" i="1" s="1"/>
  <c r="G17" i="3"/>
  <c r="E20" i="3" s="1"/>
  <c r="H10" i="2"/>
  <c r="F11" i="2" l="1"/>
  <c r="J13" i="1"/>
  <c r="G11" i="2" l="1"/>
  <c r="H11" i="2" s="1"/>
  <c r="F12" i="2" s="1"/>
  <c r="G12" i="2" s="1"/>
  <c r="H12" i="2" s="1"/>
  <c r="G14" i="1"/>
  <c r="H14" i="1" s="1"/>
  <c r="J14" i="1" l="1"/>
  <c r="G15" i="1" s="1"/>
  <c r="H15" i="1" s="1"/>
  <c r="F13" i="2"/>
  <c r="J15" i="1" l="1"/>
  <c r="G16" i="1" s="1"/>
  <c r="H16" i="1" s="1"/>
  <c r="G13" i="2"/>
  <c r="E17" i="2"/>
  <c r="J16" i="1" l="1"/>
  <c r="G18" i="1" s="1"/>
  <c r="E23" i="3"/>
  <c r="E16" i="2"/>
  <c r="E19" i="2" s="1"/>
  <c r="H13" i="2"/>
  <c r="E20" i="2" s="1"/>
  <c r="H18" i="1" l="1"/>
  <c r="J18" i="1" s="1"/>
  <c r="G19" i="1" s="1"/>
  <c r="H19" i="1" l="1"/>
  <c r="J19" i="1" s="1"/>
  <c r="G20" i="1" s="1"/>
  <c r="H20" i="1" s="1"/>
  <c r="J20" i="1" s="1"/>
  <c r="G21" i="1" s="1"/>
  <c r="H21" i="1" s="1"/>
  <c r="J21" i="1" s="1"/>
  <c r="G22" i="1" s="1"/>
  <c r="H22" i="1" l="1"/>
  <c r="J22" i="1" s="1"/>
  <c r="G23" i="1" s="1"/>
  <c r="H23" i="1" l="1"/>
  <c r="J23" i="1" s="1"/>
  <c r="G24" i="1" s="1"/>
  <c r="H24" i="1" l="1"/>
  <c r="J24" i="1" s="1"/>
  <c r="G25" i="1" s="1"/>
  <c r="H25" i="1" l="1"/>
  <c r="J25" i="1" s="1"/>
  <c r="G26" i="1" s="1"/>
  <c r="H26" i="1" l="1"/>
  <c r="J26" i="1" s="1"/>
  <c r="G27" i="1" s="1"/>
  <c r="H27" i="1" l="1"/>
  <c r="J27" i="1" s="1"/>
  <c r="G28" i="1" s="1"/>
  <c r="H28" i="1" l="1"/>
  <c r="J28" i="1" s="1"/>
  <c r="G29" i="1" s="1"/>
  <c r="H29" i="1" l="1"/>
  <c r="J29" i="1" s="1"/>
  <c r="G31" i="1" s="1"/>
  <c r="H31" i="1" l="1"/>
  <c r="J31" i="1" s="1"/>
  <c r="G32" i="1" s="1"/>
  <c r="H32" i="1" s="1"/>
  <c r="J32" i="1" s="1"/>
  <c r="G33" i="1" l="1"/>
  <c r="H33" i="1" s="1"/>
  <c r="J33" i="1"/>
  <c r="G34" i="1" s="1"/>
  <c r="H34" i="1" s="1"/>
  <c r="J34" i="1" l="1"/>
  <c r="G35" i="1" s="1"/>
  <c r="H35" i="1" s="1"/>
  <c r="J35" i="1" s="1"/>
  <c r="G36" i="1" s="1"/>
  <c r="H36" i="1" s="1"/>
  <c r="J36" i="1" l="1"/>
  <c r="G37" i="1" s="1"/>
  <c r="H37" i="1" s="1"/>
  <c r="J37" i="1" l="1"/>
  <c r="G38" i="1" s="1"/>
  <c r="H38" i="1" s="1"/>
  <c r="J38" i="1" l="1"/>
  <c r="G39" i="1" s="1"/>
  <c r="H39" i="1" s="1"/>
  <c r="J39" i="1" l="1"/>
  <c r="G40" i="1" s="1"/>
  <c r="H40" i="1" s="1"/>
  <c r="J40" i="1" l="1"/>
  <c r="G41" i="1" s="1"/>
  <c r="H41" i="1" s="1"/>
  <c r="J41" i="1" l="1"/>
  <c r="G42" i="1" s="1"/>
  <c r="H42" i="1" s="1"/>
  <c r="J42" i="1" l="1"/>
  <c r="G44" i="1" s="1"/>
  <c r="H44" i="1" s="1"/>
  <c r="J44" i="1" l="1"/>
  <c r="G45" i="1" s="1"/>
  <c r="H45" i="1" s="1"/>
  <c r="J45" i="1" l="1"/>
  <c r="G46" i="1" s="1"/>
  <c r="H46" i="1" s="1"/>
  <c r="J46" i="1" l="1"/>
  <c r="G47" i="1" s="1"/>
  <c r="H47" i="1" s="1"/>
  <c r="J47" i="1" l="1"/>
  <c r="G48" i="1" l="1"/>
  <c r="H48" i="1" l="1"/>
  <c r="J48" i="1" s="1"/>
  <c r="G49" i="1" s="1"/>
  <c r="H49" i="1" l="1"/>
  <c r="J49" i="1" s="1"/>
  <c r="G50" i="1" s="1"/>
  <c r="H50" i="1" l="1"/>
  <c r="J50" i="1" s="1"/>
  <c r="G51" i="1" s="1"/>
  <c r="H51" i="1" l="1"/>
  <c r="J51" i="1" s="1"/>
  <c r="G52" i="1" s="1"/>
  <c r="H52" i="1" l="1"/>
  <c r="J52" i="1" s="1"/>
  <c r="G53" i="1" s="1"/>
  <c r="H53" i="1" l="1"/>
  <c r="J53" i="1" s="1"/>
  <c r="G54" i="1" l="1"/>
  <c r="H54" i="1" s="1"/>
  <c r="J54" i="1" s="1"/>
  <c r="G55" i="1" l="1"/>
  <c r="H55" i="1" s="1"/>
  <c r="J55" i="1" s="1"/>
  <c r="G57" i="1" s="1"/>
  <c r="H57" i="1" l="1"/>
  <c r="J57" i="1" s="1"/>
  <c r="G58" i="1" s="1"/>
  <c r="H58" i="1" s="1"/>
  <c r="J58" i="1" s="1"/>
  <c r="G59" i="1" s="1"/>
  <c r="H59" i="1" l="1"/>
  <c r="J59" i="1" s="1"/>
  <c r="G60" i="1" s="1"/>
  <c r="H60" i="1" l="1"/>
  <c r="J60" i="1" s="1"/>
  <c r="G61" i="1" s="1"/>
  <c r="H61" i="1" l="1"/>
  <c r="J61" i="1" s="1"/>
  <c r="G62" i="1" s="1"/>
  <c r="H62" i="1" l="1"/>
  <c r="J62" i="1" s="1"/>
  <c r="G63" i="1" l="1"/>
  <c r="H63" i="1" s="1"/>
  <c r="J63" i="1"/>
  <c r="G64" i="1" l="1"/>
  <c r="H64" i="1" s="1"/>
  <c r="J64" i="1" s="1"/>
  <c r="G65" i="1" l="1"/>
  <c r="H65" i="1" s="1"/>
  <c r="J65" i="1" s="1"/>
  <c r="G66" i="1" l="1"/>
  <c r="H66" i="1" s="1"/>
  <c r="J66" i="1" s="1"/>
  <c r="G67" i="1" l="1"/>
  <c r="H67" i="1" s="1"/>
  <c r="J67" i="1"/>
  <c r="G68" i="1" l="1"/>
  <c r="H68" i="1" s="1"/>
  <c r="J68" i="1"/>
  <c r="G70" i="1" s="1"/>
  <c r="H70" i="1" l="1"/>
  <c r="J70" i="1" s="1"/>
  <c r="G71" i="1" s="1"/>
  <c r="H71" i="1" s="1"/>
  <c r="J71" i="1" s="1"/>
  <c r="G72" i="1" s="1"/>
  <c r="H72" i="1" l="1"/>
  <c r="J72" i="1" s="1"/>
  <c r="G73" i="1" s="1"/>
  <c r="H73" i="1" l="1"/>
  <c r="J73" i="1" s="1"/>
  <c r="G74" i="1" s="1"/>
  <c r="H74" i="1" l="1"/>
  <c r="J74" i="1" s="1"/>
  <c r="G75" i="1" l="1"/>
  <c r="H75" i="1" s="1"/>
  <c r="J75" i="1" s="1"/>
  <c r="G76" i="1" l="1"/>
  <c r="H76" i="1" s="1"/>
  <c r="J76" i="1" s="1"/>
  <c r="G77" i="1" l="1"/>
  <c r="H77" i="1" s="1"/>
  <c r="J77" i="1"/>
  <c r="G78" i="1" l="1"/>
  <c r="H78" i="1" s="1"/>
  <c r="J78" i="1" s="1"/>
  <c r="G79" i="1" l="1"/>
  <c r="H79" i="1" s="1"/>
  <c r="J79" i="1" s="1"/>
  <c r="G80" i="1" l="1"/>
  <c r="H80" i="1" s="1"/>
  <c r="J80" i="1" s="1"/>
  <c r="G81" i="1" l="1"/>
  <c r="H81" i="1" s="1"/>
  <c r="J81" i="1"/>
  <c r="G83" i="1" s="1"/>
  <c r="H83" i="1" l="1"/>
  <c r="J83" i="1" s="1"/>
  <c r="G84" i="1" s="1"/>
  <c r="H84" i="1" s="1"/>
  <c r="J84" i="1" s="1"/>
  <c r="G85" i="1" s="1"/>
  <c r="H85" i="1" l="1"/>
  <c r="J85" i="1" s="1"/>
  <c r="G86" i="1" s="1"/>
  <c r="H86" i="1" l="1"/>
  <c r="J86" i="1" s="1"/>
  <c r="G87" i="1" l="1"/>
  <c r="H87" i="1" s="1"/>
  <c r="J87" i="1" s="1"/>
  <c r="G88" i="1" l="1"/>
  <c r="H88" i="1" s="1"/>
  <c r="J88" i="1"/>
  <c r="G89" i="1" l="1"/>
  <c r="H89" i="1" s="1"/>
  <c r="J89" i="1"/>
  <c r="G90" i="1" l="1"/>
  <c r="H90" i="1" s="1"/>
  <c r="J90" i="1"/>
  <c r="G91" i="1" l="1"/>
  <c r="H91" i="1" s="1"/>
  <c r="J91" i="1" s="1"/>
  <c r="G92" i="1" l="1"/>
  <c r="H92" i="1" s="1"/>
  <c r="J92" i="1" s="1"/>
  <c r="G93" i="1" l="1"/>
  <c r="H93" i="1" s="1"/>
  <c r="J93" i="1" s="1"/>
  <c r="G94" i="1" l="1"/>
  <c r="H94" i="1" s="1"/>
  <c r="J94" i="1"/>
  <c r="G96" i="1" s="1"/>
  <c r="H96" i="1" l="1"/>
  <c r="J96" i="1" s="1"/>
  <c r="G97" i="1" s="1"/>
  <c r="H97" i="1" s="1"/>
  <c r="J97" i="1" s="1"/>
  <c r="G98" i="1" s="1"/>
  <c r="H98" i="1" l="1"/>
  <c r="J98" i="1" s="1"/>
  <c r="G99" i="1" l="1"/>
  <c r="H99" i="1" s="1"/>
  <c r="J99" i="1" s="1"/>
  <c r="G100" i="1" l="1"/>
  <c r="H100" i="1" s="1"/>
  <c r="J100" i="1"/>
  <c r="G101" i="1" l="1"/>
  <c r="H101" i="1" s="1"/>
  <c r="J101" i="1" s="1"/>
  <c r="G102" i="1" l="1"/>
  <c r="H102" i="1" s="1"/>
  <c r="J102" i="1"/>
  <c r="G103" i="1" l="1"/>
  <c r="H103" i="1" s="1"/>
  <c r="J103" i="1"/>
  <c r="G104" i="1" l="1"/>
  <c r="H104" i="1" s="1"/>
  <c r="J104" i="1"/>
  <c r="G105" i="1" l="1"/>
  <c r="H105" i="1" s="1"/>
  <c r="J105" i="1" s="1"/>
  <c r="G106" i="1" l="1"/>
  <c r="H106" i="1" s="1"/>
  <c r="J106" i="1" s="1"/>
  <c r="G107" i="1" l="1"/>
  <c r="H107" i="1" s="1"/>
  <c r="J107" i="1"/>
  <c r="G109" i="1" s="1"/>
  <c r="H109" i="1" l="1"/>
  <c r="J109" i="1" s="1"/>
  <c r="G110" i="1" l="1"/>
  <c r="H110" i="1" s="1"/>
  <c r="J110" i="1"/>
  <c r="G111" i="1" l="1"/>
  <c r="H111" i="1" s="1"/>
  <c r="J111" i="1"/>
  <c r="G112" i="1" l="1"/>
  <c r="H112" i="1" s="1"/>
  <c r="J112" i="1" s="1"/>
  <c r="G113" i="1" l="1"/>
  <c r="H113" i="1" s="1"/>
  <c r="J113" i="1"/>
  <c r="G114" i="1" l="1"/>
  <c r="H114" i="1" s="1"/>
  <c r="J114" i="1"/>
  <c r="G115" i="1" l="1"/>
  <c r="H115" i="1" s="1"/>
  <c r="J115" i="1"/>
  <c r="G116" i="1" l="1"/>
  <c r="H116" i="1" s="1"/>
  <c r="J116" i="1"/>
  <c r="G117" i="1" l="1"/>
  <c r="H117" i="1" s="1"/>
  <c r="J117" i="1" s="1"/>
  <c r="G118" i="1" l="1"/>
  <c r="H118" i="1" s="1"/>
  <c r="J118" i="1"/>
  <c r="G119" i="1" l="1"/>
  <c r="H119" i="1" s="1"/>
  <c r="J119" i="1"/>
  <c r="G120" i="1" l="1"/>
  <c r="H120" i="1" s="1"/>
  <c r="J120" i="1" s="1"/>
  <c r="G122" i="1" l="1"/>
  <c r="H122" i="1" s="1"/>
  <c r="J122" i="1"/>
  <c r="G123" i="1" l="1"/>
  <c r="H123" i="1" s="1"/>
  <c r="J123" i="1"/>
  <c r="G124" i="1" l="1"/>
  <c r="H124" i="1" s="1"/>
  <c r="J124" i="1" s="1"/>
  <c r="G125" i="1" l="1"/>
  <c r="H125" i="1" s="1"/>
  <c r="J125" i="1" s="1"/>
  <c r="G126" i="1" l="1"/>
  <c r="H126" i="1" s="1"/>
  <c r="J126" i="1"/>
  <c r="G127" i="1" l="1"/>
  <c r="H127" i="1" s="1"/>
  <c r="J127" i="1"/>
  <c r="G128" i="1" l="1"/>
  <c r="H128" i="1" s="1"/>
  <c r="J128" i="1"/>
  <c r="G129" i="1" l="1"/>
  <c r="H129" i="1" s="1"/>
  <c r="J129" i="1"/>
  <c r="G130" i="1" l="1"/>
  <c r="H130" i="1" s="1"/>
  <c r="J130" i="1"/>
  <c r="G131" i="1" l="1"/>
  <c r="H131" i="1" s="1"/>
  <c r="J131" i="1"/>
  <c r="G132" i="1" l="1"/>
  <c r="H132" i="1" s="1"/>
  <c r="J132" i="1" s="1"/>
  <c r="G133" i="1" l="1"/>
  <c r="H133" i="1" s="1"/>
  <c r="J133" i="1" s="1"/>
  <c r="G135" i="1" l="1"/>
  <c r="H135" i="1" s="1"/>
  <c r="J135" i="1"/>
  <c r="G136" i="1" l="1"/>
  <c r="H136" i="1" s="1"/>
  <c r="J136" i="1"/>
  <c r="G137" i="1" l="1"/>
  <c r="H137" i="1" s="1"/>
  <c r="J137" i="1"/>
  <c r="G138" i="1" l="1"/>
  <c r="H138" i="1" s="1"/>
  <c r="J138" i="1"/>
  <c r="G139" i="1" l="1"/>
  <c r="H139" i="1" s="1"/>
  <c r="J139" i="1"/>
  <c r="G140" i="1" l="1"/>
  <c r="H140" i="1" s="1"/>
  <c r="J140" i="1"/>
  <c r="G141" i="1" l="1"/>
  <c r="H141" i="1" s="1"/>
  <c r="J141" i="1"/>
  <c r="G142" i="1" l="1"/>
  <c r="H142" i="1" s="1"/>
  <c r="J142" i="1"/>
  <c r="G143" i="1" l="1"/>
  <c r="H143" i="1" s="1"/>
  <c r="J143" i="1"/>
  <c r="G144" i="1" l="1"/>
  <c r="H144" i="1" s="1"/>
  <c r="J144" i="1"/>
  <c r="G145" i="1" l="1"/>
  <c r="H145" i="1" s="1"/>
  <c r="J145" i="1"/>
  <c r="G146" i="1" l="1"/>
  <c r="H146" i="1" s="1"/>
  <c r="J146" i="1"/>
  <c r="G148" i="1" l="1"/>
  <c r="H148" i="1" s="1"/>
  <c r="J148" i="1" s="1"/>
  <c r="G149" i="1" s="1"/>
  <c r="H149" i="1" s="1"/>
  <c r="J149" i="1" s="1"/>
  <c r="G150" i="1" s="1"/>
  <c r="H150" i="1" l="1"/>
  <c r="J150" i="1" s="1"/>
  <c r="G151" i="1" l="1"/>
  <c r="H151" i="1" s="1"/>
  <c r="J151" i="1"/>
  <c r="G152" i="1" l="1"/>
  <c r="H152" i="1" s="1"/>
  <c r="J152" i="1" s="1"/>
  <c r="G153" i="1" l="1"/>
  <c r="H153" i="1" s="1"/>
  <c r="J153" i="1"/>
  <c r="G154" i="1" l="1"/>
  <c r="H154" i="1" s="1"/>
  <c r="J154" i="1" s="1"/>
  <c r="G155" i="1" l="1"/>
  <c r="H155" i="1" s="1"/>
  <c r="J155" i="1" s="1"/>
  <c r="G156" i="1" l="1"/>
  <c r="H156" i="1" s="1"/>
  <c r="J156" i="1"/>
  <c r="G157" i="1" l="1"/>
  <c r="H157" i="1" s="1"/>
  <c r="J157" i="1" s="1"/>
  <c r="G158" i="1" l="1"/>
  <c r="H158" i="1" s="1"/>
  <c r="J158" i="1" s="1"/>
  <c r="G159" i="1" l="1"/>
  <c r="H159" i="1" s="1"/>
  <c r="J159" i="1" s="1"/>
  <c r="G161" i="1" s="1"/>
  <c r="H161" i="1" l="1"/>
  <c r="J161" i="1" s="1"/>
  <c r="G162" i="1" s="1"/>
  <c r="H162" i="1" s="1"/>
  <c r="J162" i="1" s="1"/>
  <c r="G163" i="1" s="1"/>
  <c r="H163" i="1" l="1"/>
  <c r="J163" i="1" s="1"/>
  <c r="G164" i="1" l="1"/>
  <c r="H164" i="1" s="1"/>
  <c r="J164" i="1" s="1"/>
  <c r="G165" i="1" l="1"/>
  <c r="H165" i="1" s="1"/>
  <c r="J165" i="1"/>
  <c r="G166" i="1" l="1"/>
  <c r="H166" i="1" s="1"/>
  <c r="J166" i="1" s="1"/>
  <c r="G167" i="1" l="1"/>
  <c r="H167" i="1" s="1"/>
  <c r="J167" i="1"/>
  <c r="G168" i="1" l="1"/>
  <c r="H168" i="1" s="1"/>
  <c r="J168" i="1" s="1"/>
  <c r="G169" i="1" l="1"/>
  <c r="H169" i="1" s="1"/>
  <c r="J169" i="1" s="1"/>
  <c r="G170" i="1" l="1"/>
  <c r="H170" i="1" s="1"/>
  <c r="J170" i="1" s="1"/>
  <c r="G171" i="1" l="1"/>
  <c r="H171" i="1" s="1"/>
  <c r="J171" i="1"/>
  <c r="G172" i="1" l="1"/>
  <c r="H172" i="1" s="1"/>
  <c r="J172" i="1"/>
  <c r="G174" i="1" s="1"/>
  <c r="H174" i="1" l="1"/>
  <c r="J174" i="1" s="1"/>
  <c r="G175" i="1" s="1"/>
  <c r="H175" i="1" s="1"/>
  <c r="J175" i="1" s="1"/>
  <c r="G176" i="1" s="1"/>
  <c r="H176" i="1" l="1"/>
  <c r="J176" i="1" s="1"/>
  <c r="G177" i="1" l="1"/>
  <c r="H177" i="1" s="1"/>
  <c r="J177" i="1" s="1"/>
  <c r="G178" i="1" l="1"/>
  <c r="H178" i="1" s="1"/>
  <c r="J178" i="1"/>
  <c r="G179" i="1" l="1"/>
  <c r="H179" i="1" s="1"/>
  <c r="J179" i="1"/>
  <c r="G180" i="1" l="1"/>
  <c r="H180" i="1" s="1"/>
  <c r="J180" i="1"/>
  <c r="G181" i="1" l="1"/>
  <c r="H181" i="1" s="1"/>
  <c r="J181" i="1" s="1"/>
  <c r="G182" i="1" l="1"/>
  <c r="H182" i="1" s="1"/>
  <c r="J182" i="1" s="1"/>
  <c r="G183" i="1" l="1"/>
  <c r="H183" i="1" s="1"/>
  <c r="J183" i="1"/>
  <c r="G184" i="1" l="1"/>
  <c r="H184" i="1" s="1"/>
  <c r="J184" i="1" s="1"/>
  <c r="G185" i="1" l="1"/>
  <c r="H185" i="1" s="1"/>
  <c r="J185" i="1"/>
  <c r="G187" i="1" s="1"/>
  <c r="H187" i="1" l="1"/>
  <c r="J187" i="1" s="1"/>
  <c r="G188" i="1" s="1"/>
  <c r="H188" i="1" s="1"/>
  <c r="J188" i="1" s="1"/>
  <c r="G189" i="1" s="1"/>
  <c r="H189" i="1" l="1"/>
  <c r="J189" i="1" s="1"/>
  <c r="G190" i="1" l="1"/>
  <c r="H190" i="1" s="1"/>
  <c r="J190" i="1"/>
  <c r="G191" i="1" l="1"/>
  <c r="H191" i="1" s="1"/>
  <c r="J191" i="1" s="1"/>
  <c r="G192" i="1" l="1"/>
  <c r="H192" i="1" s="1"/>
  <c r="J192" i="1"/>
  <c r="G193" i="1" l="1"/>
  <c r="H193" i="1" s="1"/>
  <c r="J193" i="1"/>
  <c r="G194" i="1" s="1"/>
  <c r="H194" i="1" s="1"/>
  <c r="J194" i="1" s="1"/>
</calcChain>
</file>

<file path=xl/sharedStrings.xml><?xml version="1.0" encoding="utf-8"?>
<sst xmlns="http://schemas.openxmlformats.org/spreadsheetml/2006/main" count="211" uniqueCount="57">
  <si>
    <t>Sale Price</t>
  </si>
  <si>
    <t>Down Payment</t>
  </si>
  <si>
    <t>Loan Amount</t>
  </si>
  <si>
    <t>Annual Interest Rate</t>
  </si>
  <si>
    <t>Remaining Balance</t>
  </si>
  <si>
    <t>Date Paid</t>
  </si>
  <si>
    <t>Taxes and Ins</t>
  </si>
  <si>
    <t>Annual Taxes</t>
  </si>
  <si>
    <t>Annual Insurance</t>
  </si>
  <si>
    <t>P&amp;I Payment</t>
  </si>
  <si>
    <t>Total Payment</t>
  </si>
  <si>
    <t>Mthly Pmt at 25%</t>
  </si>
  <si>
    <t>Pierce Cabin - Payment Spreadsheet</t>
  </si>
  <si>
    <t>Interest Breakdown</t>
  </si>
  <si>
    <t>Principal Breakdown</t>
  </si>
  <si>
    <t>Pierce Cabin - 2017 Payment Summary</t>
  </si>
  <si>
    <t>Total Principal Paid</t>
  </si>
  <si>
    <t>Total Interest Paid</t>
  </si>
  <si>
    <t>Total Taxes and Insurance Paid</t>
  </si>
  <si>
    <t>2017 Summary</t>
  </si>
  <si>
    <t>Mthly Interest</t>
  </si>
  <si>
    <t>Mthly Pmt (15 year term)</t>
  </si>
  <si>
    <t>Month</t>
  </si>
  <si>
    <t>Total Paid in 2017</t>
  </si>
  <si>
    <t>Remaining Loan Balance at year-end</t>
  </si>
  <si>
    <t>NA</t>
  </si>
  <si>
    <t>Pierce Cabin - 2019 Payment Summary</t>
  </si>
  <si>
    <t>2019 Summary</t>
  </si>
  <si>
    <t>Total Paid in 2019</t>
  </si>
  <si>
    <t>Pierce Cabin - 2018 Payment Summary</t>
  </si>
  <si>
    <t>2018 Summary</t>
  </si>
  <si>
    <t>New Mthly Interest May 2020</t>
  </si>
  <si>
    <t>New Mthly Pmt May 2020 (12 year term)</t>
  </si>
  <si>
    <t>Extra Principal</t>
  </si>
  <si>
    <r>
      <t xml:space="preserve">May - </t>
    </r>
    <r>
      <rPr>
        <sz val="11"/>
        <color rgb="FFFF0000"/>
        <rFont val="Calibri"/>
        <family val="2"/>
        <scheme val="minor"/>
      </rPr>
      <t>Refi</t>
    </r>
  </si>
  <si>
    <t>Refinanced May 2020 - New Interest Rate</t>
  </si>
  <si>
    <t>August</t>
  </si>
  <si>
    <t>Sept</t>
  </si>
  <si>
    <t>Oct</t>
  </si>
  <si>
    <t>Nov</t>
  </si>
  <si>
    <t>Dec</t>
  </si>
  <si>
    <t>Jan</t>
  </si>
  <si>
    <t>Feb</t>
  </si>
  <si>
    <t>2020 Summary</t>
  </si>
  <si>
    <t>Total Paid in 2020</t>
  </si>
  <si>
    <t>May - Refi</t>
  </si>
  <si>
    <t xml:space="preserve"> </t>
  </si>
  <si>
    <t>Pierce Cabin - 2020 Payment Summary</t>
  </si>
  <si>
    <t>March</t>
  </si>
  <si>
    <t>April</t>
  </si>
  <si>
    <t>May</t>
  </si>
  <si>
    <t>June</t>
  </si>
  <si>
    <t>July</t>
  </si>
  <si>
    <t>2021 Summary</t>
  </si>
  <si>
    <t>Total Paid in 2021</t>
  </si>
  <si>
    <t>Pierce Cabin - 2021 Payment Summary</t>
  </si>
  <si>
    <t>Total Paid Since Loan 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</si>
</sst>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Fill="1"/>
    <xf numFmtId="10" fontId="0" fillId="0" borderId="1" xfId="2" applyNumberFormat="1" applyFont="1" applyBorder="1" applyAlignment="1">
      <alignment horizontal="right"/>
    </xf>
    <xf numFmtId="14" fontId="0" fillId="0" borderId="0" xfId="0" applyNumberForma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0" xfId="0" applyNumberFormat="1" applyFill="1" applyBorder="1" applyAlignment="1">
      <alignment horizontal="center"/>
    </xf>
    <xf numFmtId="44" fontId="0" fillId="0" borderId="13" xfId="0" applyNumberFormat="1" applyBorder="1"/>
    <xf numFmtId="44" fontId="0" fillId="0" borderId="20" xfId="0" applyNumberFormat="1" applyBorder="1"/>
    <xf numFmtId="8" fontId="0" fillId="0" borderId="0" xfId="0" applyNumberFormat="1"/>
    <xf numFmtId="44" fontId="0" fillId="0" borderId="24" xfId="0" applyNumberFormat="1" applyBorder="1"/>
    <xf numFmtId="44" fontId="4" fillId="0" borderId="11" xfId="0" applyNumberFormat="1" applyFont="1" applyBorder="1"/>
    <xf numFmtId="44" fontId="4" fillId="0" borderId="16" xfId="0" applyNumberFormat="1" applyFont="1" applyBorder="1"/>
    <xf numFmtId="164" fontId="0" fillId="0" borderId="1" xfId="2" applyNumberFormat="1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44" fontId="5" fillId="0" borderId="1" xfId="1" applyFont="1" applyBorder="1" applyAlignment="1">
      <alignment horizontal="center"/>
    </xf>
    <xf numFmtId="10" fontId="5" fillId="0" borderId="2" xfId="2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0" fontId="5" fillId="0" borderId="1" xfId="2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left"/>
    </xf>
    <xf numFmtId="44" fontId="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44" fontId="4" fillId="0" borderId="27" xfId="0" applyNumberFormat="1" applyFont="1" applyBorder="1"/>
    <xf numFmtId="44" fontId="7" fillId="0" borderId="1" xfId="1" applyFon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2" fillId="0" borderId="2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3" borderId="6" xfId="0" applyNumberFormat="1" applyFill="1" applyBorder="1" applyAlignment="1">
      <alignment horizontal="center"/>
    </xf>
    <xf numFmtId="44" fontId="0" fillId="3" borderId="8" xfId="0" applyNumberForma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7"/>
  <sheetViews>
    <sheetView tabSelected="1" topLeftCell="A55" workbookViewId="0">
      <selection activeCell="A71" sqref="A71"/>
    </sheetView>
  </sheetViews>
  <sheetFormatPr defaultRowHeight="14.5" x14ac:dyDescent="0.35"/>
  <cols>
    <col min="1" max="1" width="15.1796875" style="9" bestFit="1" customWidth="1"/>
    <col min="2" max="2" width="11.54296875" style="9" bestFit="1" customWidth="1"/>
    <col min="3" max="3" width="13.1796875" style="9" bestFit="1" customWidth="1"/>
    <col min="4" max="4" width="13.1796875" style="9" customWidth="1"/>
    <col min="5" max="5" width="13.54296875" style="9" bestFit="1" customWidth="1"/>
    <col min="6" max="6" width="21.7265625" style="9" customWidth="1"/>
    <col min="7" max="7" width="19" style="9" bestFit="1" customWidth="1"/>
    <col min="8" max="8" width="20.1796875" style="9" bestFit="1" customWidth="1"/>
    <col min="9" max="9" width="17.26953125" style="9" bestFit="1" customWidth="1"/>
    <col min="10" max="10" width="18.81640625" style="9" bestFit="1" customWidth="1"/>
    <col min="12" max="12" width="11.54296875" bestFit="1" customWidth="1"/>
  </cols>
  <sheetData>
    <row r="1" spans="1:12" ht="19" thickBot="1" x14ac:dyDescent="0.5">
      <c r="A1" s="65" t="s">
        <v>12</v>
      </c>
      <c r="B1" s="66"/>
      <c r="C1" s="66"/>
      <c r="D1" s="66"/>
      <c r="E1" s="66"/>
      <c r="F1" s="66"/>
      <c r="G1" s="66"/>
      <c r="H1" s="66"/>
      <c r="I1" s="66"/>
      <c r="J1" s="67"/>
    </row>
    <row r="2" spans="1:12" x14ac:dyDescent="0.35">
      <c r="A2" s="13" t="s">
        <v>0</v>
      </c>
      <c r="B2" s="4">
        <v>50000</v>
      </c>
      <c r="C2" s="68"/>
      <c r="D2" s="35"/>
      <c r="E2" s="76" t="s">
        <v>3</v>
      </c>
      <c r="F2" s="76"/>
      <c r="G2" s="44">
        <v>3.875E-2</v>
      </c>
      <c r="H2" s="70"/>
      <c r="I2" s="13" t="s">
        <v>7</v>
      </c>
      <c r="J2" s="4">
        <v>2600</v>
      </c>
    </row>
    <row r="3" spans="1:12" x14ac:dyDescent="0.35">
      <c r="A3" s="34"/>
      <c r="B3" s="4"/>
      <c r="C3" s="68"/>
      <c r="D3" s="35"/>
      <c r="E3" s="73" t="s">
        <v>35</v>
      </c>
      <c r="F3" s="74"/>
      <c r="G3" s="39">
        <v>2.2499999999999999E-2</v>
      </c>
      <c r="H3" s="71"/>
      <c r="I3" s="34"/>
      <c r="J3" s="4"/>
    </row>
    <row r="4" spans="1:12" x14ac:dyDescent="0.35">
      <c r="A4" s="14" t="s">
        <v>1</v>
      </c>
      <c r="B4" s="5">
        <v>0</v>
      </c>
      <c r="C4" s="69"/>
      <c r="D4" s="36"/>
      <c r="E4" s="75" t="s">
        <v>20</v>
      </c>
      <c r="F4" s="75"/>
      <c r="G4" s="6">
        <f>G2/12</f>
        <v>3.2291666666666666E-3</v>
      </c>
      <c r="H4" s="71"/>
      <c r="I4" s="14" t="s">
        <v>8</v>
      </c>
      <c r="J4" s="5">
        <v>1170</v>
      </c>
    </row>
    <row r="5" spans="1:12" x14ac:dyDescent="0.35">
      <c r="A5" s="14" t="s">
        <v>2</v>
      </c>
      <c r="B5" s="5">
        <f>B2-B4</f>
        <v>50000</v>
      </c>
      <c r="C5" s="69"/>
      <c r="D5" s="36"/>
      <c r="E5" s="75" t="s">
        <v>21</v>
      </c>
      <c r="F5" s="75"/>
      <c r="G5" s="5">
        <v>366.84</v>
      </c>
      <c r="H5" s="72"/>
      <c r="I5" s="14" t="s">
        <v>11</v>
      </c>
      <c r="J5" s="5">
        <f>((J2+J4)*25%)/12</f>
        <v>78.541666666666671</v>
      </c>
    </row>
    <row r="6" spans="1:12" x14ac:dyDescent="0.35">
      <c r="A6" s="33"/>
      <c r="B6" s="5"/>
      <c r="C6" s="36"/>
      <c r="D6" s="43"/>
      <c r="E6" s="73" t="s">
        <v>32</v>
      </c>
      <c r="F6" s="74"/>
      <c r="G6" s="38">
        <v>333.06</v>
      </c>
      <c r="H6" s="37"/>
      <c r="I6" s="33"/>
      <c r="J6" s="5"/>
    </row>
    <row r="7" spans="1:12" x14ac:dyDescent="0.35">
      <c r="A7" s="33"/>
      <c r="B7" s="5"/>
      <c r="C7" s="36"/>
      <c r="D7" s="43"/>
      <c r="E7" s="40" t="s">
        <v>31</v>
      </c>
      <c r="F7" s="41"/>
      <c r="G7" s="42">
        <f>G3/12</f>
        <v>1.8749999999999999E-3</v>
      </c>
      <c r="H7" s="37"/>
      <c r="I7" s="33"/>
      <c r="J7" s="5"/>
    </row>
    <row r="8" spans="1:12" x14ac:dyDescent="0.35">
      <c r="A8" s="3" t="s">
        <v>5</v>
      </c>
      <c r="B8" s="3" t="s">
        <v>22</v>
      </c>
      <c r="C8" s="3" t="s">
        <v>9</v>
      </c>
      <c r="D8" s="3" t="s">
        <v>33</v>
      </c>
      <c r="E8" s="3" t="s">
        <v>6</v>
      </c>
      <c r="F8" s="3" t="s">
        <v>10</v>
      </c>
      <c r="G8" s="3" t="s">
        <v>13</v>
      </c>
      <c r="H8" s="3" t="s">
        <v>14</v>
      </c>
      <c r="I8" s="3"/>
      <c r="J8" s="3" t="s">
        <v>4</v>
      </c>
      <c r="L8" s="26"/>
    </row>
    <row r="9" spans="1:12" x14ac:dyDescent="0.35">
      <c r="A9" s="15">
        <v>42863</v>
      </c>
      <c r="B9" s="7">
        <v>42856</v>
      </c>
      <c r="C9" s="5">
        <f>$G$5</f>
        <v>366.84</v>
      </c>
      <c r="D9" s="5">
        <v>4.62</v>
      </c>
      <c r="E9" s="5">
        <f>$J$5</f>
        <v>78.541666666666671</v>
      </c>
      <c r="F9" s="16">
        <f>C9+D9+E9</f>
        <v>450.00166666666667</v>
      </c>
      <c r="G9" s="5">
        <f>B5*G4</f>
        <v>161.45833333333334</v>
      </c>
      <c r="H9" s="5">
        <f>F9-G9-E9</f>
        <v>210.00166666666661</v>
      </c>
      <c r="I9" s="5"/>
      <c r="J9" s="17">
        <f>B5-H9</f>
        <v>49789.998333333337</v>
      </c>
    </row>
    <row r="10" spans="1:12" x14ac:dyDescent="0.35">
      <c r="A10" s="15">
        <v>42891</v>
      </c>
      <c r="B10" s="7">
        <v>42887</v>
      </c>
      <c r="C10" s="5">
        <f t="shared" ref="C10:C47" si="0">$G$5</f>
        <v>366.84</v>
      </c>
      <c r="D10" s="5">
        <v>4.62</v>
      </c>
      <c r="E10" s="5">
        <f t="shared" ref="E10:E78" si="1">$J$5</f>
        <v>78.541666666666671</v>
      </c>
      <c r="F10" s="16">
        <f t="shared" ref="F10:F16" si="2">C10+D10+E10</f>
        <v>450.00166666666667</v>
      </c>
      <c r="G10" s="5">
        <f>J9*$G$4</f>
        <v>160.7802029513889</v>
      </c>
      <c r="H10" s="5">
        <f t="shared" ref="H10:H73" si="3">F10-G10-E10</f>
        <v>210.67979704861108</v>
      </c>
      <c r="I10" s="5"/>
      <c r="J10" s="17">
        <f>J9-H10</f>
        <v>49579.318536284729</v>
      </c>
    </row>
    <row r="11" spans="1:12" x14ac:dyDescent="0.35">
      <c r="A11" s="15">
        <v>42919</v>
      </c>
      <c r="B11" s="7">
        <v>42917</v>
      </c>
      <c r="C11" s="5">
        <f t="shared" si="0"/>
        <v>366.84</v>
      </c>
      <c r="D11" s="5">
        <v>4.62</v>
      </c>
      <c r="E11" s="5">
        <f t="shared" si="1"/>
        <v>78.541666666666671</v>
      </c>
      <c r="F11" s="16">
        <f t="shared" si="2"/>
        <v>450.00166666666667</v>
      </c>
      <c r="G11" s="5">
        <f t="shared" ref="G11:G79" si="4">J10*$G$4</f>
        <v>160.09988277341944</v>
      </c>
      <c r="H11" s="5">
        <f t="shared" si="3"/>
        <v>211.36011722658054</v>
      </c>
      <c r="I11" s="5"/>
      <c r="J11" s="17">
        <f t="shared" ref="J11:J79" si="5">J10-H11</f>
        <v>49367.958419058152</v>
      </c>
    </row>
    <row r="12" spans="1:12" x14ac:dyDescent="0.35">
      <c r="A12" s="15">
        <v>42947</v>
      </c>
      <c r="B12" s="7">
        <v>42948</v>
      </c>
      <c r="C12" s="5">
        <f t="shared" si="0"/>
        <v>366.84</v>
      </c>
      <c r="D12" s="5">
        <v>4.62</v>
      </c>
      <c r="E12" s="5">
        <f t="shared" si="1"/>
        <v>78.541666666666671</v>
      </c>
      <c r="F12" s="16">
        <f t="shared" si="2"/>
        <v>450.00166666666667</v>
      </c>
      <c r="G12" s="5">
        <f t="shared" si="4"/>
        <v>159.41736572820861</v>
      </c>
      <c r="H12" s="5">
        <f t="shared" si="3"/>
        <v>212.04263427179137</v>
      </c>
      <c r="I12" s="5"/>
      <c r="J12" s="17">
        <f t="shared" si="5"/>
        <v>49155.915784786361</v>
      </c>
    </row>
    <row r="13" spans="1:12" x14ac:dyDescent="0.35">
      <c r="A13" s="15">
        <v>42975</v>
      </c>
      <c r="B13" s="7">
        <v>42979</v>
      </c>
      <c r="C13" s="5">
        <f t="shared" si="0"/>
        <v>366.84</v>
      </c>
      <c r="D13" s="5">
        <v>4.62</v>
      </c>
      <c r="E13" s="5">
        <f t="shared" si="1"/>
        <v>78.541666666666671</v>
      </c>
      <c r="F13" s="16">
        <f t="shared" si="2"/>
        <v>450.00166666666667</v>
      </c>
      <c r="G13" s="5">
        <f t="shared" si="4"/>
        <v>158.73264472170595</v>
      </c>
      <c r="H13" s="5">
        <f t="shared" si="3"/>
        <v>212.72735527829406</v>
      </c>
      <c r="I13" s="5"/>
      <c r="J13" s="17">
        <f t="shared" si="5"/>
        <v>48943.188429508067</v>
      </c>
    </row>
    <row r="14" spans="1:12" x14ac:dyDescent="0.35">
      <c r="A14" s="15">
        <v>43018</v>
      </c>
      <c r="B14" s="7">
        <v>43009</v>
      </c>
      <c r="C14" s="5">
        <f t="shared" si="0"/>
        <v>366.84</v>
      </c>
      <c r="D14" s="5">
        <v>4.62</v>
      </c>
      <c r="E14" s="5">
        <f t="shared" si="1"/>
        <v>78.541666666666671</v>
      </c>
      <c r="F14" s="16">
        <f t="shared" si="2"/>
        <v>450.00166666666667</v>
      </c>
      <c r="G14" s="5">
        <f t="shared" si="4"/>
        <v>158.04571263695314</v>
      </c>
      <c r="H14" s="5">
        <f t="shared" si="3"/>
        <v>213.41428736304687</v>
      </c>
      <c r="I14" s="5"/>
      <c r="J14" s="17">
        <f t="shared" si="5"/>
        <v>48729.774142145019</v>
      </c>
    </row>
    <row r="15" spans="1:12" x14ac:dyDescent="0.35">
      <c r="A15" s="15">
        <v>43046</v>
      </c>
      <c r="B15" s="7">
        <v>43040</v>
      </c>
      <c r="C15" s="5">
        <f t="shared" si="0"/>
        <v>366.84</v>
      </c>
      <c r="D15" s="5">
        <v>4.62</v>
      </c>
      <c r="E15" s="5">
        <f t="shared" si="1"/>
        <v>78.541666666666671</v>
      </c>
      <c r="F15" s="16">
        <f t="shared" si="2"/>
        <v>450.00166666666667</v>
      </c>
      <c r="G15" s="5">
        <f t="shared" si="4"/>
        <v>157.35656233400996</v>
      </c>
      <c r="H15" s="5">
        <f t="shared" si="3"/>
        <v>214.10343766599004</v>
      </c>
      <c r="I15" s="5"/>
      <c r="J15" s="17">
        <f t="shared" si="5"/>
        <v>48515.670704479031</v>
      </c>
    </row>
    <row r="16" spans="1:12" x14ac:dyDescent="0.35">
      <c r="A16" s="15">
        <v>43073</v>
      </c>
      <c r="B16" s="7">
        <v>43070</v>
      </c>
      <c r="C16" s="5">
        <f t="shared" si="0"/>
        <v>366.84</v>
      </c>
      <c r="D16" s="5">
        <v>4.62</v>
      </c>
      <c r="E16" s="5">
        <f t="shared" si="1"/>
        <v>78.541666666666671</v>
      </c>
      <c r="F16" s="16">
        <f t="shared" si="2"/>
        <v>450.00166666666667</v>
      </c>
      <c r="G16" s="5">
        <f t="shared" si="4"/>
        <v>156.66518664988021</v>
      </c>
      <c r="H16" s="5">
        <f t="shared" si="3"/>
        <v>214.7948133501198</v>
      </c>
      <c r="I16" s="5"/>
      <c r="J16" s="17">
        <f t="shared" si="5"/>
        <v>48300.875891128911</v>
      </c>
    </row>
    <row r="17" spans="1:10" ht="4.5" customHeight="1" x14ac:dyDescent="0.35">
      <c r="A17" s="62"/>
      <c r="B17" s="63"/>
      <c r="C17" s="63"/>
      <c r="D17" s="63"/>
      <c r="E17" s="63"/>
      <c r="F17" s="63"/>
      <c r="G17" s="63"/>
      <c r="H17" s="63"/>
      <c r="I17" s="63"/>
      <c r="J17" s="64"/>
    </row>
    <row r="18" spans="1:10" x14ac:dyDescent="0.35">
      <c r="A18" s="15">
        <v>43104</v>
      </c>
      <c r="B18" s="7">
        <v>43101</v>
      </c>
      <c r="C18" s="5">
        <f t="shared" si="0"/>
        <v>366.84</v>
      </c>
      <c r="D18" s="5">
        <v>4.62</v>
      </c>
      <c r="E18" s="5">
        <f t="shared" si="1"/>
        <v>78.541666666666671</v>
      </c>
      <c r="F18" s="16">
        <f t="shared" ref="F18:F29" si="6">C18+D18+E18</f>
        <v>450.00166666666667</v>
      </c>
      <c r="G18" s="5">
        <f>J16*$G$4</f>
        <v>155.97157839843712</v>
      </c>
      <c r="H18" s="5">
        <f t="shared" si="3"/>
        <v>215.48842160156283</v>
      </c>
      <c r="I18" s="5"/>
      <c r="J18" s="17">
        <f>J16-H18</f>
        <v>48085.387469527348</v>
      </c>
    </row>
    <row r="19" spans="1:10" x14ac:dyDescent="0.35">
      <c r="A19" s="15">
        <v>43143</v>
      </c>
      <c r="B19" s="7">
        <v>43132</v>
      </c>
      <c r="C19" s="5">
        <f t="shared" si="0"/>
        <v>366.84</v>
      </c>
      <c r="D19" s="5">
        <v>4.62</v>
      </c>
      <c r="E19" s="5">
        <f t="shared" si="1"/>
        <v>78.541666666666671</v>
      </c>
      <c r="F19" s="16">
        <f t="shared" si="6"/>
        <v>450.00166666666667</v>
      </c>
      <c r="G19" s="5">
        <f t="shared" si="4"/>
        <v>155.27573037034873</v>
      </c>
      <c r="H19" s="5">
        <f t="shared" si="3"/>
        <v>216.18426962965128</v>
      </c>
      <c r="I19" s="5"/>
      <c r="J19" s="17">
        <f t="shared" si="5"/>
        <v>47869.203199897696</v>
      </c>
    </row>
    <row r="20" spans="1:10" x14ac:dyDescent="0.35">
      <c r="A20" s="31" t="s">
        <v>25</v>
      </c>
      <c r="B20" s="7">
        <v>43160</v>
      </c>
      <c r="C20" s="5">
        <f t="shared" si="0"/>
        <v>366.84</v>
      </c>
      <c r="D20" s="5">
        <v>4.62</v>
      </c>
      <c r="E20" s="5">
        <f t="shared" si="1"/>
        <v>78.541666666666671</v>
      </c>
      <c r="F20" s="16">
        <f t="shared" si="6"/>
        <v>450.00166666666667</v>
      </c>
      <c r="G20" s="5">
        <f t="shared" si="4"/>
        <v>154.57763533300297</v>
      </c>
      <c r="H20" s="5">
        <f t="shared" si="3"/>
        <v>216.88236466699703</v>
      </c>
      <c r="I20" s="5"/>
      <c r="J20" s="17">
        <f t="shared" si="5"/>
        <v>47652.320835230697</v>
      </c>
    </row>
    <row r="21" spans="1:10" x14ac:dyDescent="0.35">
      <c r="A21" s="31" t="s">
        <v>25</v>
      </c>
      <c r="B21" s="7">
        <v>43191</v>
      </c>
      <c r="C21" s="5">
        <f t="shared" si="0"/>
        <v>366.84</v>
      </c>
      <c r="D21" s="5">
        <v>4.62</v>
      </c>
      <c r="E21" s="5">
        <f t="shared" si="1"/>
        <v>78.541666666666671</v>
      </c>
      <c r="F21" s="16">
        <f t="shared" si="6"/>
        <v>450.00166666666667</v>
      </c>
      <c r="G21" s="5">
        <f t="shared" si="4"/>
        <v>153.87728603043246</v>
      </c>
      <c r="H21" s="5">
        <f t="shared" si="3"/>
        <v>217.58271396956752</v>
      </c>
      <c r="I21" s="5"/>
      <c r="J21" s="17">
        <f t="shared" si="5"/>
        <v>47434.738121261129</v>
      </c>
    </row>
    <row r="22" spans="1:10" x14ac:dyDescent="0.35">
      <c r="A22" s="31" t="s">
        <v>25</v>
      </c>
      <c r="B22" s="7">
        <v>43221</v>
      </c>
      <c r="C22" s="5">
        <f t="shared" si="0"/>
        <v>366.84</v>
      </c>
      <c r="D22" s="5">
        <v>4.62</v>
      </c>
      <c r="E22" s="5">
        <f t="shared" si="1"/>
        <v>78.541666666666671</v>
      </c>
      <c r="F22" s="16">
        <f t="shared" si="6"/>
        <v>450.00166666666667</v>
      </c>
      <c r="G22" s="5">
        <f t="shared" si="4"/>
        <v>153.17467518323906</v>
      </c>
      <c r="H22" s="5">
        <f t="shared" si="3"/>
        <v>218.28532481676092</v>
      </c>
      <c r="I22" s="5"/>
      <c r="J22" s="17">
        <f t="shared" si="5"/>
        <v>47216.45279644437</v>
      </c>
    </row>
    <row r="23" spans="1:10" x14ac:dyDescent="0.35">
      <c r="A23" s="31" t="s">
        <v>25</v>
      </c>
      <c r="B23" s="7">
        <v>43252</v>
      </c>
      <c r="C23" s="5">
        <f t="shared" si="0"/>
        <v>366.84</v>
      </c>
      <c r="D23" s="5">
        <v>4.62</v>
      </c>
      <c r="E23" s="5">
        <f t="shared" si="1"/>
        <v>78.541666666666671</v>
      </c>
      <c r="F23" s="16">
        <f t="shared" si="6"/>
        <v>450.00166666666667</v>
      </c>
      <c r="G23" s="5">
        <f t="shared" si="4"/>
        <v>152.46979548851829</v>
      </c>
      <c r="H23" s="5">
        <f t="shared" si="3"/>
        <v>218.99020451148169</v>
      </c>
      <c r="I23" s="5"/>
      <c r="J23" s="17">
        <f t="shared" si="5"/>
        <v>46997.46259193289</v>
      </c>
    </row>
    <row r="24" spans="1:10" x14ac:dyDescent="0.35">
      <c r="A24" s="31" t="s">
        <v>25</v>
      </c>
      <c r="B24" s="7">
        <v>43282</v>
      </c>
      <c r="C24" s="5">
        <f t="shared" si="0"/>
        <v>366.84</v>
      </c>
      <c r="D24" s="5">
        <v>4.62</v>
      </c>
      <c r="E24" s="5">
        <f t="shared" si="1"/>
        <v>78.541666666666671</v>
      </c>
      <c r="F24" s="16">
        <f t="shared" si="6"/>
        <v>450.00166666666667</v>
      </c>
      <c r="G24" s="5">
        <f t="shared" si="4"/>
        <v>151.7626396197833</v>
      </c>
      <c r="H24" s="5">
        <f t="shared" si="3"/>
        <v>219.69736038021671</v>
      </c>
      <c r="I24" s="5"/>
      <c r="J24" s="17">
        <f t="shared" si="5"/>
        <v>46777.765231552672</v>
      </c>
    </row>
    <row r="25" spans="1:10" x14ac:dyDescent="0.35">
      <c r="A25" s="31" t="s">
        <v>25</v>
      </c>
      <c r="B25" s="7">
        <v>43313</v>
      </c>
      <c r="C25" s="5">
        <f t="shared" si="0"/>
        <v>366.84</v>
      </c>
      <c r="D25" s="5">
        <v>4.62</v>
      </c>
      <c r="E25" s="5">
        <f t="shared" si="1"/>
        <v>78.541666666666671</v>
      </c>
      <c r="F25" s="16">
        <f t="shared" si="6"/>
        <v>450.00166666666667</v>
      </c>
      <c r="G25" s="5">
        <f t="shared" si="4"/>
        <v>151.05320022688883</v>
      </c>
      <c r="H25" s="5">
        <f t="shared" si="3"/>
        <v>220.40679977311112</v>
      </c>
      <c r="I25" s="5"/>
      <c r="J25" s="17">
        <f t="shared" si="5"/>
        <v>46557.358431779561</v>
      </c>
    </row>
    <row r="26" spans="1:10" x14ac:dyDescent="0.35">
      <c r="A26" s="31" t="s">
        <v>25</v>
      </c>
      <c r="B26" s="7">
        <v>43344</v>
      </c>
      <c r="C26" s="5">
        <f t="shared" si="0"/>
        <v>366.84</v>
      </c>
      <c r="D26" s="5">
        <v>4.62</v>
      </c>
      <c r="E26" s="5">
        <f t="shared" si="1"/>
        <v>78.541666666666671</v>
      </c>
      <c r="F26" s="16">
        <f t="shared" si="6"/>
        <v>450.00166666666667</v>
      </c>
      <c r="G26" s="5">
        <f t="shared" si="4"/>
        <v>150.34146993595482</v>
      </c>
      <c r="H26" s="5">
        <f t="shared" si="3"/>
        <v>221.11853006404516</v>
      </c>
      <c r="I26" s="5"/>
      <c r="J26" s="17">
        <f t="shared" si="5"/>
        <v>46336.239901715518</v>
      </c>
    </row>
    <row r="27" spans="1:10" x14ac:dyDescent="0.35">
      <c r="A27" s="31" t="s">
        <v>25</v>
      </c>
      <c r="B27" s="7">
        <v>43374</v>
      </c>
      <c r="C27" s="5">
        <f t="shared" si="0"/>
        <v>366.84</v>
      </c>
      <c r="D27" s="5">
        <v>4.62</v>
      </c>
      <c r="E27" s="5">
        <f t="shared" si="1"/>
        <v>78.541666666666671</v>
      </c>
      <c r="F27" s="16">
        <f t="shared" si="6"/>
        <v>450.00166666666667</v>
      </c>
      <c r="G27" s="5">
        <f t="shared" si="4"/>
        <v>149.62744134928968</v>
      </c>
      <c r="H27" s="5">
        <f t="shared" si="3"/>
        <v>221.83255865071027</v>
      </c>
      <c r="I27" s="5"/>
      <c r="J27" s="17">
        <f t="shared" si="5"/>
        <v>46114.407343064806</v>
      </c>
    </row>
    <row r="28" spans="1:10" x14ac:dyDescent="0.35">
      <c r="A28" s="31" t="s">
        <v>25</v>
      </c>
      <c r="B28" s="7">
        <v>43405</v>
      </c>
      <c r="C28" s="5">
        <f t="shared" si="0"/>
        <v>366.84</v>
      </c>
      <c r="D28" s="5">
        <v>4.62</v>
      </c>
      <c r="E28" s="5">
        <f t="shared" si="1"/>
        <v>78.541666666666671</v>
      </c>
      <c r="F28" s="16">
        <f t="shared" si="6"/>
        <v>450.00166666666667</v>
      </c>
      <c r="G28" s="5">
        <f t="shared" si="4"/>
        <v>148.91110704531343</v>
      </c>
      <c r="H28" s="5">
        <f t="shared" si="3"/>
        <v>222.54889295468655</v>
      </c>
      <c r="I28" s="5"/>
      <c r="J28" s="17">
        <f t="shared" si="5"/>
        <v>45891.858450110121</v>
      </c>
    </row>
    <row r="29" spans="1:10" x14ac:dyDescent="0.35">
      <c r="A29" s="31" t="s">
        <v>25</v>
      </c>
      <c r="B29" s="7">
        <v>43435</v>
      </c>
      <c r="C29" s="5">
        <f t="shared" si="0"/>
        <v>366.84</v>
      </c>
      <c r="D29" s="5">
        <v>4.62</v>
      </c>
      <c r="E29" s="5">
        <f t="shared" si="1"/>
        <v>78.541666666666671</v>
      </c>
      <c r="F29" s="16">
        <f t="shared" si="6"/>
        <v>450.00166666666667</v>
      </c>
      <c r="G29" s="5">
        <f t="shared" si="4"/>
        <v>148.19245957848059</v>
      </c>
      <c r="H29" s="5">
        <f t="shared" si="3"/>
        <v>223.26754042151941</v>
      </c>
      <c r="I29" s="5"/>
      <c r="J29" s="17">
        <f t="shared" si="5"/>
        <v>45668.590909688603</v>
      </c>
    </row>
    <row r="30" spans="1:10" ht="4.5" customHeight="1" x14ac:dyDescent="0.35">
      <c r="A30" s="62"/>
      <c r="B30" s="63"/>
      <c r="C30" s="63"/>
      <c r="D30" s="63"/>
      <c r="E30" s="63"/>
      <c r="F30" s="63"/>
      <c r="G30" s="63"/>
      <c r="H30" s="63"/>
      <c r="I30" s="63"/>
      <c r="J30" s="64"/>
    </row>
    <row r="31" spans="1:10" x14ac:dyDescent="0.35">
      <c r="A31" s="15">
        <v>43480</v>
      </c>
      <c r="B31" s="7">
        <v>43466</v>
      </c>
      <c r="C31" s="5">
        <f t="shared" si="0"/>
        <v>366.84</v>
      </c>
      <c r="D31" s="5">
        <v>4.62</v>
      </c>
      <c r="E31" s="5">
        <f t="shared" si="1"/>
        <v>78.541666666666671</v>
      </c>
      <c r="F31" s="16">
        <f t="shared" ref="F31:F96" si="7">C31+D31+E31</f>
        <v>450.00166666666667</v>
      </c>
      <c r="G31" s="5">
        <f>J29*$G$4</f>
        <v>147.47149147920277</v>
      </c>
      <c r="H31" s="5">
        <f t="shared" si="3"/>
        <v>223.98850852079721</v>
      </c>
      <c r="I31" s="5"/>
      <c r="J31" s="17">
        <f>J29-H31</f>
        <v>45444.602401167802</v>
      </c>
    </row>
    <row r="32" spans="1:10" x14ac:dyDescent="0.35">
      <c r="A32" s="15">
        <v>43508</v>
      </c>
      <c r="B32" s="7">
        <v>43497</v>
      </c>
      <c r="C32" s="5">
        <f t="shared" si="0"/>
        <v>366.84</v>
      </c>
      <c r="D32" s="5">
        <v>4.62</v>
      </c>
      <c r="E32" s="5">
        <f t="shared" si="1"/>
        <v>78.541666666666671</v>
      </c>
      <c r="F32" s="16">
        <f t="shared" si="7"/>
        <v>450.00166666666667</v>
      </c>
      <c r="G32" s="5">
        <f t="shared" si="4"/>
        <v>146.74819525377103</v>
      </c>
      <c r="H32" s="5">
        <f t="shared" si="3"/>
        <v>224.71180474622895</v>
      </c>
      <c r="I32" s="5"/>
      <c r="J32" s="17">
        <f t="shared" si="5"/>
        <v>45219.890596421574</v>
      </c>
    </row>
    <row r="33" spans="1:10" s="1" customFormat="1" x14ac:dyDescent="0.35">
      <c r="A33" s="15">
        <v>43536</v>
      </c>
      <c r="B33" s="7">
        <v>43525</v>
      </c>
      <c r="C33" s="5">
        <f t="shared" si="0"/>
        <v>366.84</v>
      </c>
      <c r="D33" s="5">
        <v>4.62</v>
      </c>
      <c r="E33" s="5">
        <f t="shared" si="1"/>
        <v>78.541666666666671</v>
      </c>
      <c r="F33" s="16">
        <f t="shared" si="7"/>
        <v>450.00166666666667</v>
      </c>
      <c r="G33" s="5">
        <f t="shared" si="4"/>
        <v>146.02256338427799</v>
      </c>
      <c r="H33" s="5">
        <f t="shared" si="3"/>
        <v>225.43743661572199</v>
      </c>
      <c r="I33" s="5"/>
      <c r="J33" s="17">
        <f t="shared" si="5"/>
        <v>44994.453159805853</v>
      </c>
    </row>
    <row r="34" spans="1:10" x14ac:dyDescent="0.35">
      <c r="A34" s="15">
        <v>43564</v>
      </c>
      <c r="B34" s="7">
        <v>43556</v>
      </c>
      <c r="C34" s="5">
        <f t="shared" si="0"/>
        <v>366.84</v>
      </c>
      <c r="D34" s="5">
        <v>4.62</v>
      </c>
      <c r="E34" s="5">
        <f t="shared" si="1"/>
        <v>78.541666666666671</v>
      </c>
      <c r="F34" s="16">
        <f t="shared" si="7"/>
        <v>450.00166666666667</v>
      </c>
      <c r="G34" s="5">
        <f t="shared" si="4"/>
        <v>145.29458832853973</v>
      </c>
      <c r="H34" s="5">
        <f t="shared" si="3"/>
        <v>226.16541167146028</v>
      </c>
      <c r="I34" s="5"/>
      <c r="J34" s="17">
        <f t="shared" si="5"/>
        <v>44768.287748134389</v>
      </c>
    </row>
    <row r="35" spans="1:10" x14ac:dyDescent="0.35">
      <c r="A35" s="15">
        <v>43592</v>
      </c>
      <c r="B35" s="7">
        <v>43586</v>
      </c>
      <c r="C35" s="5">
        <f t="shared" si="0"/>
        <v>366.84</v>
      </c>
      <c r="D35" s="5">
        <v>4.62</v>
      </c>
      <c r="E35" s="5">
        <f t="shared" si="1"/>
        <v>78.541666666666671</v>
      </c>
      <c r="F35" s="16">
        <f t="shared" si="7"/>
        <v>450.00166666666667</v>
      </c>
      <c r="G35" s="5">
        <f t="shared" si="4"/>
        <v>144.56426252001731</v>
      </c>
      <c r="H35" s="5">
        <f t="shared" si="3"/>
        <v>226.89573747998264</v>
      </c>
      <c r="I35" s="5"/>
      <c r="J35" s="17">
        <f t="shared" si="5"/>
        <v>44541.39201065441</v>
      </c>
    </row>
    <row r="36" spans="1:10" x14ac:dyDescent="0.35">
      <c r="A36" s="15">
        <v>43620</v>
      </c>
      <c r="B36" s="7">
        <v>43617</v>
      </c>
      <c r="C36" s="5">
        <f t="shared" si="0"/>
        <v>366.84</v>
      </c>
      <c r="D36" s="5">
        <v>4.62</v>
      </c>
      <c r="E36" s="5">
        <f t="shared" si="1"/>
        <v>78.541666666666671</v>
      </c>
      <c r="F36" s="16">
        <f t="shared" si="7"/>
        <v>450.00166666666667</v>
      </c>
      <c r="G36" s="5">
        <f t="shared" si="4"/>
        <v>143.83157836773819</v>
      </c>
      <c r="H36" s="5">
        <f t="shared" si="3"/>
        <v>227.62842163226179</v>
      </c>
      <c r="I36" s="5"/>
      <c r="J36" s="17">
        <f t="shared" si="5"/>
        <v>44313.76358902215</v>
      </c>
    </row>
    <row r="37" spans="1:10" x14ac:dyDescent="0.35">
      <c r="A37" s="15">
        <v>43661</v>
      </c>
      <c r="B37" s="7">
        <v>43647</v>
      </c>
      <c r="C37" s="5">
        <f t="shared" si="0"/>
        <v>366.84</v>
      </c>
      <c r="D37" s="5">
        <v>4.62</v>
      </c>
      <c r="E37" s="5">
        <f t="shared" si="1"/>
        <v>78.541666666666671</v>
      </c>
      <c r="F37" s="16">
        <f t="shared" si="7"/>
        <v>450.00166666666667</v>
      </c>
      <c r="G37" s="5">
        <f t="shared" si="4"/>
        <v>143.09652825621737</v>
      </c>
      <c r="H37" s="5">
        <f t="shared" si="3"/>
        <v>228.36347174378261</v>
      </c>
      <c r="I37" s="5"/>
      <c r="J37" s="17">
        <f t="shared" si="5"/>
        <v>44085.400117278368</v>
      </c>
    </row>
    <row r="38" spans="1:10" x14ac:dyDescent="0.35">
      <c r="A38" s="15">
        <v>43689</v>
      </c>
      <c r="B38" s="7">
        <v>43678</v>
      </c>
      <c r="C38" s="5">
        <f t="shared" si="0"/>
        <v>366.84</v>
      </c>
      <c r="D38" s="5">
        <v>4.62</v>
      </c>
      <c r="E38" s="5">
        <f t="shared" si="1"/>
        <v>78.541666666666671</v>
      </c>
      <c r="F38" s="16">
        <f t="shared" si="7"/>
        <v>450.00166666666667</v>
      </c>
      <c r="G38" s="5">
        <f t="shared" si="4"/>
        <v>142.35910454537807</v>
      </c>
      <c r="H38" s="5">
        <f t="shared" si="3"/>
        <v>229.10089545462193</v>
      </c>
      <c r="I38" s="5"/>
      <c r="J38" s="17">
        <f t="shared" si="5"/>
        <v>43856.299221823749</v>
      </c>
    </row>
    <row r="39" spans="1:10" x14ac:dyDescent="0.35">
      <c r="A39" s="15">
        <v>43717</v>
      </c>
      <c r="B39" s="7">
        <v>43709</v>
      </c>
      <c r="C39" s="5">
        <f t="shared" si="0"/>
        <v>366.84</v>
      </c>
      <c r="D39" s="5">
        <v>4.62</v>
      </c>
      <c r="E39" s="5">
        <f t="shared" si="1"/>
        <v>78.541666666666671</v>
      </c>
      <c r="F39" s="16">
        <f t="shared" si="7"/>
        <v>450.00166666666667</v>
      </c>
      <c r="G39" s="5">
        <f t="shared" si="4"/>
        <v>141.61929957047252</v>
      </c>
      <c r="H39" s="5">
        <f t="shared" si="3"/>
        <v>229.84070042952743</v>
      </c>
      <c r="I39" s="5"/>
      <c r="J39" s="17">
        <f t="shared" si="5"/>
        <v>43626.458521394219</v>
      </c>
    </row>
    <row r="40" spans="1:10" x14ac:dyDescent="0.35">
      <c r="A40" s="15">
        <v>43745</v>
      </c>
      <c r="B40" s="7">
        <v>43739</v>
      </c>
      <c r="C40" s="5">
        <f t="shared" si="0"/>
        <v>366.84</v>
      </c>
      <c r="D40" s="5">
        <v>4.62</v>
      </c>
      <c r="E40" s="5">
        <f t="shared" si="1"/>
        <v>78.541666666666671</v>
      </c>
      <c r="F40" s="16">
        <f t="shared" si="7"/>
        <v>450.00166666666667</v>
      </c>
      <c r="G40" s="5">
        <f t="shared" si="4"/>
        <v>140.87710564200216</v>
      </c>
      <c r="H40" s="5">
        <f t="shared" si="3"/>
        <v>230.58289435799782</v>
      </c>
      <c r="I40" s="5"/>
      <c r="J40" s="17">
        <f t="shared" si="5"/>
        <v>43395.875627036221</v>
      </c>
    </row>
    <row r="41" spans="1:10" x14ac:dyDescent="0.35">
      <c r="A41" s="15">
        <v>43787</v>
      </c>
      <c r="B41" s="7">
        <v>43770</v>
      </c>
      <c r="C41" s="5">
        <f t="shared" si="0"/>
        <v>366.84</v>
      </c>
      <c r="D41" s="5">
        <v>4.62</v>
      </c>
      <c r="E41" s="5">
        <f t="shared" si="1"/>
        <v>78.541666666666671</v>
      </c>
      <c r="F41" s="16">
        <f t="shared" si="7"/>
        <v>450.00166666666667</v>
      </c>
      <c r="G41" s="5">
        <f t="shared" si="4"/>
        <v>140.1325150456378</v>
      </c>
      <c r="H41" s="5">
        <f t="shared" si="3"/>
        <v>231.32748495436221</v>
      </c>
      <c r="I41" s="5"/>
      <c r="J41" s="17">
        <f t="shared" si="5"/>
        <v>43164.548142081861</v>
      </c>
    </row>
    <row r="42" spans="1:10" x14ac:dyDescent="0.35">
      <c r="A42" s="15">
        <v>43816</v>
      </c>
      <c r="B42" s="7">
        <v>43800</v>
      </c>
      <c r="C42" s="5">
        <f t="shared" si="0"/>
        <v>366.84</v>
      </c>
      <c r="D42" s="5">
        <v>4.62</v>
      </c>
      <c r="E42" s="5">
        <f t="shared" si="1"/>
        <v>78.541666666666671</v>
      </c>
      <c r="F42" s="16">
        <f t="shared" si="7"/>
        <v>450.00166666666667</v>
      </c>
      <c r="G42" s="5">
        <f t="shared" si="4"/>
        <v>139.38552004213935</v>
      </c>
      <c r="H42" s="5">
        <f t="shared" si="3"/>
        <v>232.07447995786066</v>
      </c>
      <c r="I42" s="5"/>
      <c r="J42" s="17">
        <f t="shared" si="5"/>
        <v>42932.473662124001</v>
      </c>
    </row>
    <row r="43" spans="1:10" ht="4.5" customHeight="1" x14ac:dyDescent="0.35">
      <c r="A43" s="62"/>
      <c r="B43" s="63"/>
      <c r="C43" s="63"/>
      <c r="D43" s="63"/>
      <c r="E43" s="63"/>
      <c r="F43" s="63"/>
      <c r="G43" s="63"/>
      <c r="H43" s="63"/>
      <c r="I43" s="63"/>
      <c r="J43" s="64"/>
    </row>
    <row r="44" spans="1:10" x14ac:dyDescent="0.35">
      <c r="A44" s="15">
        <v>43843</v>
      </c>
      <c r="B44" s="7">
        <v>43831</v>
      </c>
      <c r="C44" s="5">
        <f t="shared" si="0"/>
        <v>366.84</v>
      </c>
      <c r="D44" s="5">
        <v>4.62</v>
      </c>
      <c r="E44" s="5">
        <f t="shared" si="1"/>
        <v>78.541666666666671</v>
      </c>
      <c r="F44" s="16">
        <f t="shared" si="7"/>
        <v>450.00166666666667</v>
      </c>
      <c r="G44" s="5">
        <f>J42*$G$4</f>
        <v>138.63611286727541</v>
      </c>
      <c r="H44" s="5">
        <f t="shared" si="3"/>
        <v>232.82388713272456</v>
      </c>
      <c r="I44" s="5"/>
      <c r="J44" s="17">
        <f>J42-H44</f>
        <v>42699.649774991274</v>
      </c>
    </row>
    <row r="45" spans="1:10" x14ac:dyDescent="0.35">
      <c r="A45" s="15">
        <v>43871</v>
      </c>
      <c r="B45" s="7">
        <v>43862</v>
      </c>
      <c r="C45" s="5">
        <f t="shared" si="0"/>
        <v>366.84</v>
      </c>
      <c r="D45" s="5">
        <v>4.62</v>
      </c>
      <c r="E45" s="5">
        <f t="shared" si="1"/>
        <v>78.541666666666671</v>
      </c>
      <c r="F45" s="16">
        <f t="shared" si="7"/>
        <v>450.00166666666667</v>
      </c>
      <c r="G45" s="5">
        <f t="shared" si="4"/>
        <v>137.88428573174266</v>
      </c>
      <c r="H45" s="5">
        <f t="shared" si="3"/>
        <v>233.57571426825729</v>
      </c>
      <c r="I45" s="5"/>
      <c r="J45" s="17">
        <f t="shared" si="5"/>
        <v>42466.074060723018</v>
      </c>
    </row>
    <row r="46" spans="1:10" x14ac:dyDescent="0.35">
      <c r="A46" s="15">
        <v>43900</v>
      </c>
      <c r="B46" s="7">
        <v>43891</v>
      </c>
      <c r="C46" s="5">
        <f t="shared" si="0"/>
        <v>366.84</v>
      </c>
      <c r="D46" s="5">
        <v>4.62</v>
      </c>
      <c r="E46" s="5">
        <f t="shared" si="1"/>
        <v>78.541666666666671</v>
      </c>
      <c r="F46" s="16">
        <f t="shared" si="7"/>
        <v>450.00166666666667</v>
      </c>
      <c r="G46" s="5">
        <f t="shared" si="4"/>
        <v>137.13003082108474</v>
      </c>
      <c r="H46" s="5">
        <f t="shared" si="3"/>
        <v>234.32996917891523</v>
      </c>
      <c r="I46" s="5"/>
      <c r="J46" s="17">
        <f t="shared" si="5"/>
        <v>42231.744091544104</v>
      </c>
    </row>
    <row r="47" spans="1:10" x14ac:dyDescent="0.35">
      <c r="A47" s="15">
        <v>43928</v>
      </c>
      <c r="B47" s="7">
        <v>43922</v>
      </c>
      <c r="C47" s="5">
        <f t="shared" si="0"/>
        <v>366.84</v>
      </c>
      <c r="D47" s="5">
        <v>4.62</v>
      </c>
      <c r="E47" s="5">
        <f t="shared" si="1"/>
        <v>78.541666666666671</v>
      </c>
      <c r="F47" s="16">
        <f t="shared" si="7"/>
        <v>450.00166666666667</v>
      </c>
      <c r="G47" s="5">
        <f t="shared" si="4"/>
        <v>136.37334029561117</v>
      </c>
      <c r="H47" s="5">
        <f t="shared" si="3"/>
        <v>235.08665970438881</v>
      </c>
      <c r="I47" s="5"/>
      <c r="J47" s="17">
        <f t="shared" si="5"/>
        <v>41996.657431839718</v>
      </c>
    </row>
    <row r="48" spans="1:10" x14ac:dyDescent="0.35">
      <c r="A48" s="31" t="s">
        <v>34</v>
      </c>
      <c r="B48" s="7">
        <v>43952</v>
      </c>
      <c r="C48" s="38">
        <f>$G$6</f>
        <v>333.06</v>
      </c>
      <c r="D48" s="38">
        <v>38.4</v>
      </c>
      <c r="E48" s="5">
        <f t="shared" si="1"/>
        <v>78.541666666666671</v>
      </c>
      <c r="F48" s="16">
        <f t="shared" si="7"/>
        <v>450.00166666666667</v>
      </c>
      <c r="G48" s="5">
        <f>J47*$G$7</f>
        <v>78.743732684699467</v>
      </c>
      <c r="H48" s="5">
        <f t="shared" si="3"/>
        <v>292.71626731530051</v>
      </c>
      <c r="I48" s="5"/>
      <c r="J48" s="17">
        <f t="shared" si="5"/>
        <v>41703.941164524418</v>
      </c>
    </row>
    <row r="49" spans="1:10" x14ac:dyDescent="0.35">
      <c r="A49" s="15">
        <v>43997</v>
      </c>
      <c r="B49" s="7">
        <v>43983</v>
      </c>
      <c r="C49" s="5">
        <f t="shared" ref="C49:C112" si="8">$G$6</f>
        <v>333.06</v>
      </c>
      <c r="D49" s="5">
        <v>38.4</v>
      </c>
      <c r="E49" s="5">
        <f t="shared" si="1"/>
        <v>78.541666666666671</v>
      </c>
      <c r="F49" s="16">
        <f t="shared" si="7"/>
        <v>450.00166666666667</v>
      </c>
      <c r="G49" s="5">
        <f t="shared" ref="G49:G55" si="9">J48*$G$7</f>
        <v>78.194889683483282</v>
      </c>
      <c r="H49" s="5">
        <f t="shared" si="3"/>
        <v>293.26511031651671</v>
      </c>
      <c r="I49" s="5"/>
      <c r="J49" s="17">
        <f t="shared" si="5"/>
        <v>41410.676054207899</v>
      </c>
    </row>
    <row r="50" spans="1:10" x14ac:dyDescent="0.35">
      <c r="A50" s="15">
        <v>44025</v>
      </c>
      <c r="B50" s="7">
        <v>44013</v>
      </c>
      <c r="C50" s="5">
        <f t="shared" si="8"/>
        <v>333.06</v>
      </c>
      <c r="D50" s="5">
        <v>38.4</v>
      </c>
      <c r="E50" s="5">
        <f t="shared" si="1"/>
        <v>78.541666666666671</v>
      </c>
      <c r="F50" s="16">
        <f t="shared" si="7"/>
        <v>450.00166666666667</v>
      </c>
      <c r="G50" s="5">
        <f t="shared" si="9"/>
        <v>77.645017601639807</v>
      </c>
      <c r="H50" s="5">
        <f t="shared" si="3"/>
        <v>293.8149823983602</v>
      </c>
      <c r="I50" s="5"/>
      <c r="J50" s="17">
        <f t="shared" si="5"/>
        <v>41116.861071809537</v>
      </c>
    </row>
    <row r="51" spans="1:10" x14ac:dyDescent="0.35">
      <c r="A51" s="31" t="s">
        <v>36</v>
      </c>
      <c r="B51" s="7">
        <v>44044</v>
      </c>
      <c r="C51" s="5">
        <f t="shared" si="8"/>
        <v>333.06</v>
      </c>
      <c r="D51" s="5">
        <v>38.4</v>
      </c>
      <c r="E51" s="5">
        <f t="shared" si="1"/>
        <v>78.541666666666671</v>
      </c>
      <c r="F51" s="16">
        <f t="shared" si="7"/>
        <v>450.00166666666667</v>
      </c>
      <c r="G51" s="5">
        <f t="shared" si="9"/>
        <v>77.094114509642878</v>
      </c>
      <c r="H51" s="5">
        <f t="shared" si="3"/>
        <v>294.36588549035713</v>
      </c>
      <c r="I51" s="5"/>
      <c r="J51" s="17">
        <f t="shared" si="5"/>
        <v>40822.495186319182</v>
      </c>
    </row>
    <row r="52" spans="1:10" x14ac:dyDescent="0.35">
      <c r="A52" s="31" t="s">
        <v>37</v>
      </c>
      <c r="B52" s="7">
        <v>44075</v>
      </c>
      <c r="C52" s="5">
        <f t="shared" si="8"/>
        <v>333.06</v>
      </c>
      <c r="D52" s="5">
        <v>38.4</v>
      </c>
      <c r="E52" s="5">
        <f t="shared" si="1"/>
        <v>78.541666666666671</v>
      </c>
      <c r="F52" s="16">
        <f t="shared" si="7"/>
        <v>450.00166666666667</v>
      </c>
      <c r="G52" s="5">
        <f t="shared" si="9"/>
        <v>76.542178474348461</v>
      </c>
      <c r="H52" s="5">
        <f t="shared" si="3"/>
        <v>294.9178215256515</v>
      </c>
      <c r="I52" s="5"/>
      <c r="J52" s="17">
        <f t="shared" si="5"/>
        <v>40527.577364793528</v>
      </c>
    </row>
    <row r="53" spans="1:10" x14ac:dyDescent="0.35">
      <c r="A53" s="31" t="s">
        <v>38</v>
      </c>
      <c r="B53" s="7">
        <v>44105</v>
      </c>
      <c r="C53" s="5">
        <f t="shared" si="8"/>
        <v>333.06</v>
      </c>
      <c r="D53" s="5">
        <v>38.4</v>
      </c>
      <c r="E53" s="5">
        <f t="shared" si="1"/>
        <v>78.541666666666671</v>
      </c>
      <c r="F53" s="16">
        <f t="shared" si="7"/>
        <v>450.00166666666667</v>
      </c>
      <c r="G53" s="5">
        <f t="shared" si="9"/>
        <v>75.989207558987857</v>
      </c>
      <c r="H53" s="5">
        <f t="shared" si="3"/>
        <v>295.47079244101212</v>
      </c>
      <c r="I53" s="5"/>
      <c r="J53" s="17">
        <f t="shared" si="5"/>
        <v>40232.106572352517</v>
      </c>
    </row>
    <row r="54" spans="1:10" x14ac:dyDescent="0.35">
      <c r="A54" s="31" t="s">
        <v>39</v>
      </c>
      <c r="B54" s="7">
        <v>44136</v>
      </c>
      <c r="C54" s="5">
        <f t="shared" si="8"/>
        <v>333.06</v>
      </c>
      <c r="D54" s="5">
        <v>38.4</v>
      </c>
      <c r="E54" s="5">
        <f t="shared" si="1"/>
        <v>78.541666666666671</v>
      </c>
      <c r="F54" s="16">
        <f t="shared" si="7"/>
        <v>450.00166666666667</v>
      </c>
      <c r="G54" s="5">
        <f t="shared" si="9"/>
        <v>75.435199823160971</v>
      </c>
      <c r="H54" s="5">
        <f t="shared" si="3"/>
        <v>296.02480017683899</v>
      </c>
      <c r="I54" s="5"/>
      <c r="J54" s="17">
        <f t="shared" si="5"/>
        <v>39936.081772175676</v>
      </c>
    </row>
    <row r="55" spans="1:10" x14ac:dyDescent="0.35">
      <c r="A55" s="31" t="s">
        <v>40</v>
      </c>
      <c r="B55" s="7">
        <v>44166</v>
      </c>
      <c r="C55" s="5">
        <f t="shared" si="8"/>
        <v>333.06</v>
      </c>
      <c r="D55" s="5">
        <v>38.4</v>
      </c>
      <c r="E55" s="5">
        <f t="shared" si="1"/>
        <v>78.541666666666671</v>
      </c>
      <c r="F55" s="16">
        <f t="shared" si="7"/>
        <v>450.00166666666667</v>
      </c>
      <c r="G55" s="5">
        <f t="shared" si="9"/>
        <v>74.880153322829386</v>
      </c>
      <c r="H55" s="5">
        <f t="shared" si="3"/>
        <v>296.57984667717056</v>
      </c>
      <c r="I55" s="5"/>
      <c r="J55" s="17">
        <f t="shared" si="5"/>
        <v>39639.501925498502</v>
      </c>
    </row>
    <row r="56" spans="1:10" ht="4.5" customHeight="1" x14ac:dyDescent="0.35">
      <c r="A56" s="62"/>
      <c r="B56" s="63"/>
      <c r="C56" s="63"/>
      <c r="D56" s="63"/>
      <c r="E56" s="63"/>
      <c r="F56" s="63"/>
      <c r="G56" s="63"/>
      <c r="H56" s="63"/>
      <c r="I56" s="63"/>
      <c r="J56" s="64"/>
    </row>
    <row r="57" spans="1:10" x14ac:dyDescent="0.35">
      <c r="A57" s="31" t="s">
        <v>41</v>
      </c>
      <c r="B57" s="7">
        <v>44197</v>
      </c>
      <c r="C57" s="5">
        <f t="shared" si="8"/>
        <v>333.06</v>
      </c>
      <c r="D57" s="5">
        <v>38.4</v>
      </c>
      <c r="E57" s="5">
        <f t="shared" si="1"/>
        <v>78.541666666666671</v>
      </c>
      <c r="F57" s="16">
        <f t="shared" si="7"/>
        <v>450.00166666666667</v>
      </c>
      <c r="G57" s="5">
        <f>J55*$G$7</f>
        <v>74.324066110309687</v>
      </c>
      <c r="H57" s="5">
        <f t="shared" si="3"/>
        <v>297.13593388969031</v>
      </c>
      <c r="I57" s="5"/>
      <c r="J57" s="17">
        <f>J55-H57</f>
        <v>39342.365991608815</v>
      </c>
    </row>
    <row r="58" spans="1:10" x14ac:dyDescent="0.35">
      <c r="A58" s="31" t="s">
        <v>42</v>
      </c>
      <c r="B58" s="7">
        <v>44228</v>
      </c>
      <c r="C58" s="5">
        <f t="shared" si="8"/>
        <v>333.06</v>
      </c>
      <c r="D58" s="5">
        <v>38.4</v>
      </c>
      <c r="E58" s="5">
        <f t="shared" si="1"/>
        <v>78.541666666666671</v>
      </c>
      <c r="F58" s="16">
        <f t="shared" si="7"/>
        <v>450.00166666666667</v>
      </c>
      <c r="G58" s="5">
        <f>J57*$G$7</f>
        <v>73.766936234266524</v>
      </c>
      <c r="H58" s="5">
        <f t="shared" si="3"/>
        <v>297.69306376573348</v>
      </c>
      <c r="I58" s="5"/>
      <c r="J58" s="17">
        <f t="shared" si="5"/>
        <v>39044.672927843079</v>
      </c>
    </row>
    <row r="59" spans="1:10" x14ac:dyDescent="0.35">
      <c r="A59" s="31" t="s">
        <v>48</v>
      </c>
      <c r="B59" s="7">
        <v>44256</v>
      </c>
      <c r="C59" s="5">
        <f t="shared" si="8"/>
        <v>333.06</v>
      </c>
      <c r="D59" s="5">
        <v>38.4</v>
      </c>
      <c r="E59" s="5">
        <f t="shared" si="1"/>
        <v>78.541666666666671</v>
      </c>
      <c r="F59" s="16">
        <f t="shared" si="7"/>
        <v>450.00166666666667</v>
      </c>
      <c r="G59" s="5">
        <f t="shared" ref="G59:G68" si="10">J58*$G$7</f>
        <v>73.208761739705764</v>
      </c>
      <c r="H59" s="5">
        <f t="shared" si="3"/>
        <v>298.2512382602942</v>
      </c>
      <c r="I59" s="5"/>
      <c r="J59" s="17">
        <f t="shared" si="5"/>
        <v>38746.421689582785</v>
      </c>
    </row>
    <row r="60" spans="1:10" x14ac:dyDescent="0.35">
      <c r="A60" s="31" t="s">
        <v>49</v>
      </c>
      <c r="B60" s="7">
        <v>44287</v>
      </c>
      <c r="C60" s="5">
        <f t="shared" si="8"/>
        <v>333.06</v>
      </c>
      <c r="D60" s="5">
        <v>38.4</v>
      </c>
      <c r="E60" s="5">
        <f t="shared" si="1"/>
        <v>78.541666666666671</v>
      </c>
      <c r="F60" s="16">
        <f t="shared" si="7"/>
        <v>450.00166666666667</v>
      </c>
      <c r="G60" s="5">
        <f t="shared" si="10"/>
        <v>72.649540667967713</v>
      </c>
      <c r="H60" s="5">
        <f t="shared" si="3"/>
        <v>298.81045933203228</v>
      </c>
      <c r="I60" s="5"/>
      <c r="J60" s="17">
        <f t="shared" si="5"/>
        <v>38447.611230250754</v>
      </c>
    </row>
    <row r="61" spans="1:10" x14ac:dyDescent="0.35">
      <c r="A61" s="31" t="s">
        <v>50</v>
      </c>
      <c r="B61" s="7">
        <v>44317</v>
      </c>
      <c r="C61" s="5">
        <f t="shared" si="8"/>
        <v>333.06</v>
      </c>
      <c r="D61" s="5">
        <v>38.4</v>
      </c>
      <c r="E61" s="5">
        <f t="shared" si="1"/>
        <v>78.541666666666671</v>
      </c>
      <c r="F61" s="16">
        <f t="shared" si="7"/>
        <v>450.00166666666667</v>
      </c>
      <c r="G61" s="5">
        <f t="shared" si="10"/>
        <v>72.089271056720165</v>
      </c>
      <c r="H61" s="5">
        <f t="shared" si="3"/>
        <v>299.3707289432798</v>
      </c>
      <c r="I61" s="5"/>
      <c r="J61" s="17">
        <f t="shared" si="5"/>
        <v>38148.240501307475</v>
      </c>
    </row>
    <row r="62" spans="1:10" x14ac:dyDescent="0.35">
      <c r="A62" s="31" t="s">
        <v>51</v>
      </c>
      <c r="B62" s="7">
        <v>44348</v>
      </c>
      <c r="C62" s="5">
        <f t="shared" si="8"/>
        <v>333.06</v>
      </c>
      <c r="D62" s="5">
        <v>38.4</v>
      </c>
      <c r="E62" s="5">
        <f t="shared" si="1"/>
        <v>78.541666666666671</v>
      </c>
      <c r="F62" s="16">
        <f t="shared" si="7"/>
        <v>450.00166666666667</v>
      </c>
      <c r="G62" s="5">
        <f t="shared" si="10"/>
        <v>71.527950939951509</v>
      </c>
      <c r="H62" s="5">
        <f t="shared" si="3"/>
        <v>299.93204906004848</v>
      </c>
      <c r="I62" s="5"/>
      <c r="J62" s="17">
        <f t="shared" si="5"/>
        <v>37848.308452247424</v>
      </c>
    </row>
    <row r="63" spans="1:10" x14ac:dyDescent="0.35">
      <c r="A63" s="31" t="s">
        <v>52</v>
      </c>
      <c r="B63" s="7">
        <v>44378</v>
      </c>
      <c r="C63" s="5">
        <f t="shared" si="8"/>
        <v>333.06</v>
      </c>
      <c r="D63" s="5">
        <v>38.4</v>
      </c>
      <c r="E63" s="5">
        <f t="shared" si="1"/>
        <v>78.541666666666671</v>
      </c>
      <c r="F63" s="16">
        <f t="shared" si="7"/>
        <v>450.00166666666667</v>
      </c>
      <c r="G63" s="5">
        <f t="shared" si="10"/>
        <v>70.965578347963913</v>
      </c>
      <c r="H63" s="5">
        <f t="shared" si="3"/>
        <v>300.49442165203607</v>
      </c>
      <c r="I63" s="5"/>
      <c r="J63" s="17">
        <f t="shared" si="5"/>
        <v>37547.814030595386</v>
      </c>
    </row>
    <row r="64" spans="1:10" x14ac:dyDescent="0.35">
      <c r="A64" s="31" t="s">
        <v>36</v>
      </c>
      <c r="B64" s="7">
        <v>44409</v>
      </c>
      <c r="C64" s="5">
        <f t="shared" si="8"/>
        <v>333.06</v>
      </c>
      <c r="D64" s="5">
        <v>38.4</v>
      </c>
      <c r="E64" s="5">
        <f t="shared" si="1"/>
        <v>78.541666666666671</v>
      </c>
      <c r="F64" s="16">
        <f t="shared" si="7"/>
        <v>450.00166666666667</v>
      </c>
      <c r="G64" s="5">
        <f t="shared" si="10"/>
        <v>70.402151307366339</v>
      </c>
      <c r="H64" s="5">
        <f t="shared" si="3"/>
        <v>301.05784869263363</v>
      </c>
      <c r="I64" s="5"/>
      <c r="J64" s="17">
        <f t="shared" si="5"/>
        <v>37246.756181902754</v>
      </c>
    </row>
    <row r="65" spans="1:10" x14ac:dyDescent="0.35">
      <c r="A65" s="31" t="s">
        <v>37</v>
      </c>
      <c r="B65" s="7">
        <v>44440</v>
      </c>
      <c r="C65" s="5">
        <f t="shared" si="8"/>
        <v>333.06</v>
      </c>
      <c r="D65" s="5">
        <v>38.4</v>
      </c>
      <c r="E65" s="5">
        <f t="shared" si="1"/>
        <v>78.541666666666671</v>
      </c>
      <c r="F65" s="16">
        <f t="shared" si="7"/>
        <v>450.00166666666667</v>
      </c>
      <c r="G65" s="5">
        <f t="shared" si="10"/>
        <v>69.837667841067656</v>
      </c>
      <c r="H65" s="5">
        <f t="shared" si="3"/>
        <v>301.62233215893235</v>
      </c>
      <c r="I65" s="5"/>
      <c r="J65" s="17">
        <f t="shared" si="5"/>
        <v>36945.133849743819</v>
      </c>
    </row>
    <row r="66" spans="1:10" x14ac:dyDescent="0.35">
      <c r="A66" s="31" t="s">
        <v>38</v>
      </c>
      <c r="B66" s="7">
        <v>44470</v>
      </c>
      <c r="C66" s="5">
        <f t="shared" si="8"/>
        <v>333.06</v>
      </c>
      <c r="D66" s="5">
        <v>38.4</v>
      </c>
      <c r="E66" s="5">
        <f t="shared" si="1"/>
        <v>78.541666666666671</v>
      </c>
      <c r="F66" s="16">
        <f t="shared" si="7"/>
        <v>450.00166666666667</v>
      </c>
      <c r="G66" s="5">
        <f t="shared" si="10"/>
        <v>69.272125968269663</v>
      </c>
      <c r="H66" s="5">
        <f t="shared" si="3"/>
        <v>302.1878740317303</v>
      </c>
      <c r="I66" s="5"/>
      <c r="J66" s="17">
        <f t="shared" si="5"/>
        <v>36642.945975712086</v>
      </c>
    </row>
    <row r="67" spans="1:10" x14ac:dyDescent="0.35">
      <c r="A67" s="31" t="s">
        <v>39</v>
      </c>
      <c r="B67" s="7">
        <v>44501</v>
      </c>
      <c r="C67" s="5">
        <f t="shared" si="8"/>
        <v>333.06</v>
      </c>
      <c r="D67" s="5">
        <v>38.4</v>
      </c>
      <c r="E67" s="5">
        <f t="shared" si="1"/>
        <v>78.541666666666671</v>
      </c>
      <c r="F67" s="16">
        <f t="shared" si="7"/>
        <v>450.00166666666667</v>
      </c>
      <c r="G67" s="5">
        <f t="shared" si="10"/>
        <v>68.705523704460163</v>
      </c>
      <c r="H67" s="5">
        <f t="shared" si="3"/>
        <v>302.7544762955398</v>
      </c>
      <c r="I67" s="5"/>
      <c r="J67" s="17">
        <f t="shared" si="5"/>
        <v>36340.191499416549</v>
      </c>
    </row>
    <row r="68" spans="1:10" x14ac:dyDescent="0.35">
      <c r="A68" s="31" t="s">
        <v>40</v>
      </c>
      <c r="B68" s="7">
        <v>44531</v>
      </c>
      <c r="C68" s="5">
        <f t="shared" si="8"/>
        <v>333.06</v>
      </c>
      <c r="D68" s="5">
        <v>38.4</v>
      </c>
      <c r="E68" s="5">
        <f t="shared" si="1"/>
        <v>78.541666666666671</v>
      </c>
      <c r="F68" s="16">
        <f t="shared" si="7"/>
        <v>450.00166666666667</v>
      </c>
      <c r="G68" s="5">
        <f t="shared" si="10"/>
        <v>68.137859061406033</v>
      </c>
      <c r="H68" s="5">
        <f t="shared" si="3"/>
        <v>303.32214093859392</v>
      </c>
      <c r="I68" s="5"/>
      <c r="J68" s="17">
        <f t="shared" si="5"/>
        <v>36036.869358477954</v>
      </c>
    </row>
    <row r="69" spans="1:10" ht="4.5" customHeight="1" x14ac:dyDescent="0.35">
      <c r="A69" s="62"/>
      <c r="B69" s="63"/>
      <c r="C69" s="63"/>
      <c r="D69" s="63"/>
      <c r="E69" s="63"/>
      <c r="F69" s="63"/>
      <c r="G69" s="63"/>
      <c r="H69" s="63"/>
      <c r="I69" s="63"/>
      <c r="J69" s="64"/>
    </row>
    <row r="70" spans="1:10" x14ac:dyDescent="0.35">
      <c r="A70" s="31" t="s">
        <v>41</v>
      </c>
      <c r="B70" s="7">
        <v>44562</v>
      </c>
      <c r="C70" s="5">
        <f t="shared" si="8"/>
        <v>333.06</v>
      </c>
      <c r="D70" s="5">
        <v>38.4</v>
      </c>
      <c r="E70" s="5">
        <f t="shared" si="1"/>
        <v>78.541666666666671</v>
      </c>
      <c r="F70" s="16">
        <f t="shared" si="7"/>
        <v>450.00166666666667</v>
      </c>
      <c r="G70" s="5">
        <f>J68*$G$7</f>
        <v>67.56913004714616</v>
      </c>
      <c r="H70" s="5">
        <f t="shared" si="3"/>
        <v>303.89086995285385</v>
      </c>
      <c r="I70" s="5"/>
      <c r="J70" s="17">
        <f>J68-H70</f>
        <v>35732.978488525099</v>
      </c>
    </row>
    <row r="71" spans="1:10" x14ac:dyDescent="0.35">
      <c r="A71" s="31" t="s">
        <v>42</v>
      </c>
      <c r="B71" s="7">
        <v>44593</v>
      </c>
      <c r="C71" s="5">
        <f t="shared" si="8"/>
        <v>333.06</v>
      </c>
      <c r="D71" s="5">
        <v>38.4</v>
      </c>
      <c r="E71" s="5">
        <f t="shared" si="1"/>
        <v>78.541666666666671</v>
      </c>
      <c r="F71" s="16">
        <f t="shared" si="7"/>
        <v>450.00166666666667</v>
      </c>
      <c r="G71" s="5">
        <f t="shared" si="4"/>
        <v>115.3877430358623</v>
      </c>
      <c r="H71" s="5">
        <f t="shared" si="3"/>
        <v>256.07225696413769</v>
      </c>
      <c r="I71" s="5"/>
      <c r="J71" s="17">
        <f t="shared" si="5"/>
        <v>35476.906231560963</v>
      </c>
    </row>
    <row r="72" spans="1:10" x14ac:dyDescent="0.35">
      <c r="A72" s="2"/>
      <c r="B72" s="7">
        <v>44621</v>
      </c>
      <c r="C72" s="5">
        <f t="shared" si="8"/>
        <v>333.06</v>
      </c>
      <c r="D72" s="5">
        <v>38.4</v>
      </c>
      <c r="E72" s="5">
        <f t="shared" si="1"/>
        <v>78.541666666666671</v>
      </c>
      <c r="F72" s="45">
        <f t="shared" si="7"/>
        <v>450.00166666666667</v>
      </c>
      <c r="G72" s="5">
        <f t="shared" si="4"/>
        <v>114.5608430394156</v>
      </c>
      <c r="H72" s="5">
        <f t="shared" si="3"/>
        <v>256.89915696058438</v>
      </c>
      <c r="I72" s="5"/>
      <c r="J72" s="8">
        <f t="shared" si="5"/>
        <v>35220.007074600377</v>
      </c>
    </row>
    <row r="73" spans="1:10" x14ac:dyDescent="0.35">
      <c r="A73" s="2"/>
      <c r="B73" s="7">
        <v>44652</v>
      </c>
      <c r="C73" s="5">
        <f t="shared" si="8"/>
        <v>333.06</v>
      </c>
      <c r="D73" s="5">
        <v>38.4</v>
      </c>
      <c r="E73" s="5">
        <f t="shared" si="1"/>
        <v>78.541666666666671</v>
      </c>
      <c r="F73" s="45">
        <f t="shared" si="7"/>
        <v>450.00166666666667</v>
      </c>
      <c r="G73" s="5">
        <f t="shared" si="4"/>
        <v>113.73127284506371</v>
      </c>
      <c r="H73" s="5">
        <f t="shared" si="3"/>
        <v>257.72872715493628</v>
      </c>
      <c r="I73" s="5"/>
      <c r="J73" s="8">
        <f t="shared" si="5"/>
        <v>34962.278347445441</v>
      </c>
    </row>
    <row r="74" spans="1:10" x14ac:dyDescent="0.35">
      <c r="A74" s="2"/>
      <c r="B74" s="7">
        <v>44682</v>
      </c>
      <c r="C74" s="5">
        <f t="shared" si="8"/>
        <v>333.06</v>
      </c>
      <c r="D74" s="5">
        <v>38.4</v>
      </c>
      <c r="E74" s="5">
        <f t="shared" si="1"/>
        <v>78.541666666666671</v>
      </c>
      <c r="F74" s="45">
        <f t="shared" si="7"/>
        <v>450.00166666666667</v>
      </c>
      <c r="G74" s="5">
        <f t="shared" si="4"/>
        <v>112.89902383029256</v>
      </c>
      <c r="H74" s="5">
        <f t="shared" ref="H74:H81" si="11">F74-G74-E74</f>
        <v>258.56097616970743</v>
      </c>
      <c r="I74" s="5"/>
      <c r="J74" s="8">
        <f t="shared" si="5"/>
        <v>34703.717371275736</v>
      </c>
    </row>
    <row r="75" spans="1:10" x14ac:dyDescent="0.35">
      <c r="A75" s="2"/>
      <c r="B75" s="7">
        <v>44713</v>
      </c>
      <c r="C75" s="5">
        <f t="shared" si="8"/>
        <v>333.06</v>
      </c>
      <c r="D75" s="5">
        <v>38.4</v>
      </c>
      <c r="E75" s="5">
        <f t="shared" si="1"/>
        <v>78.541666666666671</v>
      </c>
      <c r="F75" s="45">
        <f t="shared" si="7"/>
        <v>450.00166666666667</v>
      </c>
      <c r="G75" s="5">
        <f t="shared" si="4"/>
        <v>112.06408734474456</v>
      </c>
      <c r="H75" s="5">
        <f t="shared" si="11"/>
        <v>259.39591265525542</v>
      </c>
      <c r="I75" s="5"/>
      <c r="J75" s="8">
        <f t="shared" si="5"/>
        <v>34444.321458620478</v>
      </c>
    </row>
    <row r="76" spans="1:10" x14ac:dyDescent="0.35">
      <c r="A76" s="2"/>
      <c r="B76" s="7">
        <v>44743</v>
      </c>
      <c r="C76" s="5">
        <f t="shared" si="8"/>
        <v>333.06</v>
      </c>
      <c r="D76" s="5">
        <v>38.4</v>
      </c>
      <c r="E76" s="5">
        <f t="shared" si="1"/>
        <v>78.541666666666671</v>
      </c>
      <c r="F76" s="45">
        <f t="shared" si="7"/>
        <v>450.00166666666667</v>
      </c>
      <c r="G76" s="5">
        <f t="shared" si="4"/>
        <v>111.22645471012862</v>
      </c>
      <c r="H76" s="5">
        <f t="shared" si="11"/>
        <v>260.23354528987136</v>
      </c>
      <c r="I76" s="5"/>
      <c r="J76" s="8">
        <f t="shared" si="5"/>
        <v>34184.087913330608</v>
      </c>
    </row>
    <row r="77" spans="1:10" x14ac:dyDescent="0.35">
      <c r="A77" s="2"/>
      <c r="B77" s="7">
        <v>44774</v>
      </c>
      <c r="C77" s="5">
        <f t="shared" si="8"/>
        <v>333.06</v>
      </c>
      <c r="D77" s="5">
        <v>38.4</v>
      </c>
      <c r="E77" s="5">
        <f t="shared" si="1"/>
        <v>78.541666666666671</v>
      </c>
      <c r="F77" s="45">
        <f t="shared" si="7"/>
        <v>450.00166666666667</v>
      </c>
      <c r="G77" s="5">
        <f t="shared" si="4"/>
        <v>110.38611722013009</v>
      </c>
      <c r="H77" s="5">
        <f t="shared" si="11"/>
        <v>261.0738827798699</v>
      </c>
      <c r="I77" s="5"/>
      <c r="J77" s="8">
        <f t="shared" si="5"/>
        <v>33923.014030550738</v>
      </c>
    </row>
    <row r="78" spans="1:10" x14ac:dyDescent="0.35">
      <c r="A78" s="2"/>
      <c r="B78" s="7">
        <v>44805</v>
      </c>
      <c r="C78" s="5">
        <f t="shared" si="8"/>
        <v>333.06</v>
      </c>
      <c r="D78" s="5">
        <v>38.4</v>
      </c>
      <c r="E78" s="5">
        <f t="shared" si="1"/>
        <v>78.541666666666671</v>
      </c>
      <c r="F78" s="45">
        <f t="shared" si="7"/>
        <v>450.00166666666667</v>
      </c>
      <c r="G78" s="5">
        <f t="shared" si="4"/>
        <v>109.54306614032009</v>
      </c>
      <c r="H78" s="5">
        <f t="shared" si="11"/>
        <v>261.91693385967989</v>
      </c>
      <c r="I78" s="5"/>
      <c r="J78" s="8">
        <f t="shared" si="5"/>
        <v>33661.097096691061</v>
      </c>
    </row>
    <row r="79" spans="1:10" x14ac:dyDescent="0.35">
      <c r="A79" s="2"/>
      <c r="B79" s="7">
        <v>44835</v>
      </c>
      <c r="C79" s="5">
        <f t="shared" si="8"/>
        <v>333.06</v>
      </c>
      <c r="D79" s="5">
        <v>38.4</v>
      </c>
      <c r="E79" s="5">
        <f t="shared" ref="E79:E148" si="12">$J$5</f>
        <v>78.541666666666671</v>
      </c>
      <c r="F79" s="45">
        <f t="shared" si="7"/>
        <v>450.00166666666667</v>
      </c>
      <c r="G79" s="5">
        <f t="shared" si="4"/>
        <v>108.69729270806488</v>
      </c>
      <c r="H79" s="5">
        <f t="shared" si="11"/>
        <v>262.7627072919351</v>
      </c>
      <c r="I79" s="5"/>
      <c r="J79" s="8">
        <f t="shared" si="5"/>
        <v>33398.334389399126</v>
      </c>
    </row>
    <row r="80" spans="1:10" x14ac:dyDescent="0.35">
      <c r="A80" s="2"/>
      <c r="B80" s="7">
        <v>44866</v>
      </c>
      <c r="C80" s="5">
        <f t="shared" si="8"/>
        <v>333.06</v>
      </c>
      <c r="D80" s="5">
        <v>38.4</v>
      </c>
      <c r="E80" s="5">
        <f t="shared" si="12"/>
        <v>78.541666666666671</v>
      </c>
      <c r="F80" s="45">
        <f t="shared" si="7"/>
        <v>450.00166666666667</v>
      </c>
      <c r="G80" s="5">
        <f t="shared" ref="G80:G146" si="13">J79*$G$4</f>
        <v>107.84878813243468</v>
      </c>
      <c r="H80" s="5">
        <f t="shared" si="11"/>
        <v>263.61121186756532</v>
      </c>
      <c r="I80" s="5"/>
      <c r="J80" s="8">
        <f t="shared" ref="J80:J149" si="14">J79-H80</f>
        <v>33134.723177531559</v>
      </c>
    </row>
    <row r="81" spans="1:10" x14ac:dyDescent="0.35">
      <c r="A81" s="2"/>
      <c r="B81" s="7">
        <v>44896</v>
      </c>
      <c r="C81" s="5">
        <f t="shared" si="8"/>
        <v>333.06</v>
      </c>
      <c r="D81" s="5">
        <v>38.4</v>
      </c>
      <c r="E81" s="5">
        <f t="shared" si="12"/>
        <v>78.541666666666671</v>
      </c>
      <c r="F81" s="45">
        <f t="shared" si="7"/>
        <v>450.00166666666667</v>
      </c>
      <c r="G81" s="5">
        <f t="shared" si="13"/>
        <v>106.99754359411233</v>
      </c>
      <c r="H81" s="5">
        <f t="shared" si="11"/>
        <v>264.46245640588762</v>
      </c>
      <c r="I81" s="5"/>
      <c r="J81" s="8">
        <f t="shared" si="14"/>
        <v>32870.260721125669</v>
      </c>
    </row>
    <row r="82" spans="1:10" ht="4.5" customHeight="1" x14ac:dyDescent="0.35">
      <c r="A82" s="62"/>
      <c r="B82" s="63"/>
      <c r="C82" s="63"/>
      <c r="D82" s="63"/>
      <c r="E82" s="63"/>
      <c r="F82" s="63"/>
      <c r="G82" s="63"/>
      <c r="H82" s="63"/>
      <c r="I82" s="63"/>
      <c r="J82" s="64"/>
    </row>
    <row r="83" spans="1:10" x14ac:dyDescent="0.35">
      <c r="A83" s="2"/>
      <c r="B83" s="7">
        <v>44927</v>
      </c>
      <c r="C83" s="5">
        <f t="shared" si="8"/>
        <v>333.06</v>
      </c>
      <c r="D83" s="5">
        <v>38.4</v>
      </c>
      <c r="E83" s="5">
        <f t="shared" si="12"/>
        <v>78.541666666666671</v>
      </c>
      <c r="F83" s="45">
        <f t="shared" si="7"/>
        <v>450.00166666666667</v>
      </c>
      <c r="G83" s="5">
        <f>J81*$G$7</f>
        <v>61.63173885211063</v>
      </c>
      <c r="H83" s="5">
        <f t="shared" ref="H83:H94" si="15">F83-G83-E83</f>
        <v>309.82826114788935</v>
      </c>
      <c r="I83" s="5"/>
      <c r="J83" s="8">
        <f>J81-H83</f>
        <v>32560.432459977779</v>
      </c>
    </row>
    <row r="84" spans="1:10" x14ac:dyDescent="0.35">
      <c r="A84" s="2"/>
      <c r="B84" s="7">
        <v>44958</v>
      </c>
      <c r="C84" s="5">
        <f t="shared" si="8"/>
        <v>333.06</v>
      </c>
      <c r="D84" s="5">
        <v>38.4</v>
      </c>
      <c r="E84" s="5">
        <f t="shared" si="12"/>
        <v>78.541666666666671</v>
      </c>
      <c r="F84" s="45">
        <f t="shared" si="7"/>
        <v>450.00166666666667</v>
      </c>
      <c r="G84" s="5">
        <f t="shared" ref="G84:G92" si="16">J83*$G$4</f>
        <v>105.14306315201158</v>
      </c>
      <c r="H84" s="5">
        <f t="shared" si="15"/>
        <v>266.31693684798842</v>
      </c>
      <c r="I84" s="5"/>
      <c r="J84" s="8">
        <f t="shared" si="14"/>
        <v>32294.115523129793</v>
      </c>
    </row>
    <row r="85" spans="1:10" x14ac:dyDescent="0.35">
      <c r="A85" s="2"/>
      <c r="B85" s="7">
        <v>44986</v>
      </c>
      <c r="C85" s="5">
        <f t="shared" si="8"/>
        <v>333.06</v>
      </c>
      <c r="D85" s="5">
        <v>38.4</v>
      </c>
      <c r="E85" s="5">
        <f t="shared" si="12"/>
        <v>78.541666666666671</v>
      </c>
      <c r="F85" s="45">
        <f t="shared" si="7"/>
        <v>450.00166666666667</v>
      </c>
      <c r="G85" s="5">
        <f t="shared" si="16"/>
        <v>104.28308137677328</v>
      </c>
      <c r="H85" s="5">
        <f t="shared" si="15"/>
        <v>267.1769186232267</v>
      </c>
      <c r="I85" s="5"/>
      <c r="J85" s="8">
        <f t="shared" si="14"/>
        <v>32026.938604506566</v>
      </c>
    </row>
    <row r="86" spans="1:10" x14ac:dyDescent="0.35">
      <c r="A86" s="2"/>
      <c r="B86" s="7">
        <v>45017</v>
      </c>
      <c r="C86" s="5">
        <f t="shared" si="8"/>
        <v>333.06</v>
      </c>
      <c r="D86" s="5">
        <v>38.4</v>
      </c>
      <c r="E86" s="5">
        <f t="shared" si="12"/>
        <v>78.541666666666671</v>
      </c>
      <c r="F86" s="45">
        <f t="shared" si="7"/>
        <v>450.00166666666667</v>
      </c>
      <c r="G86" s="5">
        <f t="shared" si="16"/>
        <v>103.42032257705245</v>
      </c>
      <c r="H86" s="5">
        <f t="shared" si="15"/>
        <v>268.03967742294753</v>
      </c>
      <c r="I86" s="5"/>
      <c r="J86" s="8">
        <f t="shared" si="14"/>
        <v>31758.898927083617</v>
      </c>
    </row>
    <row r="87" spans="1:10" x14ac:dyDescent="0.35">
      <c r="A87" s="2"/>
      <c r="B87" s="7">
        <v>45047</v>
      </c>
      <c r="C87" s="5">
        <f t="shared" si="8"/>
        <v>333.06</v>
      </c>
      <c r="D87" s="5">
        <v>38.4</v>
      </c>
      <c r="E87" s="5">
        <f t="shared" si="12"/>
        <v>78.541666666666671</v>
      </c>
      <c r="F87" s="45">
        <f t="shared" si="7"/>
        <v>450.00166666666667</v>
      </c>
      <c r="G87" s="5">
        <f t="shared" si="16"/>
        <v>102.55477778537418</v>
      </c>
      <c r="H87" s="5">
        <f t="shared" si="15"/>
        <v>268.90522221462578</v>
      </c>
      <c r="I87" s="5"/>
      <c r="J87" s="8">
        <f t="shared" si="14"/>
        <v>31489.99370486899</v>
      </c>
    </row>
    <row r="88" spans="1:10" x14ac:dyDescent="0.35">
      <c r="A88" s="2"/>
      <c r="B88" s="7">
        <v>45078</v>
      </c>
      <c r="C88" s="5">
        <f t="shared" si="8"/>
        <v>333.06</v>
      </c>
      <c r="D88" s="5">
        <v>38.4</v>
      </c>
      <c r="E88" s="5">
        <f t="shared" si="12"/>
        <v>78.541666666666671</v>
      </c>
      <c r="F88" s="45">
        <f t="shared" si="7"/>
        <v>450.00166666666667</v>
      </c>
      <c r="G88" s="5">
        <f t="shared" si="16"/>
        <v>101.68643800530612</v>
      </c>
      <c r="H88" s="5">
        <f t="shared" si="15"/>
        <v>269.77356199469386</v>
      </c>
      <c r="I88" s="5"/>
      <c r="J88" s="8">
        <f t="shared" si="14"/>
        <v>31220.220142874296</v>
      </c>
    </row>
    <row r="89" spans="1:10" x14ac:dyDescent="0.35">
      <c r="A89" s="2"/>
      <c r="B89" s="7">
        <v>45108</v>
      </c>
      <c r="C89" s="5">
        <f t="shared" si="8"/>
        <v>333.06</v>
      </c>
      <c r="D89" s="5">
        <v>38.4</v>
      </c>
      <c r="E89" s="5">
        <f t="shared" si="12"/>
        <v>78.541666666666671</v>
      </c>
      <c r="F89" s="45">
        <f t="shared" si="7"/>
        <v>450.00166666666667</v>
      </c>
      <c r="G89" s="5">
        <f t="shared" si="16"/>
        <v>100.81529421136491</v>
      </c>
      <c r="H89" s="5">
        <f t="shared" si="15"/>
        <v>270.64470578863506</v>
      </c>
      <c r="I89" s="5"/>
      <c r="J89" s="8">
        <f t="shared" si="14"/>
        <v>30949.575437085659</v>
      </c>
    </row>
    <row r="90" spans="1:10" x14ac:dyDescent="0.35">
      <c r="A90" s="2"/>
      <c r="B90" s="7">
        <v>45139</v>
      </c>
      <c r="C90" s="5">
        <f t="shared" si="8"/>
        <v>333.06</v>
      </c>
      <c r="D90" s="5">
        <v>38.4</v>
      </c>
      <c r="E90" s="5">
        <f t="shared" si="12"/>
        <v>78.541666666666671</v>
      </c>
      <c r="F90" s="45">
        <f t="shared" si="7"/>
        <v>450.00166666666667</v>
      </c>
      <c r="G90" s="5">
        <f t="shared" si="16"/>
        <v>99.941337348922445</v>
      </c>
      <c r="H90" s="5">
        <f t="shared" si="15"/>
        <v>271.51866265107753</v>
      </c>
      <c r="I90" s="5"/>
      <c r="J90" s="8">
        <f t="shared" si="14"/>
        <v>30678.056774434583</v>
      </c>
    </row>
    <row r="91" spans="1:10" x14ac:dyDescent="0.35">
      <c r="A91" s="2"/>
      <c r="B91" s="7">
        <v>45170</v>
      </c>
      <c r="C91" s="5">
        <f t="shared" si="8"/>
        <v>333.06</v>
      </c>
      <c r="D91" s="5">
        <v>38.4</v>
      </c>
      <c r="E91" s="5">
        <f t="shared" si="12"/>
        <v>78.541666666666671</v>
      </c>
      <c r="F91" s="45">
        <f t="shared" si="7"/>
        <v>450.00166666666667</v>
      </c>
      <c r="G91" s="5">
        <f t="shared" si="16"/>
        <v>99.064558334111666</v>
      </c>
      <c r="H91" s="5">
        <f t="shared" si="15"/>
        <v>272.39544166588831</v>
      </c>
      <c r="I91" s="5"/>
      <c r="J91" s="8">
        <f t="shared" si="14"/>
        <v>30405.661332768694</v>
      </c>
    </row>
    <row r="92" spans="1:10" x14ac:dyDescent="0.35">
      <c r="A92" s="2"/>
      <c r="B92" s="7">
        <v>45200</v>
      </c>
      <c r="C92" s="5">
        <f t="shared" si="8"/>
        <v>333.06</v>
      </c>
      <c r="D92" s="5">
        <v>38.4</v>
      </c>
      <c r="E92" s="5">
        <f t="shared" si="12"/>
        <v>78.541666666666671</v>
      </c>
      <c r="F92" s="45">
        <f t="shared" si="7"/>
        <v>450.00166666666667</v>
      </c>
      <c r="G92" s="5">
        <f t="shared" si="16"/>
        <v>98.184948053732242</v>
      </c>
      <c r="H92" s="5">
        <f t="shared" si="15"/>
        <v>273.27505194626775</v>
      </c>
      <c r="I92" s="5"/>
      <c r="J92" s="8">
        <f t="shared" si="14"/>
        <v>30132.386280822426</v>
      </c>
    </row>
    <row r="93" spans="1:10" x14ac:dyDescent="0.35">
      <c r="A93" s="2"/>
      <c r="B93" s="7">
        <v>45231</v>
      </c>
      <c r="C93" s="5">
        <f t="shared" si="8"/>
        <v>333.06</v>
      </c>
      <c r="D93" s="5">
        <v>38.4</v>
      </c>
      <c r="E93" s="5">
        <f t="shared" si="12"/>
        <v>78.541666666666671</v>
      </c>
      <c r="F93" s="45">
        <f t="shared" si="7"/>
        <v>450.00166666666667</v>
      </c>
      <c r="G93" s="5">
        <f t="shared" si="13"/>
        <v>97.302497365155745</v>
      </c>
      <c r="H93" s="5">
        <f t="shared" si="15"/>
        <v>274.15750263484421</v>
      </c>
      <c r="I93" s="5"/>
      <c r="J93" s="8">
        <f t="shared" si="14"/>
        <v>29858.228778187582</v>
      </c>
    </row>
    <row r="94" spans="1:10" x14ac:dyDescent="0.35">
      <c r="A94" s="2"/>
      <c r="B94" s="7">
        <v>45261</v>
      </c>
      <c r="C94" s="5">
        <f t="shared" si="8"/>
        <v>333.06</v>
      </c>
      <c r="D94" s="5">
        <v>38.4</v>
      </c>
      <c r="E94" s="5">
        <f t="shared" si="12"/>
        <v>78.541666666666671</v>
      </c>
      <c r="F94" s="45">
        <f t="shared" si="7"/>
        <v>450.00166666666667</v>
      </c>
      <c r="G94" s="5">
        <f t="shared" si="13"/>
        <v>96.417197096230737</v>
      </c>
      <c r="H94" s="5">
        <f t="shared" si="15"/>
        <v>275.04280290376926</v>
      </c>
      <c r="I94" s="5"/>
      <c r="J94" s="8">
        <f t="shared" si="14"/>
        <v>29583.185975283814</v>
      </c>
    </row>
    <row r="95" spans="1:10" ht="4.5" customHeight="1" x14ac:dyDescent="0.35">
      <c r="A95" s="62"/>
      <c r="B95" s="63"/>
      <c r="C95" s="63"/>
      <c r="D95" s="63"/>
      <c r="E95" s="63"/>
      <c r="F95" s="63"/>
      <c r="G95" s="63"/>
      <c r="H95" s="63"/>
      <c r="I95" s="63"/>
      <c r="J95" s="64"/>
    </row>
    <row r="96" spans="1:10" x14ac:dyDescent="0.35">
      <c r="A96" s="2"/>
      <c r="B96" s="7">
        <v>45292</v>
      </c>
      <c r="C96" s="5">
        <f t="shared" si="8"/>
        <v>333.06</v>
      </c>
      <c r="D96" s="5">
        <v>38.4</v>
      </c>
      <c r="E96" s="5">
        <f t="shared" si="12"/>
        <v>78.541666666666671</v>
      </c>
      <c r="F96" s="45">
        <f t="shared" si="7"/>
        <v>450.00166666666667</v>
      </c>
      <c r="G96" s="5">
        <f>J94*$G$7</f>
        <v>55.468473703657146</v>
      </c>
      <c r="H96" s="5">
        <f t="shared" ref="H96:H107" si="17">F96-G96-E96</f>
        <v>315.99152629634284</v>
      </c>
      <c r="I96" s="5"/>
      <c r="J96" s="8">
        <f>J94-H96</f>
        <v>29267.19444898747</v>
      </c>
    </row>
    <row r="97" spans="1:10" x14ac:dyDescent="0.35">
      <c r="A97" s="2"/>
      <c r="B97" s="7">
        <v>45323</v>
      </c>
      <c r="C97" s="5">
        <f t="shared" si="8"/>
        <v>333.06</v>
      </c>
      <c r="D97" s="5">
        <v>38.4</v>
      </c>
      <c r="E97" s="5">
        <f t="shared" si="12"/>
        <v>78.541666666666671</v>
      </c>
      <c r="F97" s="45">
        <f t="shared" ref="F97:F107" si="18">C97+D97+E97</f>
        <v>450.00166666666667</v>
      </c>
      <c r="G97" s="5">
        <f t="shared" ref="G97:G105" si="19">J96*$G$4</f>
        <v>94.508648741522038</v>
      </c>
      <c r="H97" s="5">
        <f t="shared" si="17"/>
        <v>276.95135125847793</v>
      </c>
      <c r="I97" s="5"/>
      <c r="J97" s="8">
        <f t="shared" si="14"/>
        <v>28990.243097728991</v>
      </c>
    </row>
    <row r="98" spans="1:10" x14ac:dyDescent="0.35">
      <c r="A98" s="2"/>
      <c r="B98" s="7">
        <v>45352</v>
      </c>
      <c r="C98" s="5">
        <f t="shared" si="8"/>
        <v>333.06</v>
      </c>
      <c r="D98" s="5">
        <v>38.4</v>
      </c>
      <c r="E98" s="5">
        <f t="shared" si="12"/>
        <v>78.541666666666671</v>
      </c>
      <c r="F98" s="45">
        <f t="shared" si="18"/>
        <v>450.00166666666667</v>
      </c>
      <c r="G98" s="5">
        <f t="shared" si="19"/>
        <v>93.614326669749872</v>
      </c>
      <c r="H98" s="5">
        <f t="shared" si="17"/>
        <v>277.84567333025012</v>
      </c>
      <c r="I98" s="5"/>
      <c r="J98" s="8">
        <f t="shared" si="14"/>
        <v>28712.39742439874</v>
      </c>
    </row>
    <row r="99" spans="1:10" x14ac:dyDescent="0.35">
      <c r="A99" s="2"/>
      <c r="B99" s="7">
        <v>45383</v>
      </c>
      <c r="C99" s="5">
        <f t="shared" si="8"/>
        <v>333.06</v>
      </c>
      <c r="D99" s="5">
        <v>38.4</v>
      </c>
      <c r="E99" s="5">
        <f t="shared" si="12"/>
        <v>78.541666666666671</v>
      </c>
      <c r="F99" s="45">
        <f t="shared" si="18"/>
        <v>450.00166666666667</v>
      </c>
      <c r="G99" s="5">
        <f t="shared" si="19"/>
        <v>92.717116682954256</v>
      </c>
      <c r="H99" s="5">
        <f t="shared" si="17"/>
        <v>278.74288331704571</v>
      </c>
      <c r="I99" s="5"/>
      <c r="J99" s="8">
        <f t="shared" si="14"/>
        <v>28433.654541081694</v>
      </c>
    </row>
    <row r="100" spans="1:10" x14ac:dyDescent="0.35">
      <c r="A100" s="2"/>
      <c r="B100" s="7">
        <v>45413</v>
      </c>
      <c r="C100" s="5">
        <f t="shared" si="8"/>
        <v>333.06</v>
      </c>
      <c r="D100" s="5">
        <v>38.4</v>
      </c>
      <c r="E100" s="5">
        <f t="shared" si="12"/>
        <v>78.541666666666671</v>
      </c>
      <c r="F100" s="45">
        <f t="shared" si="18"/>
        <v>450.00166666666667</v>
      </c>
      <c r="G100" s="5">
        <f t="shared" si="19"/>
        <v>91.817009455576297</v>
      </c>
      <c r="H100" s="5">
        <f t="shared" si="17"/>
        <v>279.6429905444237</v>
      </c>
      <c r="I100" s="5"/>
      <c r="J100" s="8">
        <f t="shared" si="14"/>
        <v>28154.011550537271</v>
      </c>
    </row>
    <row r="101" spans="1:10" x14ac:dyDescent="0.35">
      <c r="A101" s="2"/>
      <c r="B101" s="7">
        <v>45444</v>
      </c>
      <c r="C101" s="5">
        <f t="shared" si="8"/>
        <v>333.06</v>
      </c>
      <c r="D101" s="5">
        <v>38.4</v>
      </c>
      <c r="E101" s="5">
        <f t="shared" si="12"/>
        <v>78.541666666666671</v>
      </c>
      <c r="F101" s="45">
        <f t="shared" si="18"/>
        <v>450.00166666666667</v>
      </c>
      <c r="G101" s="5">
        <f t="shared" si="19"/>
        <v>90.913995631943266</v>
      </c>
      <c r="H101" s="5">
        <f t="shared" si="17"/>
        <v>280.54600436805669</v>
      </c>
      <c r="I101" s="5"/>
      <c r="J101" s="8">
        <f t="shared" si="14"/>
        <v>27873.465546169213</v>
      </c>
    </row>
    <row r="102" spans="1:10" x14ac:dyDescent="0.35">
      <c r="A102" s="2"/>
      <c r="B102" s="7">
        <v>45474</v>
      </c>
      <c r="C102" s="5">
        <f t="shared" si="8"/>
        <v>333.06</v>
      </c>
      <c r="D102" s="5">
        <v>38.4</v>
      </c>
      <c r="E102" s="5">
        <f t="shared" si="12"/>
        <v>78.541666666666671</v>
      </c>
      <c r="F102" s="45">
        <f t="shared" si="18"/>
        <v>450.00166666666667</v>
      </c>
      <c r="G102" s="5">
        <f t="shared" si="19"/>
        <v>90.008065826171418</v>
      </c>
      <c r="H102" s="5">
        <f t="shared" si="17"/>
        <v>281.45193417382853</v>
      </c>
      <c r="I102" s="5"/>
      <c r="J102" s="8">
        <f t="shared" si="14"/>
        <v>27592.013611995386</v>
      </c>
    </row>
    <row r="103" spans="1:10" x14ac:dyDescent="0.35">
      <c r="A103" s="2"/>
      <c r="B103" s="7">
        <v>45505</v>
      </c>
      <c r="C103" s="5">
        <f t="shared" si="8"/>
        <v>333.06</v>
      </c>
      <c r="D103" s="5">
        <v>38.4</v>
      </c>
      <c r="E103" s="5">
        <f t="shared" si="12"/>
        <v>78.541666666666671</v>
      </c>
      <c r="F103" s="45">
        <f t="shared" si="18"/>
        <v>450.00166666666667</v>
      </c>
      <c r="G103" s="5">
        <f t="shared" si="19"/>
        <v>89.099210622068426</v>
      </c>
      <c r="H103" s="5">
        <f t="shared" si="17"/>
        <v>282.36078937793155</v>
      </c>
      <c r="I103" s="5"/>
      <c r="J103" s="8">
        <f t="shared" si="14"/>
        <v>27309.652822617456</v>
      </c>
    </row>
    <row r="104" spans="1:10" x14ac:dyDescent="0.35">
      <c r="A104" s="2"/>
      <c r="B104" s="7">
        <v>45536</v>
      </c>
      <c r="C104" s="5">
        <f t="shared" si="8"/>
        <v>333.06</v>
      </c>
      <c r="D104" s="5">
        <v>38.4</v>
      </c>
      <c r="E104" s="5">
        <f t="shared" si="12"/>
        <v>78.541666666666671</v>
      </c>
      <c r="F104" s="45">
        <f t="shared" si="18"/>
        <v>450.00166666666667</v>
      </c>
      <c r="G104" s="5">
        <f t="shared" si="19"/>
        <v>88.187420573035538</v>
      </c>
      <c r="H104" s="5">
        <f t="shared" si="17"/>
        <v>283.27257942696446</v>
      </c>
      <c r="I104" s="5"/>
      <c r="J104" s="8">
        <f t="shared" si="14"/>
        <v>27026.380243190491</v>
      </c>
    </row>
    <row r="105" spans="1:10" x14ac:dyDescent="0.35">
      <c r="A105" s="2"/>
      <c r="B105" s="7">
        <v>45566</v>
      </c>
      <c r="C105" s="5">
        <f t="shared" si="8"/>
        <v>333.06</v>
      </c>
      <c r="D105" s="5">
        <v>38.4</v>
      </c>
      <c r="E105" s="5">
        <f t="shared" si="12"/>
        <v>78.541666666666671</v>
      </c>
      <c r="F105" s="45">
        <f t="shared" si="18"/>
        <v>450.00166666666667</v>
      </c>
      <c r="G105" s="5">
        <f t="shared" si="19"/>
        <v>87.272686201969293</v>
      </c>
      <c r="H105" s="5">
        <f t="shared" si="17"/>
        <v>284.18731379803069</v>
      </c>
      <c r="I105" s="5"/>
      <c r="J105" s="8">
        <f t="shared" si="14"/>
        <v>26742.192929392462</v>
      </c>
    </row>
    <row r="106" spans="1:10" x14ac:dyDescent="0.35">
      <c r="A106" s="2"/>
      <c r="B106" s="7">
        <v>45597</v>
      </c>
      <c r="C106" s="5">
        <f t="shared" si="8"/>
        <v>333.06</v>
      </c>
      <c r="D106" s="5">
        <v>38.4</v>
      </c>
      <c r="E106" s="5">
        <f t="shared" si="12"/>
        <v>78.541666666666671</v>
      </c>
      <c r="F106" s="45">
        <f t="shared" si="18"/>
        <v>450.00166666666667</v>
      </c>
      <c r="G106" s="5">
        <f t="shared" si="13"/>
        <v>86.354998001163153</v>
      </c>
      <c r="H106" s="5">
        <f t="shared" si="17"/>
        <v>285.10500199883683</v>
      </c>
      <c r="I106" s="5"/>
      <c r="J106" s="8">
        <f t="shared" si="14"/>
        <v>26457.087927393626</v>
      </c>
    </row>
    <row r="107" spans="1:10" x14ac:dyDescent="0.35">
      <c r="A107" s="2"/>
      <c r="B107" s="7">
        <v>45627</v>
      </c>
      <c r="C107" s="5">
        <f t="shared" si="8"/>
        <v>333.06</v>
      </c>
      <c r="D107" s="5">
        <v>38.4</v>
      </c>
      <c r="E107" s="5">
        <f t="shared" si="12"/>
        <v>78.541666666666671</v>
      </c>
      <c r="F107" s="45">
        <f t="shared" si="18"/>
        <v>450.00166666666667</v>
      </c>
      <c r="G107" s="5">
        <f t="shared" si="13"/>
        <v>85.434346432208585</v>
      </c>
      <c r="H107" s="5">
        <f t="shared" si="17"/>
        <v>286.02565356779138</v>
      </c>
      <c r="I107" s="5"/>
      <c r="J107" s="8">
        <f t="shared" si="14"/>
        <v>26171.062273825835</v>
      </c>
    </row>
    <row r="108" spans="1:10" ht="4.5" customHeight="1" x14ac:dyDescent="0.35">
      <c r="A108" s="62"/>
      <c r="B108" s="63"/>
      <c r="C108" s="63"/>
      <c r="D108" s="63"/>
      <c r="E108" s="63"/>
      <c r="F108" s="63"/>
      <c r="G108" s="63"/>
      <c r="H108" s="63"/>
      <c r="I108" s="63"/>
      <c r="J108" s="64"/>
    </row>
    <row r="109" spans="1:10" x14ac:dyDescent="0.35">
      <c r="A109" s="2"/>
      <c r="B109" s="7">
        <v>45658</v>
      </c>
      <c r="C109" s="5">
        <f t="shared" si="8"/>
        <v>333.06</v>
      </c>
      <c r="D109" s="5">
        <v>38.4</v>
      </c>
      <c r="E109" s="5">
        <f t="shared" si="12"/>
        <v>78.541666666666671</v>
      </c>
      <c r="F109" s="45">
        <f t="shared" ref="F109:F120" si="20">C109+D109+E109</f>
        <v>450.00166666666667</v>
      </c>
      <c r="G109" s="5">
        <f>J107*$G$7</f>
        <v>49.070741763423442</v>
      </c>
      <c r="H109" s="5">
        <f t="shared" ref="H109:H120" si="21">F109-G109-E109</f>
        <v>322.38925823657655</v>
      </c>
      <c r="I109" s="5"/>
      <c r="J109" s="8">
        <f>J107-H109</f>
        <v>25848.673015589258</v>
      </c>
    </row>
    <row r="110" spans="1:10" x14ac:dyDescent="0.35">
      <c r="A110" s="2"/>
      <c r="B110" s="7">
        <v>45689</v>
      </c>
      <c r="C110" s="5">
        <f t="shared" si="8"/>
        <v>333.06</v>
      </c>
      <c r="D110" s="5">
        <v>38.4</v>
      </c>
      <c r="E110" s="5">
        <f t="shared" si="12"/>
        <v>78.541666666666671</v>
      </c>
      <c r="F110" s="45">
        <f t="shared" si="20"/>
        <v>450.00166666666667</v>
      </c>
      <c r="G110" s="5">
        <f t="shared" ref="G110:G118" si="22">J109*$G$4</f>
        <v>83.469673279506978</v>
      </c>
      <c r="H110" s="5">
        <f t="shared" si="21"/>
        <v>287.99032672049299</v>
      </c>
      <c r="I110" s="5"/>
      <c r="J110" s="8">
        <f t="shared" si="14"/>
        <v>25560.682688868765</v>
      </c>
    </row>
    <row r="111" spans="1:10" x14ac:dyDescent="0.35">
      <c r="A111" s="2"/>
      <c r="B111" s="7">
        <v>45717</v>
      </c>
      <c r="C111" s="5">
        <f t="shared" si="8"/>
        <v>333.06</v>
      </c>
      <c r="D111" s="5">
        <v>38.4</v>
      </c>
      <c r="E111" s="5">
        <f t="shared" si="12"/>
        <v>78.541666666666671</v>
      </c>
      <c r="F111" s="45">
        <f t="shared" si="20"/>
        <v>450.00166666666667</v>
      </c>
      <c r="G111" s="5">
        <f t="shared" si="22"/>
        <v>82.539704516138713</v>
      </c>
      <c r="H111" s="5">
        <f t="shared" si="21"/>
        <v>288.92029548386125</v>
      </c>
      <c r="I111" s="5"/>
      <c r="J111" s="8">
        <f t="shared" si="14"/>
        <v>25271.762393384903</v>
      </c>
    </row>
    <row r="112" spans="1:10" x14ac:dyDescent="0.35">
      <c r="A112" s="2"/>
      <c r="B112" s="7">
        <v>45748</v>
      </c>
      <c r="C112" s="5">
        <f t="shared" si="8"/>
        <v>333.06</v>
      </c>
      <c r="D112" s="5">
        <v>38.4</v>
      </c>
      <c r="E112" s="5">
        <f t="shared" si="12"/>
        <v>78.541666666666671</v>
      </c>
      <c r="F112" s="45">
        <f t="shared" si="20"/>
        <v>450.00166666666667</v>
      </c>
      <c r="G112" s="5">
        <f t="shared" si="22"/>
        <v>81.606732728638747</v>
      </c>
      <c r="H112" s="5">
        <f t="shared" si="21"/>
        <v>289.85326727136123</v>
      </c>
      <c r="I112" s="5"/>
      <c r="J112" s="8">
        <f t="shared" si="14"/>
        <v>24981.90912611354</v>
      </c>
    </row>
    <row r="113" spans="1:10" x14ac:dyDescent="0.35">
      <c r="A113" s="2"/>
      <c r="B113" s="7">
        <v>45778</v>
      </c>
      <c r="C113" s="5">
        <f t="shared" ref="C113:C120" si="23">$G$6</f>
        <v>333.06</v>
      </c>
      <c r="D113" s="5">
        <v>38.4</v>
      </c>
      <c r="E113" s="5">
        <f t="shared" si="12"/>
        <v>78.541666666666671</v>
      </c>
      <c r="F113" s="45">
        <f t="shared" si="20"/>
        <v>450.00166666666667</v>
      </c>
      <c r="G113" s="5">
        <f t="shared" si="22"/>
        <v>80.67074821974164</v>
      </c>
      <c r="H113" s="5">
        <f t="shared" si="21"/>
        <v>290.78925178025833</v>
      </c>
      <c r="I113" s="5"/>
      <c r="J113" s="8">
        <f t="shared" si="14"/>
        <v>24691.119874333282</v>
      </c>
    </row>
    <row r="114" spans="1:10" x14ac:dyDescent="0.35">
      <c r="A114" s="2"/>
      <c r="B114" s="7">
        <v>45809</v>
      </c>
      <c r="C114" s="5">
        <f t="shared" si="23"/>
        <v>333.06</v>
      </c>
      <c r="D114" s="5">
        <v>38.4</v>
      </c>
      <c r="E114" s="5">
        <f t="shared" si="12"/>
        <v>78.541666666666671</v>
      </c>
      <c r="F114" s="45">
        <f t="shared" si="20"/>
        <v>450.00166666666667</v>
      </c>
      <c r="G114" s="5">
        <f t="shared" si="22"/>
        <v>79.731741260867892</v>
      </c>
      <c r="H114" s="5">
        <f t="shared" si="21"/>
        <v>291.72825873913206</v>
      </c>
      <c r="I114" s="5"/>
      <c r="J114" s="8">
        <f t="shared" si="14"/>
        <v>24399.391615594152</v>
      </c>
    </row>
    <row r="115" spans="1:10" x14ac:dyDescent="0.35">
      <c r="A115" s="2"/>
      <c r="B115" s="7">
        <v>45839</v>
      </c>
      <c r="C115" s="5">
        <f t="shared" si="23"/>
        <v>333.06</v>
      </c>
      <c r="D115" s="5">
        <v>38.4</v>
      </c>
      <c r="E115" s="5">
        <f t="shared" si="12"/>
        <v>78.541666666666671</v>
      </c>
      <c r="F115" s="45">
        <f t="shared" si="20"/>
        <v>450.00166666666667</v>
      </c>
      <c r="G115" s="5">
        <f t="shared" si="22"/>
        <v>78.789702092022779</v>
      </c>
      <c r="H115" s="5">
        <f t="shared" si="21"/>
        <v>292.67029790797721</v>
      </c>
      <c r="I115" s="5"/>
      <c r="J115" s="8">
        <f t="shared" si="14"/>
        <v>24106.721317686173</v>
      </c>
    </row>
    <row r="116" spans="1:10" x14ac:dyDescent="0.35">
      <c r="A116" s="2"/>
      <c r="B116" s="7">
        <v>45870</v>
      </c>
      <c r="C116" s="5">
        <f t="shared" si="23"/>
        <v>333.06</v>
      </c>
      <c r="D116" s="5">
        <v>38.4</v>
      </c>
      <c r="E116" s="5">
        <f t="shared" si="12"/>
        <v>78.541666666666671</v>
      </c>
      <c r="F116" s="45">
        <f t="shared" si="20"/>
        <v>450.00166666666667</v>
      </c>
      <c r="G116" s="5">
        <f t="shared" si="22"/>
        <v>77.84462092169494</v>
      </c>
      <c r="H116" s="5">
        <f t="shared" si="21"/>
        <v>293.61537907830501</v>
      </c>
      <c r="I116" s="5"/>
      <c r="J116" s="8">
        <f t="shared" si="14"/>
        <v>23813.105938607867</v>
      </c>
    </row>
    <row r="117" spans="1:10" x14ac:dyDescent="0.35">
      <c r="A117" s="2"/>
      <c r="B117" s="7">
        <v>45901</v>
      </c>
      <c r="C117" s="5">
        <f t="shared" si="23"/>
        <v>333.06</v>
      </c>
      <c r="D117" s="5">
        <v>38.4</v>
      </c>
      <c r="E117" s="5">
        <f t="shared" si="12"/>
        <v>78.541666666666671</v>
      </c>
      <c r="F117" s="45">
        <f t="shared" si="20"/>
        <v>450.00166666666667</v>
      </c>
      <c r="G117" s="5">
        <f t="shared" si="22"/>
        <v>76.896487926754574</v>
      </c>
      <c r="H117" s="5">
        <f t="shared" si="21"/>
        <v>294.56351207324542</v>
      </c>
      <c r="I117" s="5"/>
      <c r="J117" s="8">
        <f t="shared" si="14"/>
        <v>23518.542426534623</v>
      </c>
    </row>
    <row r="118" spans="1:10" x14ac:dyDescent="0.35">
      <c r="A118" s="2"/>
      <c r="B118" s="7">
        <v>45931</v>
      </c>
      <c r="C118" s="5">
        <f t="shared" si="23"/>
        <v>333.06</v>
      </c>
      <c r="D118" s="5">
        <v>38.4</v>
      </c>
      <c r="E118" s="5">
        <f t="shared" si="12"/>
        <v>78.541666666666671</v>
      </c>
      <c r="F118" s="45">
        <f t="shared" si="20"/>
        <v>450.00166666666667</v>
      </c>
      <c r="G118" s="5">
        <f t="shared" si="22"/>
        <v>75.945293252351391</v>
      </c>
      <c r="H118" s="5">
        <f t="shared" si="21"/>
        <v>295.51470674764857</v>
      </c>
      <c r="I118" s="5"/>
      <c r="J118" s="8">
        <f t="shared" si="14"/>
        <v>23223.027719786973</v>
      </c>
    </row>
    <row r="119" spans="1:10" x14ac:dyDescent="0.35">
      <c r="A119" s="2"/>
      <c r="B119" s="7">
        <v>45962</v>
      </c>
      <c r="C119" s="5">
        <f t="shared" si="23"/>
        <v>333.06</v>
      </c>
      <c r="D119" s="5">
        <v>38.4</v>
      </c>
      <c r="E119" s="5">
        <f t="shared" si="12"/>
        <v>78.541666666666671</v>
      </c>
      <c r="F119" s="45">
        <f t="shared" si="20"/>
        <v>450.00166666666667</v>
      </c>
      <c r="G119" s="5">
        <f t="shared" si="13"/>
        <v>74.991027011812093</v>
      </c>
      <c r="H119" s="5">
        <f t="shared" si="21"/>
        <v>296.46897298818789</v>
      </c>
      <c r="I119" s="5"/>
      <c r="J119" s="8">
        <f t="shared" si="14"/>
        <v>22926.558746798786</v>
      </c>
    </row>
    <row r="120" spans="1:10" x14ac:dyDescent="0.35">
      <c r="A120" s="2"/>
      <c r="B120" s="7">
        <v>45992</v>
      </c>
      <c r="C120" s="5">
        <f t="shared" si="23"/>
        <v>333.06</v>
      </c>
      <c r="D120" s="5">
        <v>38.4</v>
      </c>
      <c r="E120" s="5">
        <f t="shared" si="12"/>
        <v>78.541666666666671</v>
      </c>
      <c r="F120" s="45">
        <f t="shared" si="20"/>
        <v>450.00166666666667</v>
      </c>
      <c r="G120" s="5">
        <f t="shared" si="13"/>
        <v>74.033679286537748</v>
      </c>
      <c r="H120" s="5">
        <f t="shared" si="21"/>
        <v>297.42632071346225</v>
      </c>
      <c r="I120" s="5"/>
      <c r="J120" s="8">
        <f t="shared" si="14"/>
        <v>22629.132426085325</v>
      </c>
    </row>
    <row r="121" spans="1:10" ht="4.5" customHeight="1" x14ac:dyDescent="0.35">
      <c r="A121" s="62"/>
      <c r="B121" s="63"/>
      <c r="C121" s="63"/>
      <c r="D121" s="63"/>
      <c r="E121" s="63"/>
      <c r="F121" s="63"/>
      <c r="G121" s="63"/>
      <c r="H121" s="63"/>
      <c r="I121" s="63"/>
      <c r="J121" s="64"/>
    </row>
    <row r="122" spans="1:10" x14ac:dyDescent="0.35">
      <c r="A122" s="2"/>
      <c r="B122" s="7">
        <v>46023</v>
      </c>
      <c r="C122" s="5">
        <f t="shared" ref="C122:C133" si="24">$G$6</f>
        <v>333.06</v>
      </c>
      <c r="D122" s="5">
        <v>38.4</v>
      </c>
      <c r="E122" s="5">
        <f t="shared" si="12"/>
        <v>78.541666666666671</v>
      </c>
      <c r="F122" s="45">
        <f t="shared" ref="F122:F133" si="25">C122+D122+E122</f>
        <v>450.00166666666667</v>
      </c>
      <c r="G122" s="5">
        <f>J120*$G$7</f>
        <v>42.429623298909981</v>
      </c>
      <c r="H122" s="5">
        <f t="shared" ref="H122:H133" si="26">F122-G122-E122</f>
        <v>329.03037670109001</v>
      </c>
      <c r="I122" s="5"/>
      <c r="J122" s="8">
        <f>J120-H122</f>
        <v>22300.102049384237</v>
      </c>
    </row>
    <row r="123" spans="1:10" x14ac:dyDescent="0.35">
      <c r="A123" s="2"/>
      <c r="B123" s="7">
        <v>46054</v>
      </c>
      <c r="C123" s="5">
        <f t="shared" si="24"/>
        <v>333.06</v>
      </c>
      <c r="D123" s="5">
        <v>38.4</v>
      </c>
      <c r="E123" s="5">
        <f t="shared" si="12"/>
        <v>78.541666666666671</v>
      </c>
      <c r="F123" s="45">
        <f t="shared" si="25"/>
        <v>450.00166666666667</v>
      </c>
      <c r="G123" s="5">
        <f t="shared" ref="G123:G131" si="27">J122*$G$4</f>
        <v>72.010746201136598</v>
      </c>
      <c r="H123" s="5">
        <f t="shared" si="26"/>
        <v>299.44925379886337</v>
      </c>
      <c r="I123" s="5"/>
      <c r="J123" s="8">
        <f t="shared" si="14"/>
        <v>22000.652795585374</v>
      </c>
    </row>
    <row r="124" spans="1:10" x14ac:dyDescent="0.35">
      <c r="A124" s="2"/>
      <c r="B124" s="7">
        <v>46082</v>
      </c>
      <c r="C124" s="5">
        <f t="shared" si="24"/>
        <v>333.06</v>
      </c>
      <c r="D124" s="5">
        <v>38.4</v>
      </c>
      <c r="E124" s="5">
        <f t="shared" si="12"/>
        <v>78.541666666666671</v>
      </c>
      <c r="F124" s="45">
        <f t="shared" si="25"/>
        <v>450.00166666666667</v>
      </c>
      <c r="G124" s="5">
        <f t="shared" si="27"/>
        <v>71.043774652411102</v>
      </c>
      <c r="H124" s="5">
        <f t="shared" si="26"/>
        <v>300.41622534758886</v>
      </c>
      <c r="I124" s="5"/>
      <c r="J124" s="8">
        <f t="shared" si="14"/>
        <v>21700.236570237787</v>
      </c>
    </row>
    <row r="125" spans="1:10" x14ac:dyDescent="0.35">
      <c r="A125" s="2"/>
      <c r="B125" s="7">
        <v>46113</v>
      </c>
      <c r="C125" s="5">
        <f t="shared" si="24"/>
        <v>333.06</v>
      </c>
      <c r="D125" s="5">
        <v>38.4</v>
      </c>
      <c r="E125" s="5">
        <f t="shared" si="12"/>
        <v>78.541666666666671</v>
      </c>
      <c r="F125" s="45">
        <f t="shared" si="25"/>
        <v>450.00166666666667</v>
      </c>
      <c r="G125" s="5">
        <f t="shared" si="27"/>
        <v>70.073680591392858</v>
      </c>
      <c r="H125" s="5">
        <f t="shared" si="26"/>
        <v>301.38631940860711</v>
      </c>
      <c r="I125" s="5"/>
      <c r="J125" s="8">
        <f t="shared" si="14"/>
        <v>21398.850250829179</v>
      </c>
    </row>
    <row r="126" spans="1:10" x14ac:dyDescent="0.35">
      <c r="A126" s="2"/>
      <c r="B126" s="7">
        <v>46143</v>
      </c>
      <c r="C126" s="5">
        <f t="shared" si="24"/>
        <v>333.06</v>
      </c>
      <c r="D126" s="5">
        <v>38.4</v>
      </c>
      <c r="E126" s="5">
        <f t="shared" si="12"/>
        <v>78.541666666666671</v>
      </c>
      <c r="F126" s="45">
        <f t="shared" si="25"/>
        <v>450.00166666666667</v>
      </c>
      <c r="G126" s="5">
        <f t="shared" si="27"/>
        <v>69.100453934969224</v>
      </c>
      <c r="H126" s="5">
        <f t="shared" si="26"/>
        <v>302.35954606503077</v>
      </c>
      <c r="I126" s="5"/>
      <c r="J126" s="8">
        <f t="shared" si="14"/>
        <v>21096.490704764146</v>
      </c>
    </row>
    <row r="127" spans="1:10" x14ac:dyDescent="0.35">
      <c r="A127" s="2"/>
      <c r="B127" s="7">
        <v>46174</v>
      </c>
      <c r="C127" s="5">
        <f t="shared" si="24"/>
        <v>333.06</v>
      </c>
      <c r="D127" s="5">
        <v>38.4</v>
      </c>
      <c r="E127" s="5">
        <f t="shared" si="12"/>
        <v>78.541666666666671</v>
      </c>
      <c r="F127" s="45">
        <f t="shared" si="25"/>
        <v>450.00166666666667</v>
      </c>
      <c r="G127" s="5">
        <f t="shared" si="27"/>
        <v>68.124084567467548</v>
      </c>
      <c r="H127" s="5">
        <f t="shared" si="26"/>
        <v>303.33591543253243</v>
      </c>
      <c r="I127" s="5"/>
      <c r="J127" s="8">
        <f t="shared" si="14"/>
        <v>20793.154789331613</v>
      </c>
    </row>
    <row r="128" spans="1:10" x14ac:dyDescent="0.35">
      <c r="A128" s="2"/>
      <c r="B128" s="7">
        <v>46204</v>
      </c>
      <c r="C128" s="5">
        <f t="shared" si="24"/>
        <v>333.06</v>
      </c>
      <c r="D128" s="5">
        <v>38.4</v>
      </c>
      <c r="E128" s="5">
        <f t="shared" si="12"/>
        <v>78.541666666666671</v>
      </c>
      <c r="F128" s="45">
        <f t="shared" si="25"/>
        <v>450.00166666666667</v>
      </c>
      <c r="G128" s="5">
        <f t="shared" si="27"/>
        <v>67.144562340549996</v>
      </c>
      <c r="H128" s="5">
        <f t="shared" si="26"/>
        <v>304.31543765944997</v>
      </c>
      <c r="I128" s="5"/>
      <c r="J128" s="8">
        <f t="shared" si="14"/>
        <v>20488.839351672163</v>
      </c>
    </row>
    <row r="129" spans="1:10" x14ac:dyDescent="0.35">
      <c r="A129" s="2"/>
      <c r="B129" s="7">
        <v>46235</v>
      </c>
      <c r="C129" s="5">
        <f t="shared" si="24"/>
        <v>333.06</v>
      </c>
      <c r="D129" s="5">
        <v>38.4</v>
      </c>
      <c r="E129" s="5">
        <f t="shared" si="12"/>
        <v>78.541666666666671</v>
      </c>
      <c r="F129" s="45">
        <f t="shared" si="25"/>
        <v>450.00166666666667</v>
      </c>
      <c r="G129" s="5">
        <f t="shared" si="27"/>
        <v>66.16187707310803</v>
      </c>
      <c r="H129" s="5">
        <f t="shared" si="26"/>
        <v>305.29812292689195</v>
      </c>
      <c r="I129" s="5"/>
      <c r="J129" s="8">
        <f t="shared" si="14"/>
        <v>20183.541228745271</v>
      </c>
    </row>
    <row r="130" spans="1:10" x14ac:dyDescent="0.35">
      <c r="A130" s="2"/>
      <c r="B130" s="7">
        <v>46266</v>
      </c>
      <c r="C130" s="5">
        <f t="shared" si="24"/>
        <v>333.06</v>
      </c>
      <c r="D130" s="5">
        <v>38.4</v>
      </c>
      <c r="E130" s="5">
        <f t="shared" si="12"/>
        <v>78.541666666666671</v>
      </c>
      <c r="F130" s="45">
        <f t="shared" si="25"/>
        <v>450.00166666666667</v>
      </c>
      <c r="G130" s="5">
        <f t="shared" si="27"/>
        <v>65.176018551156602</v>
      </c>
      <c r="H130" s="5">
        <f t="shared" si="26"/>
        <v>306.28398144884335</v>
      </c>
      <c r="I130" s="5"/>
      <c r="J130" s="8">
        <f t="shared" si="14"/>
        <v>19877.257247296428</v>
      </c>
    </row>
    <row r="131" spans="1:10" x14ac:dyDescent="0.35">
      <c r="A131" s="2"/>
      <c r="B131" s="7">
        <v>46296</v>
      </c>
      <c r="C131" s="5">
        <f t="shared" si="24"/>
        <v>333.06</v>
      </c>
      <c r="D131" s="5">
        <v>38.4</v>
      </c>
      <c r="E131" s="5">
        <f t="shared" si="12"/>
        <v>78.541666666666671</v>
      </c>
      <c r="F131" s="45">
        <f t="shared" si="25"/>
        <v>450.00166666666667</v>
      </c>
      <c r="G131" s="5">
        <f t="shared" si="27"/>
        <v>64.186976527728049</v>
      </c>
      <c r="H131" s="5">
        <f t="shared" si="26"/>
        <v>307.27302347227192</v>
      </c>
      <c r="I131" s="5"/>
      <c r="J131" s="8">
        <f t="shared" si="14"/>
        <v>19569.984223824154</v>
      </c>
    </row>
    <row r="132" spans="1:10" x14ac:dyDescent="0.35">
      <c r="A132" s="2"/>
      <c r="B132" s="7">
        <v>46327</v>
      </c>
      <c r="C132" s="5">
        <f t="shared" si="24"/>
        <v>333.06</v>
      </c>
      <c r="D132" s="5">
        <v>38.4</v>
      </c>
      <c r="E132" s="5">
        <f t="shared" si="12"/>
        <v>78.541666666666671</v>
      </c>
      <c r="F132" s="45">
        <f t="shared" si="25"/>
        <v>450.00166666666667</v>
      </c>
      <c r="G132" s="5">
        <f t="shared" si="13"/>
        <v>63.194740722765495</v>
      </c>
      <c r="H132" s="5">
        <f t="shared" si="26"/>
        <v>308.26525927723446</v>
      </c>
      <c r="I132" s="5"/>
      <c r="J132" s="8">
        <f t="shared" si="14"/>
        <v>19261.718964546919</v>
      </c>
    </row>
    <row r="133" spans="1:10" x14ac:dyDescent="0.35">
      <c r="A133" s="2"/>
      <c r="B133" s="7">
        <v>46357</v>
      </c>
      <c r="C133" s="5">
        <f t="shared" si="24"/>
        <v>333.06</v>
      </c>
      <c r="D133" s="5">
        <v>38.4</v>
      </c>
      <c r="E133" s="5">
        <f t="shared" si="12"/>
        <v>78.541666666666671</v>
      </c>
      <c r="F133" s="45">
        <f t="shared" si="25"/>
        <v>450.00166666666667</v>
      </c>
      <c r="G133" s="5">
        <f t="shared" si="13"/>
        <v>62.199300823016088</v>
      </c>
      <c r="H133" s="5">
        <f t="shared" si="26"/>
        <v>309.26069917698391</v>
      </c>
      <c r="I133" s="5"/>
      <c r="J133" s="8">
        <f t="shared" si="14"/>
        <v>18952.458265369936</v>
      </c>
    </row>
    <row r="134" spans="1:10" ht="4.5" customHeight="1" x14ac:dyDescent="0.35">
      <c r="A134" s="62"/>
      <c r="B134" s="63"/>
      <c r="C134" s="63"/>
      <c r="D134" s="63"/>
      <c r="E134" s="63"/>
      <c r="F134" s="63"/>
      <c r="G134" s="63"/>
      <c r="H134" s="63"/>
      <c r="I134" s="63"/>
      <c r="J134" s="64"/>
    </row>
    <row r="135" spans="1:10" x14ac:dyDescent="0.35">
      <c r="A135" s="2"/>
      <c r="B135" s="7">
        <v>46388</v>
      </c>
      <c r="C135" s="5">
        <f t="shared" ref="C135:C146" si="28">$G$6</f>
        <v>333.06</v>
      </c>
      <c r="D135" s="5">
        <v>38.4</v>
      </c>
      <c r="E135" s="5">
        <f t="shared" si="12"/>
        <v>78.541666666666671</v>
      </c>
      <c r="F135" s="45">
        <f t="shared" ref="F135:F146" si="29">C135+D135+E135</f>
        <v>450.00166666666667</v>
      </c>
      <c r="G135" s="5">
        <f>J133*$G$7</f>
        <v>35.535859247568631</v>
      </c>
      <c r="H135" s="5">
        <f t="shared" ref="H135:H146" si="30">F135-G135-E135</f>
        <v>335.92414075243136</v>
      </c>
      <c r="I135" s="5"/>
      <c r="J135" s="8">
        <f>J133-H135</f>
        <v>18616.534124617505</v>
      </c>
    </row>
    <row r="136" spans="1:10" x14ac:dyDescent="0.35">
      <c r="A136" s="2"/>
      <c r="B136" s="7">
        <v>46419</v>
      </c>
      <c r="C136" s="5">
        <f t="shared" si="28"/>
        <v>333.06</v>
      </c>
      <c r="D136" s="5">
        <v>38.4</v>
      </c>
      <c r="E136" s="5">
        <f t="shared" si="12"/>
        <v>78.541666666666671</v>
      </c>
      <c r="F136" s="45">
        <f t="shared" si="29"/>
        <v>450.00166666666667</v>
      </c>
      <c r="G136" s="5">
        <f t="shared" ref="G136:G144" si="31">J135*$G$4</f>
        <v>60.115891444077356</v>
      </c>
      <c r="H136" s="5">
        <f t="shared" si="30"/>
        <v>311.34410855592262</v>
      </c>
      <c r="I136" s="5"/>
      <c r="J136" s="8">
        <f t="shared" si="14"/>
        <v>18305.190016061581</v>
      </c>
    </row>
    <row r="137" spans="1:10" x14ac:dyDescent="0.35">
      <c r="A137" s="2"/>
      <c r="B137" s="7">
        <v>46447</v>
      </c>
      <c r="C137" s="5">
        <f t="shared" si="28"/>
        <v>333.06</v>
      </c>
      <c r="D137" s="5">
        <v>38.4</v>
      </c>
      <c r="E137" s="5">
        <f t="shared" si="12"/>
        <v>78.541666666666671</v>
      </c>
      <c r="F137" s="45">
        <f t="shared" si="29"/>
        <v>450.00166666666667</v>
      </c>
      <c r="G137" s="5">
        <f t="shared" si="31"/>
        <v>59.110509426865519</v>
      </c>
      <c r="H137" s="5">
        <f t="shared" si="30"/>
        <v>312.34949057313446</v>
      </c>
      <c r="I137" s="5"/>
      <c r="J137" s="8">
        <f t="shared" si="14"/>
        <v>17992.840525488446</v>
      </c>
    </row>
    <row r="138" spans="1:10" x14ac:dyDescent="0.35">
      <c r="A138" s="2"/>
      <c r="B138" s="7">
        <v>46478</v>
      </c>
      <c r="C138" s="5">
        <f t="shared" si="28"/>
        <v>333.06</v>
      </c>
      <c r="D138" s="5">
        <v>38.4</v>
      </c>
      <c r="E138" s="5">
        <f t="shared" si="12"/>
        <v>78.541666666666671</v>
      </c>
      <c r="F138" s="45">
        <f t="shared" si="29"/>
        <v>450.00166666666667</v>
      </c>
      <c r="G138" s="5">
        <f t="shared" si="31"/>
        <v>58.101880863556438</v>
      </c>
      <c r="H138" s="5">
        <f t="shared" si="30"/>
        <v>313.35811913644352</v>
      </c>
      <c r="I138" s="5"/>
      <c r="J138" s="8">
        <f t="shared" si="14"/>
        <v>17679.482406352003</v>
      </c>
    </row>
    <row r="139" spans="1:10" x14ac:dyDescent="0.35">
      <c r="A139" s="2"/>
      <c r="B139" s="7">
        <v>46508</v>
      </c>
      <c r="C139" s="5">
        <f t="shared" si="28"/>
        <v>333.06</v>
      </c>
      <c r="D139" s="5">
        <v>38.4</v>
      </c>
      <c r="E139" s="5">
        <f t="shared" si="12"/>
        <v>78.541666666666671</v>
      </c>
      <c r="F139" s="45">
        <f t="shared" si="29"/>
        <v>450.00166666666667</v>
      </c>
      <c r="G139" s="5">
        <f t="shared" si="31"/>
        <v>57.089995270511672</v>
      </c>
      <c r="H139" s="5">
        <f t="shared" si="30"/>
        <v>314.3700047294883</v>
      </c>
      <c r="I139" s="5"/>
      <c r="J139" s="8">
        <f t="shared" si="14"/>
        <v>17365.112401622515</v>
      </c>
    </row>
    <row r="140" spans="1:10" x14ac:dyDescent="0.35">
      <c r="A140" s="2"/>
      <c r="B140" s="7">
        <v>46539</v>
      </c>
      <c r="C140" s="5">
        <f t="shared" si="28"/>
        <v>333.06</v>
      </c>
      <c r="D140" s="5">
        <v>38.4</v>
      </c>
      <c r="E140" s="5">
        <f t="shared" si="12"/>
        <v>78.541666666666671</v>
      </c>
      <c r="F140" s="45">
        <f t="shared" si="29"/>
        <v>450.00166666666667</v>
      </c>
      <c r="G140" s="5">
        <f t="shared" si="31"/>
        <v>56.074842130239368</v>
      </c>
      <c r="H140" s="5">
        <f t="shared" si="30"/>
        <v>315.38515786976063</v>
      </c>
      <c r="I140" s="5"/>
      <c r="J140" s="8">
        <f t="shared" si="14"/>
        <v>17049.727243752754</v>
      </c>
    </row>
    <row r="141" spans="1:10" x14ac:dyDescent="0.35">
      <c r="A141" s="2"/>
      <c r="B141" s="7">
        <v>46569</v>
      </c>
      <c r="C141" s="5">
        <f t="shared" si="28"/>
        <v>333.06</v>
      </c>
      <c r="D141" s="5">
        <v>38.4</v>
      </c>
      <c r="E141" s="5">
        <f t="shared" si="12"/>
        <v>78.541666666666671</v>
      </c>
      <c r="F141" s="45">
        <f t="shared" si="29"/>
        <v>450.00166666666667</v>
      </c>
      <c r="G141" s="5">
        <f t="shared" si="31"/>
        <v>55.056410891284933</v>
      </c>
      <c r="H141" s="5">
        <f t="shared" si="30"/>
        <v>316.40358910871504</v>
      </c>
      <c r="I141" s="5"/>
      <c r="J141" s="8">
        <f t="shared" si="14"/>
        <v>16733.323654644038</v>
      </c>
    </row>
    <row r="142" spans="1:10" x14ac:dyDescent="0.35">
      <c r="A142" s="2"/>
      <c r="B142" s="7">
        <v>46600</v>
      </c>
      <c r="C142" s="5">
        <f t="shared" si="28"/>
        <v>333.06</v>
      </c>
      <c r="D142" s="5">
        <v>38.4</v>
      </c>
      <c r="E142" s="5">
        <f t="shared" si="12"/>
        <v>78.541666666666671</v>
      </c>
      <c r="F142" s="45">
        <f t="shared" si="29"/>
        <v>450.00166666666667</v>
      </c>
      <c r="G142" s="5">
        <f t="shared" si="31"/>
        <v>54.034690968121375</v>
      </c>
      <c r="H142" s="5">
        <f t="shared" si="30"/>
        <v>317.42530903187861</v>
      </c>
      <c r="I142" s="5"/>
      <c r="J142" s="8">
        <f t="shared" si="14"/>
        <v>16415.89834561216</v>
      </c>
    </row>
    <row r="143" spans="1:10" x14ac:dyDescent="0.35">
      <c r="A143" s="2"/>
      <c r="B143" s="7">
        <v>46631</v>
      </c>
      <c r="C143" s="5">
        <f t="shared" si="28"/>
        <v>333.06</v>
      </c>
      <c r="D143" s="5">
        <v>38.4</v>
      </c>
      <c r="E143" s="5">
        <f t="shared" si="12"/>
        <v>78.541666666666671</v>
      </c>
      <c r="F143" s="45">
        <f t="shared" si="29"/>
        <v>450.00166666666667</v>
      </c>
      <c r="G143" s="5">
        <f t="shared" si="31"/>
        <v>53.00967174103927</v>
      </c>
      <c r="H143" s="5">
        <f t="shared" si="30"/>
        <v>318.45032825896072</v>
      </c>
      <c r="I143" s="5"/>
      <c r="J143" s="8">
        <f t="shared" si="14"/>
        <v>16097.448017353199</v>
      </c>
    </row>
    <row r="144" spans="1:10" x14ac:dyDescent="0.35">
      <c r="A144" s="2"/>
      <c r="B144" s="7">
        <v>46661</v>
      </c>
      <c r="C144" s="5">
        <f t="shared" si="28"/>
        <v>333.06</v>
      </c>
      <c r="D144" s="5">
        <v>38.4</v>
      </c>
      <c r="E144" s="5">
        <f t="shared" si="12"/>
        <v>78.541666666666671</v>
      </c>
      <c r="F144" s="45">
        <f t="shared" si="29"/>
        <v>450.00166666666667</v>
      </c>
      <c r="G144" s="5">
        <f t="shared" si="31"/>
        <v>51.981342556036374</v>
      </c>
      <c r="H144" s="5">
        <f t="shared" si="30"/>
        <v>319.47865744396358</v>
      </c>
      <c r="I144" s="5"/>
      <c r="J144" s="8">
        <f t="shared" si="14"/>
        <v>15777.969359909235</v>
      </c>
    </row>
    <row r="145" spans="1:10" x14ac:dyDescent="0.35">
      <c r="A145" s="2"/>
      <c r="B145" s="7">
        <v>46692</v>
      </c>
      <c r="C145" s="5">
        <f t="shared" si="28"/>
        <v>333.06</v>
      </c>
      <c r="D145" s="5">
        <v>38.4</v>
      </c>
      <c r="E145" s="5">
        <f t="shared" si="12"/>
        <v>78.541666666666671</v>
      </c>
      <c r="F145" s="45">
        <f t="shared" si="29"/>
        <v>450.00166666666667</v>
      </c>
      <c r="G145" s="5">
        <f t="shared" si="13"/>
        <v>50.949692724706907</v>
      </c>
      <c r="H145" s="5">
        <f t="shared" si="30"/>
        <v>320.51030727529309</v>
      </c>
      <c r="I145" s="5"/>
      <c r="J145" s="8">
        <f t="shared" si="14"/>
        <v>15457.459052633942</v>
      </c>
    </row>
    <row r="146" spans="1:10" x14ac:dyDescent="0.35">
      <c r="A146" s="2"/>
      <c r="B146" s="7">
        <v>46722</v>
      </c>
      <c r="C146" s="5">
        <f t="shared" si="28"/>
        <v>333.06</v>
      </c>
      <c r="D146" s="5">
        <v>38.4</v>
      </c>
      <c r="E146" s="5">
        <f t="shared" si="12"/>
        <v>78.541666666666671</v>
      </c>
      <c r="F146" s="45">
        <f t="shared" si="29"/>
        <v>450.00166666666667</v>
      </c>
      <c r="G146" s="5">
        <f t="shared" si="13"/>
        <v>49.914711524130439</v>
      </c>
      <c r="H146" s="5">
        <f t="shared" si="30"/>
        <v>321.54528847586954</v>
      </c>
      <c r="I146" s="5"/>
      <c r="J146" s="8">
        <f t="shared" si="14"/>
        <v>15135.913764158073</v>
      </c>
    </row>
    <row r="147" spans="1:10" ht="4.5" customHeight="1" x14ac:dyDescent="0.35">
      <c r="A147" s="62"/>
      <c r="B147" s="63"/>
      <c r="C147" s="63"/>
      <c r="D147" s="63"/>
      <c r="E147" s="63"/>
      <c r="F147" s="63"/>
      <c r="G147" s="63"/>
      <c r="H147" s="63"/>
      <c r="I147" s="63"/>
      <c r="J147" s="64"/>
    </row>
    <row r="148" spans="1:10" x14ac:dyDescent="0.35">
      <c r="A148" s="2"/>
      <c r="B148" s="7">
        <v>46753</v>
      </c>
      <c r="C148" s="5">
        <f t="shared" ref="C148:C159" si="32">$G$6</f>
        <v>333.06</v>
      </c>
      <c r="D148" s="5">
        <v>38.4</v>
      </c>
      <c r="E148" s="5">
        <f t="shared" si="12"/>
        <v>78.541666666666671</v>
      </c>
      <c r="F148" s="45">
        <f t="shared" ref="F148:F159" si="33">C148+D148+E148</f>
        <v>450.00166666666667</v>
      </c>
      <c r="G148" s="5">
        <f>J146*$G$7</f>
        <v>28.379838307796387</v>
      </c>
      <c r="H148" s="5">
        <f t="shared" ref="H148:H159" si="34">F148-G148-E148</f>
        <v>343.0801616922036</v>
      </c>
      <c r="I148" s="5"/>
      <c r="J148" s="8">
        <f>J146-H148</f>
        <v>14792.833602465869</v>
      </c>
    </row>
    <row r="149" spans="1:10" x14ac:dyDescent="0.35">
      <c r="A149" s="2"/>
      <c r="B149" s="7">
        <v>46784</v>
      </c>
      <c r="C149" s="5">
        <f t="shared" si="32"/>
        <v>333.06</v>
      </c>
      <c r="D149" s="5">
        <v>38.4</v>
      </c>
      <c r="E149" s="5">
        <f t="shared" ref="E149:E202" si="35">$J$5</f>
        <v>78.541666666666671</v>
      </c>
      <c r="F149" s="45">
        <f t="shared" si="33"/>
        <v>450.00166666666667</v>
      </c>
      <c r="G149" s="5">
        <f t="shared" ref="G149:G159" si="36">J148*$G$4</f>
        <v>47.768525174629367</v>
      </c>
      <c r="H149" s="5">
        <f t="shared" si="34"/>
        <v>323.69147482537062</v>
      </c>
      <c r="I149" s="5"/>
      <c r="J149" s="8">
        <f t="shared" si="14"/>
        <v>14469.142127640498</v>
      </c>
    </row>
    <row r="150" spans="1:10" x14ac:dyDescent="0.35">
      <c r="A150" s="2"/>
      <c r="B150" s="7">
        <v>46813</v>
      </c>
      <c r="C150" s="5">
        <f t="shared" si="32"/>
        <v>333.06</v>
      </c>
      <c r="D150" s="5">
        <v>38.4</v>
      </c>
      <c r="E150" s="5">
        <f t="shared" si="35"/>
        <v>78.541666666666671</v>
      </c>
      <c r="F150" s="45">
        <f t="shared" si="33"/>
        <v>450.00166666666667</v>
      </c>
      <c r="G150" s="5">
        <f t="shared" si="36"/>
        <v>46.723271453839111</v>
      </c>
      <c r="H150" s="5">
        <f t="shared" si="34"/>
        <v>324.73672854616086</v>
      </c>
      <c r="I150" s="5"/>
      <c r="J150" s="8">
        <f t="shared" ref="J150:J194" si="37">J149-H150</f>
        <v>14144.405399094338</v>
      </c>
    </row>
    <row r="151" spans="1:10" x14ac:dyDescent="0.35">
      <c r="A151" s="2"/>
      <c r="B151" s="7">
        <v>46844</v>
      </c>
      <c r="C151" s="5">
        <f t="shared" si="32"/>
        <v>333.06</v>
      </c>
      <c r="D151" s="5">
        <v>38.4</v>
      </c>
      <c r="E151" s="5">
        <f t="shared" si="35"/>
        <v>78.541666666666671</v>
      </c>
      <c r="F151" s="45">
        <f t="shared" si="33"/>
        <v>450.00166666666667</v>
      </c>
      <c r="G151" s="5">
        <f t="shared" si="36"/>
        <v>45.674642434575468</v>
      </c>
      <c r="H151" s="5">
        <f t="shared" si="34"/>
        <v>325.78535756542453</v>
      </c>
      <c r="I151" s="5"/>
      <c r="J151" s="8">
        <f t="shared" si="37"/>
        <v>13818.620041528913</v>
      </c>
    </row>
    <row r="152" spans="1:10" x14ac:dyDescent="0.35">
      <c r="A152" s="2"/>
      <c r="B152" s="7">
        <v>46874</v>
      </c>
      <c r="C152" s="5">
        <f t="shared" si="32"/>
        <v>333.06</v>
      </c>
      <c r="D152" s="5">
        <v>38.4</v>
      </c>
      <c r="E152" s="5">
        <f t="shared" si="35"/>
        <v>78.541666666666671</v>
      </c>
      <c r="F152" s="45">
        <f t="shared" si="33"/>
        <v>450.00166666666667</v>
      </c>
      <c r="G152" s="5">
        <f t="shared" si="36"/>
        <v>44.622627217437113</v>
      </c>
      <c r="H152" s="5">
        <f t="shared" si="34"/>
        <v>326.83737278256285</v>
      </c>
      <c r="I152" s="5"/>
      <c r="J152" s="8">
        <f t="shared" si="37"/>
        <v>13491.782668746349</v>
      </c>
    </row>
    <row r="153" spans="1:10" x14ac:dyDescent="0.35">
      <c r="A153" s="2"/>
      <c r="B153" s="7">
        <v>46905</v>
      </c>
      <c r="C153" s="5">
        <f t="shared" si="32"/>
        <v>333.06</v>
      </c>
      <c r="D153" s="5">
        <v>38.4</v>
      </c>
      <c r="E153" s="5">
        <f t="shared" si="35"/>
        <v>78.541666666666671</v>
      </c>
      <c r="F153" s="45">
        <f t="shared" si="33"/>
        <v>450.00166666666667</v>
      </c>
      <c r="G153" s="5">
        <f t="shared" si="36"/>
        <v>43.567214867826756</v>
      </c>
      <c r="H153" s="5">
        <f t="shared" si="34"/>
        <v>327.89278513217323</v>
      </c>
      <c r="I153" s="5"/>
      <c r="J153" s="8">
        <f t="shared" si="37"/>
        <v>13163.889883614176</v>
      </c>
    </row>
    <row r="154" spans="1:10" x14ac:dyDescent="0.35">
      <c r="A154" s="2"/>
      <c r="B154" s="7">
        <v>46935</v>
      </c>
      <c r="C154" s="5">
        <f t="shared" si="32"/>
        <v>333.06</v>
      </c>
      <c r="D154" s="5">
        <v>38.4</v>
      </c>
      <c r="E154" s="5">
        <f t="shared" si="35"/>
        <v>78.541666666666671</v>
      </c>
      <c r="F154" s="45">
        <f t="shared" si="33"/>
        <v>450.00166666666667</v>
      </c>
      <c r="G154" s="5">
        <f t="shared" si="36"/>
        <v>42.508394415837444</v>
      </c>
      <c r="H154" s="5">
        <f t="shared" si="34"/>
        <v>328.95160558416256</v>
      </c>
      <c r="I154" s="5"/>
      <c r="J154" s="8">
        <f t="shared" si="37"/>
        <v>12834.938278030013</v>
      </c>
    </row>
    <row r="155" spans="1:10" x14ac:dyDescent="0.35">
      <c r="A155" s="2"/>
      <c r="B155" s="7">
        <v>46966</v>
      </c>
      <c r="C155" s="5">
        <f t="shared" si="32"/>
        <v>333.06</v>
      </c>
      <c r="D155" s="5">
        <v>38.4</v>
      </c>
      <c r="E155" s="5">
        <f t="shared" si="35"/>
        <v>78.541666666666671</v>
      </c>
      <c r="F155" s="45">
        <f t="shared" si="33"/>
        <v>450.00166666666667</v>
      </c>
      <c r="G155" s="5">
        <f t="shared" si="36"/>
        <v>41.446154856138584</v>
      </c>
      <c r="H155" s="5">
        <f t="shared" si="34"/>
        <v>330.01384514386137</v>
      </c>
      <c r="I155" s="5"/>
      <c r="J155" s="8">
        <f t="shared" si="37"/>
        <v>12504.924432886151</v>
      </c>
    </row>
    <row r="156" spans="1:10" x14ac:dyDescent="0.35">
      <c r="A156" s="2"/>
      <c r="B156" s="7">
        <v>46997</v>
      </c>
      <c r="C156" s="5">
        <f t="shared" si="32"/>
        <v>333.06</v>
      </c>
      <c r="D156" s="5">
        <v>38.4</v>
      </c>
      <c r="E156" s="5">
        <f t="shared" si="35"/>
        <v>78.541666666666671</v>
      </c>
      <c r="F156" s="45">
        <f t="shared" si="33"/>
        <v>450.00166666666667</v>
      </c>
      <c r="G156" s="5">
        <f t="shared" si="36"/>
        <v>40.380485147861528</v>
      </c>
      <c r="H156" s="5">
        <f t="shared" si="34"/>
        <v>331.07951485213846</v>
      </c>
      <c r="I156" s="5"/>
      <c r="J156" s="8">
        <f t="shared" si="37"/>
        <v>12173.844918034012</v>
      </c>
    </row>
    <row r="157" spans="1:10" x14ac:dyDescent="0.35">
      <c r="A157" s="2"/>
      <c r="B157" s="7">
        <v>47027</v>
      </c>
      <c r="C157" s="5">
        <f t="shared" si="32"/>
        <v>333.06</v>
      </c>
      <c r="D157" s="5">
        <v>38.4</v>
      </c>
      <c r="E157" s="5">
        <f t="shared" si="35"/>
        <v>78.541666666666671</v>
      </c>
      <c r="F157" s="45">
        <f t="shared" si="33"/>
        <v>450.00166666666667</v>
      </c>
      <c r="G157" s="5">
        <f t="shared" si="36"/>
        <v>39.311374214484829</v>
      </c>
      <c r="H157" s="5">
        <f t="shared" si="34"/>
        <v>332.14862578551515</v>
      </c>
      <c r="I157" s="5"/>
      <c r="J157" s="8">
        <f t="shared" si="37"/>
        <v>11841.696292248496</v>
      </c>
    </row>
    <row r="158" spans="1:10" x14ac:dyDescent="0.35">
      <c r="A158" s="2"/>
      <c r="B158" s="7">
        <v>47058</v>
      </c>
      <c r="C158" s="5">
        <f t="shared" si="32"/>
        <v>333.06</v>
      </c>
      <c r="D158" s="5">
        <v>38.4</v>
      </c>
      <c r="E158" s="5">
        <f t="shared" si="35"/>
        <v>78.541666666666671</v>
      </c>
      <c r="F158" s="45">
        <f t="shared" si="33"/>
        <v>450.00166666666667</v>
      </c>
      <c r="G158" s="5">
        <f t="shared" si="36"/>
        <v>38.238810943719102</v>
      </c>
      <c r="H158" s="5">
        <f t="shared" si="34"/>
        <v>333.22118905628088</v>
      </c>
      <c r="I158" s="5"/>
      <c r="J158" s="8">
        <f t="shared" si="37"/>
        <v>11508.475103192215</v>
      </c>
    </row>
    <row r="159" spans="1:10" x14ac:dyDescent="0.35">
      <c r="A159" s="2"/>
      <c r="B159" s="7">
        <v>47088</v>
      </c>
      <c r="C159" s="5">
        <f t="shared" si="32"/>
        <v>333.06</v>
      </c>
      <c r="D159" s="5">
        <v>38.4</v>
      </c>
      <c r="E159" s="5">
        <f t="shared" si="35"/>
        <v>78.541666666666671</v>
      </c>
      <c r="F159" s="45">
        <f t="shared" si="33"/>
        <v>450.00166666666667</v>
      </c>
      <c r="G159" s="5">
        <f t="shared" si="36"/>
        <v>37.16278418739153</v>
      </c>
      <c r="H159" s="5">
        <f t="shared" si="34"/>
        <v>334.29721581260844</v>
      </c>
      <c r="I159" s="5"/>
      <c r="J159" s="8">
        <f t="shared" si="37"/>
        <v>11174.177887379607</v>
      </c>
    </row>
    <row r="160" spans="1:10" ht="4.5" customHeight="1" x14ac:dyDescent="0.35">
      <c r="A160" s="62"/>
      <c r="B160" s="63"/>
      <c r="C160" s="63"/>
      <c r="D160" s="63"/>
      <c r="E160" s="63"/>
      <c r="F160" s="63"/>
      <c r="G160" s="63"/>
      <c r="H160" s="63"/>
      <c r="I160" s="63"/>
      <c r="J160" s="64"/>
    </row>
    <row r="161" spans="1:10" x14ac:dyDescent="0.35">
      <c r="A161" s="2"/>
      <c r="B161" s="7">
        <v>47119</v>
      </c>
      <c r="C161" s="5">
        <f t="shared" ref="C161:C172" si="38">$G$6</f>
        <v>333.06</v>
      </c>
      <c r="D161" s="5">
        <v>38.4</v>
      </c>
      <c r="E161" s="5">
        <f t="shared" si="35"/>
        <v>78.541666666666671</v>
      </c>
      <c r="F161" s="45">
        <f t="shared" ref="F161:F172" si="39">C161+D161+E161</f>
        <v>450.00166666666667</v>
      </c>
      <c r="G161" s="5">
        <f>J159*$G$7</f>
        <v>20.951583538836761</v>
      </c>
      <c r="H161" s="5">
        <f t="shared" ref="H161:H172" si="40">F161-G161-E161</f>
        <v>350.50841646116322</v>
      </c>
      <c r="I161" s="5"/>
      <c r="J161" s="8">
        <f>J159-H161</f>
        <v>10823.669470918443</v>
      </c>
    </row>
    <row r="162" spans="1:10" x14ac:dyDescent="0.35">
      <c r="A162" s="2"/>
      <c r="B162" s="7">
        <v>47150</v>
      </c>
      <c r="C162" s="5">
        <f t="shared" si="38"/>
        <v>333.06</v>
      </c>
      <c r="D162" s="5">
        <v>38.4</v>
      </c>
      <c r="E162" s="5">
        <f t="shared" si="35"/>
        <v>78.541666666666671</v>
      </c>
      <c r="F162" s="45">
        <f t="shared" si="39"/>
        <v>450.00166666666667</v>
      </c>
      <c r="G162" s="5">
        <f t="shared" ref="G162:G172" si="41">J161*$G$4</f>
        <v>34.951432666507472</v>
      </c>
      <c r="H162" s="5">
        <f t="shared" si="40"/>
        <v>336.50856733349252</v>
      </c>
      <c r="I162" s="5"/>
      <c r="J162" s="8">
        <f t="shared" si="37"/>
        <v>10487.160903584951</v>
      </c>
    </row>
    <row r="163" spans="1:10" x14ac:dyDescent="0.35">
      <c r="A163" s="2"/>
      <c r="B163" s="7">
        <v>47178</v>
      </c>
      <c r="C163" s="5">
        <f t="shared" si="38"/>
        <v>333.06</v>
      </c>
      <c r="D163" s="5">
        <v>38.4</v>
      </c>
      <c r="E163" s="5">
        <f t="shared" si="35"/>
        <v>78.541666666666671</v>
      </c>
      <c r="F163" s="45">
        <f t="shared" si="39"/>
        <v>450.00166666666667</v>
      </c>
      <c r="G163" s="5">
        <f t="shared" si="41"/>
        <v>33.864790417826406</v>
      </c>
      <c r="H163" s="5">
        <f t="shared" si="40"/>
        <v>337.5952095821736</v>
      </c>
      <c r="I163" s="5"/>
      <c r="J163" s="8">
        <f t="shared" si="37"/>
        <v>10149.565694002777</v>
      </c>
    </row>
    <row r="164" spans="1:10" x14ac:dyDescent="0.35">
      <c r="A164" s="2"/>
      <c r="B164" s="7">
        <v>47209</v>
      </c>
      <c r="C164" s="5">
        <f t="shared" si="38"/>
        <v>333.06</v>
      </c>
      <c r="D164" s="5">
        <v>38.4</v>
      </c>
      <c r="E164" s="5">
        <f t="shared" si="35"/>
        <v>78.541666666666671</v>
      </c>
      <c r="F164" s="45">
        <f t="shared" si="39"/>
        <v>450.00166666666667</v>
      </c>
      <c r="G164" s="5">
        <f t="shared" si="41"/>
        <v>32.774639220217303</v>
      </c>
      <c r="H164" s="5">
        <f t="shared" si="40"/>
        <v>338.68536077978268</v>
      </c>
      <c r="I164" s="5"/>
      <c r="J164" s="8">
        <f t="shared" si="37"/>
        <v>9810.8803332229945</v>
      </c>
    </row>
    <row r="165" spans="1:10" x14ac:dyDescent="0.35">
      <c r="A165" s="2"/>
      <c r="B165" s="7">
        <v>47239</v>
      </c>
      <c r="C165" s="5">
        <f t="shared" si="38"/>
        <v>333.06</v>
      </c>
      <c r="D165" s="5">
        <v>38.4</v>
      </c>
      <c r="E165" s="5">
        <f t="shared" si="35"/>
        <v>78.541666666666671</v>
      </c>
      <c r="F165" s="45">
        <f t="shared" si="39"/>
        <v>450.00166666666667</v>
      </c>
      <c r="G165" s="5">
        <f t="shared" si="41"/>
        <v>31.680967742699252</v>
      </c>
      <c r="H165" s="5">
        <f t="shared" si="40"/>
        <v>339.77903225730074</v>
      </c>
      <c r="I165" s="5"/>
      <c r="J165" s="8">
        <f t="shared" si="37"/>
        <v>9471.1013009656945</v>
      </c>
    </row>
    <row r="166" spans="1:10" x14ac:dyDescent="0.35">
      <c r="A166" s="2"/>
      <c r="B166" s="7">
        <v>47270</v>
      </c>
      <c r="C166" s="5">
        <f t="shared" si="38"/>
        <v>333.06</v>
      </c>
      <c r="D166" s="5">
        <v>38.4</v>
      </c>
      <c r="E166" s="5">
        <f t="shared" si="35"/>
        <v>78.541666666666671</v>
      </c>
      <c r="F166" s="45">
        <f t="shared" si="39"/>
        <v>450.00166666666667</v>
      </c>
      <c r="G166" s="5">
        <f t="shared" si="41"/>
        <v>30.583764617701721</v>
      </c>
      <c r="H166" s="5">
        <f t="shared" si="40"/>
        <v>340.87623538229826</v>
      </c>
      <c r="I166" s="5"/>
      <c r="J166" s="8">
        <f t="shared" si="37"/>
        <v>9130.2250655833959</v>
      </c>
    </row>
    <row r="167" spans="1:10" x14ac:dyDescent="0.35">
      <c r="A167" s="2"/>
      <c r="B167" s="7">
        <v>47300</v>
      </c>
      <c r="C167" s="5">
        <f t="shared" si="38"/>
        <v>333.06</v>
      </c>
      <c r="D167" s="5">
        <v>38.4</v>
      </c>
      <c r="E167" s="5">
        <f t="shared" si="35"/>
        <v>78.541666666666671</v>
      </c>
      <c r="F167" s="45">
        <f t="shared" si="39"/>
        <v>450.00166666666667</v>
      </c>
      <c r="G167" s="5">
        <f t="shared" si="41"/>
        <v>29.483018440946381</v>
      </c>
      <c r="H167" s="5">
        <f t="shared" si="40"/>
        <v>341.97698155905363</v>
      </c>
      <c r="I167" s="5"/>
      <c r="J167" s="8">
        <f t="shared" si="37"/>
        <v>8788.2480840243425</v>
      </c>
    </row>
    <row r="168" spans="1:10" x14ac:dyDescent="0.35">
      <c r="A168" s="2"/>
      <c r="B168" s="7">
        <v>47331</v>
      </c>
      <c r="C168" s="5">
        <f t="shared" si="38"/>
        <v>333.06</v>
      </c>
      <c r="D168" s="5">
        <v>38.4</v>
      </c>
      <c r="E168" s="5">
        <f t="shared" si="35"/>
        <v>78.541666666666671</v>
      </c>
      <c r="F168" s="45">
        <f t="shared" si="39"/>
        <v>450.00166666666667</v>
      </c>
      <c r="G168" s="5">
        <f t="shared" si="41"/>
        <v>28.378717771328606</v>
      </c>
      <c r="H168" s="5">
        <f t="shared" si="40"/>
        <v>343.0812822286714</v>
      </c>
      <c r="I168" s="5"/>
      <c r="J168" s="8">
        <f t="shared" si="37"/>
        <v>8445.1668017956708</v>
      </c>
    </row>
    <row r="169" spans="1:10" x14ac:dyDescent="0.35">
      <c r="A169" s="2"/>
      <c r="B169" s="7">
        <v>47362</v>
      </c>
      <c r="C169" s="5">
        <f t="shared" si="38"/>
        <v>333.06</v>
      </c>
      <c r="D169" s="5">
        <v>38.4</v>
      </c>
      <c r="E169" s="5">
        <f t="shared" si="35"/>
        <v>78.541666666666671</v>
      </c>
      <c r="F169" s="45">
        <f t="shared" si="39"/>
        <v>450.00166666666667</v>
      </c>
      <c r="G169" s="5">
        <f t="shared" si="41"/>
        <v>27.270851130798519</v>
      </c>
      <c r="H169" s="5">
        <f t="shared" si="40"/>
        <v>344.18914886920146</v>
      </c>
      <c r="I169" s="5"/>
      <c r="J169" s="8">
        <f t="shared" si="37"/>
        <v>8100.9776529264691</v>
      </c>
    </row>
    <row r="170" spans="1:10" x14ac:dyDescent="0.35">
      <c r="A170" s="2"/>
      <c r="B170" s="7">
        <v>47392</v>
      </c>
      <c r="C170" s="5">
        <f t="shared" si="38"/>
        <v>333.06</v>
      </c>
      <c r="D170" s="5">
        <v>38.4</v>
      </c>
      <c r="E170" s="5">
        <f t="shared" si="35"/>
        <v>78.541666666666671</v>
      </c>
      <c r="F170" s="45">
        <f t="shared" si="39"/>
        <v>450.00166666666667</v>
      </c>
      <c r="G170" s="5">
        <f t="shared" si="41"/>
        <v>26.159407004241721</v>
      </c>
      <c r="H170" s="5">
        <f t="shared" si="40"/>
        <v>345.30059299575828</v>
      </c>
      <c r="I170" s="5"/>
      <c r="J170" s="8">
        <f t="shared" si="37"/>
        <v>7755.677059930711</v>
      </c>
    </row>
    <row r="171" spans="1:10" x14ac:dyDescent="0.35">
      <c r="A171" s="2"/>
      <c r="B171" s="7">
        <v>47423</v>
      </c>
      <c r="C171" s="5">
        <f t="shared" si="38"/>
        <v>333.06</v>
      </c>
      <c r="D171" s="5">
        <v>38.4</v>
      </c>
      <c r="E171" s="5">
        <f t="shared" si="35"/>
        <v>78.541666666666671</v>
      </c>
      <c r="F171" s="45">
        <f t="shared" si="39"/>
        <v>450.00166666666667</v>
      </c>
      <c r="G171" s="5">
        <f t="shared" si="41"/>
        <v>25.044373839359586</v>
      </c>
      <c r="H171" s="5">
        <f t="shared" si="40"/>
        <v>346.41562616064039</v>
      </c>
      <c r="I171" s="5"/>
      <c r="J171" s="8">
        <f t="shared" si="37"/>
        <v>7409.2614337700707</v>
      </c>
    </row>
    <row r="172" spans="1:10" x14ac:dyDescent="0.35">
      <c r="A172" s="2"/>
      <c r="B172" s="7">
        <v>47453</v>
      </c>
      <c r="C172" s="5">
        <f t="shared" si="38"/>
        <v>333.06</v>
      </c>
      <c r="D172" s="5">
        <v>38.4</v>
      </c>
      <c r="E172" s="5">
        <f t="shared" si="35"/>
        <v>78.541666666666671</v>
      </c>
      <c r="F172" s="45">
        <f t="shared" si="39"/>
        <v>450.00166666666667</v>
      </c>
      <c r="G172" s="5">
        <f t="shared" si="41"/>
        <v>23.925740046549187</v>
      </c>
      <c r="H172" s="5">
        <f t="shared" si="40"/>
        <v>347.53425995345077</v>
      </c>
      <c r="I172" s="5"/>
      <c r="J172" s="8">
        <f t="shared" si="37"/>
        <v>7061.7271738166201</v>
      </c>
    </row>
    <row r="173" spans="1:10" ht="4.5" customHeight="1" x14ac:dyDescent="0.35">
      <c r="A173" s="62"/>
      <c r="B173" s="63"/>
      <c r="C173" s="63"/>
      <c r="D173" s="63"/>
      <c r="E173" s="63"/>
      <c r="F173" s="63"/>
      <c r="G173" s="63"/>
      <c r="H173" s="63"/>
      <c r="I173" s="63"/>
      <c r="J173" s="64"/>
    </row>
    <row r="174" spans="1:10" x14ac:dyDescent="0.35">
      <c r="A174" s="2"/>
      <c r="B174" s="7">
        <v>47484</v>
      </c>
      <c r="C174" s="5">
        <f t="shared" ref="C174:C185" si="42">$G$6</f>
        <v>333.06</v>
      </c>
      <c r="D174" s="5">
        <v>38.4</v>
      </c>
      <c r="E174" s="5">
        <f t="shared" si="35"/>
        <v>78.541666666666671</v>
      </c>
      <c r="F174" s="45">
        <f t="shared" ref="F174:F185" si="43">C174+D174+E174</f>
        <v>450.00166666666667</v>
      </c>
      <c r="G174" s="5">
        <f>J172*$G$7</f>
        <v>13.240738450906163</v>
      </c>
      <c r="H174" s="5">
        <f t="shared" ref="H174:H185" si="44">F174-G174-E174</f>
        <v>358.2192615490938</v>
      </c>
      <c r="I174" s="5"/>
      <c r="J174" s="8">
        <f>J172-H174</f>
        <v>6703.5079122675261</v>
      </c>
    </row>
    <row r="175" spans="1:10" x14ac:dyDescent="0.35">
      <c r="A175" s="2"/>
      <c r="B175" s="7">
        <v>47515</v>
      </c>
      <c r="C175" s="5">
        <f t="shared" si="42"/>
        <v>333.06</v>
      </c>
      <c r="D175" s="5">
        <v>38.4</v>
      </c>
      <c r="E175" s="5">
        <f t="shared" si="35"/>
        <v>78.541666666666671</v>
      </c>
      <c r="F175" s="45">
        <f t="shared" si="43"/>
        <v>450.00166666666667</v>
      </c>
      <c r="G175" s="5">
        <f t="shared" ref="G175:G185" si="45">J174*$G$4</f>
        <v>21.646744300030551</v>
      </c>
      <c r="H175" s="5">
        <f t="shared" si="44"/>
        <v>349.81325569996943</v>
      </c>
      <c r="I175" s="5"/>
      <c r="J175" s="8">
        <f t="shared" si="37"/>
        <v>6353.6946565675571</v>
      </c>
    </row>
    <row r="176" spans="1:10" x14ac:dyDescent="0.35">
      <c r="A176" s="2"/>
      <c r="B176" s="7">
        <v>47543</v>
      </c>
      <c r="C176" s="5">
        <f t="shared" si="42"/>
        <v>333.06</v>
      </c>
      <c r="D176" s="5">
        <v>38.4</v>
      </c>
      <c r="E176" s="5">
        <f t="shared" si="35"/>
        <v>78.541666666666671</v>
      </c>
      <c r="F176" s="45">
        <f t="shared" si="43"/>
        <v>450.00166666666667</v>
      </c>
      <c r="G176" s="5">
        <f t="shared" si="45"/>
        <v>20.517138995166071</v>
      </c>
      <c r="H176" s="5">
        <f t="shared" si="44"/>
        <v>350.9428610048339</v>
      </c>
      <c r="I176" s="5"/>
      <c r="J176" s="8">
        <f t="shared" si="37"/>
        <v>6002.7517955627236</v>
      </c>
    </row>
    <row r="177" spans="1:10" x14ac:dyDescent="0.35">
      <c r="A177" s="2"/>
      <c r="B177" s="7">
        <v>47574</v>
      </c>
      <c r="C177" s="5">
        <f t="shared" si="42"/>
        <v>333.06</v>
      </c>
      <c r="D177" s="5">
        <v>38.4</v>
      </c>
      <c r="E177" s="5">
        <f t="shared" si="35"/>
        <v>78.541666666666671</v>
      </c>
      <c r="F177" s="45">
        <f t="shared" si="43"/>
        <v>450.00166666666667</v>
      </c>
      <c r="G177" s="5">
        <f t="shared" si="45"/>
        <v>19.383886006504628</v>
      </c>
      <c r="H177" s="5">
        <f t="shared" si="44"/>
        <v>352.07611399349537</v>
      </c>
      <c r="I177" s="5"/>
      <c r="J177" s="8">
        <f t="shared" si="37"/>
        <v>5650.6756815692279</v>
      </c>
    </row>
    <row r="178" spans="1:10" x14ac:dyDescent="0.35">
      <c r="A178" s="2"/>
      <c r="B178" s="7">
        <v>47604</v>
      </c>
      <c r="C178" s="5">
        <f t="shared" si="42"/>
        <v>333.06</v>
      </c>
      <c r="D178" s="5">
        <v>38.4</v>
      </c>
      <c r="E178" s="5">
        <f t="shared" si="35"/>
        <v>78.541666666666671</v>
      </c>
      <c r="F178" s="45">
        <f t="shared" si="43"/>
        <v>450.00166666666667</v>
      </c>
      <c r="G178" s="5">
        <f t="shared" si="45"/>
        <v>18.246973555067299</v>
      </c>
      <c r="H178" s="5">
        <f t="shared" si="44"/>
        <v>353.21302644493267</v>
      </c>
      <c r="I178" s="5"/>
      <c r="J178" s="8">
        <f t="shared" si="37"/>
        <v>5297.4626551242955</v>
      </c>
    </row>
    <row r="179" spans="1:10" x14ac:dyDescent="0.35">
      <c r="A179" s="2"/>
      <c r="B179" s="7">
        <v>47635</v>
      </c>
      <c r="C179" s="5">
        <f t="shared" si="42"/>
        <v>333.06</v>
      </c>
      <c r="D179" s="5">
        <v>38.4</v>
      </c>
      <c r="E179" s="5">
        <f t="shared" si="35"/>
        <v>78.541666666666671</v>
      </c>
      <c r="F179" s="45">
        <f t="shared" si="43"/>
        <v>450.00166666666667</v>
      </c>
      <c r="G179" s="5">
        <f t="shared" si="45"/>
        <v>17.106389823838871</v>
      </c>
      <c r="H179" s="5">
        <f t="shared" si="44"/>
        <v>354.35361017616111</v>
      </c>
      <c r="I179" s="5"/>
      <c r="J179" s="8">
        <f t="shared" si="37"/>
        <v>4943.1090449481344</v>
      </c>
    </row>
    <row r="180" spans="1:10" x14ac:dyDescent="0.35">
      <c r="A180" s="2"/>
      <c r="B180" s="7">
        <v>47665</v>
      </c>
      <c r="C180" s="5">
        <f t="shared" si="42"/>
        <v>333.06</v>
      </c>
      <c r="D180" s="5">
        <v>38.4</v>
      </c>
      <c r="E180" s="5">
        <f t="shared" si="35"/>
        <v>78.541666666666671</v>
      </c>
      <c r="F180" s="45">
        <f t="shared" si="43"/>
        <v>450.00166666666667</v>
      </c>
      <c r="G180" s="5">
        <f t="shared" si="45"/>
        <v>15.962122957645017</v>
      </c>
      <c r="H180" s="5">
        <f t="shared" si="44"/>
        <v>355.49787704235496</v>
      </c>
      <c r="I180" s="5"/>
      <c r="J180" s="8">
        <f t="shared" si="37"/>
        <v>4587.6111679057794</v>
      </c>
    </row>
    <row r="181" spans="1:10" x14ac:dyDescent="0.35">
      <c r="A181" s="2"/>
      <c r="B181" s="7">
        <v>47696</v>
      </c>
      <c r="C181" s="5">
        <f t="shared" si="42"/>
        <v>333.06</v>
      </c>
      <c r="D181" s="5">
        <v>38.4</v>
      </c>
      <c r="E181" s="5">
        <f t="shared" si="35"/>
        <v>78.541666666666671</v>
      </c>
      <c r="F181" s="45">
        <f t="shared" si="43"/>
        <v>450.00166666666667</v>
      </c>
      <c r="G181" s="5">
        <f t="shared" si="45"/>
        <v>14.814161063029079</v>
      </c>
      <c r="H181" s="5">
        <f t="shared" si="44"/>
        <v>356.6458389369709</v>
      </c>
      <c r="I181" s="5"/>
      <c r="J181" s="8">
        <f t="shared" si="37"/>
        <v>4230.9653289688085</v>
      </c>
    </row>
    <row r="182" spans="1:10" x14ac:dyDescent="0.35">
      <c r="A182" s="2"/>
      <c r="B182" s="7">
        <v>47727</v>
      </c>
      <c r="C182" s="5">
        <f t="shared" si="42"/>
        <v>333.06</v>
      </c>
      <c r="D182" s="5">
        <v>38.4</v>
      </c>
      <c r="E182" s="5">
        <f t="shared" si="35"/>
        <v>78.541666666666671</v>
      </c>
      <c r="F182" s="45">
        <f t="shared" si="43"/>
        <v>450.00166666666667</v>
      </c>
      <c r="G182" s="5">
        <f t="shared" si="45"/>
        <v>13.662492208128445</v>
      </c>
      <c r="H182" s="5">
        <f t="shared" si="44"/>
        <v>357.79750779187151</v>
      </c>
      <c r="I182" s="5"/>
      <c r="J182" s="8">
        <f t="shared" si="37"/>
        <v>3873.1678211769372</v>
      </c>
    </row>
    <row r="183" spans="1:10" x14ac:dyDescent="0.35">
      <c r="A183" s="2"/>
      <c r="B183" s="7">
        <v>47757</v>
      </c>
      <c r="C183" s="5">
        <f t="shared" si="42"/>
        <v>333.06</v>
      </c>
      <c r="D183" s="5">
        <v>38.4</v>
      </c>
      <c r="E183" s="5">
        <f t="shared" si="35"/>
        <v>78.541666666666671</v>
      </c>
      <c r="F183" s="45">
        <f t="shared" si="43"/>
        <v>450.00166666666667</v>
      </c>
      <c r="G183" s="5">
        <f t="shared" si="45"/>
        <v>12.507104422550526</v>
      </c>
      <c r="H183" s="5">
        <f t="shared" si="44"/>
        <v>358.95289557744945</v>
      </c>
      <c r="I183" s="5"/>
      <c r="J183" s="8">
        <f t="shared" si="37"/>
        <v>3514.2149255994877</v>
      </c>
    </row>
    <row r="184" spans="1:10" x14ac:dyDescent="0.35">
      <c r="A184" s="2"/>
      <c r="B184" s="7">
        <v>47788</v>
      </c>
      <c r="C184" s="5">
        <f t="shared" si="42"/>
        <v>333.06</v>
      </c>
      <c r="D184" s="5">
        <v>38.4</v>
      </c>
      <c r="E184" s="5">
        <f t="shared" si="35"/>
        <v>78.541666666666671</v>
      </c>
      <c r="F184" s="45">
        <f t="shared" si="43"/>
        <v>450.00166666666667</v>
      </c>
      <c r="G184" s="5">
        <f t="shared" si="45"/>
        <v>11.347985697248346</v>
      </c>
      <c r="H184" s="5">
        <f t="shared" si="44"/>
        <v>360.11201430275162</v>
      </c>
      <c r="I184" s="5"/>
      <c r="J184" s="8">
        <f t="shared" si="37"/>
        <v>3154.1029112967362</v>
      </c>
    </row>
    <row r="185" spans="1:10" x14ac:dyDescent="0.35">
      <c r="A185" s="2"/>
      <c r="B185" s="7">
        <v>47818</v>
      </c>
      <c r="C185" s="5">
        <f t="shared" si="42"/>
        <v>333.06</v>
      </c>
      <c r="D185" s="5">
        <v>38.4</v>
      </c>
      <c r="E185" s="5">
        <f t="shared" si="35"/>
        <v>78.541666666666671</v>
      </c>
      <c r="F185" s="45">
        <f t="shared" si="43"/>
        <v>450.00166666666667</v>
      </c>
      <c r="G185" s="5">
        <f t="shared" si="45"/>
        <v>10.185123984395711</v>
      </c>
      <c r="H185" s="5">
        <f t="shared" si="44"/>
        <v>361.27487601560426</v>
      </c>
      <c r="I185" s="5"/>
      <c r="J185" s="8">
        <f t="shared" si="37"/>
        <v>2792.8280352811321</v>
      </c>
    </row>
    <row r="186" spans="1:10" ht="4.5" customHeight="1" x14ac:dyDescent="0.35">
      <c r="A186" s="62"/>
      <c r="B186" s="63"/>
      <c r="C186" s="63"/>
      <c r="D186" s="63"/>
      <c r="E186" s="63"/>
      <c r="F186" s="63"/>
      <c r="G186" s="63"/>
      <c r="H186" s="63"/>
      <c r="I186" s="63"/>
      <c r="J186" s="64"/>
    </row>
    <row r="187" spans="1:10" x14ac:dyDescent="0.35">
      <c r="A187" s="2"/>
      <c r="B187" s="7">
        <v>47849</v>
      </c>
      <c r="C187" s="5">
        <f t="shared" ref="C187:C193" si="46">$G$6</f>
        <v>333.06</v>
      </c>
      <c r="D187" s="5">
        <v>38.4</v>
      </c>
      <c r="E187" s="5">
        <f t="shared" si="35"/>
        <v>78.541666666666671</v>
      </c>
      <c r="F187" s="45">
        <f t="shared" ref="F187:F194" si="47">C187+D187+E187</f>
        <v>450.00166666666667</v>
      </c>
      <c r="G187" s="5">
        <f>J185*$G$7</f>
        <v>5.2365525661521222</v>
      </c>
      <c r="H187" s="5">
        <f t="shared" ref="H187:H194" si="48">F187-G187-E187</f>
        <v>366.22344743384787</v>
      </c>
      <c r="I187" s="5"/>
      <c r="J187" s="8">
        <f>J185-H187</f>
        <v>2426.6045878472842</v>
      </c>
    </row>
    <row r="188" spans="1:10" x14ac:dyDescent="0.35">
      <c r="A188" s="2"/>
      <c r="B188" s="7">
        <v>47880</v>
      </c>
      <c r="C188" s="5">
        <f t="shared" si="46"/>
        <v>333.06</v>
      </c>
      <c r="D188" s="5">
        <v>38.4</v>
      </c>
      <c r="E188" s="5">
        <f t="shared" si="35"/>
        <v>78.541666666666671</v>
      </c>
      <c r="F188" s="45">
        <f t="shared" si="47"/>
        <v>450.00166666666667</v>
      </c>
      <c r="G188" s="5">
        <f t="shared" ref="G188:G194" si="49">J187*$G$4</f>
        <v>7.8359106482568555</v>
      </c>
      <c r="H188" s="5">
        <f t="shared" si="48"/>
        <v>363.62408935174312</v>
      </c>
      <c r="I188" s="5"/>
      <c r="J188" s="8">
        <f t="shared" si="37"/>
        <v>2062.9804984955408</v>
      </c>
    </row>
    <row r="189" spans="1:10" x14ac:dyDescent="0.35">
      <c r="A189" s="2"/>
      <c r="B189" s="7">
        <v>47908</v>
      </c>
      <c r="C189" s="5">
        <f t="shared" si="46"/>
        <v>333.06</v>
      </c>
      <c r="D189" s="5">
        <v>38.4</v>
      </c>
      <c r="E189" s="5">
        <f t="shared" si="35"/>
        <v>78.541666666666671</v>
      </c>
      <c r="F189" s="45">
        <f t="shared" si="47"/>
        <v>450.00166666666667</v>
      </c>
      <c r="G189" s="5">
        <f t="shared" si="49"/>
        <v>6.6617078597251842</v>
      </c>
      <c r="H189" s="5">
        <f t="shared" si="48"/>
        <v>364.79829214027478</v>
      </c>
      <c r="I189" s="5"/>
      <c r="J189" s="8">
        <f t="shared" si="37"/>
        <v>1698.1822063552661</v>
      </c>
    </row>
    <row r="190" spans="1:10" x14ac:dyDescent="0.35">
      <c r="A190" s="2"/>
      <c r="B190" s="7">
        <v>47939</v>
      </c>
      <c r="C190" s="5">
        <f t="shared" si="46"/>
        <v>333.06</v>
      </c>
      <c r="D190" s="5">
        <v>38.4</v>
      </c>
      <c r="E190" s="5">
        <f t="shared" si="35"/>
        <v>78.541666666666671</v>
      </c>
      <c r="F190" s="45">
        <f t="shared" si="47"/>
        <v>450.00166666666667</v>
      </c>
      <c r="G190" s="5">
        <f t="shared" si="49"/>
        <v>5.4837133746888798</v>
      </c>
      <c r="H190" s="5">
        <f t="shared" si="48"/>
        <v>365.9762866253111</v>
      </c>
      <c r="I190" s="5"/>
      <c r="J190" s="8">
        <f t="shared" si="37"/>
        <v>1332.205919729955</v>
      </c>
    </row>
    <row r="191" spans="1:10" x14ac:dyDescent="0.35">
      <c r="A191" s="2"/>
      <c r="B191" s="7">
        <v>47969</v>
      </c>
      <c r="C191" s="5">
        <f t="shared" si="46"/>
        <v>333.06</v>
      </c>
      <c r="D191" s="5">
        <v>38.4</v>
      </c>
      <c r="E191" s="5">
        <f t="shared" si="35"/>
        <v>78.541666666666671</v>
      </c>
      <c r="F191" s="45">
        <f t="shared" si="47"/>
        <v>450.00166666666667</v>
      </c>
      <c r="G191" s="5">
        <f t="shared" si="49"/>
        <v>4.3019149491279798</v>
      </c>
      <c r="H191" s="5">
        <f t="shared" si="48"/>
        <v>367.15808505087199</v>
      </c>
      <c r="I191" s="5"/>
      <c r="J191" s="8">
        <f t="shared" si="37"/>
        <v>965.04783467908305</v>
      </c>
    </row>
    <row r="192" spans="1:10" x14ac:dyDescent="0.35">
      <c r="A192" s="2"/>
      <c r="B192" s="7">
        <v>48000</v>
      </c>
      <c r="C192" s="5">
        <f t="shared" si="46"/>
        <v>333.06</v>
      </c>
      <c r="D192" s="5">
        <v>38.4</v>
      </c>
      <c r="E192" s="5">
        <f t="shared" si="35"/>
        <v>78.541666666666671</v>
      </c>
      <c r="F192" s="45">
        <f t="shared" si="47"/>
        <v>450.00166666666667</v>
      </c>
      <c r="G192" s="5">
        <f t="shared" si="49"/>
        <v>3.1163002994845388</v>
      </c>
      <c r="H192" s="5">
        <f t="shared" si="48"/>
        <v>368.34369970051546</v>
      </c>
      <c r="I192" s="5"/>
      <c r="J192" s="8">
        <f t="shared" si="37"/>
        <v>596.70413497856759</v>
      </c>
    </row>
    <row r="193" spans="1:10" x14ac:dyDescent="0.35">
      <c r="A193" s="2"/>
      <c r="B193" s="7">
        <v>48030</v>
      </c>
      <c r="C193" s="5">
        <f t="shared" si="46"/>
        <v>333.06</v>
      </c>
      <c r="D193" s="5">
        <v>38.4</v>
      </c>
      <c r="E193" s="5">
        <f t="shared" si="35"/>
        <v>78.541666666666671</v>
      </c>
      <c r="F193" s="45">
        <f t="shared" si="47"/>
        <v>450.00166666666667</v>
      </c>
      <c r="G193" s="5">
        <f t="shared" si="49"/>
        <v>1.9268571025349579</v>
      </c>
      <c r="H193" s="5">
        <f t="shared" si="48"/>
        <v>369.53314289746504</v>
      </c>
      <c r="I193" s="5"/>
      <c r="J193" s="8">
        <f t="shared" si="37"/>
        <v>227.17099208110255</v>
      </c>
    </row>
    <row r="194" spans="1:10" x14ac:dyDescent="0.35">
      <c r="A194" s="2"/>
      <c r="B194" s="7">
        <v>48061</v>
      </c>
      <c r="C194" s="5">
        <v>227.9</v>
      </c>
      <c r="D194" s="5">
        <v>0</v>
      </c>
      <c r="E194" s="5">
        <f t="shared" si="35"/>
        <v>78.541666666666671</v>
      </c>
      <c r="F194" s="45">
        <f t="shared" si="47"/>
        <v>306.44166666666666</v>
      </c>
      <c r="G194" s="5">
        <f t="shared" si="49"/>
        <v>0.73357299526189368</v>
      </c>
      <c r="H194" s="5">
        <f t="shared" si="48"/>
        <v>227.16642700473807</v>
      </c>
      <c r="I194" s="5"/>
      <c r="J194" s="8">
        <f t="shared" si="37"/>
        <v>4.5650763644857761E-3</v>
      </c>
    </row>
    <row r="195" spans="1:10" x14ac:dyDescent="0.35">
      <c r="A195"/>
      <c r="B195"/>
      <c r="C195"/>
      <c r="D195"/>
      <c r="E195" s="5">
        <f t="shared" si="35"/>
        <v>78.541666666666671</v>
      </c>
      <c r="F195"/>
      <c r="G195"/>
      <c r="H195"/>
      <c r="I195"/>
      <c r="J195"/>
    </row>
    <row r="196" spans="1:10" x14ac:dyDescent="0.35">
      <c r="A196"/>
      <c r="B196"/>
      <c r="C196"/>
      <c r="D196"/>
      <c r="E196" s="5">
        <f t="shared" si="35"/>
        <v>78.541666666666671</v>
      </c>
      <c r="F196"/>
      <c r="G196"/>
      <c r="H196"/>
      <c r="I196"/>
      <c r="J196"/>
    </row>
    <row r="197" spans="1:10" x14ac:dyDescent="0.35">
      <c r="A197"/>
      <c r="B197"/>
      <c r="C197"/>
      <c r="D197"/>
      <c r="E197" s="5">
        <f t="shared" si="35"/>
        <v>78.541666666666671</v>
      </c>
      <c r="F197"/>
      <c r="G197"/>
      <c r="H197"/>
      <c r="I197"/>
      <c r="J197"/>
    </row>
    <row r="198" spans="1:10" x14ac:dyDescent="0.35">
      <c r="A198"/>
      <c r="B198"/>
      <c r="C198"/>
      <c r="D198"/>
      <c r="E198" s="5">
        <f t="shared" si="35"/>
        <v>78.541666666666671</v>
      </c>
      <c r="F198"/>
      <c r="G198"/>
      <c r="H198"/>
      <c r="I198"/>
      <c r="J198"/>
    </row>
    <row r="199" spans="1:10" x14ac:dyDescent="0.35">
      <c r="A199"/>
      <c r="B199"/>
      <c r="C199"/>
      <c r="D199"/>
      <c r="E199" s="5">
        <f t="shared" si="35"/>
        <v>78.541666666666671</v>
      </c>
      <c r="F199"/>
      <c r="G199"/>
      <c r="H199"/>
      <c r="I199"/>
      <c r="J199"/>
    </row>
    <row r="200" spans="1:10" x14ac:dyDescent="0.35">
      <c r="E200" s="5">
        <f t="shared" si="35"/>
        <v>78.541666666666671</v>
      </c>
    </row>
    <row r="201" spans="1:10" x14ac:dyDescent="0.35">
      <c r="E201" s="5">
        <f t="shared" si="35"/>
        <v>78.541666666666671</v>
      </c>
    </row>
    <row r="202" spans="1:10" x14ac:dyDescent="0.35">
      <c r="E202" s="5">
        <f t="shared" si="35"/>
        <v>78.541666666666671</v>
      </c>
    </row>
    <row r="205" spans="1:10" x14ac:dyDescent="0.35">
      <c r="B205" s="10"/>
      <c r="C205" s="11"/>
      <c r="D205" s="11"/>
      <c r="E205" s="11"/>
      <c r="F205" s="11"/>
      <c r="G205" s="11"/>
      <c r="H205" s="11"/>
      <c r="I205" s="11"/>
      <c r="J205" s="12"/>
    </row>
    <row r="206" spans="1:10" x14ac:dyDescent="0.35">
      <c r="B206" s="10"/>
      <c r="C206" s="11"/>
      <c r="D206" s="11"/>
      <c r="E206" s="11"/>
      <c r="F206" s="11"/>
      <c r="G206" s="11"/>
      <c r="H206" s="11"/>
      <c r="I206" s="11"/>
      <c r="J206" s="12"/>
    </row>
    <row r="207" spans="1:10" x14ac:dyDescent="0.35">
      <c r="B207" s="10"/>
      <c r="C207" s="11"/>
      <c r="D207" s="11"/>
      <c r="E207" s="11"/>
      <c r="F207" s="11"/>
      <c r="G207" s="11"/>
      <c r="H207" s="11"/>
      <c r="I207" s="11"/>
      <c r="J207" s="12"/>
    </row>
  </sheetData>
  <mergeCells count="22">
    <mergeCell ref="A1:J1"/>
    <mergeCell ref="C2:C5"/>
    <mergeCell ref="H2:H5"/>
    <mergeCell ref="A17:J17"/>
    <mergeCell ref="A30:J30"/>
    <mergeCell ref="E6:F6"/>
    <mergeCell ref="E3:F3"/>
    <mergeCell ref="E5:F5"/>
    <mergeCell ref="E4:F4"/>
    <mergeCell ref="E2:F2"/>
    <mergeCell ref="A43:J43"/>
    <mergeCell ref="A56:J56"/>
    <mergeCell ref="A69:J69"/>
    <mergeCell ref="A147:J147"/>
    <mergeCell ref="A160:J160"/>
    <mergeCell ref="A173:J173"/>
    <mergeCell ref="A186:J186"/>
    <mergeCell ref="A82:J82"/>
    <mergeCell ref="A95:J95"/>
    <mergeCell ref="A108:J108"/>
    <mergeCell ref="A121:J121"/>
    <mergeCell ref="A134:J1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7A12-C500-4D4A-9A84-A1A031617714}">
  <sheetPr>
    <pageSetUpPr fitToPage="1"/>
  </sheetPr>
  <dimension ref="A1:J28"/>
  <sheetViews>
    <sheetView topLeftCell="A9" workbookViewId="0">
      <selection activeCell="G27" sqref="G27"/>
    </sheetView>
  </sheetViews>
  <sheetFormatPr defaultColWidth="14.6328125" defaultRowHeight="14.5" x14ac:dyDescent="0.35"/>
  <cols>
    <col min="1" max="1" width="14.54296875" bestFit="1" customWidth="1"/>
    <col min="2" max="2" width="11.08984375" bestFit="1" customWidth="1"/>
    <col min="3" max="3" width="12.6328125" bestFit="1" customWidth="1"/>
    <col min="4" max="4" width="13.81640625" bestFit="1" customWidth="1"/>
    <col min="5" max="5" width="26.7265625" bestFit="1" customWidth="1"/>
    <col min="6" max="6" width="14" bestFit="1" customWidth="1"/>
    <col min="7" max="7" width="18.453125" bestFit="1" customWidth="1"/>
    <col min="8" max="8" width="19.08984375" bestFit="1" customWidth="1"/>
    <col min="9" max="9" width="16.6328125" bestFit="1" customWidth="1"/>
    <col min="10" max="10" width="11.08984375" bestFit="1" customWidth="1"/>
  </cols>
  <sheetData>
    <row r="1" spans="1:10" ht="18.5" x14ac:dyDescent="0.45">
      <c r="A1" s="95" t="s">
        <v>55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x14ac:dyDescent="0.35">
      <c r="A2" s="58" t="s">
        <v>0</v>
      </c>
      <c r="B2" s="5">
        <v>50000</v>
      </c>
      <c r="C2" s="69" t="s">
        <v>46</v>
      </c>
      <c r="D2" s="54"/>
      <c r="E2" s="76" t="s">
        <v>3</v>
      </c>
      <c r="F2" s="76"/>
      <c r="G2" s="44">
        <v>3.875E-2</v>
      </c>
      <c r="H2" s="96"/>
      <c r="I2" s="58" t="s">
        <v>7</v>
      </c>
      <c r="J2" s="5">
        <v>2600</v>
      </c>
    </row>
    <row r="3" spans="1:10" x14ac:dyDescent="0.35">
      <c r="A3" s="58" t="s">
        <v>1</v>
      </c>
      <c r="B3" s="5">
        <v>0</v>
      </c>
      <c r="C3" s="69"/>
      <c r="D3" s="54"/>
      <c r="E3" s="73" t="s">
        <v>35</v>
      </c>
      <c r="F3" s="74"/>
      <c r="G3" s="39">
        <v>2.2499999999999999E-2</v>
      </c>
      <c r="H3" s="96"/>
      <c r="I3" s="58" t="s">
        <v>8</v>
      </c>
      <c r="J3" s="5">
        <v>1170</v>
      </c>
    </row>
    <row r="4" spans="1:10" x14ac:dyDescent="0.35">
      <c r="A4" s="58" t="s">
        <v>2</v>
      </c>
      <c r="B4" s="5">
        <f>B2-B3</f>
        <v>50000</v>
      </c>
      <c r="C4" s="69"/>
      <c r="D4" s="55"/>
      <c r="E4" s="75" t="s">
        <v>20</v>
      </c>
      <c r="F4" s="75"/>
      <c r="G4" s="6">
        <f>G2/12</f>
        <v>3.2291666666666666E-3</v>
      </c>
      <c r="H4" s="96"/>
      <c r="I4" s="58" t="s">
        <v>11</v>
      </c>
      <c r="J4" s="5">
        <f>((J2+J3)*25%)/12</f>
        <v>78.541666666666671</v>
      </c>
    </row>
    <row r="5" spans="1:10" x14ac:dyDescent="0.35">
      <c r="A5" s="58"/>
      <c r="B5" s="5"/>
      <c r="C5" s="55"/>
      <c r="D5" s="55"/>
      <c r="E5" s="75" t="s">
        <v>21</v>
      </c>
      <c r="F5" s="75"/>
      <c r="G5" s="5">
        <v>366.84</v>
      </c>
      <c r="H5" s="59"/>
      <c r="I5" s="52"/>
      <c r="J5" s="53"/>
    </row>
    <row r="6" spans="1:10" x14ac:dyDescent="0.35">
      <c r="A6" s="58"/>
      <c r="B6" s="5"/>
      <c r="C6" s="55"/>
      <c r="D6" s="43"/>
      <c r="E6" s="73" t="s">
        <v>32</v>
      </c>
      <c r="F6" s="74"/>
      <c r="G6" s="38">
        <v>333.06</v>
      </c>
      <c r="H6" s="59"/>
      <c r="I6" s="52"/>
      <c r="J6" s="53"/>
    </row>
    <row r="7" spans="1:10" x14ac:dyDescent="0.35">
      <c r="A7" s="58"/>
      <c r="B7" s="5"/>
      <c r="C7" s="55"/>
      <c r="D7" s="43"/>
      <c r="E7" s="56" t="s">
        <v>31</v>
      </c>
      <c r="F7" s="57"/>
      <c r="G7" s="42">
        <f>G3/12</f>
        <v>1.8749999999999999E-3</v>
      </c>
      <c r="H7" s="59"/>
      <c r="I7" s="52"/>
      <c r="J7" s="53"/>
    </row>
    <row r="8" spans="1:10" x14ac:dyDescent="0.35">
      <c r="A8" s="3" t="s">
        <v>5</v>
      </c>
      <c r="B8" s="3" t="s">
        <v>22</v>
      </c>
      <c r="C8" s="3" t="s">
        <v>9</v>
      </c>
      <c r="D8" s="3" t="s">
        <v>33</v>
      </c>
      <c r="E8" s="3" t="s">
        <v>6</v>
      </c>
      <c r="F8" s="3" t="s">
        <v>10</v>
      </c>
      <c r="G8" s="3" t="s">
        <v>13</v>
      </c>
      <c r="H8" s="3" t="s">
        <v>14</v>
      </c>
      <c r="I8" s="86" t="s">
        <v>4</v>
      </c>
      <c r="J8" s="87"/>
    </row>
    <row r="9" spans="1:10" x14ac:dyDescent="0.35">
      <c r="A9" s="15" t="s">
        <v>41</v>
      </c>
      <c r="B9" s="7">
        <v>44197</v>
      </c>
      <c r="C9" s="5">
        <v>333.06</v>
      </c>
      <c r="D9" s="5">
        <v>38.4</v>
      </c>
      <c r="E9" s="45">
        <v>78.541666666666671</v>
      </c>
      <c r="F9" s="16">
        <v>450.00166666666667</v>
      </c>
      <c r="G9" s="45">
        <v>74.324066110309687</v>
      </c>
      <c r="H9" s="45">
        <v>297.13593388969031</v>
      </c>
      <c r="I9" s="45"/>
      <c r="J9" s="17">
        <v>39342.365991608815</v>
      </c>
    </row>
    <row r="10" spans="1:10" x14ac:dyDescent="0.35">
      <c r="A10" s="15" t="s">
        <v>42</v>
      </c>
      <c r="B10" s="7">
        <v>44228</v>
      </c>
      <c r="C10" s="5">
        <v>333.06</v>
      </c>
      <c r="D10" s="5">
        <v>38.4</v>
      </c>
      <c r="E10" s="45">
        <v>78.541666666666671</v>
      </c>
      <c r="F10" s="16">
        <v>450.00166666666667</v>
      </c>
      <c r="G10" s="45">
        <v>73.766936234266524</v>
      </c>
      <c r="H10" s="45">
        <v>297.69306376573348</v>
      </c>
      <c r="I10" s="45"/>
      <c r="J10" s="17">
        <v>39044.672927843079</v>
      </c>
    </row>
    <row r="11" spans="1:10" x14ac:dyDescent="0.35">
      <c r="A11" s="15" t="s">
        <v>48</v>
      </c>
      <c r="B11" s="7">
        <v>44256</v>
      </c>
      <c r="C11" s="5">
        <v>333.06</v>
      </c>
      <c r="D11" s="5">
        <v>38.4</v>
      </c>
      <c r="E11" s="45">
        <v>78.541666666666671</v>
      </c>
      <c r="F11" s="16">
        <v>450.00166666666667</v>
      </c>
      <c r="G11" s="45">
        <v>73.208761739705764</v>
      </c>
      <c r="H11" s="45">
        <v>298.2512382602942</v>
      </c>
      <c r="I11" s="45"/>
      <c r="J11" s="17">
        <v>38746.421689582785</v>
      </c>
    </row>
    <row r="12" spans="1:10" x14ac:dyDescent="0.35">
      <c r="A12" s="15" t="s">
        <v>49</v>
      </c>
      <c r="B12" s="7">
        <v>44287</v>
      </c>
      <c r="C12" s="5">
        <v>333.06</v>
      </c>
      <c r="D12" s="5">
        <v>38.4</v>
      </c>
      <c r="E12" s="45">
        <v>78.541666666666671</v>
      </c>
      <c r="F12" s="16">
        <v>450.00166666666667</v>
      </c>
      <c r="G12" s="45">
        <v>72.649540667967713</v>
      </c>
      <c r="H12" s="45">
        <v>298.81045933203228</v>
      </c>
      <c r="I12" s="45"/>
      <c r="J12" s="17">
        <v>38447.611230250754</v>
      </c>
    </row>
    <row r="13" spans="1:10" x14ac:dyDescent="0.35">
      <c r="A13" s="31" t="s">
        <v>50</v>
      </c>
      <c r="B13" s="7">
        <v>44317</v>
      </c>
      <c r="C13" s="61">
        <v>333.06</v>
      </c>
      <c r="D13" s="61">
        <v>38.4</v>
      </c>
      <c r="E13" s="45">
        <v>78.541666666666671</v>
      </c>
      <c r="F13" s="16">
        <v>450.00166666666667</v>
      </c>
      <c r="G13" s="45">
        <v>72.089271056720165</v>
      </c>
      <c r="H13" s="45">
        <v>299.3707289432798</v>
      </c>
      <c r="I13" s="45"/>
      <c r="J13" s="17">
        <v>38148.240501307475</v>
      </c>
    </row>
    <row r="14" spans="1:10" x14ac:dyDescent="0.35">
      <c r="A14" s="15" t="s">
        <v>51</v>
      </c>
      <c r="B14" s="7">
        <v>44348</v>
      </c>
      <c r="C14" s="5">
        <v>333.06</v>
      </c>
      <c r="D14" s="5">
        <v>38.4</v>
      </c>
      <c r="E14" s="45">
        <v>78.541666666666671</v>
      </c>
      <c r="F14" s="16">
        <v>450.00166666666667</v>
      </c>
      <c r="G14" s="45">
        <v>71.527950939951509</v>
      </c>
      <c r="H14" s="45">
        <v>299.93204906004848</v>
      </c>
      <c r="I14" s="45"/>
      <c r="J14" s="17">
        <v>37848.308452247424</v>
      </c>
    </row>
    <row r="15" spans="1:10" x14ac:dyDescent="0.35">
      <c r="A15" s="15" t="s">
        <v>52</v>
      </c>
      <c r="B15" s="7">
        <v>44378</v>
      </c>
      <c r="C15" s="5">
        <v>333.06</v>
      </c>
      <c r="D15" s="5">
        <v>38.4</v>
      </c>
      <c r="E15" s="45">
        <v>78.541666666666671</v>
      </c>
      <c r="F15" s="16">
        <v>450.00166666666667</v>
      </c>
      <c r="G15" s="45">
        <v>70.965578347963913</v>
      </c>
      <c r="H15" s="45">
        <v>300.49442165203607</v>
      </c>
      <c r="I15" s="45"/>
      <c r="J15" s="17">
        <v>37547.814030595386</v>
      </c>
    </row>
    <row r="16" spans="1:10" x14ac:dyDescent="0.35">
      <c r="A16" s="31" t="s">
        <v>36</v>
      </c>
      <c r="B16" s="7">
        <v>44409</v>
      </c>
      <c r="C16" s="5">
        <v>333.06</v>
      </c>
      <c r="D16" s="5">
        <v>38.4</v>
      </c>
      <c r="E16" s="45">
        <v>78.541666666666671</v>
      </c>
      <c r="F16" s="16">
        <v>450.00166666666667</v>
      </c>
      <c r="G16" s="45">
        <v>70.402151307366339</v>
      </c>
      <c r="H16" s="45">
        <v>301.05784869263363</v>
      </c>
      <c r="I16" s="45"/>
      <c r="J16" s="17">
        <v>37246.756181902754</v>
      </c>
    </row>
    <row r="17" spans="1:10" x14ac:dyDescent="0.35">
      <c r="A17" s="31" t="s">
        <v>37</v>
      </c>
      <c r="B17" s="7">
        <v>44440</v>
      </c>
      <c r="C17" s="5">
        <v>333.06</v>
      </c>
      <c r="D17" s="5">
        <v>38.4</v>
      </c>
      <c r="E17" s="45">
        <v>78.541666666666671</v>
      </c>
      <c r="F17" s="16">
        <v>450.00166666666667</v>
      </c>
      <c r="G17" s="45">
        <v>69.837667841067656</v>
      </c>
      <c r="H17" s="45">
        <v>301.62233215893235</v>
      </c>
      <c r="I17" s="45"/>
      <c r="J17" s="17">
        <v>36945.133849743819</v>
      </c>
    </row>
    <row r="18" spans="1:10" x14ac:dyDescent="0.35">
      <c r="A18" s="31" t="s">
        <v>38</v>
      </c>
      <c r="B18" s="7">
        <v>44470</v>
      </c>
      <c r="C18" s="5">
        <v>333.06</v>
      </c>
      <c r="D18" s="5">
        <v>38.4</v>
      </c>
      <c r="E18" s="45">
        <v>78.541666666666671</v>
      </c>
      <c r="F18" s="16">
        <v>450.00166666666667</v>
      </c>
      <c r="G18" s="45">
        <v>69.272125968269663</v>
      </c>
      <c r="H18" s="45">
        <v>302.1878740317303</v>
      </c>
      <c r="I18" s="45"/>
      <c r="J18" s="17">
        <v>36642.945975712086</v>
      </c>
    </row>
    <row r="19" spans="1:10" x14ac:dyDescent="0.35">
      <c r="A19" s="31" t="s">
        <v>39</v>
      </c>
      <c r="B19" s="7">
        <v>44501</v>
      </c>
      <c r="C19" s="5">
        <v>333.06</v>
      </c>
      <c r="D19" s="5">
        <v>38.4</v>
      </c>
      <c r="E19" s="45">
        <v>78.541666666666671</v>
      </c>
      <c r="F19" s="16">
        <v>450.00166666666667</v>
      </c>
      <c r="G19" s="45">
        <v>68.705523704460163</v>
      </c>
      <c r="H19" s="45">
        <v>302.7544762955398</v>
      </c>
      <c r="I19" s="45"/>
      <c r="J19" s="17">
        <v>36340.191499416549</v>
      </c>
    </row>
    <row r="20" spans="1:10" x14ac:dyDescent="0.35">
      <c r="A20" s="31" t="s">
        <v>40</v>
      </c>
      <c r="B20" s="7">
        <v>44531</v>
      </c>
      <c r="C20" s="5">
        <v>333.06</v>
      </c>
      <c r="D20" s="5">
        <v>38.4</v>
      </c>
      <c r="E20" s="45">
        <v>78.541666666666671</v>
      </c>
      <c r="F20" s="16">
        <v>450.00166666666667</v>
      </c>
      <c r="G20" s="45">
        <v>68.137859061406033</v>
      </c>
      <c r="H20" s="45">
        <v>303.32214093859392</v>
      </c>
      <c r="I20" s="45"/>
      <c r="J20" s="17">
        <v>36036.869358477954</v>
      </c>
    </row>
    <row r="21" spans="1:10" s="19" customFormat="1" ht="15" thickBot="1" x14ac:dyDescent="0.4">
      <c r="A21" s="21"/>
      <c r="B21" s="21"/>
      <c r="C21" s="22"/>
      <c r="D21" s="22"/>
      <c r="E21" s="22"/>
      <c r="F21" s="22"/>
      <c r="G21" s="22"/>
      <c r="H21" s="22"/>
      <c r="I21" s="22"/>
      <c r="J21" s="23"/>
    </row>
    <row r="22" spans="1:10" ht="15" thickBot="1" x14ac:dyDescent="0.4">
      <c r="B22" s="88" t="s">
        <v>53</v>
      </c>
      <c r="C22" s="89"/>
      <c r="D22" s="89"/>
      <c r="E22" s="89"/>
      <c r="F22" s="90"/>
    </row>
    <row r="23" spans="1:10" x14ac:dyDescent="0.35">
      <c r="B23" s="91" t="s">
        <v>16</v>
      </c>
      <c r="C23" s="92"/>
      <c r="D23" s="92"/>
      <c r="E23" s="92"/>
      <c r="F23" s="25">
        <f>SUM(H9:H20)</f>
        <v>3602.6325670205447</v>
      </c>
    </row>
    <row r="24" spans="1:10" x14ac:dyDescent="0.35">
      <c r="B24" s="93" t="s">
        <v>17</v>
      </c>
      <c r="C24" s="94"/>
      <c r="D24" s="94"/>
      <c r="E24" s="94"/>
      <c r="F24" s="24">
        <f>SUM(G9:G20)</f>
        <v>854.88743297945507</v>
      </c>
    </row>
    <row r="25" spans="1:10" ht="15" thickBot="1" x14ac:dyDescent="0.4">
      <c r="B25" s="77" t="s">
        <v>18</v>
      </c>
      <c r="C25" s="78"/>
      <c r="D25" s="78"/>
      <c r="E25" s="78"/>
      <c r="F25" s="27">
        <f>SUM(E9:E20)</f>
        <v>942.49999999999989</v>
      </c>
    </row>
    <row r="26" spans="1:10" x14ac:dyDescent="0.35">
      <c r="B26" s="79" t="s">
        <v>54</v>
      </c>
      <c r="C26" s="80"/>
      <c r="D26" s="80"/>
      <c r="E26" s="80"/>
      <c r="F26" s="28">
        <f>SUM(F23:F25)</f>
        <v>5400.0199999999995</v>
      </c>
    </row>
    <row r="27" spans="1:10" x14ac:dyDescent="0.35">
      <c r="B27" s="83" t="s">
        <v>56</v>
      </c>
      <c r="C27" s="84"/>
      <c r="D27" s="84"/>
      <c r="E27" s="85"/>
      <c r="F27" s="60">
        <f>'2017 Statement'!E19+'2018 Statement'!E23+'2019 Statement'!E23+'2020 Statement'!F26+'2021 Statement'!F26</f>
        <v>25200.093333333334</v>
      </c>
    </row>
    <row r="28" spans="1:10" ht="15" thickBot="1" x14ac:dyDescent="0.4">
      <c r="B28" s="81" t="s">
        <v>24</v>
      </c>
      <c r="C28" s="82"/>
      <c r="D28" s="82"/>
      <c r="E28" s="82"/>
      <c r="F28" s="29">
        <f>J20</f>
        <v>36036.869358477954</v>
      </c>
    </row>
  </sheetData>
  <mergeCells count="16">
    <mergeCell ref="I8:J8"/>
    <mergeCell ref="B22:F22"/>
    <mergeCell ref="B23:E23"/>
    <mergeCell ref="B24:E24"/>
    <mergeCell ref="A1:J1"/>
    <mergeCell ref="C2:C4"/>
    <mergeCell ref="E2:F2"/>
    <mergeCell ref="H2:H4"/>
    <mergeCell ref="E3:F3"/>
    <mergeCell ref="E4:F4"/>
    <mergeCell ref="B25:E25"/>
    <mergeCell ref="B26:E26"/>
    <mergeCell ref="B28:E28"/>
    <mergeCell ref="E5:F5"/>
    <mergeCell ref="E6:F6"/>
    <mergeCell ref="B27:E27"/>
  </mergeCells>
  <pageMargins left="0.7" right="0.7" top="0.75" bottom="0.75" header="0.3" footer="0.3"/>
  <pageSetup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735E-8518-487A-B16F-68F797BC9503}">
  <sheetPr>
    <pageSetUpPr fitToPage="1"/>
  </sheetPr>
  <dimension ref="A1:J27"/>
  <sheetViews>
    <sheetView topLeftCell="A13" workbookViewId="0">
      <selection activeCell="J2" sqref="J2"/>
    </sheetView>
  </sheetViews>
  <sheetFormatPr defaultColWidth="14.6328125" defaultRowHeight="14.5" x14ac:dyDescent="0.35"/>
  <cols>
    <col min="1" max="1" width="14.54296875" bestFit="1" customWidth="1"/>
    <col min="2" max="2" width="11.08984375" bestFit="1" customWidth="1"/>
    <col min="3" max="3" width="12.6328125" bestFit="1" customWidth="1"/>
    <col min="4" max="4" width="13.81640625" bestFit="1" customWidth="1"/>
    <col min="5" max="5" width="26.7265625" bestFit="1" customWidth="1"/>
    <col min="6" max="6" width="14" bestFit="1" customWidth="1"/>
    <col min="7" max="7" width="18.453125" bestFit="1" customWidth="1"/>
    <col min="8" max="8" width="19.08984375" bestFit="1" customWidth="1"/>
    <col min="9" max="9" width="16.6328125" bestFit="1" customWidth="1"/>
    <col min="10" max="10" width="11.08984375" bestFit="1" customWidth="1"/>
  </cols>
  <sheetData>
    <row r="1" spans="1:10" ht="18.5" x14ac:dyDescent="0.45">
      <c r="A1" s="95" t="s">
        <v>47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x14ac:dyDescent="0.35">
      <c r="A2" s="50" t="s">
        <v>0</v>
      </c>
      <c r="B2" s="5">
        <v>50000</v>
      </c>
      <c r="C2" s="69" t="s">
        <v>46</v>
      </c>
      <c r="D2" s="46"/>
      <c r="E2" s="76" t="s">
        <v>3</v>
      </c>
      <c r="F2" s="76"/>
      <c r="G2" s="44">
        <v>3.875E-2</v>
      </c>
      <c r="H2" s="96"/>
      <c r="I2" s="50" t="s">
        <v>7</v>
      </c>
      <c r="J2" s="5">
        <v>2600</v>
      </c>
    </row>
    <row r="3" spans="1:10" x14ac:dyDescent="0.35">
      <c r="A3" s="50" t="s">
        <v>1</v>
      </c>
      <c r="B3" s="5">
        <v>0</v>
      </c>
      <c r="C3" s="69"/>
      <c r="D3" s="46"/>
      <c r="E3" s="73" t="s">
        <v>35</v>
      </c>
      <c r="F3" s="74"/>
      <c r="G3" s="39">
        <v>2.2499999999999999E-2</v>
      </c>
      <c r="H3" s="96"/>
      <c r="I3" s="50" t="s">
        <v>8</v>
      </c>
      <c r="J3" s="5">
        <v>1170</v>
      </c>
    </row>
    <row r="4" spans="1:10" x14ac:dyDescent="0.35">
      <c r="A4" s="50" t="s">
        <v>2</v>
      </c>
      <c r="B4" s="5">
        <f>B2-B3</f>
        <v>50000</v>
      </c>
      <c r="C4" s="69"/>
      <c r="D4" s="47"/>
      <c r="E4" s="75" t="s">
        <v>20</v>
      </c>
      <c r="F4" s="75"/>
      <c r="G4" s="6">
        <f>G2/12</f>
        <v>3.2291666666666666E-3</v>
      </c>
      <c r="H4" s="96"/>
      <c r="I4" s="50" t="s">
        <v>11</v>
      </c>
      <c r="J4" s="5">
        <f>((J2+J3)*25%)/12</f>
        <v>78.541666666666671</v>
      </c>
    </row>
    <row r="5" spans="1:10" x14ac:dyDescent="0.35">
      <c r="A5" s="50"/>
      <c r="B5" s="5"/>
      <c r="C5" s="47"/>
      <c r="D5" s="47"/>
      <c r="E5" s="75" t="s">
        <v>21</v>
      </c>
      <c r="F5" s="75"/>
      <c r="G5" s="5">
        <v>366.84</v>
      </c>
      <c r="H5" s="51"/>
      <c r="I5" s="52"/>
      <c r="J5" s="53"/>
    </row>
    <row r="6" spans="1:10" x14ac:dyDescent="0.35">
      <c r="A6" s="50"/>
      <c r="B6" s="5"/>
      <c r="C6" s="47"/>
      <c r="D6" s="43"/>
      <c r="E6" s="73" t="s">
        <v>32</v>
      </c>
      <c r="F6" s="74"/>
      <c r="G6" s="38">
        <v>333.06</v>
      </c>
      <c r="H6" s="51"/>
      <c r="I6" s="52"/>
      <c r="J6" s="53"/>
    </row>
    <row r="7" spans="1:10" x14ac:dyDescent="0.35">
      <c r="A7" s="50"/>
      <c r="B7" s="5"/>
      <c r="C7" s="47"/>
      <c r="D7" s="43"/>
      <c r="E7" s="48" t="s">
        <v>31</v>
      </c>
      <c r="F7" s="49"/>
      <c r="G7" s="42">
        <f>G3/12</f>
        <v>1.8749999999999999E-3</v>
      </c>
      <c r="H7" s="51"/>
      <c r="I7" s="52"/>
      <c r="J7" s="53"/>
    </row>
    <row r="8" spans="1:10" x14ac:dyDescent="0.35">
      <c r="A8" s="3" t="s">
        <v>5</v>
      </c>
      <c r="B8" s="3" t="s">
        <v>22</v>
      </c>
      <c r="C8" s="3" t="s">
        <v>9</v>
      </c>
      <c r="D8" s="3" t="s">
        <v>33</v>
      </c>
      <c r="E8" s="3" t="s">
        <v>6</v>
      </c>
      <c r="F8" s="3" t="s">
        <v>10</v>
      </c>
      <c r="G8" s="3" t="s">
        <v>13</v>
      </c>
      <c r="H8" s="3" t="s">
        <v>14</v>
      </c>
      <c r="I8" s="86" t="s">
        <v>4</v>
      </c>
      <c r="J8" s="87"/>
    </row>
    <row r="9" spans="1:10" x14ac:dyDescent="0.35">
      <c r="A9" s="15">
        <v>43843</v>
      </c>
      <c r="B9" s="7">
        <v>43831</v>
      </c>
      <c r="C9" s="5">
        <v>366.84</v>
      </c>
      <c r="D9" s="5">
        <v>4.62</v>
      </c>
      <c r="E9" s="45">
        <v>78.541666666666671</v>
      </c>
      <c r="F9" s="16">
        <v>450.00166666666667</v>
      </c>
      <c r="G9" s="45">
        <v>138.63611286727541</v>
      </c>
      <c r="H9" s="45">
        <v>232.82388713272456</v>
      </c>
      <c r="I9" s="45"/>
      <c r="J9" s="17">
        <v>42699.649774991274</v>
      </c>
    </row>
    <row r="10" spans="1:10" x14ac:dyDescent="0.35">
      <c r="A10" s="15">
        <v>43871</v>
      </c>
      <c r="B10" s="7">
        <v>43862</v>
      </c>
      <c r="C10" s="5">
        <v>366.84</v>
      </c>
      <c r="D10" s="5">
        <v>4.62</v>
      </c>
      <c r="E10" s="45">
        <v>78.541666666666671</v>
      </c>
      <c r="F10" s="16">
        <v>450.00166666666667</v>
      </c>
      <c r="G10" s="45">
        <v>137.88428573174266</v>
      </c>
      <c r="H10" s="45">
        <v>233.57571426825729</v>
      </c>
      <c r="I10" s="45"/>
      <c r="J10" s="17">
        <v>42466.074060723018</v>
      </c>
    </row>
    <row r="11" spans="1:10" x14ac:dyDescent="0.35">
      <c r="A11" s="15">
        <v>43900</v>
      </c>
      <c r="B11" s="7">
        <v>43891</v>
      </c>
      <c r="C11" s="5">
        <v>366.84</v>
      </c>
      <c r="D11" s="5">
        <v>4.62</v>
      </c>
      <c r="E11" s="45">
        <v>78.541666666666671</v>
      </c>
      <c r="F11" s="16">
        <v>450.00166666666667</v>
      </c>
      <c r="G11" s="45">
        <v>137.13003082108474</v>
      </c>
      <c r="H11" s="45">
        <v>234.32996917891523</v>
      </c>
      <c r="I11" s="45"/>
      <c r="J11" s="17">
        <v>42231.744091544104</v>
      </c>
    </row>
    <row r="12" spans="1:10" x14ac:dyDescent="0.35">
      <c r="A12" s="15">
        <v>43928</v>
      </c>
      <c r="B12" s="7">
        <v>43922</v>
      </c>
      <c r="C12" s="5">
        <v>366.84</v>
      </c>
      <c r="D12" s="5">
        <v>4.62</v>
      </c>
      <c r="E12" s="45">
        <v>78.541666666666671</v>
      </c>
      <c r="F12" s="16">
        <v>450.00166666666667</v>
      </c>
      <c r="G12" s="45">
        <v>136.37334029561117</v>
      </c>
      <c r="H12" s="45">
        <v>235.08665970438881</v>
      </c>
      <c r="I12" s="45"/>
      <c r="J12" s="17">
        <v>41996.657431839718</v>
      </c>
    </row>
    <row r="13" spans="1:10" x14ac:dyDescent="0.35">
      <c r="A13" s="31" t="s">
        <v>45</v>
      </c>
      <c r="B13" s="7">
        <v>43952</v>
      </c>
      <c r="C13" s="38">
        <v>333.06</v>
      </c>
      <c r="D13" s="38">
        <v>38.4</v>
      </c>
      <c r="E13" s="45">
        <v>78.541666666666671</v>
      </c>
      <c r="F13" s="16">
        <v>450.00166666666667</v>
      </c>
      <c r="G13" s="45">
        <v>78.743732684699467</v>
      </c>
      <c r="H13" s="45">
        <v>292.71626731530051</v>
      </c>
      <c r="I13" s="45"/>
      <c r="J13" s="17">
        <v>41703.941164524418</v>
      </c>
    </row>
    <row r="14" spans="1:10" x14ac:dyDescent="0.35">
      <c r="A14" s="15">
        <v>43997</v>
      </c>
      <c r="B14" s="7">
        <v>43983</v>
      </c>
      <c r="C14" s="5">
        <v>333.06</v>
      </c>
      <c r="D14" s="5">
        <v>38.4</v>
      </c>
      <c r="E14" s="45">
        <v>78.541666666666671</v>
      </c>
      <c r="F14" s="16">
        <v>450.00166666666667</v>
      </c>
      <c r="G14" s="45">
        <v>78.194889683483282</v>
      </c>
      <c r="H14" s="45">
        <v>293.26511031651671</v>
      </c>
      <c r="I14" s="45"/>
      <c r="J14" s="17">
        <v>41410.676054207899</v>
      </c>
    </row>
    <row r="15" spans="1:10" x14ac:dyDescent="0.35">
      <c r="A15" s="15">
        <v>44025</v>
      </c>
      <c r="B15" s="7">
        <v>44013</v>
      </c>
      <c r="C15" s="5">
        <v>333.06</v>
      </c>
      <c r="D15" s="5">
        <v>38.4</v>
      </c>
      <c r="E15" s="45">
        <v>78.541666666666671</v>
      </c>
      <c r="F15" s="16">
        <v>450.00166666666667</v>
      </c>
      <c r="G15" s="45">
        <v>77.645017601639807</v>
      </c>
      <c r="H15" s="45">
        <v>293.8149823983602</v>
      </c>
      <c r="I15" s="45"/>
      <c r="J15" s="17">
        <v>41116.861071809537</v>
      </c>
    </row>
    <row r="16" spans="1:10" x14ac:dyDescent="0.35">
      <c r="A16" s="31" t="s">
        <v>36</v>
      </c>
      <c r="B16" s="7">
        <v>44044</v>
      </c>
      <c r="C16" s="5">
        <v>333.06</v>
      </c>
      <c r="D16" s="5">
        <v>38.4</v>
      </c>
      <c r="E16" s="45">
        <v>78.541666666666671</v>
      </c>
      <c r="F16" s="16">
        <v>450.00166666666667</v>
      </c>
      <c r="G16" s="45">
        <v>77.094114509642878</v>
      </c>
      <c r="H16" s="45">
        <v>294.36588549035713</v>
      </c>
      <c r="I16" s="45"/>
      <c r="J16" s="17">
        <v>40822.495186319182</v>
      </c>
    </row>
    <row r="17" spans="1:10" x14ac:dyDescent="0.35">
      <c r="A17" s="31" t="s">
        <v>37</v>
      </c>
      <c r="B17" s="7">
        <v>44075</v>
      </c>
      <c r="C17" s="5">
        <v>333.06</v>
      </c>
      <c r="D17" s="5">
        <v>38.4</v>
      </c>
      <c r="E17" s="45">
        <v>78.541666666666671</v>
      </c>
      <c r="F17" s="16">
        <v>450.00166666666667</v>
      </c>
      <c r="G17" s="45">
        <v>76.542178474348461</v>
      </c>
      <c r="H17" s="45">
        <v>294.9178215256515</v>
      </c>
      <c r="I17" s="45"/>
      <c r="J17" s="17">
        <v>40527.577364793528</v>
      </c>
    </row>
    <row r="18" spans="1:10" x14ac:dyDescent="0.35">
      <c r="A18" s="31" t="s">
        <v>38</v>
      </c>
      <c r="B18" s="7">
        <v>44105</v>
      </c>
      <c r="C18" s="5">
        <v>333.06</v>
      </c>
      <c r="D18" s="5">
        <v>38.4</v>
      </c>
      <c r="E18" s="45">
        <v>78.541666666666671</v>
      </c>
      <c r="F18" s="16">
        <v>450.00166666666667</v>
      </c>
      <c r="G18" s="45">
        <v>75.989207558987857</v>
      </c>
      <c r="H18" s="45">
        <v>295.47079244101212</v>
      </c>
      <c r="I18" s="45"/>
      <c r="J18" s="17">
        <v>40232.106572352517</v>
      </c>
    </row>
    <row r="19" spans="1:10" x14ac:dyDescent="0.35">
      <c r="A19" s="31" t="s">
        <v>39</v>
      </c>
      <c r="B19" s="7">
        <v>44136</v>
      </c>
      <c r="C19" s="5">
        <v>333.06</v>
      </c>
      <c r="D19" s="5">
        <v>38.4</v>
      </c>
      <c r="E19" s="45">
        <v>78.541666666666671</v>
      </c>
      <c r="F19" s="16">
        <v>450.00166666666667</v>
      </c>
      <c r="G19" s="45">
        <v>75.435199823160971</v>
      </c>
      <c r="H19" s="45">
        <v>296.02480017683899</v>
      </c>
      <c r="I19" s="45"/>
      <c r="J19" s="17">
        <v>39936.081772175676</v>
      </c>
    </row>
    <row r="20" spans="1:10" x14ac:dyDescent="0.35">
      <c r="A20" s="31" t="s">
        <v>40</v>
      </c>
      <c r="B20" s="7">
        <v>44166</v>
      </c>
      <c r="C20" s="5">
        <v>333.06</v>
      </c>
      <c r="D20" s="5">
        <v>38.4</v>
      </c>
      <c r="E20" s="45">
        <v>78.541666666666671</v>
      </c>
      <c r="F20" s="16">
        <v>450.00166666666667</v>
      </c>
      <c r="G20" s="45">
        <v>74.880153322829386</v>
      </c>
      <c r="H20" s="45">
        <v>296.57984667717056</v>
      </c>
      <c r="I20" s="45"/>
      <c r="J20" s="17">
        <v>39639.501925498502</v>
      </c>
    </row>
    <row r="21" spans="1:10" s="19" customFormat="1" ht="15" thickBot="1" x14ac:dyDescent="0.4">
      <c r="A21" s="21"/>
      <c r="B21" s="21"/>
      <c r="C21" s="22"/>
      <c r="D21" s="22"/>
      <c r="E21" s="22"/>
      <c r="F21" s="22"/>
      <c r="G21" s="22"/>
      <c r="H21" s="22"/>
      <c r="I21" s="22"/>
      <c r="J21" s="23"/>
    </row>
    <row r="22" spans="1:10" ht="15" thickBot="1" x14ac:dyDescent="0.4">
      <c r="B22" s="88" t="s">
        <v>43</v>
      </c>
      <c r="C22" s="89"/>
      <c r="D22" s="89"/>
      <c r="E22" s="89"/>
      <c r="F22" s="90"/>
    </row>
    <row r="23" spans="1:10" x14ac:dyDescent="0.35">
      <c r="B23" s="91" t="s">
        <v>16</v>
      </c>
      <c r="C23" s="92"/>
      <c r="D23" s="92"/>
      <c r="E23" s="92"/>
      <c r="F23" s="25">
        <f>SUM(H9:H20)</f>
        <v>3292.971736625494</v>
      </c>
    </row>
    <row r="24" spans="1:10" x14ac:dyDescent="0.35">
      <c r="B24" s="93" t="s">
        <v>17</v>
      </c>
      <c r="C24" s="94"/>
      <c r="D24" s="94"/>
      <c r="E24" s="94"/>
      <c r="F24" s="24">
        <f>SUM(G9:G20)</f>
        <v>1164.548263374506</v>
      </c>
    </row>
    <row r="25" spans="1:10" ht="15" thickBot="1" x14ac:dyDescent="0.4">
      <c r="B25" s="77" t="s">
        <v>18</v>
      </c>
      <c r="C25" s="78"/>
      <c r="D25" s="78"/>
      <c r="E25" s="78"/>
      <c r="F25" s="27">
        <f>SUM(E9:E20)</f>
        <v>942.49999999999989</v>
      </c>
    </row>
    <row r="26" spans="1:10" x14ac:dyDescent="0.35">
      <c r="B26" s="79" t="s">
        <v>44</v>
      </c>
      <c r="C26" s="80"/>
      <c r="D26" s="80"/>
      <c r="E26" s="80"/>
      <c r="F26" s="28">
        <f>SUM(F23:F25)</f>
        <v>5400.02</v>
      </c>
    </row>
    <row r="27" spans="1:10" ht="15" thickBot="1" x14ac:dyDescent="0.4">
      <c r="B27" s="81" t="s">
        <v>24</v>
      </c>
      <c r="C27" s="82"/>
      <c r="D27" s="82"/>
      <c r="E27" s="82"/>
      <c r="F27" s="29">
        <f>J20</f>
        <v>39639.501925498502</v>
      </c>
    </row>
  </sheetData>
  <mergeCells count="15">
    <mergeCell ref="B27:E27"/>
    <mergeCell ref="E5:F5"/>
    <mergeCell ref="E6:F6"/>
    <mergeCell ref="I8:J8"/>
    <mergeCell ref="B22:F22"/>
    <mergeCell ref="B23:E23"/>
    <mergeCell ref="B24:E24"/>
    <mergeCell ref="B25:E25"/>
    <mergeCell ref="B26:E26"/>
    <mergeCell ref="A1:J1"/>
    <mergeCell ref="C2:C4"/>
    <mergeCell ref="E2:F2"/>
    <mergeCell ref="H2:H4"/>
    <mergeCell ref="E3:F3"/>
    <mergeCell ref="E4:F4"/>
  </mergeCells>
  <pageMargins left="0.7" right="0.7" top="0.75" bottom="0.75" header="0.3" footer="0.3"/>
  <pageSetup scale="7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9773-33E2-4253-AAB0-22CAFB2295B5}">
  <sheetPr>
    <pageSetUpPr fitToPage="1"/>
  </sheetPr>
  <dimension ref="A1:I24"/>
  <sheetViews>
    <sheetView topLeftCell="A7" workbookViewId="0">
      <selection sqref="A1:I1"/>
    </sheetView>
  </sheetViews>
  <sheetFormatPr defaultRowHeight="14.5" x14ac:dyDescent="0.35"/>
  <cols>
    <col min="1" max="1" width="14.54296875" bestFit="1" customWidth="1"/>
    <col min="2" max="2" width="11.08984375" bestFit="1" customWidth="1"/>
    <col min="3" max="3" width="12.6328125" bestFit="1" customWidth="1"/>
    <col min="4" max="4" width="13" bestFit="1" customWidth="1"/>
    <col min="5" max="5" width="14" bestFit="1" customWidth="1"/>
    <col min="6" max="6" width="18.453125" bestFit="1" customWidth="1"/>
    <col min="7" max="7" width="19.08984375" bestFit="1" customWidth="1"/>
    <col min="8" max="8" width="16.6328125" bestFit="1" customWidth="1"/>
    <col min="9" max="9" width="17.81640625" bestFit="1" customWidth="1"/>
  </cols>
  <sheetData>
    <row r="1" spans="1:9" ht="18.5" x14ac:dyDescent="0.45">
      <c r="A1" s="95" t="s">
        <v>26</v>
      </c>
      <c r="B1" s="95"/>
      <c r="C1" s="95"/>
      <c r="D1" s="95"/>
      <c r="E1" s="95"/>
      <c r="F1" s="95"/>
      <c r="G1" s="95"/>
      <c r="H1" s="95"/>
      <c r="I1" s="95"/>
    </row>
    <row r="2" spans="1:9" x14ac:dyDescent="0.35">
      <c r="A2" s="32" t="s">
        <v>0</v>
      </c>
      <c r="B2" s="5">
        <v>50000</v>
      </c>
      <c r="C2" s="69"/>
      <c r="D2" s="75" t="s">
        <v>3</v>
      </c>
      <c r="E2" s="75"/>
      <c r="F2" s="30">
        <v>3.875E-2</v>
      </c>
      <c r="G2" s="96"/>
      <c r="H2" s="32" t="s">
        <v>7</v>
      </c>
      <c r="I2" s="5">
        <v>2600</v>
      </c>
    </row>
    <row r="3" spans="1:9" x14ac:dyDescent="0.35">
      <c r="A3" s="32" t="s">
        <v>1</v>
      </c>
      <c r="B3" s="5">
        <v>0</v>
      </c>
      <c r="C3" s="69"/>
      <c r="D3" s="75" t="s">
        <v>20</v>
      </c>
      <c r="E3" s="75"/>
      <c r="F3" s="20">
        <f>F2/12</f>
        <v>3.2291666666666666E-3</v>
      </c>
      <c r="G3" s="96"/>
      <c r="H3" s="32" t="s">
        <v>8</v>
      </c>
      <c r="I3" s="5">
        <v>1170</v>
      </c>
    </row>
    <row r="4" spans="1:9" x14ac:dyDescent="0.35">
      <c r="A4" s="32" t="s">
        <v>2</v>
      </c>
      <c r="B4" s="5">
        <f>B2-B3</f>
        <v>50000</v>
      </c>
      <c r="C4" s="69"/>
      <c r="D4" s="75" t="s">
        <v>21</v>
      </c>
      <c r="E4" s="75"/>
      <c r="F4" s="5">
        <v>366.84</v>
      </c>
      <c r="G4" s="96"/>
      <c r="H4" s="32" t="s">
        <v>11</v>
      </c>
      <c r="I4" s="5">
        <f>((I2+I3)*25%)/12</f>
        <v>78.541666666666671</v>
      </c>
    </row>
    <row r="5" spans="1:9" x14ac:dyDescent="0.35">
      <c r="A5" s="3" t="s">
        <v>5</v>
      </c>
      <c r="B5" s="3" t="s">
        <v>22</v>
      </c>
      <c r="C5" s="3" t="s">
        <v>9</v>
      </c>
      <c r="D5" s="3" t="s">
        <v>6</v>
      </c>
      <c r="E5" s="3" t="s">
        <v>10</v>
      </c>
      <c r="F5" s="3" t="s">
        <v>13</v>
      </c>
      <c r="G5" s="3" t="s">
        <v>14</v>
      </c>
      <c r="H5" s="86" t="s">
        <v>4</v>
      </c>
      <c r="I5" s="87"/>
    </row>
    <row r="6" spans="1:9" x14ac:dyDescent="0.35">
      <c r="A6" s="15">
        <v>43480</v>
      </c>
      <c r="B6" s="7">
        <v>43466</v>
      </c>
      <c r="C6" s="5">
        <f t="shared" ref="C6:C17" si="0">$F$4+4.62</f>
        <v>371.46</v>
      </c>
      <c r="D6" s="5">
        <f t="shared" ref="D6:D17" si="1">$I$4</f>
        <v>78.541666666666671</v>
      </c>
      <c r="E6" s="16">
        <f t="shared" ref="E6:E17" si="2">C6+D6</f>
        <v>450.00166666666667</v>
      </c>
      <c r="F6" s="5">
        <v>147.47149147920277</v>
      </c>
      <c r="G6" s="5">
        <f t="shared" ref="G6:G17" si="3">C6-F6</f>
        <v>223.98850852079721</v>
      </c>
      <c r="H6" s="5"/>
      <c r="I6" s="17">
        <v>45444.602401167802</v>
      </c>
    </row>
    <row r="7" spans="1:9" x14ac:dyDescent="0.35">
      <c r="A7" s="15">
        <v>43508</v>
      </c>
      <c r="B7" s="7">
        <v>43497</v>
      </c>
      <c r="C7" s="5">
        <f t="shared" si="0"/>
        <v>371.46</v>
      </c>
      <c r="D7" s="5">
        <f t="shared" si="1"/>
        <v>78.541666666666671</v>
      </c>
      <c r="E7" s="16">
        <f t="shared" si="2"/>
        <v>450.00166666666667</v>
      </c>
      <c r="F7" s="5">
        <v>146.74819525377103</v>
      </c>
      <c r="G7" s="5">
        <f t="shared" si="3"/>
        <v>224.71180474622895</v>
      </c>
      <c r="H7" s="5"/>
      <c r="I7" s="17">
        <v>45219.890596421574</v>
      </c>
    </row>
    <row r="8" spans="1:9" x14ac:dyDescent="0.35">
      <c r="A8" s="15">
        <v>43536</v>
      </c>
      <c r="B8" s="7">
        <v>43525</v>
      </c>
      <c r="C8" s="5">
        <f t="shared" si="0"/>
        <v>371.46</v>
      </c>
      <c r="D8" s="5">
        <f t="shared" si="1"/>
        <v>78.541666666666671</v>
      </c>
      <c r="E8" s="16">
        <f t="shared" si="2"/>
        <v>450.00166666666667</v>
      </c>
      <c r="F8" s="5">
        <v>146.02256338427799</v>
      </c>
      <c r="G8" s="5">
        <f t="shared" si="3"/>
        <v>225.43743661572199</v>
      </c>
      <c r="H8" s="5"/>
      <c r="I8" s="17">
        <v>44994.453159805853</v>
      </c>
    </row>
    <row r="9" spans="1:9" x14ac:dyDescent="0.35">
      <c r="A9" s="15">
        <v>43564</v>
      </c>
      <c r="B9" s="7">
        <v>43556</v>
      </c>
      <c r="C9" s="5">
        <f t="shared" si="0"/>
        <v>371.46</v>
      </c>
      <c r="D9" s="5">
        <f t="shared" si="1"/>
        <v>78.541666666666671</v>
      </c>
      <c r="E9" s="16">
        <f t="shared" si="2"/>
        <v>450.00166666666667</v>
      </c>
      <c r="F9" s="5">
        <v>145.29458832853973</v>
      </c>
      <c r="G9" s="5">
        <f t="shared" si="3"/>
        <v>226.16541167146025</v>
      </c>
      <c r="H9" s="5"/>
      <c r="I9" s="17">
        <v>44768.287748134389</v>
      </c>
    </row>
    <row r="10" spans="1:9" x14ac:dyDescent="0.35">
      <c r="A10" s="15">
        <v>43592</v>
      </c>
      <c r="B10" s="7">
        <v>43586</v>
      </c>
      <c r="C10" s="5">
        <f t="shared" si="0"/>
        <v>371.46</v>
      </c>
      <c r="D10" s="5">
        <f t="shared" si="1"/>
        <v>78.541666666666671</v>
      </c>
      <c r="E10" s="16">
        <f t="shared" si="2"/>
        <v>450.00166666666667</v>
      </c>
      <c r="F10" s="5">
        <v>144.56426252001731</v>
      </c>
      <c r="G10" s="5">
        <f t="shared" si="3"/>
        <v>226.89573747998267</v>
      </c>
      <c r="H10" s="5"/>
      <c r="I10" s="17">
        <v>44541.39201065441</v>
      </c>
    </row>
    <row r="11" spans="1:9" x14ac:dyDescent="0.35">
      <c r="A11" s="15">
        <v>43620</v>
      </c>
      <c r="B11" s="7">
        <v>43617</v>
      </c>
      <c r="C11" s="5">
        <f t="shared" si="0"/>
        <v>371.46</v>
      </c>
      <c r="D11" s="5">
        <f t="shared" si="1"/>
        <v>78.541666666666671</v>
      </c>
      <c r="E11" s="16">
        <f t="shared" si="2"/>
        <v>450.00166666666667</v>
      </c>
      <c r="F11" s="5">
        <v>143.83157836773819</v>
      </c>
      <c r="G11" s="5">
        <f t="shared" si="3"/>
        <v>227.62842163226179</v>
      </c>
      <c r="H11" s="5"/>
      <c r="I11" s="17">
        <v>44313.76358902215</v>
      </c>
    </row>
    <row r="12" spans="1:9" x14ac:dyDescent="0.35">
      <c r="A12" s="15">
        <v>43661</v>
      </c>
      <c r="B12" s="7">
        <v>43647</v>
      </c>
      <c r="C12" s="5">
        <f t="shared" si="0"/>
        <v>371.46</v>
      </c>
      <c r="D12" s="5">
        <f t="shared" si="1"/>
        <v>78.541666666666671</v>
      </c>
      <c r="E12" s="16">
        <f t="shared" si="2"/>
        <v>450.00166666666667</v>
      </c>
      <c r="F12" s="5">
        <v>143.09652825621737</v>
      </c>
      <c r="G12" s="5">
        <f t="shared" si="3"/>
        <v>228.36347174378261</v>
      </c>
      <c r="H12" s="5"/>
      <c r="I12" s="17">
        <v>44085.400117278368</v>
      </c>
    </row>
    <row r="13" spans="1:9" x14ac:dyDescent="0.35">
      <c r="A13" s="15">
        <v>43689</v>
      </c>
      <c r="B13" s="7">
        <v>43678</v>
      </c>
      <c r="C13" s="5">
        <f t="shared" si="0"/>
        <v>371.46</v>
      </c>
      <c r="D13" s="5">
        <f t="shared" si="1"/>
        <v>78.541666666666671</v>
      </c>
      <c r="E13" s="16">
        <f t="shared" si="2"/>
        <v>450.00166666666667</v>
      </c>
      <c r="F13" s="5">
        <v>142.35910454537807</v>
      </c>
      <c r="G13" s="5">
        <f t="shared" si="3"/>
        <v>229.10089545462191</v>
      </c>
      <c r="H13" s="5"/>
      <c r="I13" s="17">
        <v>43856.299221823749</v>
      </c>
    </row>
    <row r="14" spans="1:9" x14ac:dyDescent="0.35">
      <c r="A14" s="15">
        <v>43717</v>
      </c>
      <c r="B14" s="7">
        <v>43709</v>
      </c>
      <c r="C14" s="5">
        <f t="shared" si="0"/>
        <v>371.46</v>
      </c>
      <c r="D14" s="5">
        <f t="shared" si="1"/>
        <v>78.541666666666671</v>
      </c>
      <c r="E14" s="16">
        <f t="shared" si="2"/>
        <v>450.00166666666667</v>
      </c>
      <c r="F14" s="5">
        <v>141.61929957047252</v>
      </c>
      <c r="G14" s="5">
        <f t="shared" si="3"/>
        <v>229.84070042952746</v>
      </c>
      <c r="H14" s="5"/>
      <c r="I14" s="17">
        <v>43626.458521394219</v>
      </c>
    </row>
    <row r="15" spans="1:9" x14ac:dyDescent="0.35">
      <c r="A15" s="15">
        <v>43745</v>
      </c>
      <c r="B15" s="7">
        <v>43739</v>
      </c>
      <c r="C15" s="5">
        <f t="shared" si="0"/>
        <v>371.46</v>
      </c>
      <c r="D15" s="5">
        <f t="shared" si="1"/>
        <v>78.541666666666671</v>
      </c>
      <c r="E15" s="16">
        <f t="shared" si="2"/>
        <v>450.00166666666667</v>
      </c>
      <c r="F15" s="5">
        <v>140.87710564200216</v>
      </c>
      <c r="G15" s="5">
        <f t="shared" si="3"/>
        <v>230.58289435799782</v>
      </c>
      <c r="H15" s="5"/>
      <c r="I15" s="17">
        <v>43395.875627036221</v>
      </c>
    </row>
    <row r="16" spans="1:9" x14ac:dyDescent="0.35">
      <c r="A16" s="15">
        <v>43787</v>
      </c>
      <c r="B16" s="7">
        <v>43770</v>
      </c>
      <c r="C16" s="5">
        <f t="shared" si="0"/>
        <v>371.46</v>
      </c>
      <c r="D16" s="5">
        <f t="shared" si="1"/>
        <v>78.541666666666671</v>
      </c>
      <c r="E16" s="16">
        <f t="shared" si="2"/>
        <v>450.00166666666667</v>
      </c>
      <c r="F16" s="5">
        <v>140.1325150456378</v>
      </c>
      <c r="G16" s="5">
        <f t="shared" si="3"/>
        <v>231.32748495436218</v>
      </c>
      <c r="H16" s="5"/>
      <c r="I16" s="17">
        <v>43164.548142081861</v>
      </c>
    </row>
    <row r="17" spans="1:9" x14ac:dyDescent="0.35">
      <c r="A17" s="15">
        <v>43816</v>
      </c>
      <c r="B17" s="7">
        <v>43800</v>
      </c>
      <c r="C17" s="5">
        <f t="shared" si="0"/>
        <v>371.46</v>
      </c>
      <c r="D17" s="5">
        <f t="shared" si="1"/>
        <v>78.541666666666671</v>
      </c>
      <c r="E17" s="16">
        <f t="shared" si="2"/>
        <v>450.00166666666667</v>
      </c>
      <c r="F17" s="5">
        <v>139.38552004213935</v>
      </c>
      <c r="G17" s="5">
        <f t="shared" si="3"/>
        <v>232.07447995786063</v>
      </c>
      <c r="H17" s="5"/>
      <c r="I17" s="17">
        <v>42932.473662124001</v>
      </c>
    </row>
    <row r="18" spans="1:9" s="19" customFormat="1" ht="15" thickBot="1" x14ac:dyDescent="0.4">
      <c r="A18" s="21"/>
      <c r="B18" s="21"/>
      <c r="C18" s="22"/>
      <c r="D18" s="22"/>
      <c r="E18" s="22"/>
      <c r="F18" s="22"/>
      <c r="G18" s="22"/>
      <c r="H18" s="22"/>
      <c r="I18" s="23"/>
    </row>
    <row r="19" spans="1:9" ht="15" thickBot="1" x14ac:dyDescent="0.4">
      <c r="B19" s="88" t="s">
        <v>27</v>
      </c>
      <c r="C19" s="89"/>
      <c r="D19" s="89"/>
      <c r="E19" s="90"/>
    </row>
    <row r="20" spans="1:9" x14ac:dyDescent="0.35">
      <c r="B20" s="91" t="s">
        <v>16</v>
      </c>
      <c r="C20" s="92"/>
      <c r="D20" s="92"/>
      <c r="E20" s="25">
        <f>SUM(G6:G17)</f>
        <v>2736.1172475646053</v>
      </c>
    </row>
    <row r="21" spans="1:9" x14ac:dyDescent="0.35">
      <c r="B21" s="93" t="s">
        <v>17</v>
      </c>
      <c r="C21" s="94"/>
      <c r="D21" s="94"/>
      <c r="E21" s="24">
        <f>SUM(F6:F17)</f>
        <v>1721.4027524353944</v>
      </c>
    </row>
    <row r="22" spans="1:9" ht="15" thickBot="1" x14ac:dyDescent="0.4">
      <c r="B22" s="77" t="s">
        <v>18</v>
      </c>
      <c r="C22" s="78"/>
      <c r="D22" s="78"/>
      <c r="E22" s="27">
        <f>SUM(D6:D17)</f>
        <v>942.49999999999989</v>
      </c>
    </row>
    <row r="23" spans="1:9" x14ac:dyDescent="0.35">
      <c r="B23" s="79" t="s">
        <v>28</v>
      </c>
      <c r="C23" s="80"/>
      <c r="D23" s="80"/>
      <c r="E23" s="28">
        <f>SUM(E20:E22)</f>
        <v>5400.0199999999995</v>
      </c>
    </row>
    <row r="24" spans="1:9" ht="15" thickBot="1" x14ac:dyDescent="0.4">
      <c r="B24" s="81" t="s">
        <v>24</v>
      </c>
      <c r="C24" s="82"/>
      <c r="D24" s="82"/>
      <c r="E24" s="29">
        <f>I17</f>
        <v>42932.473662124001</v>
      </c>
    </row>
  </sheetData>
  <mergeCells count="13">
    <mergeCell ref="H5:I5"/>
    <mergeCell ref="A1:I1"/>
    <mergeCell ref="C2:C4"/>
    <mergeCell ref="D2:E2"/>
    <mergeCell ref="G2:G4"/>
    <mergeCell ref="D3:E3"/>
    <mergeCell ref="D4:E4"/>
    <mergeCell ref="B22:D22"/>
    <mergeCell ref="B23:D23"/>
    <mergeCell ref="B24:D24"/>
    <mergeCell ref="B19:E19"/>
    <mergeCell ref="B20:D20"/>
    <mergeCell ref="B21:D21"/>
  </mergeCells>
  <pageMargins left="0.7" right="0.7" top="0.75" bottom="0.75" header="0.3" footer="0.3"/>
  <pageSetup scale="8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4880-E540-404A-9452-9BAF06EB49DA}">
  <sheetPr>
    <pageSetUpPr fitToPage="1"/>
  </sheetPr>
  <dimension ref="A1:I24"/>
  <sheetViews>
    <sheetView topLeftCell="A7" workbookViewId="0">
      <selection activeCell="F16" sqref="F16"/>
    </sheetView>
  </sheetViews>
  <sheetFormatPr defaultRowHeight="14.5" x14ac:dyDescent="0.35"/>
  <cols>
    <col min="1" max="1" width="14.54296875" bestFit="1" customWidth="1"/>
    <col min="2" max="2" width="11.08984375" bestFit="1" customWidth="1"/>
    <col min="3" max="3" width="12.6328125" bestFit="1" customWidth="1"/>
    <col min="4" max="4" width="13" bestFit="1" customWidth="1"/>
    <col min="5" max="5" width="14" bestFit="1" customWidth="1"/>
    <col min="6" max="6" width="18.453125" bestFit="1" customWidth="1"/>
    <col min="7" max="7" width="19.08984375" bestFit="1" customWidth="1"/>
    <col min="8" max="8" width="16.6328125" bestFit="1" customWidth="1"/>
    <col min="9" max="9" width="17.81640625" bestFit="1" customWidth="1"/>
  </cols>
  <sheetData>
    <row r="1" spans="1:9" ht="18.5" x14ac:dyDescent="0.45">
      <c r="A1" s="95" t="s">
        <v>29</v>
      </c>
      <c r="B1" s="95"/>
      <c r="C1" s="95"/>
      <c r="D1" s="95"/>
      <c r="E1" s="95"/>
      <c r="F1" s="95"/>
      <c r="G1" s="95"/>
      <c r="H1" s="95"/>
      <c r="I1" s="95"/>
    </row>
    <row r="2" spans="1:9" x14ac:dyDescent="0.35">
      <c r="A2" s="32" t="s">
        <v>0</v>
      </c>
      <c r="B2" s="5">
        <v>50000</v>
      </c>
      <c r="C2" s="69"/>
      <c r="D2" s="75" t="s">
        <v>3</v>
      </c>
      <c r="E2" s="75"/>
      <c r="F2" s="30">
        <v>3.875E-2</v>
      </c>
      <c r="G2" s="96"/>
      <c r="H2" s="32" t="s">
        <v>7</v>
      </c>
      <c r="I2" s="5">
        <v>2600</v>
      </c>
    </row>
    <row r="3" spans="1:9" x14ac:dyDescent="0.35">
      <c r="A3" s="32" t="s">
        <v>1</v>
      </c>
      <c r="B3" s="5">
        <v>0</v>
      </c>
      <c r="C3" s="69"/>
      <c r="D3" s="75" t="s">
        <v>20</v>
      </c>
      <c r="E3" s="75"/>
      <c r="F3" s="20">
        <f>F2/12</f>
        <v>3.2291666666666666E-3</v>
      </c>
      <c r="G3" s="96"/>
      <c r="H3" s="32" t="s">
        <v>8</v>
      </c>
      <c r="I3" s="5">
        <v>1170</v>
      </c>
    </row>
    <row r="4" spans="1:9" x14ac:dyDescent="0.35">
      <c r="A4" s="32" t="s">
        <v>2</v>
      </c>
      <c r="B4" s="5">
        <f>B2-B3</f>
        <v>50000</v>
      </c>
      <c r="C4" s="69"/>
      <c r="D4" s="75" t="s">
        <v>21</v>
      </c>
      <c r="E4" s="75"/>
      <c r="F4" s="5">
        <v>366.84</v>
      </c>
      <c r="G4" s="96"/>
      <c r="H4" s="32" t="s">
        <v>11</v>
      </c>
      <c r="I4" s="5">
        <f>((I2+I3)*25%)/12</f>
        <v>78.541666666666671</v>
      </c>
    </row>
    <row r="5" spans="1:9" x14ac:dyDescent="0.35">
      <c r="A5" s="3" t="s">
        <v>5</v>
      </c>
      <c r="B5" s="3" t="s">
        <v>22</v>
      </c>
      <c r="C5" s="3" t="s">
        <v>9</v>
      </c>
      <c r="D5" s="3" t="s">
        <v>6</v>
      </c>
      <c r="E5" s="3" t="s">
        <v>10</v>
      </c>
      <c r="F5" s="3" t="s">
        <v>13</v>
      </c>
      <c r="G5" s="3" t="s">
        <v>14</v>
      </c>
      <c r="H5" s="86" t="s">
        <v>4</v>
      </c>
      <c r="I5" s="87"/>
    </row>
    <row r="6" spans="1:9" x14ac:dyDescent="0.35">
      <c r="A6" s="15">
        <v>43104</v>
      </c>
      <c r="B6" s="7">
        <v>43101</v>
      </c>
      <c r="C6" s="5">
        <v>371.46</v>
      </c>
      <c r="D6" s="5">
        <v>78.541666666666671</v>
      </c>
      <c r="E6" s="16">
        <v>450.00166666666667</v>
      </c>
      <c r="F6" s="5">
        <v>155.97157839843712</v>
      </c>
      <c r="G6" s="5">
        <v>215.48842160156286</v>
      </c>
      <c r="H6" s="5"/>
      <c r="I6" s="17">
        <v>48085.387469527348</v>
      </c>
    </row>
    <row r="7" spans="1:9" x14ac:dyDescent="0.35">
      <c r="A7" s="15">
        <v>43143</v>
      </c>
      <c r="B7" s="7">
        <v>43132</v>
      </c>
      <c r="C7" s="5">
        <v>371.46</v>
      </c>
      <c r="D7" s="5">
        <v>78.541666666666671</v>
      </c>
      <c r="E7" s="16">
        <v>450.00166666666667</v>
      </c>
      <c r="F7" s="5">
        <v>155.27573037034873</v>
      </c>
      <c r="G7" s="5">
        <v>216.18426962965125</v>
      </c>
      <c r="H7" s="5"/>
      <c r="I7" s="17">
        <v>47869.203199897696</v>
      </c>
    </row>
    <row r="8" spans="1:9" x14ac:dyDescent="0.35">
      <c r="A8" s="31" t="s">
        <v>25</v>
      </c>
      <c r="B8" s="7">
        <v>43160</v>
      </c>
      <c r="C8" s="5">
        <v>371.46</v>
      </c>
      <c r="D8" s="5">
        <v>78.541666666666671</v>
      </c>
      <c r="E8" s="16">
        <v>450.00166666666667</v>
      </c>
      <c r="F8" s="5">
        <v>154.57763533300297</v>
      </c>
      <c r="G8" s="5">
        <v>216.88236466699701</v>
      </c>
      <c r="H8" s="5"/>
      <c r="I8" s="17">
        <v>47652.320835230697</v>
      </c>
    </row>
    <row r="9" spans="1:9" x14ac:dyDescent="0.35">
      <c r="A9" s="31" t="s">
        <v>25</v>
      </c>
      <c r="B9" s="7">
        <v>43191</v>
      </c>
      <c r="C9" s="5">
        <v>371.46</v>
      </c>
      <c r="D9" s="5">
        <v>78.541666666666671</v>
      </c>
      <c r="E9" s="16">
        <v>450.00166666666667</v>
      </c>
      <c r="F9" s="5">
        <v>153.87728603043246</v>
      </c>
      <c r="G9" s="5">
        <v>217.58271396956752</v>
      </c>
      <c r="H9" s="5"/>
      <c r="I9" s="17">
        <v>47434.738121261129</v>
      </c>
    </row>
    <row r="10" spans="1:9" x14ac:dyDescent="0.35">
      <c r="A10" s="31" t="s">
        <v>25</v>
      </c>
      <c r="B10" s="7">
        <v>43221</v>
      </c>
      <c r="C10" s="5">
        <v>371.46</v>
      </c>
      <c r="D10" s="5">
        <v>78.541666666666671</v>
      </c>
      <c r="E10" s="16">
        <v>450.00166666666667</v>
      </c>
      <c r="F10" s="5">
        <v>153.17467518323906</v>
      </c>
      <c r="G10" s="5">
        <v>218.28532481676092</v>
      </c>
      <c r="H10" s="5"/>
      <c r="I10" s="17">
        <v>47216.45279644437</v>
      </c>
    </row>
    <row r="11" spans="1:9" x14ac:dyDescent="0.35">
      <c r="A11" s="31" t="s">
        <v>25</v>
      </c>
      <c r="B11" s="7">
        <v>43252</v>
      </c>
      <c r="C11" s="5">
        <v>371.46</v>
      </c>
      <c r="D11" s="5">
        <v>78.541666666666671</v>
      </c>
      <c r="E11" s="16">
        <v>450.00166666666667</v>
      </c>
      <c r="F11" s="5">
        <v>152.46979548851829</v>
      </c>
      <c r="G11" s="5">
        <v>218.99020451148169</v>
      </c>
      <c r="H11" s="5"/>
      <c r="I11" s="17">
        <v>46997.46259193289</v>
      </c>
    </row>
    <row r="12" spans="1:9" x14ac:dyDescent="0.35">
      <c r="A12" s="31" t="s">
        <v>25</v>
      </c>
      <c r="B12" s="7">
        <v>43282</v>
      </c>
      <c r="C12" s="5">
        <v>371.46</v>
      </c>
      <c r="D12" s="5">
        <v>78.541666666666671</v>
      </c>
      <c r="E12" s="16">
        <v>450.00166666666667</v>
      </c>
      <c r="F12" s="5">
        <v>151.7626396197833</v>
      </c>
      <c r="G12" s="5">
        <v>219.69736038021668</v>
      </c>
      <c r="H12" s="5"/>
      <c r="I12" s="17">
        <v>46777.765231552672</v>
      </c>
    </row>
    <row r="13" spans="1:9" x14ac:dyDescent="0.35">
      <c r="A13" s="31" t="s">
        <v>25</v>
      </c>
      <c r="B13" s="7">
        <v>43313</v>
      </c>
      <c r="C13" s="5">
        <v>371.46</v>
      </c>
      <c r="D13" s="5">
        <v>78.541666666666671</v>
      </c>
      <c r="E13" s="16">
        <v>450.00166666666667</v>
      </c>
      <c r="F13" s="5">
        <v>151.05320022688883</v>
      </c>
      <c r="G13" s="5">
        <v>220.40679977311115</v>
      </c>
      <c r="H13" s="5"/>
      <c r="I13" s="17">
        <v>46557.358431779561</v>
      </c>
    </row>
    <row r="14" spans="1:9" x14ac:dyDescent="0.35">
      <c r="A14" s="31" t="s">
        <v>25</v>
      </c>
      <c r="B14" s="7">
        <v>43344</v>
      </c>
      <c r="C14" s="5">
        <v>371.46</v>
      </c>
      <c r="D14" s="5">
        <v>78.541666666666671</v>
      </c>
      <c r="E14" s="16">
        <v>450.00166666666667</v>
      </c>
      <c r="F14" s="5">
        <v>150.34146993595482</v>
      </c>
      <c r="G14" s="5">
        <v>221.11853006404516</v>
      </c>
      <c r="H14" s="5"/>
      <c r="I14" s="17">
        <v>46336.239901715518</v>
      </c>
    </row>
    <row r="15" spans="1:9" x14ac:dyDescent="0.35">
      <c r="A15" s="31" t="s">
        <v>25</v>
      </c>
      <c r="B15" s="7">
        <v>43374</v>
      </c>
      <c r="C15" s="5">
        <v>371.46</v>
      </c>
      <c r="D15" s="5">
        <v>78.541666666666671</v>
      </c>
      <c r="E15" s="16">
        <v>450.00166666666667</v>
      </c>
      <c r="F15" s="5">
        <v>149.62744134928968</v>
      </c>
      <c r="G15" s="5">
        <v>221.8325586507103</v>
      </c>
      <c r="H15" s="5"/>
      <c r="I15" s="17">
        <v>46114.407343064806</v>
      </c>
    </row>
    <row r="16" spans="1:9" x14ac:dyDescent="0.35">
      <c r="A16" s="31" t="s">
        <v>25</v>
      </c>
      <c r="B16" s="7">
        <v>43405</v>
      </c>
      <c r="C16" s="5">
        <v>371.46</v>
      </c>
      <c r="D16" s="5">
        <v>78.541666666666671</v>
      </c>
      <c r="E16" s="16">
        <v>450.00166666666667</v>
      </c>
      <c r="F16" s="5">
        <v>148.91110704531343</v>
      </c>
      <c r="G16" s="5">
        <v>222.54889295468655</v>
      </c>
      <c r="H16" s="5"/>
      <c r="I16" s="17">
        <v>45891.858450110121</v>
      </c>
    </row>
    <row r="17" spans="1:9" x14ac:dyDescent="0.35">
      <c r="A17" s="31" t="s">
        <v>25</v>
      </c>
      <c r="B17" s="7">
        <v>43435</v>
      </c>
      <c r="C17" s="5">
        <v>371.46</v>
      </c>
      <c r="D17" s="5">
        <v>78.541666666666671</v>
      </c>
      <c r="E17" s="16">
        <v>450.00166666666667</v>
      </c>
      <c r="F17" s="5">
        <v>148.19245957848059</v>
      </c>
      <c r="G17" s="5">
        <v>223.26754042151939</v>
      </c>
      <c r="H17" s="5"/>
      <c r="I17" s="17">
        <v>45668.590909688603</v>
      </c>
    </row>
    <row r="18" spans="1:9" s="19" customFormat="1" ht="15" thickBot="1" x14ac:dyDescent="0.4">
      <c r="A18" s="21"/>
      <c r="B18" s="21"/>
      <c r="C18" s="22"/>
      <c r="D18" s="22"/>
      <c r="E18" s="22"/>
      <c r="F18" s="22"/>
      <c r="G18" s="22"/>
      <c r="H18" s="22"/>
      <c r="I18" s="23"/>
    </row>
    <row r="19" spans="1:9" ht="15" thickBot="1" x14ac:dyDescent="0.4">
      <c r="B19" s="88" t="s">
        <v>30</v>
      </c>
      <c r="C19" s="89"/>
      <c r="D19" s="89"/>
      <c r="E19" s="90"/>
    </row>
    <row r="20" spans="1:9" x14ac:dyDescent="0.35">
      <c r="B20" s="91" t="s">
        <v>16</v>
      </c>
      <c r="C20" s="92"/>
      <c r="D20" s="92"/>
      <c r="E20" s="25">
        <f>SUM(G6:G17)</f>
        <v>2632.2849814403103</v>
      </c>
    </row>
    <row r="21" spans="1:9" x14ac:dyDescent="0.35">
      <c r="B21" s="93" t="s">
        <v>17</v>
      </c>
      <c r="C21" s="94"/>
      <c r="D21" s="94"/>
      <c r="E21" s="24">
        <f>SUM(F6:F17)</f>
        <v>1825.2350185596893</v>
      </c>
    </row>
    <row r="22" spans="1:9" ht="15" thickBot="1" x14ac:dyDescent="0.4">
      <c r="B22" s="77" t="s">
        <v>18</v>
      </c>
      <c r="C22" s="78"/>
      <c r="D22" s="78"/>
      <c r="E22" s="27">
        <f>SUM(D6:D17)</f>
        <v>942.49999999999989</v>
      </c>
    </row>
    <row r="23" spans="1:9" x14ac:dyDescent="0.35">
      <c r="B23" s="79" t="s">
        <v>28</v>
      </c>
      <c r="C23" s="80"/>
      <c r="D23" s="80"/>
      <c r="E23" s="28">
        <f>SUM(E20:E22)</f>
        <v>5400.0199999999995</v>
      </c>
    </row>
    <row r="24" spans="1:9" ht="15" thickBot="1" x14ac:dyDescent="0.4">
      <c r="B24" s="81" t="s">
        <v>24</v>
      </c>
      <c r="C24" s="82"/>
      <c r="D24" s="82"/>
      <c r="E24" s="29">
        <f>I17</f>
        <v>45668.590909688603</v>
      </c>
    </row>
  </sheetData>
  <mergeCells count="13">
    <mergeCell ref="A1:I1"/>
    <mergeCell ref="C2:C4"/>
    <mergeCell ref="D2:E2"/>
    <mergeCell ref="G2:G4"/>
    <mergeCell ref="D3:E3"/>
    <mergeCell ref="D4:E4"/>
    <mergeCell ref="B24:D24"/>
    <mergeCell ref="H5:I5"/>
    <mergeCell ref="B19:E19"/>
    <mergeCell ref="B20:D20"/>
    <mergeCell ref="B21:D21"/>
    <mergeCell ref="B22:D22"/>
    <mergeCell ref="B23:D23"/>
  </mergeCells>
  <pageMargins left="0.7" right="0.7" top="0.75" bottom="0.75" header="0.3" footer="0.3"/>
  <pageSetup scale="6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"/>
  <sheetViews>
    <sheetView workbookViewId="0">
      <selection activeCell="H10" sqref="H10:I10"/>
    </sheetView>
  </sheetViews>
  <sheetFormatPr defaultRowHeight="14.5" x14ac:dyDescent="0.35"/>
  <cols>
    <col min="1" max="1" width="14.54296875" bestFit="1" customWidth="1"/>
    <col min="2" max="2" width="11.08984375" bestFit="1" customWidth="1"/>
    <col min="3" max="3" width="12.6328125" bestFit="1" customWidth="1"/>
    <col min="4" max="4" width="13" bestFit="1" customWidth="1"/>
    <col min="5" max="5" width="14" bestFit="1" customWidth="1"/>
    <col min="6" max="6" width="18.453125" bestFit="1" customWidth="1"/>
    <col min="7" max="7" width="19.08984375" bestFit="1" customWidth="1"/>
    <col min="8" max="8" width="16.6328125" bestFit="1" customWidth="1"/>
    <col min="9" max="9" width="17.81640625" bestFit="1" customWidth="1"/>
  </cols>
  <sheetData>
    <row r="1" spans="1:9" ht="18.5" x14ac:dyDescent="0.45">
      <c r="A1" s="95" t="s">
        <v>15</v>
      </c>
      <c r="B1" s="95"/>
      <c r="C1" s="95"/>
      <c r="D1" s="95"/>
      <c r="E1" s="95"/>
      <c r="F1" s="95"/>
      <c r="G1" s="95"/>
      <c r="H1" s="95"/>
      <c r="I1" s="95"/>
    </row>
    <row r="2" spans="1:9" x14ac:dyDescent="0.35">
      <c r="A2" s="18" t="s">
        <v>0</v>
      </c>
      <c r="B2" s="5">
        <v>50000</v>
      </c>
      <c r="C2" s="69"/>
      <c r="D2" s="75" t="s">
        <v>3</v>
      </c>
      <c r="E2" s="75"/>
      <c r="F2" s="30">
        <v>3.875E-2</v>
      </c>
      <c r="G2" s="96"/>
      <c r="H2" s="18" t="s">
        <v>7</v>
      </c>
      <c r="I2" s="5">
        <v>2600</v>
      </c>
    </row>
    <row r="3" spans="1:9" x14ac:dyDescent="0.35">
      <c r="A3" s="18" t="s">
        <v>1</v>
      </c>
      <c r="B3" s="5">
        <v>0</v>
      </c>
      <c r="C3" s="69"/>
      <c r="D3" s="75" t="s">
        <v>20</v>
      </c>
      <c r="E3" s="75"/>
      <c r="F3" s="20">
        <f>F2/12</f>
        <v>3.2291666666666666E-3</v>
      </c>
      <c r="G3" s="96"/>
      <c r="H3" s="18" t="s">
        <v>8</v>
      </c>
      <c r="I3" s="5">
        <v>1170</v>
      </c>
    </row>
    <row r="4" spans="1:9" x14ac:dyDescent="0.35">
      <c r="A4" s="18" t="s">
        <v>2</v>
      </c>
      <c r="B4" s="5">
        <f>B2-B3</f>
        <v>50000</v>
      </c>
      <c r="C4" s="69"/>
      <c r="D4" s="75" t="s">
        <v>21</v>
      </c>
      <c r="E4" s="75"/>
      <c r="F4" s="5">
        <v>366.84</v>
      </c>
      <c r="G4" s="96"/>
      <c r="H4" s="18" t="s">
        <v>11</v>
      </c>
      <c r="I4" s="5">
        <f>((I2+I3)*25%)/12</f>
        <v>78.541666666666671</v>
      </c>
    </row>
    <row r="5" spans="1:9" x14ac:dyDescent="0.35">
      <c r="A5" s="3" t="s">
        <v>5</v>
      </c>
      <c r="B5" s="3" t="s">
        <v>22</v>
      </c>
      <c r="C5" s="3" t="s">
        <v>9</v>
      </c>
      <c r="D5" s="3" t="s">
        <v>6</v>
      </c>
      <c r="E5" s="3" t="s">
        <v>10</v>
      </c>
      <c r="F5" s="3" t="s">
        <v>13</v>
      </c>
      <c r="G5" s="3" t="s">
        <v>14</v>
      </c>
      <c r="H5" s="86" t="s">
        <v>4</v>
      </c>
      <c r="I5" s="87"/>
    </row>
    <row r="6" spans="1:9" x14ac:dyDescent="0.35">
      <c r="A6" s="15">
        <v>42863</v>
      </c>
      <c r="B6" s="7">
        <v>42856</v>
      </c>
      <c r="C6" s="5">
        <f>$F$4+4.62</f>
        <v>371.46</v>
      </c>
      <c r="D6" s="5">
        <f>$I$4</f>
        <v>78.541666666666671</v>
      </c>
      <c r="E6" s="16">
        <f>C6+D6</f>
        <v>450.00166666666667</v>
      </c>
      <c r="F6" s="5">
        <f>B4*F3</f>
        <v>161.45833333333334</v>
      </c>
      <c r="G6" s="5">
        <f t="shared" ref="G6:G13" si="0">C6-F6</f>
        <v>210.00166666666664</v>
      </c>
      <c r="H6" s="97">
        <f>B4-G6</f>
        <v>49789.998333333337</v>
      </c>
      <c r="I6" s="98"/>
    </row>
    <row r="7" spans="1:9" x14ac:dyDescent="0.35">
      <c r="A7" s="15">
        <v>42891</v>
      </c>
      <c r="B7" s="7">
        <v>42887</v>
      </c>
      <c r="C7" s="5">
        <f t="shared" ref="C7:C13" si="1">$F$4+4.62</f>
        <v>371.46</v>
      </c>
      <c r="D7" s="5">
        <f t="shared" ref="D7:D13" si="2">$I$4</f>
        <v>78.541666666666671</v>
      </c>
      <c r="E7" s="16">
        <f t="shared" ref="E7:E13" si="3">C7+D7</f>
        <v>450.00166666666667</v>
      </c>
      <c r="F7" s="5">
        <f t="shared" ref="F7:F13" si="4">H6*$F$3</f>
        <v>160.7802029513889</v>
      </c>
      <c r="G7" s="5">
        <f t="shared" si="0"/>
        <v>210.67979704861108</v>
      </c>
      <c r="H7" s="97">
        <f t="shared" ref="H7:H13" si="5">H6-G7</f>
        <v>49579.318536284729</v>
      </c>
      <c r="I7" s="98"/>
    </row>
    <row r="8" spans="1:9" x14ac:dyDescent="0.35">
      <c r="A8" s="15">
        <v>42919</v>
      </c>
      <c r="B8" s="7">
        <v>42917</v>
      </c>
      <c r="C8" s="5">
        <f t="shared" si="1"/>
        <v>371.46</v>
      </c>
      <c r="D8" s="5">
        <f t="shared" si="2"/>
        <v>78.541666666666671</v>
      </c>
      <c r="E8" s="16">
        <f t="shared" si="3"/>
        <v>450.00166666666667</v>
      </c>
      <c r="F8" s="5">
        <f t="shared" si="4"/>
        <v>160.09988277341944</v>
      </c>
      <c r="G8" s="5">
        <f t="shared" si="0"/>
        <v>211.36011722658054</v>
      </c>
      <c r="H8" s="97">
        <f t="shared" si="5"/>
        <v>49367.958419058152</v>
      </c>
      <c r="I8" s="98"/>
    </row>
    <row r="9" spans="1:9" x14ac:dyDescent="0.35">
      <c r="A9" s="15">
        <v>42947</v>
      </c>
      <c r="B9" s="7">
        <v>42948</v>
      </c>
      <c r="C9" s="5">
        <f t="shared" si="1"/>
        <v>371.46</v>
      </c>
      <c r="D9" s="5">
        <f t="shared" si="2"/>
        <v>78.541666666666671</v>
      </c>
      <c r="E9" s="16">
        <f t="shared" si="3"/>
        <v>450.00166666666667</v>
      </c>
      <c r="F9" s="5">
        <f t="shared" si="4"/>
        <v>159.41736572820861</v>
      </c>
      <c r="G9" s="5">
        <f t="shared" si="0"/>
        <v>212.04263427179137</v>
      </c>
      <c r="H9" s="97">
        <f t="shared" si="5"/>
        <v>49155.915784786361</v>
      </c>
      <c r="I9" s="98"/>
    </row>
    <row r="10" spans="1:9" x14ac:dyDescent="0.35">
      <c r="A10" s="15">
        <v>42975</v>
      </c>
      <c r="B10" s="7">
        <v>42979</v>
      </c>
      <c r="C10" s="5">
        <f t="shared" si="1"/>
        <v>371.46</v>
      </c>
      <c r="D10" s="5">
        <f t="shared" si="2"/>
        <v>78.541666666666671</v>
      </c>
      <c r="E10" s="16">
        <f t="shared" si="3"/>
        <v>450.00166666666667</v>
      </c>
      <c r="F10" s="5">
        <f t="shared" si="4"/>
        <v>158.73264472170595</v>
      </c>
      <c r="G10" s="5">
        <f t="shared" si="0"/>
        <v>212.72735527829403</v>
      </c>
      <c r="H10" s="97">
        <f t="shared" si="5"/>
        <v>48943.188429508067</v>
      </c>
      <c r="I10" s="98"/>
    </row>
    <row r="11" spans="1:9" x14ac:dyDescent="0.35">
      <c r="A11" s="15">
        <v>43018</v>
      </c>
      <c r="B11" s="7">
        <v>43009</v>
      </c>
      <c r="C11" s="5">
        <f t="shared" si="1"/>
        <v>371.46</v>
      </c>
      <c r="D11" s="5">
        <f t="shared" si="2"/>
        <v>78.541666666666671</v>
      </c>
      <c r="E11" s="16">
        <f t="shared" si="3"/>
        <v>450.00166666666667</v>
      </c>
      <c r="F11" s="5">
        <f t="shared" si="4"/>
        <v>158.04571263695314</v>
      </c>
      <c r="G11" s="5">
        <f t="shared" si="0"/>
        <v>213.41428736304684</v>
      </c>
      <c r="H11" s="97">
        <f t="shared" si="5"/>
        <v>48729.774142145019</v>
      </c>
      <c r="I11" s="98"/>
    </row>
    <row r="12" spans="1:9" x14ac:dyDescent="0.35">
      <c r="A12" s="15">
        <v>43046</v>
      </c>
      <c r="B12" s="7">
        <v>43040</v>
      </c>
      <c r="C12" s="5">
        <f t="shared" si="1"/>
        <v>371.46</v>
      </c>
      <c r="D12" s="5">
        <f t="shared" si="2"/>
        <v>78.541666666666671</v>
      </c>
      <c r="E12" s="16">
        <f t="shared" si="3"/>
        <v>450.00166666666667</v>
      </c>
      <c r="F12" s="5">
        <f t="shared" si="4"/>
        <v>157.35656233400996</v>
      </c>
      <c r="G12" s="5">
        <f t="shared" si="0"/>
        <v>214.10343766599001</v>
      </c>
      <c r="H12" s="97">
        <f t="shared" si="5"/>
        <v>48515.670704479031</v>
      </c>
      <c r="I12" s="98"/>
    </row>
    <row r="13" spans="1:9" x14ac:dyDescent="0.35">
      <c r="A13" s="15">
        <v>43073</v>
      </c>
      <c r="B13" s="7">
        <v>43070</v>
      </c>
      <c r="C13" s="5">
        <f t="shared" si="1"/>
        <v>371.46</v>
      </c>
      <c r="D13" s="5">
        <f t="shared" si="2"/>
        <v>78.541666666666671</v>
      </c>
      <c r="E13" s="16">
        <f t="shared" si="3"/>
        <v>450.00166666666667</v>
      </c>
      <c r="F13" s="5">
        <f t="shared" si="4"/>
        <v>156.66518664988021</v>
      </c>
      <c r="G13" s="5">
        <f t="shared" si="0"/>
        <v>214.79481335011977</v>
      </c>
      <c r="H13" s="97">
        <f t="shared" si="5"/>
        <v>48300.875891128911</v>
      </c>
      <c r="I13" s="98"/>
    </row>
    <row r="14" spans="1:9" s="19" customFormat="1" ht="15" thickBot="1" x14ac:dyDescent="0.4">
      <c r="A14" s="21"/>
      <c r="B14" s="21"/>
      <c r="C14" s="22"/>
      <c r="D14" s="22"/>
      <c r="E14" s="22"/>
      <c r="F14" s="22"/>
      <c r="G14" s="22"/>
      <c r="H14" s="22"/>
      <c r="I14" s="23"/>
    </row>
    <row r="15" spans="1:9" ht="15" thickBot="1" x14ac:dyDescent="0.4">
      <c r="B15" s="88" t="s">
        <v>19</v>
      </c>
      <c r="C15" s="89"/>
      <c r="D15" s="89"/>
      <c r="E15" s="90"/>
    </row>
    <row r="16" spans="1:9" x14ac:dyDescent="0.35">
      <c r="B16" s="91" t="s">
        <v>16</v>
      </c>
      <c r="C16" s="92"/>
      <c r="D16" s="92"/>
      <c r="E16" s="25">
        <f>SUM(G6:G13)</f>
        <v>1699.1241088711004</v>
      </c>
    </row>
    <row r="17" spans="2:5" x14ac:dyDescent="0.35">
      <c r="B17" s="93" t="s">
        <v>17</v>
      </c>
      <c r="C17" s="94"/>
      <c r="D17" s="94"/>
      <c r="E17" s="24">
        <f>SUM(F6:F13)</f>
        <v>1272.5558911288997</v>
      </c>
    </row>
    <row r="18" spans="2:5" ht="15" thickBot="1" x14ac:dyDescent="0.4">
      <c r="B18" s="77" t="s">
        <v>18</v>
      </c>
      <c r="C18" s="78"/>
      <c r="D18" s="78"/>
      <c r="E18" s="27">
        <f>SUM(D6:D13)</f>
        <v>628.33333333333337</v>
      </c>
    </row>
    <row r="19" spans="2:5" x14ac:dyDescent="0.35">
      <c r="B19" s="79" t="s">
        <v>23</v>
      </c>
      <c r="C19" s="80"/>
      <c r="D19" s="80"/>
      <c r="E19" s="28">
        <f>SUM(E16:E18)</f>
        <v>3600.0133333333338</v>
      </c>
    </row>
    <row r="20" spans="2:5" ht="15" thickBot="1" x14ac:dyDescent="0.4">
      <c r="B20" s="81" t="s">
        <v>24</v>
      </c>
      <c r="C20" s="82"/>
      <c r="D20" s="82"/>
      <c r="E20" s="29">
        <f>H13</f>
        <v>48300.875891128911</v>
      </c>
    </row>
  </sheetData>
  <mergeCells count="21">
    <mergeCell ref="B19:D19"/>
    <mergeCell ref="B20:D20"/>
    <mergeCell ref="B18:D18"/>
    <mergeCell ref="B16:D16"/>
    <mergeCell ref="B17:D17"/>
    <mergeCell ref="B15:E15"/>
    <mergeCell ref="A1:I1"/>
    <mergeCell ref="C2:C4"/>
    <mergeCell ref="D2:E2"/>
    <mergeCell ref="G2:G4"/>
    <mergeCell ref="D3:E3"/>
    <mergeCell ref="D4:E4"/>
    <mergeCell ref="H5:I5"/>
    <mergeCell ref="H6:I6"/>
    <mergeCell ref="H7:I7"/>
    <mergeCell ref="H8:I8"/>
    <mergeCell ref="H9:I9"/>
    <mergeCell ref="H10:I10"/>
    <mergeCell ref="H11:I11"/>
    <mergeCell ref="H12:I12"/>
    <mergeCell ref="H13:I13"/>
  </mergeCells>
  <pageMargins left="0.7" right="0.7" top="0.75" bottom="0.75" header="0.3" footer="0.3"/>
  <pageSetup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Amort Spreadsheet</vt:lpstr>
      <vt:lpstr>2021 Statement</vt:lpstr>
      <vt:lpstr>2020 Statement</vt:lpstr>
      <vt:lpstr>2019 Statement</vt:lpstr>
      <vt:lpstr>2018 Statement</vt:lpstr>
      <vt:lpstr>2017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piercerachel</cp:lastModifiedBy>
  <cp:lastPrinted>2021-12-10T21:20:49Z</cp:lastPrinted>
  <dcterms:created xsi:type="dcterms:W3CDTF">2012-04-14T20:33:24Z</dcterms:created>
  <dcterms:modified xsi:type="dcterms:W3CDTF">2022-02-16T02:26:31Z</dcterms:modified>
</cp:coreProperties>
</file>