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piercerachel\Desktop\Rachel\"/>
    </mc:Choice>
  </mc:AlternateContent>
  <xr:revisionPtr revIDLastSave="0" documentId="13_ncr:1_{9BC5B7D0-BE0D-45E6-99AD-715A387B2DFA}" xr6:coauthVersionLast="47" xr6:coauthVersionMax="47" xr10:uidLastSave="{00000000-0000-0000-0000-000000000000}"/>
  <bookViews>
    <workbookView xWindow="-110" yWindow="-110" windowWidth="19420" windowHeight="10420" firstSheet="1" activeTab="7" xr2:uid="{5D3CC83E-FE3C-407B-9221-10DCE8A47FEC}"/>
  </bookViews>
  <sheets>
    <sheet name="Personal Info" sheetId="1" r:id="rId1"/>
    <sheet name="MPs" sheetId="7" r:id="rId2"/>
    <sheet name="VIPs" sheetId="6" r:id="rId3"/>
    <sheet name="FB Groups&amp;Chats" sheetId="8" r:id="rId4"/>
    <sheet name="Product Info" sheetId="4" r:id="rId5"/>
    <sheet name="Pass" sheetId="5" r:id="rId6"/>
    <sheet name="2020 Expenses" sheetId="9" r:id="rId7"/>
    <sheet name="2021 Expenses" sheetId="10" r:id="rId8"/>
  </sheets>
  <definedNames>
    <definedName name="_xlnm._FilterDatabase" localSheetId="4" hidden="1">'Product Info'!$A$1:$C$8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13" i="10" l="1"/>
  <c r="E14" i="10"/>
  <c r="E15" i="10" s="1"/>
  <c r="N19" i="10" s="1"/>
  <c r="N17" i="10"/>
  <c r="N18" i="10"/>
  <c r="E20" i="10"/>
  <c r="B23" i="10"/>
  <c r="K15" i="10"/>
  <c r="K16" i="10"/>
  <c r="K20" i="10"/>
  <c r="K12" i="10" s="1"/>
  <c r="K14" i="10"/>
  <c r="K11" i="10"/>
  <c r="K10" i="10"/>
  <c r="K9" i="10"/>
  <c r="K8" i="10"/>
  <c r="K7" i="10"/>
  <c r="K6" i="10"/>
  <c r="K5" i="10"/>
  <c r="K4" i="10"/>
  <c r="E22" i="9"/>
  <c r="E23" i="9"/>
  <c r="E24" i="9"/>
  <c r="E25" i="9"/>
  <c r="E27" i="9" s="1"/>
  <c r="E26" i="9"/>
  <c r="B29" i="10"/>
  <c r="N20" i="10" s="1"/>
  <c r="H16" i="10"/>
  <c r="E19" i="9"/>
  <c r="K17" i="10" l="1"/>
  <c r="H14" i="9"/>
  <c r="E10" i="9"/>
  <c r="B20" i="9"/>
  <c r="J5" i="9" s="1"/>
  <c r="N21" i="10" l="1"/>
  <c r="M5" i="10" s="1"/>
  <c r="M13" i="10" s="1"/>
  <c r="J13" i="9"/>
</calcChain>
</file>

<file path=xl/sharedStrings.xml><?xml version="1.0" encoding="utf-8"?>
<sst xmlns="http://schemas.openxmlformats.org/spreadsheetml/2006/main" count="401" uniqueCount="309">
  <si>
    <t>MONAT</t>
  </si>
  <si>
    <t>username</t>
  </si>
  <si>
    <t>password</t>
  </si>
  <si>
    <t>#</t>
  </si>
  <si>
    <t>Rachelkpierce</t>
  </si>
  <si>
    <t>rachel.P906</t>
  </si>
  <si>
    <t>Name</t>
  </si>
  <si>
    <t>Telephone</t>
  </si>
  <si>
    <t>Email</t>
  </si>
  <si>
    <t>Birthday</t>
  </si>
  <si>
    <t>Shipping Address</t>
  </si>
  <si>
    <t>Notes</t>
  </si>
  <si>
    <t>Angela Hjelt</t>
  </si>
  <si>
    <t>New Customer Date</t>
  </si>
  <si>
    <t>Sign up date</t>
  </si>
  <si>
    <t>City, State, Zip</t>
  </si>
  <si>
    <t>Negaunee, MI 49866</t>
  </si>
  <si>
    <t>906-360-6456</t>
  </si>
  <si>
    <t>anghjelt@hotmail.com</t>
  </si>
  <si>
    <t>Hair Quiz Results</t>
  </si>
  <si>
    <t>Product</t>
  </si>
  <si>
    <t>Renew Shampoo</t>
  </si>
  <si>
    <t>Balances scalp</t>
  </si>
  <si>
    <t>weightless moisturizer leaving hair soft and shiny</t>
  </si>
  <si>
    <t>Leave-in conditioner</t>
  </si>
  <si>
    <t>Blow dry cream</t>
  </si>
  <si>
    <t>You'll love ours</t>
  </si>
  <si>
    <t>Volumizing Revitalize Conditioner</t>
  </si>
  <si>
    <t>Thermal Protect</t>
  </si>
  <si>
    <t>Air Dry Cream</t>
  </si>
  <si>
    <t>Protects to 300, reduces dry time, adds shine and prolongs life of blow dry</t>
  </si>
  <si>
    <t>Signing up flex ships - choose latest date, but group them together if you make orders around the same timeframe so they are easier to track.</t>
  </si>
  <si>
    <t>Username/PW</t>
  </si>
  <si>
    <t>VIP#</t>
  </si>
  <si>
    <t>FB Group Invite</t>
  </si>
  <si>
    <t>Kathy Blake</t>
  </si>
  <si>
    <t>Jani Blake</t>
  </si>
  <si>
    <t>Jill Morton</t>
  </si>
  <si>
    <t>Type</t>
  </si>
  <si>
    <t>Shampoo</t>
  </si>
  <si>
    <t>Conditioner</t>
  </si>
  <si>
    <t>Styling</t>
  </si>
  <si>
    <t>Shelly Janson</t>
  </si>
  <si>
    <t>Gives some control, reduces frizz, and adds shine</t>
  </si>
  <si>
    <t>Smoothing Shampoo</t>
  </si>
  <si>
    <t>Reduces frizz</t>
  </si>
  <si>
    <t>Advanced hydration conditioner</t>
  </si>
  <si>
    <t>For any dry ends</t>
  </si>
  <si>
    <t>Protection from hot irons, smooths and adds shine</t>
  </si>
  <si>
    <t>906-362-7700</t>
  </si>
  <si>
    <t>Jodi Laurila (under Jodis FB)</t>
  </si>
  <si>
    <t>(1) Medium (2) Thick (3) Medium (4) Normal (5) Dry (6) I have in the past but it's been at least 2 years (7) Wavy (8) Air dry (9) Curl cream or leave in conditioner (10) I'm trying to grow out my hair and allow my natural wave to come back. I've heat styled it for so long it's become frizzy.  I'm looking for something to restore my hair but also good for wavy hair to maintain those waves throughout the day.</t>
  </si>
  <si>
    <t>(1) Medium and coarse (2) Medium to thick (3) Medium (4) Normal to oily (5) Dry, split, frizzy (6) Sometimes - it’s been almost a year now though (7) Wavy (8) Blow dry and hot iron (9) I pretty much always use something, but it varies.  Something to try and smooth it usually. (10 Humidity!  I wish I could just air dry my hair, but unless I use a ton of product it is out of control.</t>
  </si>
  <si>
    <t>Deanna Pierce</t>
  </si>
  <si>
    <t>Fine, thin, short, normal, straight, colored, a little dry ends, blow dryer, curling iron, gel, hair lifter, and hairspray.  Already use a shampoo and conditioner from stylist which is pretty pricey.  I'd love to try this kind!</t>
  </si>
  <si>
    <t>rdpierce4994@hotmail.com</t>
  </si>
  <si>
    <t>157 E Park Drive</t>
  </si>
  <si>
    <t>Iron River, MI 49935</t>
  </si>
  <si>
    <t>906-360-0045</t>
  </si>
  <si>
    <t>deannapierce; deanna.P906</t>
  </si>
  <si>
    <t>VIP!  Ordered renew shampoo (balances scalp, promotes healthy hair growth), thermal protect, root lifter, gel, and flexible hairspray (PROMO! refinish control that is flexible and non crunchy).  Also half size product revitalize conditioner to use ONLY on ends which will last a long time with short hair.</t>
  </si>
  <si>
    <t>Janelle Johnson</t>
  </si>
  <si>
    <t>Megan Berkeland</t>
  </si>
  <si>
    <t>(1) coarse (2) thick (3) medium? Or short? (4) dry (5) dry (6) yes (7) curly/wavy (8) air or blow dry, depends (9) blondershell keratin complex (10) facial</t>
  </si>
  <si>
    <t>Ashlynn Kumpula</t>
  </si>
  <si>
    <t>612-247-1757</t>
  </si>
  <si>
    <t>VIP!  Ordered Smoothing shampoo (helps smooth thick coarse hair), super nourish conditioner (great for dry hair), blow out cream (heat protects, smooths, adds shine), and $12 flash sale hairspray.  Optional other products for the future would be a curl cream and flexhold gel for when you want to wear it wavy/curly - either mix or layer for definition and hold without the crunch.  Also skincare line!</t>
  </si>
  <si>
    <t>Yes</t>
  </si>
  <si>
    <t>Shea Kaelin</t>
  </si>
  <si>
    <t>jill.morton@comcast.net</t>
  </si>
  <si>
    <t>11785 Kerry St NW</t>
  </si>
  <si>
    <t>Coon Rapids, MN 55433</t>
  </si>
  <si>
    <t>jillmmorton; jill.M612</t>
  </si>
  <si>
    <t>Britta Suter</t>
  </si>
  <si>
    <t>fine, thin, long, normal, dry, colored, straight, current style for 9 air dry! No hair concerns</t>
  </si>
  <si>
    <r>
      <rPr>
        <b/>
        <sz val="11"/>
        <rFont val="Calibri"/>
        <family val="2"/>
        <scheme val="minor"/>
      </rPr>
      <t xml:space="preserve">Sent Jodi prices and recommendations, too expensive. </t>
    </r>
    <r>
      <rPr>
        <sz val="11"/>
        <rFont val="Calibri"/>
        <family val="2"/>
        <scheme val="minor"/>
      </rPr>
      <t xml:space="preserve"> </t>
    </r>
    <r>
      <rPr>
        <sz val="11"/>
        <color theme="1"/>
        <rFont val="Calibri"/>
        <family val="2"/>
        <scheme val="minor"/>
      </rPr>
      <t>Smoothing shampoo to help with the frizz, super nourish conditioner, junior conditioner as a leave in, curl cream and flexhold gel (mix or layer, try both to see which you like best), and replenish hair masque every 4th wash to help repair damange and strengthen hair.</t>
    </r>
  </si>
  <si>
    <t>612-865-4486</t>
  </si>
  <si>
    <t>ashlynnmaekumpula@gmail.com</t>
  </si>
  <si>
    <r>
      <rPr>
        <b/>
        <sz val="11"/>
        <rFont val="Calibri"/>
        <family val="2"/>
        <scheme val="minor"/>
      </rPr>
      <t xml:space="preserve">She will pass.  </t>
    </r>
    <r>
      <rPr>
        <sz val="11"/>
        <rFont val="Calibri"/>
        <family val="2"/>
        <scheme val="minor"/>
      </rPr>
      <t xml:space="preserve">Sent her recommendations and prices.  Renew shampoo (balance, hydrate, promote healthy hair growth), intense repair </t>
    </r>
    <r>
      <rPr>
        <sz val="11"/>
        <color theme="1"/>
        <rFont val="Calibri"/>
        <family val="2"/>
        <scheme val="minor"/>
      </rPr>
      <t>conditioner (targets dry ends without weighing down fine hair), and air dry cream (smooths and adds shine).</t>
    </r>
  </si>
  <si>
    <t>shellyjanson@yahoo.com</t>
  </si>
  <si>
    <t>906-475-6982</t>
  </si>
  <si>
    <t>5307 Hagberg Rd</t>
  </si>
  <si>
    <t>Hermantown, MN 55811</t>
  </si>
  <si>
    <t>shellyjanson; shelly.J906</t>
  </si>
  <si>
    <t>ashlynnkumpula; Ashlynn.K612</t>
  </si>
  <si>
    <t>(1) Fine (2) Medium (3) Medium (4) Dry (5) Split and frizzy (6) no (7) Curly (8) air dry (9) leave in and gel or curl cream (10) moisture, ends get dry and curl so tightly it will knot now.  Used to be curly oily and now frizz all the time and split ends</t>
  </si>
  <si>
    <t>sheakaelin; shea.K630</t>
  </si>
  <si>
    <t>405 Davis Ct Apt #2408</t>
  </si>
  <si>
    <t>San Francisco, CA 94111</t>
  </si>
  <si>
    <t>630-956-0407</t>
  </si>
  <si>
    <t>shea.kaelin@gmail.com</t>
  </si>
  <si>
    <t>Jenny Braulick</t>
  </si>
  <si>
    <t>Katie Heikkila</t>
  </si>
  <si>
    <t>Kim Agnew</t>
  </si>
  <si>
    <t>Grace Tuominen</t>
  </si>
  <si>
    <t>Liz Kero</t>
  </si>
  <si>
    <t>Linnea Walli</t>
  </si>
  <si>
    <t>linnea.walli; linnea.W218</t>
  </si>
  <si>
    <t>3059 Anderson Rd</t>
  </si>
  <si>
    <t>Hibbing, MN  55746</t>
  </si>
  <si>
    <t>218-428-0656</t>
  </si>
  <si>
    <t>linneawalli@gmail.com</t>
  </si>
  <si>
    <t>(1) Medium (2) Thick (3) Long (4) Oily (5) Dry (6) Yes (7) can have some waves (8) Air dry (9) recently was trying the "curly girl" method so products free of all the things they said to avoid. I found with those products my hair was actually less wavy so maybe I don't have a naturl curl (10) Overall health; it's frizzy a lot</t>
  </si>
  <si>
    <t>Hair Video?</t>
  </si>
  <si>
    <t>Sara Speaker (MP)</t>
  </si>
  <si>
    <t>saraspeaker; Sara.S906</t>
  </si>
  <si>
    <t>MP! Sent her recommendations: Renew Shampoo (will help with the psoriasis), Advanced Hydration Conditioner (for dry ends), Root lifter, and Thermal protect (for hot irons).  Would also love Mousse and Thermal Protect! Ultimate goal is to move to all Monat products for clean, healthy hair.  Also Rejuenique Oil would be great when back in stock.  Sara said she also needs products for Mari, will sign her up as VIP.</t>
  </si>
  <si>
    <t>People who passed</t>
  </si>
  <si>
    <t>Message</t>
  </si>
  <si>
    <t>VIP!  Ordered smoothing shampoo (reduces frizz), super nourish conditioner (thick course hair loves the moisture), restore leave in conditioner (seals the hair to lock in moisture), thermal protect (heat protection, smooths, and adds shine.  Also ordered smoothing shampoo/conditioner for Amber!</t>
  </si>
  <si>
    <t>sent message with quiz.  Did not respond, left group.</t>
  </si>
  <si>
    <t>gracetuominen; grace.T218</t>
  </si>
  <si>
    <t>218-591-4772</t>
  </si>
  <si>
    <t>gotuominen@gmail.com</t>
  </si>
  <si>
    <t>Martha Wilder</t>
  </si>
  <si>
    <r>
      <t xml:space="preserve">VIP!  Orderd smoothing shampoo, smoothing conditioner, leave in conditioner, and air dry cream.  </t>
    </r>
    <r>
      <rPr>
        <b/>
        <sz val="11"/>
        <color theme="1"/>
        <rFont val="Calibri"/>
        <family val="2"/>
        <scheme val="minor"/>
      </rPr>
      <t>Next flex ship could try curl cream to see if she has waves.</t>
    </r>
  </si>
  <si>
    <r>
      <t xml:space="preserve">VIP!  Ordered Smoothing shampoo (to tackle the frizz), super nourish conditioner (moisture for dry curls), the junior conditioner as a leave-in, and curl cream.  Next flex ship try flex hold gel to layer or mix with curl cream.  Future products could include rejuvenique oil, refinish control hair spray, and replenish masque.  </t>
    </r>
    <r>
      <rPr>
        <b/>
        <sz val="11"/>
        <rFont val="Calibri"/>
        <family val="2"/>
        <scheme val="minor"/>
      </rPr>
      <t>Sent sample of rejuvenique oil.</t>
    </r>
  </si>
  <si>
    <t>Deanna Jylha</t>
  </si>
  <si>
    <t>(1) fine (2) medium (3) short/chin length (4) normal (5) sometimes frizzy (6) yes (7) wavy (8) blow dry and hot irons (9) aveda/redken (10) thinning hair on crown. Hair feels thick everywhere except crown is thinner.</t>
  </si>
  <si>
    <t>2210 142nd Ln NW</t>
  </si>
  <si>
    <t>Andover, MN 55304</t>
  </si>
  <si>
    <t>612-391-9045</t>
  </si>
  <si>
    <t>djylha@hotmail.com</t>
  </si>
  <si>
    <t>deannajylha; deanna.J612</t>
  </si>
  <si>
    <t>Carrie Lakanen</t>
  </si>
  <si>
    <t>Eating Bon Bons posts</t>
  </si>
  <si>
    <t>(1) Fine (2) thin (3) medium (</t>
  </si>
  <si>
    <t>VIP!  Ordered Renew Shampoo, IR conditioner, thermal protect, and IR spray</t>
  </si>
  <si>
    <t>Cassie Himes</t>
  </si>
  <si>
    <t>cassiehimes; cassie.H218</t>
  </si>
  <si>
    <t>Amy Harris</t>
  </si>
  <si>
    <t>ameliaharris; amelia.H906</t>
  </si>
  <si>
    <t>Becky Walters</t>
  </si>
  <si>
    <t>beckywalters; becky.W608</t>
  </si>
  <si>
    <t>Jenni Teigen</t>
  </si>
  <si>
    <t>jenniteigen; jenni.T715</t>
  </si>
  <si>
    <t>marthawilder; martha.W864</t>
  </si>
  <si>
    <t>1517 Greenplain Rd</t>
  </si>
  <si>
    <t>Clinton, SC 29325</t>
  </si>
  <si>
    <t>864-340-1888</t>
  </si>
  <si>
    <t>argggre@yahoo.com</t>
  </si>
  <si>
    <t>VIP!  Ordered renew shampoo, no conditioner since hair is short, blow out cream, mousse</t>
  </si>
  <si>
    <t>(1) fine (2) thin (3) short (4) normal (5) healthy (6) no (7) curly (8) blow dry (9) none</t>
  </si>
  <si>
    <t>1193 Rustic Road 4</t>
  </si>
  <si>
    <t>Glenwood City, WI 54013</t>
  </si>
  <si>
    <t>715-520-7669</t>
  </si>
  <si>
    <t>jenmay1003@gmail.com</t>
  </si>
  <si>
    <t>(1) fine (2) thin (3) medium (4) oily (5) split (6) yes foils (7) straight (8) blow dry (9) like an oil for breaking ends when its still wet (10) just kind of lifeless and ends around my face break</t>
  </si>
  <si>
    <t>VIP!  Ordered revive shampoo, intense repair conditioner, blow dry cream, and rejuvenique oil</t>
  </si>
  <si>
    <t>164 East County Road</t>
  </si>
  <si>
    <t>906-362-2588</t>
  </si>
  <si>
    <t>salamandersal@sbcglobal.net</t>
  </si>
  <si>
    <t>(1) fine (2) medium (I always had thicker hair but it seems like it is getting thinner as I get older (3) medium (4) oiler, I can't go without washing (5) healthy (6) yes (7) straight (8) air dry (occasional blow dry and hot irons) (9) suave, big sexy hair root boost and spray (10) none</t>
  </si>
  <si>
    <t>VIP!  Ordered revive shampoo, revitalilze conditioner, thermal.  Next shipment could be the glossy shine spray, texturizing spray, and hairspray</t>
  </si>
  <si>
    <t>729 Apollo Way</t>
  </si>
  <si>
    <t>Madison, WI 53718</t>
  </si>
  <si>
    <t>beckywalters729@gmail.com</t>
  </si>
  <si>
    <t>608-217-1527</t>
  </si>
  <si>
    <t>For Becky - coarse, thick, medium, normal, dry ends, colored, wavy, blow dry/flat iron, mousse conditioners morrocan oil, no other concerns.  For Ally - greasy hair, thin straight, air dry.</t>
  </si>
  <si>
    <t>VIP!  Ordered renew shampoo, advanced hydrating conditioner,  and oil.  Also for Ally, ordered revive shampoo and intense repair conditioner.  Becky should order thermal at next shipment.</t>
  </si>
  <si>
    <t>612-354-9509</t>
  </si>
  <si>
    <t>cassandrajhimes@gmail.com</t>
  </si>
  <si>
    <t>not interested</t>
  </si>
  <si>
    <t>GROUPS</t>
  </si>
  <si>
    <t>Momentum</t>
  </si>
  <si>
    <t>Largest one of our main groups.  Major annoucements and training</t>
  </si>
  <si>
    <t>Spark of Momentum</t>
  </si>
  <si>
    <t>Next in size, new MPs introduced, Rank advancements, announcements, and training.</t>
  </si>
  <si>
    <t>Crush of Momentum</t>
  </si>
  <si>
    <t>Daniele's team.  MP intros, celebrations like rank advancements, first VIP, trip qualifying, announcements on sales, events, training, etc.</t>
  </si>
  <si>
    <t>CHATS</t>
  </si>
  <si>
    <t>Team Optimum</t>
  </si>
  <si>
    <t>Stacie's direct way of communicating with her team.  Pertinent info, answering questions, etc.  Check every day.</t>
  </si>
  <si>
    <t xml:space="preserve">Lori "Kat" Berthiaume </t>
  </si>
  <si>
    <t>katberthiaume; kat.B850</t>
  </si>
  <si>
    <t>850-585-5527</t>
  </si>
  <si>
    <t>MP!  10/16/2020</t>
  </si>
  <si>
    <t>Lori Connelly</t>
  </si>
  <si>
    <t>loriconnelly; lori.C906</t>
  </si>
  <si>
    <t>Marquette, MI 49855</t>
  </si>
  <si>
    <t>VIP!  Ordered renew shampoo, IR conditioner, thermal protect, gel, texture spray, and root lifter.</t>
  </si>
  <si>
    <t>1510 Woodland Ave?</t>
  </si>
  <si>
    <t>MP! 10/26/2020</t>
  </si>
  <si>
    <t>lori.nevala@gmail.com</t>
  </si>
  <si>
    <t>Kristie Patron</t>
  </si>
  <si>
    <t>Lori McNulty</t>
  </si>
  <si>
    <t>kristiepatron; kristie.P906</t>
  </si>
  <si>
    <t>lorimcnulty; lori.M</t>
  </si>
  <si>
    <t>MP! 10/30/2020</t>
  </si>
  <si>
    <t>anghjelt; angie.H906</t>
  </si>
  <si>
    <t>already uses</t>
  </si>
  <si>
    <t>has extensions</t>
  </si>
  <si>
    <t>Nancy Lakanen</t>
  </si>
  <si>
    <t>Arianne Menze</t>
  </si>
  <si>
    <t>nancylakanen; nancy.L612</t>
  </si>
  <si>
    <t>ariannemenze; arianne.M906</t>
  </si>
  <si>
    <t>VIP!  Ordered renew shampoo and revitalize conditioner</t>
  </si>
  <si>
    <t>MP!</t>
  </si>
  <si>
    <t>Janene Johnson</t>
  </si>
  <si>
    <t>Lynn Ghirighelli</t>
  </si>
  <si>
    <t>Leah Rourke</t>
  </si>
  <si>
    <t>leahrourke; leah.R763</t>
  </si>
  <si>
    <t>930 Pine St</t>
  </si>
  <si>
    <t>lynnghiringhelli; lynn.G906</t>
  </si>
  <si>
    <t>73 N Serenity Drive</t>
  </si>
  <si>
    <t>Gwinn, MI 49841</t>
  </si>
  <si>
    <t>lmghir@outlook.com</t>
  </si>
  <si>
    <t>meganberkeland; megan.B507</t>
  </si>
  <si>
    <t>5870 Crossandra St SE</t>
  </si>
  <si>
    <t>Prior Lake, MN 55372</t>
  </si>
  <si>
    <t>Rita Groneberg</t>
  </si>
  <si>
    <t>ritagroneberg; rita.G612</t>
  </si>
  <si>
    <t>612-508-6386</t>
  </si>
  <si>
    <t>ritagroneberg@gmail.com</t>
  </si>
  <si>
    <t>MP!  12/10/2020.</t>
  </si>
  <si>
    <t>janenejohnson; janene.J906</t>
  </si>
  <si>
    <t>176 S. Basin Drive</t>
  </si>
  <si>
    <t>906-475-4333</t>
  </si>
  <si>
    <t>don-janene@sbcglobal.net</t>
  </si>
  <si>
    <t>Christie Bird</t>
  </si>
  <si>
    <t>christiebird; christie.B763</t>
  </si>
  <si>
    <t>Haley Blake</t>
  </si>
  <si>
    <t>Monat Expenses 2020</t>
  </si>
  <si>
    <t>Product Purchases</t>
  </si>
  <si>
    <t>Giveaways</t>
  </si>
  <si>
    <t>8/8/20 - Product Pack</t>
  </si>
  <si>
    <t>8/26/20 - Pet</t>
  </si>
  <si>
    <t>9/20/20 - Flash Sale</t>
  </si>
  <si>
    <t>9/21/20 - Flexship</t>
  </si>
  <si>
    <t>10/2/20 - Flash Sale</t>
  </si>
  <si>
    <t>10/23/20 - Products/Giveaways</t>
  </si>
  <si>
    <t>11/25/2020 - Gear</t>
  </si>
  <si>
    <t>TOTAL</t>
  </si>
  <si>
    <t>Sept masque to Shelly Postage</t>
  </si>
  <si>
    <t>November giveaway Kat/Brandy Jenny Postage</t>
  </si>
  <si>
    <t>My Dec giveaway Fedex</t>
  </si>
  <si>
    <t>Reimbursements</t>
  </si>
  <si>
    <t>10/17/20 - Venmo Kat</t>
  </si>
  <si>
    <t>10/26/20 - Venmo Cassie</t>
  </si>
  <si>
    <t>10/28/20 - Venmo Christie</t>
  </si>
  <si>
    <t>11/9/20 - Venmo Lynn</t>
  </si>
  <si>
    <t>10/31/20 - FB Kristie</t>
  </si>
  <si>
    <t>11/1/20 - FB Angie</t>
  </si>
  <si>
    <t>12/2/20 - Venmo Janene</t>
  </si>
  <si>
    <t>Dec - Venmo Megan</t>
  </si>
  <si>
    <t>Dec - Venmo Leah</t>
  </si>
  <si>
    <t>TOTAL EXPENSES</t>
  </si>
  <si>
    <t>TOTAL EARNINGS</t>
  </si>
  <si>
    <t>Aug</t>
  </si>
  <si>
    <t>Sept</t>
  </si>
  <si>
    <t>Oct</t>
  </si>
  <si>
    <t xml:space="preserve">Nov </t>
  </si>
  <si>
    <t>Dec</t>
  </si>
  <si>
    <t>Venmo - Victoria Haryu</t>
  </si>
  <si>
    <t>NET PROFIT FOR TAXES</t>
  </si>
  <si>
    <t>12/28/2020 - Grace/be gentle</t>
  </si>
  <si>
    <t>Linda Walters</t>
  </si>
  <si>
    <t>lindawalters; linda.W920</t>
  </si>
  <si>
    <t>Appleton, WI</t>
  </si>
  <si>
    <t>lwlindawalters@gmail.com</t>
  </si>
  <si>
    <t>VIP!</t>
  </si>
  <si>
    <t>CANCELLED VIP MEMBERSHIP IN JAN 2020</t>
  </si>
  <si>
    <t>MP on 1/22/2020.</t>
  </si>
  <si>
    <t>Jan</t>
  </si>
  <si>
    <t>Feb</t>
  </si>
  <si>
    <t>Mar</t>
  </si>
  <si>
    <t>Apr</t>
  </si>
  <si>
    <t>May</t>
  </si>
  <si>
    <t>June</t>
  </si>
  <si>
    <t>July</t>
  </si>
  <si>
    <t>Xfinity Bill (Internet Only)</t>
  </si>
  <si>
    <t>Verizon - my line and iPad only</t>
  </si>
  <si>
    <t>Verizon (My line/iPad only)</t>
  </si>
  <si>
    <t>Dec (added iPad for business)</t>
  </si>
  <si>
    <t>Xfinity Bill (Internet $60 + equip $14 Only)</t>
  </si>
  <si>
    <t>Oct rejuvabeads to Jenni Teigen Postage</t>
  </si>
  <si>
    <t>Oct Kat giveaway Maria Postage</t>
  </si>
  <si>
    <t>Dec MP giveaway cash</t>
  </si>
  <si>
    <t>TOTAL 1099 EARNINGS</t>
  </si>
  <si>
    <t>Michelle Lucarelli</t>
  </si>
  <si>
    <t>Brittany Harvey</t>
  </si>
  <si>
    <t>brittanymharvey; brittany.H651</t>
  </si>
  <si>
    <t>michellelucarelli; michelle.L612</t>
  </si>
  <si>
    <t>1/30/2021 - Michelle Vip fee (check)</t>
  </si>
  <si>
    <t>Feb-Vday</t>
  </si>
  <si>
    <t>2/9/2021 Monat Gear GC Designs</t>
  </si>
  <si>
    <t>Feb-Postage</t>
  </si>
  <si>
    <t>Crystal O'Neal</t>
  </si>
  <si>
    <t>crystaloneal; crystal.O906</t>
  </si>
  <si>
    <t>CANCELLED VIP MEMBERSHIP IN FEB 2020</t>
  </si>
  <si>
    <t>3/6/2021 - Nikki venmo</t>
  </si>
  <si>
    <t>Apr-Postage</t>
  </si>
  <si>
    <t>Monat Expenses 2021</t>
  </si>
  <si>
    <t>2/9/2021 - Stacie venmo</t>
  </si>
  <si>
    <t>add payoff of ipad and payments</t>
  </si>
  <si>
    <t>Sept ipad payoff</t>
  </si>
  <si>
    <t>Nov -new pmt</t>
  </si>
  <si>
    <t>Supplies</t>
  </si>
  <si>
    <t>Communications</t>
  </si>
  <si>
    <t>Advertising</t>
  </si>
  <si>
    <t>Commissions</t>
  </si>
  <si>
    <t>10/23/21 - new phone Costco</t>
  </si>
  <si>
    <r>
      <t>Sept - bill and</t>
    </r>
    <r>
      <rPr>
        <sz val="11"/>
        <color rgb="FFFF0000"/>
        <rFont val="Calibri"/>
        <family val="2"/>
        <scheme val="minor"/>
      </rPr>
      <t xml:space="preserve"> ipad payoff</t>
    </r>
  </si>
  <si>
    <t>Office Chair Costco 11/27/21</t>
  </si>
  <si>
    <t>Computer Costco 11/10/21</t>
  </si>
  <si>
    <t>Non Recurring Supplies</t>
  </si>
  <si>
    <t>TURBOTAX CATEGORIES</t>
  </si>
  <si>
    <t>Dec - volum shamp/cond gift</t>
  </si>
  <si>
    <t>Nov - olga night haven and leave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</si>
</sst>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1" x14ac:knownFonts="1">
    <font>
      <sz val="11"/>
      <color theme="1"/>
      <name val="Calibri"/>
      <family val="2"/>
      <scheme val="minor"/>
    </font>
    <font>
      <b/>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sz val="12"/>
      <color theme="1"/>
      <name val="Calibri"/>
      <family val="2"/>
      <scheme val="minor"/>
    </font>
    <font>
      <b/>
      <sz val="11"/>
      <name val="Calibri"/>
      <family val="2"/>
      <scheme val="minor"/>
    </font>
    <font>
      <sz val="11"/>
      <name val="Calibri"/>
      <family val="2"/>
      <scheme val="minor"/>
    </font>
    <font>
      <sz val="11"/>
      <color theme="1"/>
      <name val="Calibri"/>
      <family val="2"/>
      <scheme val="minor"/>
    </font>
    <font>
      <i/>
      <sz val="11"/>
      <color theme="1"/>
      <name val="Calibri"/>
      <family val="2"/>
      <scheme val="minor"/>
    </font>
    <font>
      <sz val="11"/>
      <color rgb="FFFF0000"/>
      <name val="Calibri"/>
      <family val="2"/>
      <scheme val="minor"/>
    </font>
  </fonts>
  <fills count="5">
    <fill>
      <patternFill patternType="none"/>
    </fill>
    <fill>
      <patternFill patternType="gray125"/>
    </fill>
    <fill>
      <patternFill patternType="solid">
        <fgColor rgb="FFFF99CC"/>
        <bgColor indexed="64"/>
      </patternFill>
    </fill>
    <fill>
      <patternFill patternType="solid">
        <fgColor theme="4" tint="0.79998168889431442"/>
        <bgColor indexed="64"/>
      </patternFill>
    </fill>
    <fill>
      <patternFill patternType="solid">
        <fgColor rgb="FFFFFF00"/>
        <bgColor indexed="64"/>
      </patternFill>
    </fill>
  </fills>
  <borders count="2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s>
  <cellStyleXfs count="3">
    <xf numFmtId="0" fontId="0" fillId="0" borderId="0"/>
    <xf numFmtId="0" fontId="2" fillId="0" borderId="0" applyNumberFormat="0" applyFill="0" applyBorder="0" applyAlignment="0" applyProtection="0"/>
    <xf numFmtId="44" fontId="8" fillId="0" borderId="0" applyFont="0" applyFill="0" applyBorder="0" applyAlignment="0" applyProtection="0"/>
  </cellStyleXfs>
  <cellXfs count="115">
    <xf numFmtId="0" fontId="0" fillId="0" borderId="0" xfId="0"/>
    <xf numFmtId="0" fontId="0" fillId="0" borderId="0" xfId="0" applyAlignment="1">
      <alignment wrapText="1"/>
    </xf>
    <xf numFmtId="0" fontId="1" fillId="2" borderId="7" xfId="0" applyFont="1" applyFill="1" applyBorder="1"/>
    <xf numFmtId="0" fontId="1" fillId="2" borderId="8" xfId="0" applyFont="1" applyFill="1" applyBorder="1"/>
    <xf numFmtId="0" fontId="3" fillId="0" borderId="1" xfId="0" applyFont="1" applyBorder="1"/>
    <xf numFmtId="0" fontId="5" fillId="0" borderId="2" xfId="0" applyFont="1" applyBorder="1"/>
    <xf numFmtId="0" fontId="3" fillId="0" borderId="3" xfId="0" applyFont="1" applyBorder="1"/>
    <xf numFmtId="0" fontId="5" fillId="0" borderId="4" xfId="0" applyFont="1" applyBorder="1"/>
    <xf numFmtId="0" fontId="3" fillId="0" borderId="5" xfId="0" applyFont="1" applyFill="1" applyBorder="1"/>
    <xf numFmtId="14" fontId="5" fillId="0" borderId="6" xfId="0" applyNumberFormat="1" applyFont="1" applyBorder="1"/>
    <xf numFmtId="0" fontId="3" fillId="0" borderId="0" xfId="0" applyFont="1" applyFill="1" applyBorder="1"/>
    <xf numFmtId="0" fontId="0" fillId="0" borderId="9" xfId="0" applyBorder="1" applyAlignment="1">
      <alignment wrapText="1"/>
    </xf>
    <xf numFmtId="0" fontId="0" fillId="0" borderId="9" xfId="0" applyFill="1" applyBorder="1" applyAlignment="1">
      <alignment wrapText="1"/>
    </xf>
    <xf numFmtId="0" fontId="1" fillId="0" borderId="9" xfId="0" applyFont="1" applyFill="1" applyBorder="1" applyAlignment="1">
      <alignment wrapText="1"/>
    </xf>
    <xf numFmtId="0" fontId="1" fillId="0" borderId="9" xfId="0" applyFont="1" applyBorder="1" applyAlignment="1">
      <alignment wrapText="1"/>
    </xf>
    <xf numFmtId="0" fontId="1" fillId="2" borderId="11" xfId="0" applyFont="1" applyFill="1" applyBorder="1" applyAlignment="1">
      <alignment horizontal="center" vertical="center" wrapText="1"/>
    </xf>
    <xf numFmtId="14" fontId="0" fillId="0" borderId="9" xfId="0" applyNumberFormat="1" applyBorder="1" applyAlignment="1">
      <alignment horizontal="center" vertical="center" wrapText="1"/>
    </xf>
    <xf numFmtId="0" fontId="0" fillId="0" borderId="9" xfId="0" applyBorder="1" applyAlignment="1">
      <alignment horizontal="center" vertical="center" wrapText="1"/>
    </xf>
    <xf numFmtId="0" fontId="0" fillId="0" borderId="0" xfId="0" applyAlignment="1">
      <alignment horizontal="center" vertical="center" wrapText="1"/>
    </xf>
    <xf numFmtId="0" fontId="0" fillId="0" borderId="0" xfId="0" applyFill="1" applyAlignment="1">
      <alignment wrapText="1"/>
    </xf>
    <xf numFmtId="0" fontId="1" fillId="0" borderId="0" xfId="0" applyFont="1"/>
    <xf numFmtId="0" fontId="0" fillId="0" borderId="9" xfId="0" applyBorder="1"/>
    <xf numFmtId="0" fontId="2" fillId="0" borderId="9" xfId="1" applyBorder="1" applyAlignment="1">
      <alignment horizontal="center" vertical="center" wrapText="1"/>
    </xf>
    <xf numFmtId="0" fontId="1" fillId="2" borderId="10" xfId="0" applyFont="1" applyFill="1" applyBorder="1" applyAlignment="1">
      <alignment horizontal="left" vertical="center" wrapText="1"/>
    </xf>
    <xf numFmtId="0" fontId="1" fillId="0" borderId="9" xfId="0" applyFont="1" applyFill="1" applyBorder="1" applyAlignment="1">
      <alignment horizontal="left" vertical="center" wrapText="1"/>
    </xf>
    <xf numFmtId="0" fontId="1" fillId="0" borderId="9" xfId="0" applyFont="1" applyBorder="1" applyAlignment="1">
      <alignment horizontal="left" vertical="center" wrapText="1"/>
    </xf>
    <xf numFmtId="0" fontId="1" fillId="0" borderId="0" xfId="0" applyFont="1" applyAlignment="1">
      <alignment horizontal="left" vertical="center" wrapText="1"/>
    </xf>
    <xf numFmtId="0" fontId="1" fillId="2" borderId="11" xfId="0" applyFont="1" applyFill="1" applyBorder="1" applyAlignment="1">
      <alignment horizontal="left" vertical="center" wrapText="1"/>
    </xf>
    <xf numFmtId="0" fontId="0" fillId="0" borderId="9" xfId="0" applyFill="1" applyBorder="1" applyAlignment="1">
      <alignment horizontal="left" vertical="center" wrapText="1"/>
    </xf>
    <xf numFmtId="0" fontId="7" fillId="0" borderId="9" xfId="0" applyFont="1" applyFill="1" applyBorder="1" applyAlignment="1">
      <alignment horizontal="left" vertical="center" wrapText="1"/>
    </xf>
    <xf numFmtId="0" fontId="0" fillId="0" borderId="9" xfId="0" applyBorder="1" applyAlignment="1">
      <alignment horizontal="left" vertical="center" wrapText="1"/>
    </xf>
    <xf numFmtId="0" fontId="0" fillId="0" borderId="0" xfId="0" applyAlignment="1">
      <alignment horizontal="left" vertical="center" wrapText="1"/>
    </xf>
    <xf numFmtId="0" fontId="1" fillId="2" borderId="12" xfId="0" applyFont="1" applyFill="1" applyBorder="1" applyAlignment="1">
      <alignment horizontal="left" vertical="center" wrapText="1"/>
    </xf>
    <xf numFmtId="0" fontId="0" fillId="0" borderId="0" xfId="0" applyFont="1" applyAlignment="1">
      <alignment horizontal="left" vertical="center" wrapText="1"/>
    </xf>
    <xf numFmtId="0" fontId="2" fillId="0" borderId="9" xfId="1" applyBorder="1" applyAlignment="1">
      <alignment horizontal="left" vertical="center" wrapText="1"/>
    </xf>
    <xf numFmtId="14" fontId="0" fillId="0" borderId="9" xfId="0" applyNumberFormat="1" applyBorder="1" applyAlignment="1">
      <alignment horizontal="left" vertical="center" wrapText="1"/>
    </xf>
    <xf numFmtId="14" fontId="0" fillId="0" borderId="9" xfId="0" applyNumberFormat="1" applyFill="1" applyBorder="1" applyAlignment="1">
      <alignment horizontal="left" vertical="center" wrapText="1"/>
    </xf>
    <xf numFmtId="14" fontId="0" fillId="3" borderId="9" xfId="0" applyNumberFormat="1" applyFont="1" applyFill="1" applyBorder="1" applyAlignment="1">
      <alignment horizontal="left" vertical="center" wrapText="1"/>
    </xf>
    <xf numFmtId="0" fontId="0" fillId="3" borderId="9" xfId="0" applyFont="1" applyFill="1" applyBorder="1" applyAlignment="1">
      <alignment horizontal="left" vertical="center" wrapText="1"/>
    </xf>
    <xf numFmtId="0" fontId="2" fillId="3" borderId="9" xfId="1" applyFill="1" applyBorder="1" applyAlignment="1">
      <alignment horizontal="left" vertical="center" wrapText="1"/>
    </xf>
    <xf numFmtId="0" fontId="0" fillId="3" borderId="9" xfId="0" applyFill="1" applyBorder="1" applyAlignment="1">
      <alignment horizontal="left" vertical="center" wrapText="1"/>
    </xf>
    <xf numFmtId="14" fontId="0" fillId="3" borderId="9" xfId="0" applyNumberFormat="1" applyFill="1" applyBorder="1" applyAlignment="1">
      <alignment horizontal="left" vertical="center" wrapText="1"/>
    </xf>
    <xf numFmtId="0" fontId="7" fillId="3" borderId="9" xfId="0" applyFont="1" applyFill="1" applyBorder="1" applyAlignment="1">
      <alignment horizontal="left" vertical="center" wrapText="1"/>
    </xf>
    <xf numFmtId="0" fontId="1" fillId="2" borderId="0" xfId="0" applyFont="1" applyFill="1"/>
    <xf numFmtId="0" fontId="0" fillId="2" borderId="0" xfId="0" applyFill="1"/>
    <xf numFmtId="0" fontId="0" fillId="0" borderId="0" xfId="0" applyFill="1" applyAlignment="1">
      <alignment horizontal="center" vertical="center" wrapText="1"/>
    </xf>
    <xf numFmtId="0" fontId="2" fillId="0" borderId="9" xfId="1" applyFill="1" applyBorder="1" applyAlignment="1">
      <alignment horizontal="left" vertical="center" wrapText="1"/>
    </xf>
    <xf numFmtId="0" fontId="0" fillId="0" borderId="0" xfId="0" applyFill="1" applyAlignment="1">
      <alignment horizontal="left" vertical="center" wrapText="1"/>
    </xf>
    <xf numFmtId="0" fontId="1" fillId="0" borderId="14" xfId="0" applyFont="1" applyBorder="1" applyAlignment="1">
      <alignment horizontal="left" vertical="center" wrapText="1"/>
    </xf>
    <xf numFmtId="14" fontId="0" fillId="0" borderId="14" xfId="0" applyNumberFormat="1" applyBorder="1" applyAlignment="1">
      <alignment horizontal="center" vertical="center" wrapText="1"/>
    </xf>
    <xf numFmtId="0" fontId="0" fillId="0" borderId="14" xfId="0" applyBorder="1" applyAlignment="1">
      <alignment horizontal="center" vertical="center" wrapText="1"/>
    </xf>
    <xf numFmtId="0" fontId="2" fillId="0" borderId="14" xfId="1" applyBorder="1" applyAlignment="1">
      <alignment horizontal="center" vertical="center" wrapText="1"/>
    </xf>
    <xf numFmtId="0" fontId="0" fillId="0" borderId="14" xfId="0" applyBorder="1" applyAlignment="1">
      <alignment horizontal="left" vertical="center" wrapText="1"/>
    </xf>
    <xf numFmtId="14" fontId="0" fillId="3" borderId="9" xfId="0" applyNumberFormat="1" applyFill="1" applyBorder="1" applyAlignment="1">
      <alignment horizontal="center" vertical="center" wrapText="1"/>
    </xf>
    <xf numFmtId="0" fontId="0" fillId="3" borderId="9" xfId="0" applyFill="1" applyBorder="1" applyAlignment="1">
      <alignment horizontal="center" vertical="center" wrapText="1"/>
    </xf>
    <xf numFmtId="0" fontId="1" fillId="0" borderId="0" xfId="0" applyFont="1" applyAlignment="1">
      <alignment horizontal="left"/>
    </xf>
    <xf numFmtId="0" fontId="0" fillId="0" borderId="0" xfId="0" applyAlignment="1">
      <alignment horizontal="left"/>
    </xf>
    <xf numFmtId="44" fontId="0" fillId="0" borderId="0" xfId="2" applyFont="1"/>
    <xf numFmtId="0" fontId="1" fillId="0" borderId="1" xfId="0" applyFont="1" applyBorder="1" applyAlignment="1">
      <alignment horizontal="left"/>
    </xf>
    <xf numFmtId="44" fontId="0" fillId="0" borderId="2" xfId="2" applyFont="1" applyBorder="1"/>
    <xf numFmtId="0" fontId="0" fillId="0" borderId="3" xfId="0" applyBorder="1" applyAlignment="1">
      <alignment horizontal="left"/>
    </xf>
    <xf numFmtId="44" fontId="0" fillId="0" borderId="4" xfId="2" applyFont="1" applyBorder="1"/>
    <xf numFmtId="14" fontId="0" fillId="0" borderId="3" xfId="0" applyNumberFormat="1" applyBorder="1" applyAlignment="1">
      <alignment horizontal="left"/>
    </xf>
    <xf numFmtId="0" fontId="1" fillId="0" borderId="1" xfId="0" applyFont="1" applyBorder="1"/>
    <xf numFmtId="0" fontId="0" fillId="0" borderId="3" xfId="0" applyBorder="1"/>
    <xf numFmtId="0" fontId="1" fillId="0" borderId="7" xfId="0" applyFont="1" applyBorder="1"/>
    <xf numFmtId="44" fontId="1" fillId="0" borderId="15" xfId="2" applyFont="1" applyBorder="1"/>
    <xf numFmtId="0" fontId="1" fillId="0" borderId="7" xfId="0" applyFont="1" applyBorder="1" applyAlignment="1">
      <alignment horizontal="left"/>
    </xf>
    <xf numFmtId="0" fontId="1" fillId="4" borderId="16" xfId="0" applyFont="1" applyFill="1" applyBorder="1"/>
    <xf numFmtId="44" fontId="1" fillId="4" borderId="17" xfId="0" applyNumberFormat="1" applyFont="1" applyFill="1" applyBorder="1"/>
    <xf numFmtId="44" fontId="1" fillId="4" borderId="17" xfId="2" applyFont="1" applyFill="1" applyBorder="1"/>
    <xf numFmtId="0" fontId="9" fillId="0" borderId="0" xfId="0" applyFont="1"/>
    <xf numFmtId="0" fontId="0" fillId="0" borderId="9" xfId="0" applyFill="1" applyBorder="1" applyAlignment="1">
      <alignment horizontal="center" vertical="center" wrapText="1"/>
    </xf>
    <xf numFmtId="0" fontId="0" fillId="3" borderId="13" xfId="0" applyFill="1" applyBorder="1" applyAlignment="1">
      <alignment horizontal="left" vertical="center" wrapText="1"/>
    </xf>
    <xf numFmtId="14" fontId="0" fillId="0" borderId="14" xfId="0" applyNumberFormat="1" applyFill="1" applyBorder="1" applyAlignment="1">
      <alignment horizontal="left" vertical="center" wrapText="1"/>
    </xf>
    <xf numFmtId="0" fontId="0" fillId="0" borderId="14" xfId="0" applyFill="1" applyBorder="1" applyAlignment="1">
      <alignment horizontal="left" vertical="center" wrapText="1"/>
    </xf>
    <xf numFmtId="0" fontId="7" fillId="0" borderId="14" xfId="0" applyFont="1" applyFill="1" applyBorder="1" applyAlignment="1">
      <alignment horizontal="left" vertical="center" wrapText="1"/>
    </xf>
    <xf numFmtId="0" fontId="2" fillId="0" borderId="14" xfId="1" applyFill="1" applyBorder="1" applyAlignment="1">
      <alignment horizontal="left" vertical="center" wrapText="1"/>
    </xf>
    <xf numFmtId="14" fontId="7" fillId="3" borderId="9" xfId="0" applyNumberFormat="1" applyFont="1" applyFill="1" applyBorder="1" applyAlignment="1">
      <alignment horizontal="left" vertical="center" wrapText="1"/>
    </xf>
    <xf numFmtId="0" fontId="1" fillId="2" borderId="18" xfId="0" applyFont="1" applyFill="1" applyBorder="1" applyAlignment="1">
      <alignment horizontal="left" vertical="center" wrapText="1"/>
    </xf>
    <xf numFmtId="0" fontId="1" fillId="3" borderId="19" xfId="0" applyFont="1" applyFill="1" applyBorder="1" applyAlignment="1">
      <alignment horizontal="left" vertical="center" wrapText="1"/>
    </xf>
    <xf numFmtId="0" fontId="1" fillId="0" borderId="19" xfId="0" applyFont="1" applyBorder="1" applyAlignment="1">
      <alignment horizontal="left" vertical="center" wrapText="1"/>
    </xf>
    <xf numFmtId="0" fontId="1" fillId="0" borderId="19" xfId="0" applyFont="1" applyFill="1" applyBorder="1" applyAlignment="1">
      <alignment horizontal="left" vertical="center" wrapText="1"/>
    </xf>
    <xf numFmtId="0" fontId="1" fillId="0" borderId="20" xfId="0" applyFont="1" applyFill="1" applyBorder="1" applyAlignment="1">
      <alignment horizontal="left" vertical="center" wrapText="1"/>
    </xf>
    <xf numFmtId="0" fontId="6" fillId="3" borderId="19" xfId="0" applyFont="1" applyFill="1" applyBorder="1" applyAlignment="1">
      <alignment horizontal="left" vertical="center" wrapText="1"/>
    </xf>
    <xf numFmtId="0" fontId="0" fillId="0" borderId="3" xfId="0" applyFont="1" applyBorder="1"/>
    <xf numFmtId="44" fontId="8" fillId="0" borderId="4" xfId="2" applyFont="1" applyBorder="1"/>
    <xf numFmtId="0" fontId="1" fillId="3" borderId="7" xfId="0" applyFont="1" applyFill="1" applyBorder="1" applyAlignment="1">
      <alignment horizontal="left"/>
    </xf>
    <xf numFmtId="44" fontId="1" fillId="3" borderId="15" xfId="2" applyFont="1" applyFill="1" applyBorder="1"/>
    <xf numFmtId="0" fontId="1" fillId="3" borderId="7" xfId="0" applyFont="1" applyFill="1" applyBorder="1"/>
    <xf numFmtId="44" fontId="0" fillId="0" borderId="0" xfId="2" applyFont="1" applyBorder="1"/>
    <xf numFmtId="0" fontId="1" fillId="3" borderId="16" xfId="0" applyFont="1" applyFill="1" applyBorder="1"/>
    <xf numFmtId="44" fontId="1" fillId="3" borderId="17" xfId="0" applyNumberFormat="1" applyFont="1" applyFill="1" applyBorder="1"/>
    <xf numFmtId="44" fontId="1" fillId="0" borderId="0" xfId="2" applyFont="1" applyFill="1" applyBorder="1"/>
    <xf numFmtId="44" fontId="9" fillId="0" borderId="0" xfId="0" applyNumberFormat="1" applyFont="1"/>
    <xf numFmtId="0" fontId="0" fillId="3" borderId="0" xfId="0" applyFill="1" applyAlignment="1">
      <alignment horizontal="left" vertical="center" wrapText="1"/>
    </xf>
    <xf numFmtId="0" fontId="1" fillId="3" borderId="9" xfId="0" applyFont="1" applyFill="1" applyBorder="1" applyAlignment="1">
      <alignment horizontal="left" vertical="center" wrapText="1"/>
    </xf>
    <xf numFmtId="44" fontId="0" fillId="0" borderId="4" xfId="2" applyFont="1" applyFill="1" applyBorder="1"/>
    <xf numFmtId="44" fontId="7" fillId="0" borderId="4" xfId="2" applyFont="1" applyFill="1" applyBorder="1"/>
    <xf numFmtId="44" fontId="0" fillId="0" borderId="0" xfId="0" applyNumberFormat="1"/>
    <xf numFmtId="0" fontId="4" fillId="2" borderId="1" xfId="0" applyFont="1" applyFill="1" applyBorder="1" applyAlignment="1">
      <alignment horizontal="center"/>
    </xf>
    <xf numFmtId="0" fontId="4" fillId="2" borderId="2" xfId="0" applyFont="1" applyFill="1" applyBorder="1" applyAlignment="1">
      <alignment horizontal="center"/>
    </xf>
    <xf numFmtId="0" fontId="1" fillId="0" borderId="7" xfId="0" applyFont="1" applyBorder="1" applyAlignment="1">
      <alignment horizontal="center"/>
    </xf>
    <xf numFmtId="0" fontId="1" fillId="0" borderId="15" xfId="0" applyFont="1" applyBorder="1" applyAlignment="1">
      <alignment horizontal="center"/>
    </xf>
    <xf numFmtId="0" fontId="10" fillId="0" borderId="0" xfId="0" applyFont="1"/>
    <xf numFmtId="44" fontId="0" fillId="0" borderId="3" xfId="2" applyFont="1" applyBorder="1"/>
    <xf numFmtId="44" fontId="0" fillId="0" borderId="5" xfId="2" applyFont="1" applyBorder="1"/>
    <xf numFmtId="44" fontId="0" fillId="0" borderId="6" xfId="2" applyFont="1" applyBorder="1"/>
    <xf numFmtId="44" fontId="1" fillId="0" borderId="7" xfId="2" applyFont="1" applyBorder="1" applyAlignment="1">
      <alignment horizontal="center"/>
    </xf>
    <xf numFmtId="44" fontId="1" fillId="0" borderId="15" xfId="2" applyFont="1" applyBorder="1" applyAlignment="1">
      <alignment horizontal="center"/>
    </xf>
    <xf numFmtId="0" fontId="0" fillId="0" borderId="1" xfId="0" applyBorder="1"/>
    <xf numFmtId="44" fontId="0" fillId="0" borderId="2" xfId="0" applyNumberFormat="1" applyBorder="1"/>
    <xf numFmtId="44" fontId="0" fillId="0" borderId="4" xfId="0" applyNumberFormat="1" applyBorder="1"/>
    <xf numFmtId="0" fontId="0" fillId="0" borderId="5" xfId="0" applyBorder="1"/>
    <xf numFmtId="44" fontId="1" fillId="0" borderId="6" xfId="0" applyNumberFormat="1" applyFont="1" applyBorder="1"/>
  </cellXfs>
  <cellStyles count="3">
    <cellStyle name="Currency" xfId="2" builtinId="4"/>
    <cellStyle name="Hyperlink" xfId="1" builtinId="8"/>
    <cellStyle name="Normal" xfId="0" builtinId="0"/>
  </cellStyles>
  <dxfs count="0"/>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anghjelt@hotmail.com" TargetMode="External"/><Relationship Id="rId7" Type="http://schemas.openxmlformats.org/officeDocument/2006/relationships/printerSettings" Target="../printerSettings/printerSettings2.bin"/><Relationship Id="rId2" Type="http://schemas.openxmlformats.org/officeDocument/2006/relationships/hyperlink" Target="mailto:lori.nevala@gmail.com" TargetMode="External"/><Relationship Id="rId1" Type="http://schemas.openxmlformats.org/officeDocument/2006/relationships/hyperlink" Target="mailto:cassandrajhimes@gmail.com" TargetMode="External"/><Relationship Id="rId6" Type="http://schemas.openxmlformats.org/officeDocument/2006/relationships/hyperlink" Target="mailto:ashlynnmaekumpula@gmail.com" TargetMode="External"/><Relationship Id="rId5" Type="http://schemas.openxmlformats.org/officeDocument/2006/relationships/hyperlink" Target="mailto:ritagroneberg@gmail.com" TargetMode="External"/><Relationship Id="rId4" Type="http://schemas.openxmlformats.org/officeDocument/2006/relationships/hyperlink" Target="mailto:gotuominen@gmail.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jenmay1003@gmail.com" TargetMode="External"/><Relationship Id="rId3" Type="http://schemas.openxmlformats.org/officeDocument/2006/relationships/hyperlink" Target="mailto:shellyjanson@yahoo.com" TargetMode="External"/><Relationship Id="rId7" Type="http://schemas.openxmlformats.org/officeDocument/2006/relationships/hyperlink" Target="mailto:argggre@yahoo.com" TargetMode="External"/><Relationship Id="rId12" Type="http://schemas.openxmlformats.org/officeDocument/2006/relationships/printerSettings" Target="../printerSettings/printerSettings3.bin"/><Relationship Id="rId2" Type="http://schemas.openxmlformats.org/officeDocument/2006/relationships/hyperlink" Target="mailto:jill.morton@comcast.net" TargetMode="External"/><Relationship Id="rId1" Type="http://schemas.openxmlformats.org/officeDocument/2006/relationships/hyperlink" Target="mailto:rdpierce4994@hotmail.com" TargetMode="External"/><Relationship Id="rId6" Type="http://schemas.openxmlformats.org/officeDocument/2006/relationships/hyperlink" Target="mailto:djylha@hotmail.com" TargetMode="External"/><Relationship Id="rId11" Type="http://schemas.openxmlformats.org/officeDocument/2006/relationships/hyperlink" Target="mailto:don-janene@sbcglobal.net" TargetMode="External"/><Relationship Id="rId5" Type="http://schemas.openxmlformats.org/officeDocument/2006/relationships/hyperlink" Target="mailto:linneawalli@gmail.com" TargetMode="External"/><Relationship Id="rId10" Type="http://schemas.openxmlformats.org/officeDocument/2006/relationships/hyperlink" Target="mailto:beckywalters729@gmail.com" TargetMode="External"/><Relationship Id="rId4" Type="http://schemas.openxmlformats.org/officeDocument/2006/relationships/hyperlink" Target="mailto:shea.kaelin@gmail.com" TargetMode="External"/><Relationship Id="rId9" Type="http://schemas.openxmlformats.org/officeDocument/2006/relationships/hyperlink" Target="mailto:salamandersal@sbcglobal.net"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lmghir@outlook.com" TargetMode="External"/><Relationship Id="rId1" Type="http://schemas.openxmlformats.org/officeDocument/2006/relationships/hyperlink" Target="mailto:lwlindawalters@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FDA23-45E9-4312-A887-3CB5CFE07A47}">
  <dimension ref="A1:B8"/>
  <sheetViews>
    <sheetView workbookViewId="0">
      <selection sqref="A1:B1"/>
    </sheetView>
  </sheetViews>
  <sheetFormatPr defaultRowHeight="14.5" x14ac:dyDescent="0.35"/>
  <cols>
    <col min="1" max="1" width="11.90625" bestFit="1" customWidth="1"/>
    <col min="2" max="2" width="13.453125" bestFit="1" customWidth="1"/>
  </cols>
  <sheetData>
    <row r="1" spans="1:2" ht="19" thickBot="1" x14ac:dyDescent="0.5">
      <c r="A1" s="100" t="s">
        <v>0</v>
      </c>
      <c r="B1" s="101"/>
    </row>
    <row r="2" spans="1:2" ht="15.5" x14ac:dyDescent="0.35">
      <c r="A2" s="4" t="s">
        <v>1</v>
      </c>
      <c r="B2" s="5" t="s">
        <v>4</v>
      </c>
    </row>
    <row r="3" spans="1:2" ht="15.5" x14ac:dyDescent="0.35">
      <c r="A3" s="6" t="s">
        <v>2</v>
      </c>
      <c r="B3" s="7" t="s">
        <v>5</v>
      </c>
    </row>
    <row r="4" spans="1:2" ht="15.5" x14ac:dyDescent="0.35">
      <c r="A4" s="6" t="s">
        <v>3</v>
      </c>
      <c r="B4" s="7">
        <v>9223014</v>
      </c>
    </row>
    <row r="5" spans="1:2" ht="16" thickBot="1" x14ac:dyDescent="0.4">
      <c r="A5" s="8" t="s">
        <v>14</v>
      </c>
      <c r="B5" s="9">
        <v>44051</v>
      </c>
    </row>
    <row r="8" spans="1:2" ht="15.5" x14ac:dyDescent="0.35">
      <c r="A8" s="10" t="s">
        <v>31</v>
      </c>
    </row>
  </sheetData>
  <mergeCells count="1">
    <mergeCell ref="A1:B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0BDFC-ACB9-4357-A230-8AFCCEEF55F6}">
  <dimension ref="A1:H9"/>
  <sheetViews>
    <sheetView workbookViewId="0">
      <pane xSplit="2" topLeftCell="C1" activePane="topRight" state="frozen"/>
      <selection activeCell="A15" sqref="A15"/>
      <selection pane="topRight" activeCell="B9" sqref="B9"/>
    </sheetView>
  </sheetViews>
  <sheetFormatPr defaultRowHeight="14.5" x14ac:dyDescent="0.35"/>
  <cols>
    <col min="1" max="1" width="2.81640625" style="18" bestFit="1" customWidth="1"/>
    <col min="2" max="2" width="21.26953125" style="26" bestFit="1" customWidth="1"/>
    <col min="3" max="3" width="10.453125" style="18" bestFit="1" customWidth="1"/>
    <col min="4" max="4" width="7.81640625" style="18" bestFit="1" customWidth="1"/>
    <col min="5" max="5" width="27.08984375" style="18" bestFit="1" customWidth="1"/>
    <col min="6" max="6" width="12.08984375" style="18" bestFit="1" customWidth="1"/>
    <col min="7" max="7" width="28.90625" style="18" bestFit="1" customWidth="1"/>
    <col min="8" max="8" width="88.08984375" style="31" customWidth="1"/>
    <col min="9" max="16384" width="8.7265625" style="18"/>
  </cols>
  <sheetData>
    <row r="1" spans="1:8" ht="44" thickBot="1" x14ac:dyDescent="0.4">
      <c r="B1" s="23" t="s">
        <v>6</v>
      </c>
      <c r="C1" s="15" t="s">
        <v>13</v>
      </c>
      <c r="D1" s="15" t="s">
        <v>33</v>
      </c>
      <c r="E1" s="15" t="s">
        <v>32</v>
      </c>
      <c r="F1" s="15" t="s">
        <v>7</v>
      </c>
      <c r="G1" s="15" t="s">
        <v>8</v>
      </c>
      <c r="H1" s="27" t="s">
        <v>11</v>
      </c>
    </row>
    <row r="2" spans="1:8" ht="72.5" x14ac:dyDescent="0.35">
      <c r="A2" s="18">
        <v>1</v>
      </c>
      <c r="B2" s="25" t="s">
        <v>104</v>
      </c>
      <c r="C2" s="16">
        <v>44074</v>
      </c>
      <c r="D2" s="17">
        <v>9403084</v>
      </c>
      <c r="E2" s="17" t="s">
        <v>105</v>
      </c>
      <c r="F2" s="17" t="s">
        <v>49</v>
      </c>
      <c r="G2" s="22"/>
      <c r="H2" s="30" t="s">
        <v>106</v>
      </c>
    </row>
    <row r="3" spans="1:8" x14ac:dyDescent="0.35">
      <c r="A3" s="18">
        <v>2</v>
      </c>
      <c r="B3" s="25" t="s">
        <v>173</v>
      </c>
      <c r="C3" s="16">
        <v>44120</v>
      </c>
      <c r="D3" s="17">
        <v>9673869</v>
      </c>
      <c r="E3" s="17" t="s">
        <v>174</v>
      </c>
      <c r="F3" s="17" t="s">
        <v>175</v>
      </c>
      <c r="G3" s="22" t="s">
        <v>183</v>
      </c>
      <c r="H3" s="30" t="s">
        <v>176</v>
      </c>
    </row>
    <row r="4" spans="1:8" s="45" customFormat="1" x14ac:dyDescent="0.35">
      <c r="A4" s="45">
        <v>3</v>
      </c>
      <c r="B4" s="24" t="s">
        <v>128</v>
      </c>
      <c r="C4" s="36">
        <v>44104</v>
      </c>
      <c r="D4" s="28">
        <v>9588571</v>
      </c>
      <c r="E4" s="29" t="s">
        <v>129</v>
      </c>
      <c r="F4" s="28" t="s">
        <v>160</v>
      </c>
      <c r="G4" s="46" t="s">
        <v>161</v>
      </c>
      <c r="H4" s="28" t="s">
        <v>182</v>
      </c>
    </row>
    <row r="5" spans="1:8" x14ac:dyDescent="0.35">
      <c r="A5" s="18">
        <v>4</v>
      </c>
      <c r="B5" s="48" t="s">
        <v>12</v>
      </c>
      <c r="C5" s="49"/>
      <c r="D5" s="50"/>
      <c r="E5" s="50" t="s">
        <v>189</v>
      </c>
      <c r="F5" s="50" t="s">
        <v>17</v>
      </c>
      <c r="G5" s="51" t="s">
        <v>18</v>
      </c>
      <c r="H5" s="52" t="s">
        <v>188</v>
      </c>
    </row>
    <row r="6" spans="1:8" x14ac:dyDescent="0.35">
      <c r="A6" s="17">
        <v>5</v>
      </c>
      <c r="B6" s="25" t="s">
        <v>94</v>
      </c>
      <c r="C6" s="35">
        <v>44096</v>
      </c>
      <c r="D6" s="30">
        <v>9549391</v>
      </c>
      <c r="E6" s="30" t="s">
        <v>111</v>
      </c>
      <c r="F6" s="30" t="s">
        <v>112</v>
      </c>
      <c r="G6" s="34" t="s">
        <v>113</v>
      </c>
      <c r="H6" s="30" t="s">
        <v>197</v>
      </c>
    </row>
    <row r="7" spans="1:8" x14ac:dyDescent="0.35">
      <c r="A7" s="17">
        <v>6</v>
      </c>
      <c r="B7" s="25" t="s">
        <v>210</v>
      </c>
      <c r="C7" s="35">
        <v>44175</v>
      </c>
      <c r="D7" s="30">
        <v>9935733</v>
      </c>
      <c r="E7" s="30" t="s">
        <v>211</v>
      </c>
      <c r="F7" s="30" t="s">
        <v>212</v>
      </c>
      <c r="G7" s="34" t="s">
        <v>213</v>
      </c>
      <c r="H7" s="30" t="s">
        <v>214</v>
      </c>
    </row>
    <row r="8" spans="1:8" s="45" customFormat="1" x14ac:dyDescent="0.35">
      <c r="A8" s="72">
        <v>7</v>
      </c>
      <c r="B8" s="24" t="s">
        <v>64</v>
      </c>
      <c r="C8" s="36">
        <v>44056</v>
      </c>
      <c r="D8" s="28">
        <v>9267332</v>
      </c>
      <c r="E8" s="28" t="s">
        <v>84</v>
      </c>
      <c r="F8" s="28" t="s">
        <v>76</v>
      </c>
      <c r="G8" s="46" t="s">
        <v>77</v>
      </c>
      <c r="H8" s="28" t="s">
        <v>262</v>
      </c>
    </row>
    <row r="9" spans="1:8" x14ac:dyDescent="0.35">
      <c r="A9" s="17">
        <v>8</v>
      </c>
      <c r="B9" s="25" t="s">
        <v>221</v>
      </c>
      <c r="C9" s="35"/>
      <c r="D9" s="30"/>
      <c r="E9" s="30"/>
      <c r="F9" s="30"/>
      <c r="G9" s="34"/>
      <c r="H9" s="30"/>
    </row>
  </sheetData>
  <hyperlinks>
    <hyperlink ref="G4" r:id="rId1" xr:uid="{26272199-EDEC-4AB1-9D74-0D1D5F023092}"/>
    <hyperlink ref="G3" r:id="rId2" xr:uid="{6D2FDF95-2AD0-4692-A983-33F01C26D8AE}"/>
    <hyperlink ref="G5" r:id="rId3" xr:uid="{F6BBBC98-52B1-4A9A-BDD5-4E95C79668F6}"/>
    <hyperlink ref="G6" r:id="rId4" xr:uid="{CD02B46F-4306-4917-B379-6B0D417CA206}"/>
    <hyperlink ref="G7" r:id="rId5" xr:uid="{09532E78-27DC-4EA9-9825-3A870A7B741E}"/>
    <hyperlink ref="G8" r:id="rId6" xr:uid="{71C97636-71E0-4F91-A0CB-E54D9C084716}"/>
  </hyperlinks>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5A3BA-3135-468A-9B89-51F67D9BD165}">
  <dimension ref="A1:M25"/>
  <sheetViews>
    <sheetView topLeftCell="A11" workbookViewId="0">
      <pane xSplit="2" topLeftCell="C1" activePane="topRight" state="frozen"/>
      <selection activeCell="A15" sqref="A15"/>
      <selection pane="topRight" activeCell="A26" sqref="A26"/>
    </sheetView>
  </sheetViews>
  <sheetFormatPr defaultRowHeight="14.5" x14ac:dyDescent="0.35"/>
  <cols>
    <col min="1" max="1" width="2.81640625" style="30" bestFit="1" customWidth="1"/>
    <col min="2" max="2" width="21.26953125" style="26" bestFit="1" customWidth="1"/>
    <col min="3" max="3" width="10.453125" style="31" bestFit="1" customWidth="1"/>
    <col min="4" max="4" width="8.81640625" style="31" bestFit="1" customWidth="1"/>
    <col min="5" max="5" width="27.08984375" style="31" bestFit="1" customWidth="1"/>
    <col min="6" max="6" width="16.26953125" style="31" bestFit="1" customWidth="1"/>
    <col min="7" max="7" width="21.453125" style="31" bestFit="1" customWidth="1"/>
    <col min="8" max="8" width="12.08984375" style="31" bestFit="1" customWidth="1"/>
    <col min="9" max="9" width="28.90625" style="31" bestFit="1" customWidth="1"/>
    <col min="10" max="10" width="10.453125" style="31" bestFit="1" customWidth="1"/>
    <col min="11" max="11" width="102.453125" style="31" customWidth="1"/>
    <col min="12" max="12" width="96.7265625" style="31" customWidth="1"/>
    <col min="13" max="13" width="12.08984375" style="31" customWidth="1"/>
    <col min="14" max="16384" width="8.7265625" style="31"/>
  </cols>
  <sheetData>
    <row r="1" spans="1:13" ht="44" thickBot="1" x14ac:dyDescent="0.4">
      <c r="B1" s="79" t="s">
        <v>6</v>
      </c>
      <c r="C1" s="27" t="s">
        <v>13</v>
      </c>
      <c r="D1" s="27" t="s">
        <v>33</v>
      </c>
      <c r="E1" s="27" t="s">
        <v>32</v>
      </c>
      <c r="F1" s="27" t="s">
        <v>10</v>
      </c>
      <c r="G1" s="27" t="s">
        <v>15</v>
      </c>
      <c r="H1" s="27" t="s">
        <v>7</v>
      </c>
      <c r="I1" s="27" t="s">
        <v>8</v>
      </c>
      <c r="J1" s="27" t="s">
        <v>9</v>
      </c>
      <c r="K1" s="27" t="s">
        <v>19</v>
      </c>
      <c r="L1" s="27" t="s">
        <v>11</v>
      </c>
      <c r="M1" s="32" t="s">
        <v>103</v>
      </c>
    </row>
    <row r="2" spans="1:13" ht="43.5" x14ac:dyDescent="0.35">
      <c r="A2" s="40">
        <v>1</v>
      </c>
      <c r="B2" s="80" t="s">
        <v>53</v>
      </c>
      <c r="C2" s="37">
        <v>44054</v>
      </c>
      <c r="D2" s="38">
        <v>9234818</v>
      </c>
      <c r="E2" s="39" t="s">
        <v>59</v>
      </c>
      <c r="F2" s="38" t="s">
        <v>56</v>
      </c>
      <c r="G2" s="38" t="s">
        <v>57</v>
      </c>
      <c r="H2" s="38" t="s">
        <v>58</v>
      </c>
      <c r="I2" s="39" t="s">
        <v>55</v>
      </c>
      <c r="J2" s="37">
        <v>22967</v>
      </c>
      <c r="K2" s="38" t="s">
        <v>54</v>
      </c>
      <c r="L2" s="38" t="s">
        <v>60</v>
      </c>
      <c r="M2" s="40" t="s">
        <v>67</v>
      </c>
    </row>
    <row r="3" spans="1:13" s="33" customFormat="1" ht="58" x14ac:dyDescent="0.35">
      <c r="A3" s="38">
        <v>2</v>
      </c>
      <c r="B3" s="80" t="s">
        <v>37</v>
      </c>
      <c r="C3" s="41">
        <v>44056</v>
      </c>
      <c r="D3" s="40">
        <v>9254536</v>
      </c>
      <c r="E3" s="40" t="s">
        <v>72</v>
      </c>
      <c r="F3" s="40" t="s">
        <v>70</v>
      </c>
      <c r="G3" s="40" t="s">
        <v>71</v>
      </c>
      <c r="H3" s="40" t="s">
        <v>65</v>
      </c>
      <c r="I3" s="39" t="s">
        <v>69</v>
      </c>
      <c r="J3" s="41">
        <v>22191</v>
      </c>
      <c r="K3" s="40" t="s">
        <v>63</v>
      </c>
      <c r="L3" s="40" t="s">
        <v>66</v>
      </c>
      <c r="M3" s="40" t="s">
        <v>67</v>
      </c>
    </row>
    <row r="4" spans="1:13" ht="58" x14ac:dyDescent="0.35">
      <c r="A4" s="40">
        <v>3</v>
      </c>
      <c r="B4" s="80" t="s">
        <v>42</v>
      </c>
      <c r="C4" s="41">
        <v>44058</v>
      </c>
      <c r="D4" s="40">
        <v>9264609</v>
      </c>
      <c r="E4" s="40" t="s">
        <v>83</v>
      </c>
      <c r="F4" s="40" t="s">
        <v>81</v>
      </c>
      <c r="G4" s="40" t="s">
        <v>82</v>
      </c>
      <c r="H4" s="40" t="s">
        <v>80</v>
      </c>
      <c r="I4" s="39" t="s">
        <v>79</v>
      </c>
      <c r="J4" s="41">
        <v>27671</v>
      </c>
      <c r="K4" s="40" t="s">
        <v>52</v>
      </c>
      <c r="L4" s="42" t="s">
        <v>109</v>
      </c>
      <c r="M4" s="40" t="s">
        <v>67</v>
      </c>
    </row>
    <row r="5" spans="1:13" ht="58" x14ac:dyDescent="0.35">
      <c r="A5" s="40">
        <v>4</v>
      </c>
      <c r="B5" s="80" t="s">
        <v>68</v>
      </c>
      <c r="C5" s="41">
        <v>44060</v>
      </c>
      <c r="D5" s="40">
        <v>9281974</v>
      </c>
      <c r="E5" s="40" t="s">
        <v>86</v>
      </c>
      <c r="F5" s="40" t="s">
        <v>87</v>
      </c>
      <c r="G5" s="40" t="s">
        <v>88</v>
      </c>
      <c r="H5" s="40" t="s">
        <v>89</v>
      </c>
      <c r="I5" s="39" t="s">
        <v>90</v>
      </c>
      <c r="J5" s="41">
        <v>33043</v>
      </c>
      <c r="K5" s="40" t="s">
        <v>85</v>
      </c>
      <c r="L5" s="42" t="s">
        <v>116</v>
      </c>
      <c r="M5" s="73" t="s">
        <v>67</v>
      </c>
    </row>
    <row r="6" spans="1:13" ht="43.5" x14ac:dyDescent="0.35">
      <c r="A6" s="30">
        <v>5</v>
      </c>
      <c r="B6" s="81" t="s">
        <v>96</v>
      </c>
      <c r="C6" s="35">
        <v>44067</v>
      </c>
      <c r="D6" s="30">
        <v>9348349</v>
      </c>
      <c r="E6" s="30" t="s">
        <v>97</v>
      </c>
      <c r="F6" s="30" t="s">
        <v>98</v>
      </c>
      <c r="G6" s="30" t="s">
        <v>99</v>
      </c>
      <c r="H6" s="30" t="s">
        <v>100</v>
      </c>
      <c r="I6" s="34" t="s">
        <v>101</v>
      </c>
      <c r="J6" s="35">
        <v>30906</v>
      </c>
      <c r="K6" s="30" t="s">
        <v>102</v>
      </c>
      <c r="L6" s="30" t="s">
        <v>115</v>
      </c>
      <c r="M6" s="30" t="s">
        <v>67</v>
      </c>
    </row>
    <row r="7" spans="1:13" ht="29" x14ac:dyDescent="0.35">
      <c r="A7" s="30">
        <v>6</v>
      </c>
      <c r="B7" s="82" t="s">
        <v>117</v>
      </c>
      <c r="C7" s="36">
        <v>44103</v>
      </c>
      <c r="D7" s="28">
        <v>9584581</v>
      </c>
      <c r="E7" s="29" t="s">
        <v>123</v>
      </c>
      <c r="F7" s="28" t="s">
        <v>119</v>
      </c>
      <c r="G7" s="28" t="s">
        <v>120</v>
      </c>
      <c r="H7" s="28" t="s">
        <v>121</v>
      </c>
      <c r="I7" s="46" t="s">
        <v>122</v>
      </c>
      <c r="J7" s="36">
        <v>23766</v>
      </c>
      <c r="K7" s="28" t="s">
        <v>118</v>
      </c>
      <c r="L7" s="28" t="s">
        <v>127</v>
      </c>
      <c r="M7" s="28" t="s">
        <v>67</v>
      </c>
    </row>
    <row r="8" spans="1:13" s="47" customFormat="1" ht="29" x14ac:dyDescent="0.35">
      <c r="A8" s="28">
        <v>7</v>
      </c>
      <c r="B8" s="82" t="s">
        <v>114</v>
      </c>
      <c r="C8" s="36">
        <v>44106</v>
      </c>
      <c r="D8" s="28">
        <v>9605331</v>
      </c>
      <c r="E8" s="29" t="s">
        <v>136</v>
      </c>
      <c r="F8" s="28" t="s">
        <v>137</v>
      </c>
      <c r="G8" s="28" t="s">
        <v>138</v>
      </c>
      <c r="H8" s="28" t="s">
        <v>139</v>
      </c>
      <c r="I8" s="46" t="s">
        <v>140</v>
      </c>
      <c r="J8" s="36">
        <v>19630</v>
      </c>
      <c r="K8" s="28" t="s">
        <v>142</v>
      </c>
      <c r="L8" s="28" t="s">
        <v>141</v>
      </c>
      <c r="M8" s="28" t="s">
        <v>67</v>
      </c>
    </row>
    <row r="9" spans="1:13" s="47" customFormat="1" ht="43.5" x14ac:dyDescent="0.35">
      <c r="A9" s="28">
        <v>8</v>
      </c>
      <c r="B9" s="82" t="s">
        <v>130</v>
      </c>
      <c r="C9" s="36">
        <v>44112</v>
      </c>
      <c r="D9" s="28">
        <v>9638711</v>
      </c>
      <c r="E9" s="29" t="s">
        <v>131</v>
      </c>
      <c r="F9" s="28" t="s">
        <v>149</v>
      </c>
      <c r="G9" s="28" t="s">
        <v>16</v>
      </c>
      <c r="H9" s="28" t="s">
        <v>150</v>
      </c>
      <c r="I9" s="46" t="s">
        <v>151</v>
      </c>
      <c r="J9" s="36">
        <v>25867</v>
      </c>
      <c r="K9" s="28" t="s">
        <v>152</v>
      </c>
      <c r="L9" s="28" t="s">
        <v>153</v>
      </c>
      <c r="M9" s="28" t="s">
        <v>67</v>
      </c>
    </row>
    <row r="10" spans="1:13" ht="29" x14ac:dyDescent="0.35">
      <c r="A10" s="40">
        <v>9</v>
      </c>
      <c r="B10" s="80" t="s">
        <v>132</v>
      </c>
      <c r="C10" s="41">
        <v>44116</v>
      </c>
      <c r="D10" s="40">
        <v>9662612</v>
      </c>
      <c r="E10" s="42" t="s">
        <v>133</v>
      </c>
      <c r="F10" s="40" t="s">
        <v>154</v>
      </c>
      <c r="G10" s="40" t="s">
        <v>155</v>
      </c>
      <c r="H10" s="40" t="s">
        <v>157</v>
      </c>
      <c r="I10" s="39" t="s">
        <v>156</v>
      </c>
      <c r="J10" s="41">
        <v>24938</v>
      </c>
      <c r="K10" s="40" t="s">
        <v>158</v>
      </c>
      <c r="L10" s="40" t="s">
        <v>159</v>
      </c>
      <c r="M10" s="40" t="s">
        <v>67</v>
      </c>
    </row>
    <row r="11" spans="1:13" ht="29" x14ac:dyDescent="0.35">
      <c r="A11" s="40">
        <v>10</v>
      </c>
      <c r="B11" s="80" t="s">
        <v>134</v>
      </c>
      <c r="C11" s="41">
        <v>44119</v>
      </c>
      <c r="D11" s="40">
        <v>9666721</v>
      </c>
      <c r="E11" s="42" t="s">
        <v>135</v>
      </c>
      <c r="F11" s="40" t="s">
        <v>143</v>
      </c>
      <c r="G11" s="40" t="s">
        <v>144</v>
      </c>
      <c r="H11" s="40" t="s">
        <v>145</v>
      </c>
      <c r="I11" s="39" t="s">
        <v>146</v>
      </c>
      <c r="J11" s="41">
        <v>30592</v>
      </c>
      <c r="K11" s="40" t="s">
        <v>147</v>
      </c>
      <c r="L11" s="40" t="s">
        <v>148</v>
      </c>
      <c r="M11" s="40" t="s">
        <v>67</v>
      </c>
    </row>
    <row r="12" spans="1:13" x14ac:dyDescent="0.35">
      <c r="A12" s="40">
        <v>1</v>
      </c>
      <c r="B12" s="80" t="s">
        <v>219</v>
      </c>
      <c r="C12" s="41">
        <v>44132</v>
      </c>
      <c r="D12" s="40">
        <v>9750492</v>
      </c>
      <c r="E12" s="40" t="s">
        <v>220</v>
      </c>
      <c r="F12" s="40"/>
      <c r="G12" s="40"/>
      <c r="H12" s="40"/>
      <c r="I12" s="40"/>
      <c r="J12" s="40"/>
      <c r="K12" s="40"/>
      <c r="L12" s="40" t="s">
        <v>260</v>
      </c>
      <c r="M12" s="40" t="s">
        <v>67</v>
      </c>
    </row>
    <row r="13" spans="1:13" s="95" customFormat="1" x14ac:dyDescent="0.35">
      <c r="A13" s="40">
        <v>12</v>
      </c>
      <c r="B13" s="80" t="s">
        <v>185</v>
      </c>
      <c r="C13" s="41">
        <v>44134</v>
      </c>
      <c r="D13" s="40">
        <v>9755738</v>
      </c>
      <c r="E13" s="42" t="s">
        <v>187</v>
      </c>
      <c r="F13" s="40"/>
      <c r="G13" s="40"/>
      <c r="H13" s="40"/>
      <c r="I13" s="39"/>
      <c r="J13" s="41"/>
      <c r="K13" s="40"/>
      <c r="L13" s="40" t="s">
        <v>260</v>
      </c>
      <c r="M13" s="40" t="s">
        <v>67</v>
      </c>
    </row>
    <row r="14" spans="1:13" x14ac:dyDescent="0.35">
      <c r="A14" s="30">
        <v>13</v>
      </c>
      <c r="B14" s="82" t="s">
        <v>184</v>
      </c>
      <c r="C14" s="36">
        <v>44135</v>
      </c>
      <c r="D14" s="28">
        <v>9762368</v>
      </c>
      <c r="E14" s="29" t="s">
        <v>186</v>
      </c>
      <c r="F14" s="28"/>
      <c r="G14" s="28"/>
      <c r="H14" s="28"/>
      <c r="I14" s="46"/>
      <c r="J14" s="36"/>
      <c r="K14" s="28"/>
      <c r="L14" s="28" t="s">
        <v>260</v>
      </c>
      <c r="M14" s="28" t="s">
        <v>67</v>
      </c>
    </row>
    <row r="15" spans="1:13" x14ac:dyDescent="0.35">
      <c r="A15" s="28">
        <v>14</v>
      </c>
      <c r="B15" s="82" t="s">
        <v>193</v>
      </c>
      <c r="C15" s="36">
        <v>44138</v>
      </c>
      <c r="D15" s="28">
        <v>9772507</v>
      </c>
      <c r="E15" s="29" t="s">
        <v>195</v>
      </c>
      <c r="F15" s="28"/>
      <c r="G15" s="28"/>
      <c r="H15" s="28"/>
      <c r="I15" s="46"/>
      <c r="J15" s="36"/>
      <c r="K15" s="28"/>
      <c r="L15" s="28" t="s">
        <v>260</v>
      </c>
      <c r="M15" s="28" t="s">
        <v>67</v>
      </c>
    </row>
    <row r="16" spans="1:13" s="47" customFormat="1" x14ac:dyDescent="0.35">
      <c r="A16" s="28">
        <v>15</v>
      </c>
      <c r="B16" s="83" t="s">
        <v>192</v>
      </c>
      <c r="C16" s="74">
        <v>44142</v>
      </c>
      <c r="D16" s="75">
        <v>9794280</v>
      </c>
      <c r="E16" s="76" t="s">
        <v>194</v>
      </c>
      <c r="F16" s="75"/>
      <c r="G16" s="75"/>
      <c r="H16" s="75"/>
      <c r="I16" s="77"/>
      <c r="J16" s="74"/>
      <c r="K16" s="75"/>
      <c r="L16" s="75" t="s">
        <v>196</v>
      </c>
      <c r="M16" s="28" t="s">
        <v>67</v>
      </c>
    </row>
    <row r="17" spans="1:13" s="47" customFormat="1" ht="29" x14ac:dyDescent="0.35">
      <c r="A17" s="28">
        <v>16</v>
      </c>
      <c r="B17" s="82" t="s">
        <v>199</v>
      </c>
      <c r="C17" s="36">
        <v>44143</v>
      </c>
      <c r="D17" s="28">
        <v>9798099</v>
      </c>
      <c r="E17" s="29" t="s">
        <v>203</v>
      </c>
      <c r="F17" s="28" t="s">
        <v>204</v>
      </c>
      <c r="G17" s="28" t="s">
        <v>205</v>
      </c>
      <c r="H17" s="28"/>
      <c r="I17" s="46"/>
      <c r="J17" s="36"/>
      <c r="K17" s="28"/>
      <c r="L17" s="28" t="s">
        <v>260</v>
      </c>
      <c r="M17" s="28" t="s">
        <v>67</v>
      </c>
    </row>
    <row r="18" spans="1:13" x14ac:dyDescent="0.35">
      <c r="A18" s="40">
        <v>17</v>
      </c>
      <c r="B18" s="80" t="s">
        <v>198</v>
      </c>
      <c r="C18" s="41">
        <v>44167</v>
      </c>
      <c r="D18" s="40">
        <v>9899559</v>
      </c>
      <c r="E18" s="42" t="s">
        <v>215</v>
      </c>
      <c r="F18" s="40" t="s">
        <v>216</v>
      </c>
      <c r="G18" s="40" t="s">
        <v>16</v>
      </c>
      <c r="H18" s="40" t="s">
        <v>217</v>
      </c>
      <c r="I18" s="39" t="s">
        <v>218</v>
      </c>
      <c r="J18" s="41">
        <v>24274</v>
      </c>
      <c r="K18" s="40"/>
      <c r="L18" s="40" t="s">
        <v>260</v>
      </c>
      <c r="M18" s="40" t="s">
        <v>67</v>
      </c>
    </row>
    <row r="19" spans="1:13" ht="29" x14ac:dyDescent="0.35">
      <c r="A19" s="40">
        <v>18</v>
      </c>
      <c r="B19" s="80" t="s">
        <v>62</v>
      </c>
      <c r="C19" s="41">
        <v>44170</v>
      </c>
      <c r="D19" s="40">
        <v>9911907</v>
      </c>
      <c r="E19" s="40" t="s">
        <v>207</v>
      </c>
      <c r="F19" s="40" t="s">
        <v>208</v>
      </c>
      <c r="G19" s="40" t="s">
        <v>209</v>
      </c>
      <c r="H19" s="40"/>
      <c r="I19" s="40"/>
      <c r="J19" s="40"/>
      <c r="K19" s="40"/>
      <c r="L19" s="40" t="s">
        <v>260</v>
      </c>
      <c r="M19" s="40" t="s">
        <v>67</v>
      </c>
    </row>
    <row r="20" spans="1:13" x14ac:dyDescent="0.35">
      <c r="A20" s="40">
        <v>19</v>
      </c>
      <c r="B20" s="84" t="s">
        <v>200</v>
      </c>
      <c r="C20" s="78">
        <v>44171</v>
      </c>
      <c r="D20" s="42">
        <v>9917656</v>
      </c>
      <c r="E20" s="42" t="s">
        <v>201</v>
      </c>
      <c r="F20" s="42" t="s">
        <v>202</v>
      </c>
      <c r="G20" s="42" t="s">
        <v>16</v>
      </c>
      <c r="H20" s="42"/>
      <c r="I20" s="42"/>
      <c r="J20" s="42"/>
      <c r="K20" s="42"/>
      <c r="L20" s="42" t="s">
        <v>260</v>
      </c>
      <c r="M20" s="42" t="s">
        <v>67</v>
      </c>
    </row>
    <row r="21" spans="1:13" s="95" customFormat="1" x14ac:dyDescent="0.35">
      <c r="A21" s="40">
        <v>20</v>
      </c>
      <c r="B21" s="96" t="s">
        <v>279</v>
      </c>
      <c r="C21" s="41">
        <v>44226</v>
      </c>
      <c r="D21" s="40"/>
      <c r="E21" s="40" t="s">
        <v>282</v>
      </c>
      <c r="F21" s="40"/>
      <c r="G21" s="40"/>
      <c r="H21" s="40"/>
      <c r="I21" s="40"/>
      <c r="J21" s="40"/>
      <c r="K21" s="40"/>
      <c r="L21" s="40"/>
      <c r="M21" s="40" t="s">
        <v>67</v>
      </c>
    </row>
    <row r="22" spans="1:13" ht="29" x14ac:dyDescent="0.35">
      <c r="A22" s="30">
        <v>21</v>
      </c>
      <c r="B22" s="24" t="s">
        <v>280</v>
      </c>
      <c r="C22" s="36">
        <v>44226</v>
      </c>
      <c r="D22" s="28"/>
      <c r="E22" s="28" t="s">
        <v>281</v>
      </c>
      <c r="F22" s="28"/>
      <c r="G22" s="28"/>
      <c r="H22" s="28"/>
      <c r="I22" s="28"/>
      <c r="J22" s="28"/>
      <c r="K22" s="28"/>
      <c r="L22" s="28"/>
      <c r="M22" s="28" t="s">
        <v>67</v>
      </c>
    </row>
    <row r="23" spans="1:13" x14ac:dyDescent="0.35">
      <c r="A23" s="28">
        <v>22</v>
      </c>
      <c r="B23" s="25" t="s">
        <v>287</v>
      </c>
      <c r="C23" s="30"/>
      <c r="D23" s="30"/>
      <c r="E23" s="30" t="s">
        <v>288</v>
      </c>
      <c r="F23" s="30"/>
      <c r="G23" s="30"/>
      <c r="H23" s="30"/>
      <c r="I23" s="30"/>
      <c r="J23" s="30"/>
      <c r="K23" s="30"/>
      <c r="L23" s="30"/>
      <c r="M23" s="30"/>
    </row>
    <row r="24" spans="1:13" x14ac:dyDescent="0.35">
      <c r="A24" s="30">
        <v>23</v>
      </c>
      <c r="B24" s="25"/>
      <c r="C24" s="30"/>
      <c r="D24" s="30"/>
      <c r="E24" s="30"/>
      <c r="F24" s="30"/>
      <c r="G24" s="30"/>
      <c r="H24" s="30"/>
      <c r="I24" s="30"/>
      <c r="J24" s="30"/>
      <c r="K24" s="30"/>
      <c r="L24" s="30"/>
      <c r="M24" s="30"/>
    </row>
    <row r="25" spans="1:13" x14ac:dyDescent="0.35">
      <c r="A25" s="30">
        <v>24</v>
      </c>
      <c r="B25" s="25"/>
      <c r="C25" s="30"/>
      <c r="D25" s="30"/>
      <c r="E25" s="30"/>
      <c r="F25" s="30"/>
      <c r="G25" s="30"/>
      <c r="H25" s="30"/>
      <c r="I25" s="30"/>
      <c r="J25" s="30"/>
      <c r="K25" s="30"/>
      <c r="L25" s="30"/>
      <c r="M25" s="30"/>
    </row>
  </sheetData>
  <hyperlinks>
    <hyperlink ref="I2" r:id="rId1" xr:uid="{F6AFCAAE-B589-436B-81C1-661D1A3981CC}"/>
    <hyperlink ref="I3" r:id="rId2" xr:uid="{02F91B03-8EDD-40E1-9D79-1B060D47FBFC}"/>
    <hyperlink ref="I4" r:id="rId3" xr:uid="{E99AA139-E3F9-4BDD-AFCF-24B835D7FCFF}"/>
    <hyperlink ref="I5" r:id="rId4" xr:uid="{8740F8E5-C9A6-4DE9-AB3A-420B6E8B9582}"/>
    <hyperlink ref="I6" r:id="rId5" xr:uid="{A2276FFD-E0AB-41F4-B675-53B84DB93010}"/>
    <hyperlink ref="I7" r:id="rId6" xr:uid="{5C6DE86B-3661-40C1-BA69-B0ED201DF936}"/>
    <hyperlink ref="I8" r:id="rId7" xr:uid="{D7C5C184-D22A-45E9-AB1F-F57C1A1E3949}"/>
    <hyperlink ref="I11" r:id="rId8" xr:uid="{1622FCA3-5748-403E-8893-07139A8AD04F}"/>
    <hyperlink ref="I9" r:id="rId9" xr:uid="{D578476B-DAEF-4076-BA72-E07DE8B6DE24}"/>
    <hyperlink ref="I10" r:id="rId10" xr:uid="{ECAF9556-CF67-479D-8860-C05AD6FA655B}"/>
    <hyperlink ref="I18" r:id="rId11" xr:uid="{5228A6C7-9B02-4F7B-A237-ECCFB2A3C392}"/>
  </hyperlinks>
  <pageMargins left="0.7" right="0.7" top="0.75" bottom="0.75" header="0.3" footer="0.3"/>
  <pageSetup orientation="portrait"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4068E-1F80-458B-8E73-055D53DB782E}">
  <dimension ref="A1:B7"/>
  <sheetViews>
    <sheetView workbookViewId="0">
      <selection activeCell="A8" sqref="A8"/>
    </sheetView>
  </sheetViews>
  <sheetFormatPr defaultRowHeight="14.5" x14ac:dyDescent="0.35"/>
  <cols>
    <col min="1" max="1" width="18.1796875" bestFit="1" customWidth="1"/>
    <col min="2" max="2" width="114.6328125" bestFit="1" customWidth="1"/>
  </cols>
  <sheetData>
    <row r="1" spans="1:2" x14ac:dyDescent="0.35">
      <c r="A1" s="43" t="s">
        <v>163</v>
      </c>
      <c r="B1" s="44"/>
    </row>
    <row r="2" spans="1:2" x14ac:dyDescent="0.35">
      <c r="A2" t="s">
        <v>164</v>
      </c>
      <c r="B2" t="s">
        <v>165</v>
      </c>
    </row>
    <row r="3" spans="1:2" x14ac:dyDescent="0.35">
      <c r="A3" t="s">
        <v>166</v>
      </c>
      <c r="B3" t="s">
        <v>167</v>
      </c>
    </row>
    <row r="4" spans="1:2" x14ac:dyDescent="0.35">
      <c r="A4" t="s">
        <v>168</v>
      </c>
      <c r="B4" t="s">
        <v>169</v>
      </c>
    </row>
    <row r="6" spans="1:2" x14ac:dyDescent="0.35">
      <c r="A6" s="43" t="s">
        <v>170</v>
      </c>
      <c r="B6" s="44"/>
    </row>
    <row r="7" spans="1:2" x14ac:dyDescent="0.35">
      <c r="A7" t="s">
        <v>171</v>
      </c>
      <c r="B7" t="s">
        <v>172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7D1C1-D1C3-4AD0-A777-53466E80D079}">
  <dimension ref="A1:C9"/>
  <sheetViews>
    <sheetView workbookViewId="0"/>
  </sheetViews>
  <sheetFormatPr defaultRowHeight="14.5" x14ac:dyDescent="0.35"/>
  <cols>
    <col min="1" max="1" width="10.6328125" bestFit="1" customWidth="1"/>
    <col min="2" max="2" width="28.81640625" bestFit="1" customWidth="1"/>
    <col min="3" max="3" width="50.1796875" customWidth="1"/>
  </cols>
  <sheetData>
    <row r="1" spans="1:3" ht="15" thickBot="1" x14ac:dyDescent="0.4">
      <c r="A1" s="2" t="s">
        <v>38</v>
      </c>
      <c r="B1" s="2" t="s">
        <v>20</v>
      </c>
      <c r="C1" s="3" t="s">
        <v>11</v>
      </c>
    </row>
    <row r="2" spans="1:3" x14ac:dyDescent="0.35">
      <c r="A2" t="s">
        <v>40</v>
      </c>
      <c r="B2" t="s">
        <v>27</v>
      </c>
      <c r="C2" t="s">
        <v>23</v>
      </c>
    </row>
    <row r="3" spans="1:3" x14ac:dyDescent="0.35">
      <c r="A3" t="s">
        <v>40</v>
      </c>
      <c r="B3" t="s">
        <v>24</v>
      </c>
      <c r="C3" t="s">
        <v>26</v>
      </c>
    </row>
    <row r="4" spans="1:3" x14ac:dyDescent="0.35">
      <c r="A4" t="s">
        <v>40</v>
      </c>
      <c r="B4" t="s">
        <v>46</v>
      </c>
      <c r="C4" t="s">
        <v>47</v>
      </c>
    </row>
    <row r="5" spans="1:3" x14ac:dyDescent="0.35">
      <c r="A5" t="s">
        <v>39</v>
      </c>
      <c r="B5" t="s">
        <v>21</v>
      </c>
      <c r="C5" t="s">
        <v>22</v>
      </c>
    </row>
    <row r="6" spans="1:3" x14ac:dyDescent="0.35">
      <c r="A6" t="s">
        <v>39</v>
      </c>
      <c r="B6" t="s">
        <v>44</v>
      </c>
      <c r="C6" t="s">
        <v>45</v>
      </c>
    </row>
    <row r="7" spans="1:3" x14ac:dyDescent="0.35">
      <c r="A7" t="s">
        <v>41</v>
      </c>
      <c r="B7" t="s">
        <v>25</v>
      </c>
      <c r="C7" t="s">
        <v>30</v>
      </c>
    </row>
    <row r="8" spans="1:3" x14ac:dyDescent="0.35">
      <c r="A8" t="s">
        <v>41</v>
      </c>
      <c r="B8" t="s">
        <v>28</v>
      </c>
      <c r="C8" t="s">
        <v>48</v>
      </c>
    </row>
    <row r="9" spans="1:3" x14ac:dyDescent="0.35">
      <c r="A9" t="s">
        <v>41</v>
      </c>
      <c r="B9" t="s">
        <v>29</v>
      </c>
      <c r="C9" t="s">
        <v>43</v>
      </c>
    </row>
  </sheetData>
  <autoFilter ref="A1:C8" xr:uid="{C3C72283-AF74-4258-B629-1CDEA285A9EC}"/>
  <sortState xmlns:xlrd2="http://schemas.microsoft.com/office/spreadsheetml/2017/richdata2" ref="A2:C10">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DDBB8-13B7-4EC0-9016-08515FA00FB5}">
  <dimension ref="A1:M14"/>
  <sheetViews>
    <sheetView topLeftCell="A10" workbookViewId="0">
      <selection activeCell="A14" sqref="A14"/>
    </sheetView>
  </sheetViews>
  <sheetFormatPr defaultRowHeight="14.5" x14ac:dyDescent="0.35"/>
  <cols>
    <col min="1" max="1" width="43.54296875" customWidth="1"/>
    <col min="2" max="2" width="16.81640625" style="1" customWidth="1"/>
    <col min="3" max="3" width="74" customWidth="1"/>
    <col min="4" max="4" width="93.54296875" customWidth="1"/>
  </cols>
  <sheetData>
    <row r="1" spans="1:13" x14ac:dyDescent="0.35">
      <c r="A1" s="20" t="s">
        <v>107</v>
      </c>
    </row>
    <row r="2" spans="1:13" x14ac:dyDescent="0.35">
      <c r="A2" s="21" t="s">
        <v>91</v>
      </c>
      <c r="B2" s="11" t="s">
        <v>34</v>
      </c>
      <c r="C2" s="21"/>
      <c r="D2" s="21"/>
    </row>
    <row r="3" spans="1:13" x14ac:dyDescent="0.35">
      <c r="A3" s="21" t="s">
        <v>93</v>
      </c>
      <c r="B3" s="11" t="s">
        <v>108</v>
      </c>
      <c r="C3" s="21"/>
      <c r="D3" s="21"/>
    </row>
    <row r="4" spans="1:13" x14ac:dyDescent="0.35">
      <c r="A4" s="21" t="s">
        <v>95</v>
      </c>
      <c r="B4" s="11" t="s">
        <v>108</v>
      </c>
      <c r="C4" s="21"/>
      <c r="D4" s="21"/>
    </row>
    <row r="5" spans="1:13" x14ac:dyDescent="0.35">
      <c r="A5" s="21" t="s">
        <v>92</v>
      </c>
      <c r="B5" s="11" t="s">
        <v>34</v>
      </c>
      <c r="C5" s="21"/>
      <c r="D5" s="21"/>
    </row>
    <row r="6" spans="1:13" s="19" customFormat="1" ht="72.5" x14ac:dyDescent="0.35">
      <c r="A6" s="13" t="s">
        <v>50</v>
      </c>
      <c r="B6" s="12" t="s">
        <v>34</v>
      </c>
      <c r="C6" s="12" t="s">
        <v>51</v>
      </c>
      <c r="D6" s="12" t="s">
        <v>75</v>
      </c>
    </row>
    <row r="7" spans="1:13" ht="43.5" x14ac:dyDescent="0.35">
      <c r="A7" s="13" t="s">
        <v>73</v>
      </c>
      <c r="B7" s="11" t="s">
        <v>34</v>
      </c>
      <c r="C7" s="11" t="s">
        <v>74</v>
      </c>
      <c r="D7" s="13" t="s">
        <v>78</v>
      </c>
    </row>
    <row r="8" spans="1:13" s="1" customFormat="1" x14ac:dyDescent="0.35">
      <c r="A8" s="14" t="s">
        <v>61</v>
      </c>
      <c r="B8" s="11" t="s">
        <v>34</v>
      </c>
      <c r="C8" s="11"/>
      <c r="D8" s="11" t="s">
        <v>110</v>
      </c>
    </row>
    <row r="9" spans="1:13" s="1" customFormat="1" ht="29" x14ac:dyDescent="0.35">
      <c r="A9" s="14" t="s">
        <v>124</v>
      </c>
      <c r="B9" s="11" t="s">
        <v>125</v>
      </c>
      <c r="C9" s="11" t="s">
        <v>126</v>
      </c>
      <c r="D9" s="11" t="s">
        <v>162</v>
      </c>
    </row>
    <row r="10" spans="1:13" s="1" customFormat="1" x14ac:dyDescent="0.35">
      <c r="A10" s="14" t="s">
        <v>35</v>
      </c>
      <c r="B10" s="11" t="s">
        <v>34</v>
      </c>
      <c r="C10" s="11"/>
      <c r="D10" s="11" t="s">
        <v>190</v>
      </c>
    </row>
    <row r="11" spans="1:13" s="1" customFormat="1" x14ac:dyDescent="0.35">
      <c r="A11" s="13" t="s">
        <v>36</v>
      </c>
      <c r="B11" s="11" t="s">
        <v>34</v>
      </c>
      <c r="C11" s="11"/>
      <c r="D11" s="11" t="s">
        <v>191</v>
      </c>
    </row>
    <row r="13" spans="1:13" s="31" customFormat="1" ht="58" x14ac:dyDescent="0.35">
      <c r="A13" s="28" t="s">
        <v>261</v>
      </c>
      <c r="B13" s="24" t="s">
        <v>256</v>
      </c>
      <c r="C13" s="36">
        <v>44201</v>
      </c>
      <c r="D13" s="28">
        <v>10053752</v>
      </c>
      <c r="E13" s="28" t="s">
        <v>257</v>
      </c>
      <c r="F13" s="28"/>
      <c r="G13" s="28" t="s">
        <v>258</v>
      </c>
      <c r="H13" s="28"/>
      <c r="I13" s="46" t="s">
        <v>259</v>
      </c>
      <c r="J13" s="28"/>
      <c r="K13" s="28"/>
      <c r="L13" s="28" t="s">
        <v>260</v>
      </c>
      <c r="M13" s="28" t="s">
        <v>67</v>
      </c>
    </row>
    <row r="14" spans="1:13" s="31" customFormat="1" ht="203" x14ac:dyDescent="0.35">
      <c r="A14" s="28" t="s">
        <v>289</v>
      </c>
      <c r="B14" s="80" t="s">
        <v>177</v>
      </c>
      <c r="C14" s="53">
        <v>44127</v>
      </c>
      <c r="D14" s="54">
        <v>9723206</v>
      </c>
      <c r="E14" s="54" t="s">
        <v>178</v>
      </c>
      <c r="F14" s="54" t="s">
        <v>181</v>
      </c>
      <c r="G14" s="40" t="s">
        <v>179</v>
      </c>
      <c r="H14" s="54">
        <v>9063607860</v>
      </c>
      <c r="I14" s="39" t="s">
        <v>206</v>
      </c>
      <c r="J14" s="41">
        <v>28676</v>
      </c>
      <c r="K14" s="40"/>
      <c r="L14" s="40" t="s">
        <v>180</v>
      </c>
      <c r="M14" s="40" t="s">
        <v>67</v>
      </c>
    </row>
  </sheetData>
  <hyperlinks>
    <hyperlink ref="I13" r:id="rId1" xr:uid="{609AF677-CFF5-49B4-A9E9-4799B7EB8D4A}"/>
    <hyperlink ref="I14" r:id="rId2" xr:uid="{ABF44523-8A91-49D6-B5F0-5EE96A1B9350}"/>
  </hyperlinks>
  <pageMargins left="0.7" right="0.7" top="0.75" bottom="0.75" header="0.3" footer="0.3"/>
  <pageSetup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E63F1-46B6-4636-BC0E-FB3101BE782B}">
  <dimension ref="A1:K27"/>
  <sheetViews>
    <sheetView workbookViewId="0">
      <selection activeCell="D30" sqref="D30"/>
    </sheetView>
  </sheetViews>
  <sheetFormatPr defaultRowHeight="14.5" x14ac:dyDescent="0.35"/>
  <cols>
    <col min="1" max="1" width="27.26953125" style="56" bestFit="1" customWidth="1"/>
    <col min="2" max="2" width="10.08984375" style="57" bestFit="1" customWidth="1"/>
    <col min="4" max="4" width="40.1796875" bestFit="1" customWidth="1"/>
    <col min="5" max="5" width="10.1796875" style="57" bestFit="1" customWidth="1"/>
    <col min="7" max="7" width="22.90625" bestFit="1" customWidth="1"/>
    <col min="8" max="8" width="8.7265625" style="57"/>
    <col min="10" max="10" width="20.1796875" bestFit="1" customWidth="1"/>
    <col min="11" max="11" width="10.81640625" bestFit="1" customWidth="1"/>
  </cols>
  <sheetData>
    <row r="1" spans="1:11" x14ac:dyDescent="0.35">
      <c r="A1" s="55" t="s">
        <v>222</v>
      </c>
    </row>
    <row r="2" spans="1:11" ht="15" thickBot="1" x14ac:dyDescent="0.4"/>
    <row r="3" spans="1:11" ht="15" thickBot="1" x14ac:dyDescent="0.4">
      <c r="A3" s="58" t="s">
        <v>223</v>
      </c>
      <c r="B3" s="59"/>
      <c r="D3" s="63" t="s">
        <v>224</v>
      </c>
      <c r="E3" s="59"/>
      <c r="G3" s="63" t="s">
        <v>236</v>
      </c>
      <c r="H3" s="59"/>
    </row>
    <row r="4" spans="1:11" x14ac:dyDescent="0.35">
      <c r="A4" s="60" t="s">
        <v>225</v>
      </c>
      <c r="B4" s="61">
        <v>351.6</v>
      </c>
      <c r="D4" s="64" t="s">
        <v>233</v>
      </c>
      <c r="E4" s="61">
        <v>11.48</v>
      </c>
      <c r="G4" s="64" t="s">
        <v>237</v>
      </c>
      <c r="H4" s="61">
        <v>34</v>
      </c>
      <c r="J4" s="68" t="s">
        <v>246</v>
      </c>
    </row>
    <row r="5" spans="1:11" ht="15" thickBot="1" x14ac:dyDescent="0.4">
      <c r="A5" s="60" t="s">
        <v>226</v>
      </c>
      <c r="B5" s="61">
        <v>24.64</v>
      </c>
      <c r="D5" s="64" t="s">
        <v>275</v>
      </c>
      <c r="E5" s="61">
        <v>9</v>
      </c>
      <c r="G5" s="64" t="s">
        <v>238</v>
      </c>
      <c r="H5" s="61">
        <v>50</v>
      </c>
      <c r="J5" s="69">
        <f>B20+E10+E19+E27+H14</f>
        <v>3358.9400000000005</v>
      </c>
    </row>
    <row r="6" spans="1:11" x14ac:dyDescent="0.35">
      <c r="A6" s="60" t="s">
        <v>227</v>
      </c>
      <c r="B6" s="61">
        <v>72.08</v>
      </c>
      <c r="D6" s="64" t="s">
        <v>276</v>
      </c>
      <c r="E6" s="61">
        <v>11.48</v>
      </c>
      <c r="G6" s="64" t="s">
        <v>239</v>
      </c>
      <c r="H6" s="61">
        <v>20</v>
      </c>
    </row>
    <row r="7" spans="1:11" ht="15" thickBot="1" x14ac:dyDescent="0.4">
      <c r="A7" s="60" t="s">
        <v>228</v>
      </c>
      <c r="B7" s="61">
        <v>80.75</v>
      </c>
      <c r="D7" s="64" t="s">
        <v>234</v>
      </c>
      <c r="E7" s="61">
        <v>39.92</v>
      </c>
      <c r="G7" s="64" t="s">
        <v>241</v>
      </c>
      <c r="H7" s="61">
        <v>20</v>
      </c>
    </row>
    <row r="8" spans="1:11" x14ac:dyDescent="0.35">
      <c r="A8" s="60" t="s">
        <v>229</v>
      </c>
      <c r="B8" s="61">
        <v>73.38</v>
      </c>
      <c r="D8" s="64" t="s">
        <v>235</v>
      </c>
      <c r="E8" s="61">
        <v>25.58</v>
      </c>
      <c r="G8" s="64" t="s">
        <v>242</v>
      </c>
      <c r="H8" s="61">
        <v>200</v>
      </c>
      <c r="J8" s="68" t="s">
        <v>278</v>
      </c>
    </row>
    <row r="9" spans="1:11" ht="15" thickBot="1" x14ac:dyDescent="0.4">
      <c r="A9" s="60" t="s">
        <v>230</v>
      </c>
      <c r="B9" s="61">
        <v>104.94</v>
      </c>
      <c r="D9" s="64" t="s">
        <v>277</v>
      </c>
      <c r="E9" s="61">
        <v>20</v>
      </c>
      <c r="G9" s="64" t="s">
        <v>240</v>
      </c>
      <c r="H9" s="61">
        <v>20</v>
      </c>
      <c r="J9" s="70">
        <v>3853.21</v>
      </c>
      <c r="K9" s="94"/>
    </row>
    <row r="10" spans="1:11" ht="15" thickBot="1" x14ac:dyDescent="0.4">
      <c r="A10" s="62">
        <v>44120</v>
      </c>
      <c r="B10" s="61">
        <v>145.93</v>
      </c>
      <c r="D10" s="65" t="s">
        <v>232</v>
      </c>
      <c r="E10" s="66">
        <f>SUM(E4:E9)</f>
        <v>117.46</v>
      </c>
      <c r="G10" s="64" t="s">
        <v>243</v>
      </c>
      <c r="H10" s="61">
        <v>20</v>
      </c>
    </row>
    <row r="11" spans="1:11" ht="15" thickBot="1" x14ac:dyDescent="0.4">
      <c r="A11" s="62">
        <v>44120</v>
      </c>
      <c r="B11" s="61">
        <v>60.63</v>
      </c>
      <c r="G11" s="64" t="s">
        <v>244</v>
      </c>
      <c r="H11" s="61">
        <v>20</v>
      </c>
    </row>
    <row r="12" spans="1:11" ht="15" thickBot="1" x14ac:dyDescent="0.4">
      <c r="A12" s="62">
        <v>44143</v>
      </c>
      <c r="B12" s="61">
        <v>81.66</v>
      </c>
      <c r="G12" s="64" t="s">
        <v>245</v>
      </c>
      <c r="H12" s="61">
        <v>20</v>
      </c>
      <c r="J12" s="68" t="s">
        <v>254</v>
      </c>
    </row>
    <row r="13" spans="1:11" ht="15" thickBot="1" x14ac:dyDescent="0.4">
      <c r="A13" s="62">
        <v>44151</v>
      </c>
      <c r="B13" s="61">
        <v>73.23</v>
      </c>
      <c r="D13" s="63" t="s">
        <v>274</v>
      </c>
      <c r="E13" s="59"/>
      <c r="G13" s="64" t="s">
        <v>253</v>
      </c>
      <c r="H13" s="61">
        <v>225.5</v>
      </c>
      <c r="J13" s="69">
        <f>J9-J5</f>
        <v>494.26999999999953</v>
      </c>
    </row>
    <row r="14" spans="1:11" ht="15" thickBot="1" x14ac:dyDescent="0.4">
      <c r="A14" s="62" t="s">
        <v>231</v>
      </c>
      <c r="B14" s="61">
        <v>58</v>
      </c>
      <c r="D14" s="64" t="s">
        <v>248</v>
      </c>
      <c r="E14" s="61">
        <v>74</v>
      </c>
      <c r="G14" s="65" t="s">
        <v>232</v>
      </c>
      <c r="H14" s="66">
        <f>SUM(H4:H13)</f>
        <v>629.5</v>
      </c>
    </row>
    <row r="15" spans="1:11" x14ac:dyDescent="0.35">
      <c r="A15" s="62">
        <v>44163</v>
      </c>
      <c r="B15" s="61">
        <v>118</v>
      </c>
      <c r="D15" s="64" t="s">
        <v>249</v>
      </c>
      <c r="E15" s="61">
        <v>74</v>
      </c>
    </row>
    <row r="16" spans="1:11" x14ac:dyDescent="0.35">
      <c r="A16" s="62">
        <v>44165</v>
      </c>
      <c r="B16" s="61">
        <v>116.51</v>
      </c>
      <c r="D16" s="64" t="s">
        <v>250</v>
      </c>
      <c r="E16" s="61">
        <v>74</v>
      </c>
    </row>
    <row r="17" spans="1:5" x14ac:dyDescent="0.35">
      <c r="A17" s="62">
        <v>44181</v>
      </c>
      <c r="B17" s="61">
        <v>98.14</v>
      </c>
      <c r="D17" s="64" t="s">
        <v>251</v>
      </c>
      <c r="E17" s="61">
        <v>74</v>
      </c>
    </row>
    <row r="18" spans="1:5" ht="15" thickBot="1" x14ac:dyDescent="0.4">
      <c r="A18" s="62">
        <v>44183</v>
      </c>
      <c r="B18" s="61">
        <v>64.790000000000006</v>
      </c>
      <c r="D18" s="64" t="s">
        <v>252</v>
      </c>
      <c r="E18" s="61">
        <v>74</v>
      </c>
    </row>
    <row r="19" spans="1:5" ht="15" thickBot="1" x14ac:dyDescent="0.4">
      <c r="A19" s="62" t="s">
        <v>255</v>
      </c>
      <c r="B19" s="61">
        <v>197.4</v>
      </c>
      <c r="D19" s="65" t="s">
        <v>232</v>
      </c>
      <c r="E19" s="66">
        <f>SUM(E14:E18)</f>
        <v>370</v>
      </c>
    </row>
    <row r="20" spans="1:5" ht="15" thickBot="1" x14ac:dyDescent="0.4">
      <c r="A20" s="67" t="s">
        <v>232</v>
      </c>
      <c r="B20" s="66">
        <f>SUM(B4:B19)</f>
        <v>1721.68</v>
      </c>
    </row>
    <row r="21" spans="1:5" x14ac:dyDescent="0.35">
      <c r="D21" s="63" t="s">
        <v>271</v>
      </c>
      <c r="E21" s="59"/>
    </row>
    <row r="22" spans="1:5" x14ac:dyDescent="0.35">
      <c r="D22" s="64" t="s">
        <v>248</v>
      </c>
      <c r="E22" s="61">
        <f>87.55+1.48</f>
        <v>89.03</v>
      </c>
    </row>
    <row r="23" spans="1:5" x14ac:dyDescent="0.35">
      <c r="D23" s="64" t="s">
        <v>249</v>
      </c>
      <c r="E23" s="61">
        <f>87.55+1.48</f>
        <v>89.03</v>
      </c>
    </row>
    <row r="24" spans="1:5" x14ac:dyDescent="0.35">
      <c r="D24" s="64" t="s">
        <v>250</v>
      </c>
      <c r="E24" s="61">
        <f>87.55+1.48</f>
        <v>89.03</v>
      </c>
    </row>
    <row r="25" spans="1:5" x14ac:dyDescent="0.35">
      <c r="D25" s="64" t="s">
        <v>251</v>
      </c>
      <c r="E25" s="61">
        <f>87.55+1.48</f>
        <v>89.03</v>
      </c>
    </row>
    <row r="26" spans="1:5" ht="15" thickBot="1" x14ac:dyDescent="0.4">
      <c r="D26" s="64" t="s">
        <v>273</v>
      </c>
      <c r="E26" s="61">
        <f>76.53+87.65</f>
        <v>164.18</v>
      </c>
    </row>
    <row r="27" spans="1:5" ht="15" thickBot="1" x14ac:dyDescent="0.4">
      <c r="D27" s="65" t="s">
        <v>232</v>
      </c>
      <c r="E27" s="66">
        <f>SUM(E22:E26)</f>
        <v>520.29999999999995</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AA67C-7948-4A9A-B46A-82BB172AF027}">
  <sheetPr>
    <pageSetUpPr fitToPage="1"/>
  </sheetPr>
  <dimension ref="A1:N29"/>
  <sheetViews>
    <sheetView tabSelected="1" topLeftCell="C1" workbookViewId="0">
      <selection activeCell="B28" sqref="B28"/>
    </sheetView>
  </sheetViews>
  <sheetFormatPr defaultRowHeight="14.5" x14ac:dyDescent="0.35"/>
  <cols>
    <col min="1" max="1" width="31" style="56" bestFit="1" customWidth="1"/>
    <col min="2" max="2" width="10.08984375" style="57" bestFit="1" customWidth="1"/>
    <col min="3" max="3" width="10.08984375" style="57" customWidth="1"/>
    <col min="4" max="4" width="26.54296875" style="57" bestFit="1" customWidth="1"/>
    <col min="5" max="5" width="10.08984375" style="57" customWidth="1"/>
    <col min="7" max="7" width="15" bestFit="1" customWidth="1"/>
    <col min="8" max="8" width="10.1796875" style="57" bestFit="1" customWidth="1"/>
    <col min="10" max="10" width="28.7265625" bestFit="1" customWidth="1"/>
    <col min="11" max="11" width="10.1796875" style="57" bestFit="1" customWidth="1"/>
    <col min="13" max="13" width="20.1796875" bestFit="1" customWidth="1"/>
    <col min="14" max="14" width="10.08984375" bestFit="1" customWidth="1"/>
  </cols>
  <sheetData>
    <row r="1" spans="1:14" x14ac:dyDescent="0.35">
      <c r="A1" s="55" t="s">
        <v>292</v>
      </c>
    </row>
    <row r="2" spans="1:14" ht="15" thickBot="1" x14ac:dyDescent="0.4">
      <c r="J2" t="s">
        <v>294</v>
      </c>
    </row>
    <row r="3" spans="1:14" ht="15" thickBot="1" x14ac:dyDescent="0.4">
      <c r="A3" s="102" t="s">
        <v>223</v>
      </c>
      <c r="B3" s="103"/>
      <c r="C3" s="90"/>
      <c r="D3" s="102" t="s">
        <v>224</v>
      </c>
      <c r="E3" s="103"/>
      <c r="G3" s="102" t="s">
        <v>270</v>
      </c>
      <c r="H3" s="103"/>
      <c r="J3" s="102" t="s">
        <v>272</v>
      </c>
      <c r="K3" s="103"/>
    </row>
    <row r="4" spans="1:14" x14ac:dyDescent="0.35">
      <c r="A4" s="62">
        <v>44198</v>
      </c>
      <c r="B4" s="97">
        <v>114.44</v>
      </c>
      <c r="C4" s="90"/>
      <c r="D4" s="85" t="s">
        <v>284</v>
      </c>
      <c r="E4" s="86">
        <v>20</v>
      </c>
      <c r="G4" s="85" t="s">
        <v>263</v>
      </c>
      <c r="H4" s="86">
        <v>72.34</v>
      </c>
      <c r="J4" s="85" t="s">
        <v>263</v>
      </c>
      <c r="K4" s="86">
        <f t="shared" ref="K4:K14" si="0">8.58+130.63</f>
        <v>139.21</v>
      </c>
      <c r="M4" s="91" t="s">
        <v>246</v>
      </c>
    </row>
    <row r="5" spans="1:14" ht="15" thickBot="1" x14ac:dyDescent="0.4">
      <c r="A5" s="62">
        <v>44211</v>
      </c>
      <c r="B5" s="97">
        <v>122.74</v>
      </c>
      <c r="C5" s="90"/>
      <c r="D5" s="85" t="s">
        <v>286</v>
      </c>
      <c r="E5" s="86">
        <v>8.5500000000000007</v>
      </c>
      <c r="G5" s="85" t="s">
        <v>264</v>
      </c>
      <c r="H5" s="86">
        <v>72.34</v>
      </c>
      <c r="J5" s="85" t="s">
        <v>264</v>
      </c>
      <c r="K5" s="86">
        <f t="shared" si="0"/>
        <v>139.21</v>
      </c>
      <c r="M5" s="92">
        <f>N21</f>
        <v>5068.0299999999988</v>
      </c>
    </row>
    <row r="6" spans="1:14" x14ac:dyDescent="0.35">
      <c r="A6" s="62">
        <v>44218</v>
      </c>
      <c r="B6" s="97">
        <v>89.07</v>
      </c>
      <c r="C6" s="90"/>
      <c r="D6" s="85" t="s">
        <v>291</v>
      </c>
      <c r="E6" s="86">
        <v>8.4499999999999993</v>
      </c>
      <c r="G6" s="85" t="s">
        <v>265</v>
      </c>
      <c r="H6" s="86">
        <v>72.34</v>
      </c>
      <c r="J6" s="85" t="s">
        <v>265</v>
      </c>
      <c r="K6" s="86">
        <f t="shared" si="0"/>
        <v>139.21</v>
      </c>
    </row>
    <row r="7" spans="1:14" ht="15" thickBot="1" x14ac:dyDescent="0.4">
      <c r="A7" s="62">
        <v>44229</v>
      </c>
      <c r="B7" s="97">
        <v>80.55</v>
      </c>
      <c r="C7" s="90"/>
      <c r="D7" s="85" t="s">
        <v>267</v>
      </c>
      <c r="E7" s="86">
        <v>0</v>
      </c>
      <c r="G7" s="85" t="s">
        <v>266</v>
      </c>
      <c r="H7" s="86">
        <v>72.34</v>
      </c>
      <c r="J7" s="85" t="s">
        <v>266</v>
      </c>
      <c r="K7" s="86">
        <f t="shared" si="0"/>
        <v>139.21</v>
      </c>
    </row>
    <row r="8" spans="1:14" x14ac:dyDescent="0.35">
      <c r="A8" s="62">
        <v>44229</v>
      </c>
      <c r="B8" s="97">
        <v>136.01</v>
      </c>
      <c r="C8" s="90"/>
      <c r="D8" s="85" t="s">
        <v>268</v>
      </c>
      <c r="E8" s="86">
        <v>0</v>
      </c>
      <c r="G8" s="85" t="s">
        <v>267</v>
      </c>
      <c r="H8" s="86">
        <v>72.34</v>
      </c>
      <c r="J8" s="85" t="s">
        <v>267</v>
      </c>
      <c r="K8" s="86">
        <f t="shared" si="0"/>
        <v>139.21</v>
      </c>
      <c r="M8" s="68" t="s">
        <v>247</v>
      </c>
    </row>
    <row r="9" spans="1:14" ht="15" thickBot="1" x14ac:dyDescent="0.4">
      <c r="A9" s="62" t="s">
        <v>285</v>
      </c>
      <c r="B9" s="98">
        <v>20.9</v>
      </c>
      <c r="C9" s="90"/>
      <c r="D9" s="85" t="s">
        <v>269</v>
      </c>
      <c r="E9" s="86">
        <v>0</v>
      </c>
      <c r="G9" s="85" t="s">
        <v>268</v>
      </c>
      <c r="H9" s="86">
        <v>72.34</v>
      </c>
      <c r="J9" s="85" t="s">
        <v>268</v>
      </c>
      <c r="K9" s="86">
        <f t="shared" si="0"/>
        <v>139.21</v>
      </c>
      <c r="M9" s="69">
        <v>6053.37</v>
      </c>
      <c r="N9" s="71"/>
    </row>
    <row r="10" spans="1:14" x14ac:dyDescent="0.35">
      <c r="A10" s="62">
        <v>44240</v>
      </c>
      <c r="B10" s="98">
        <v>89.09</v>
      </c>
      <c r="C10" s="90"/>
      <c r="D10" s="64" t="s">
        <v>248</v>
      </c>
      <c r="E10" s="86">
        <v>0</v>
      </c>
      <c r="G10" s="85" t="s">
        <v>269</v>
      </c>
      <c r="H10" s="86">
        <v>72.34</v>
      </c>
      <c r="J10" s="85" t="s">
        <v>269</v>
      </c>
      <c r="K10" s="86">
        <f t="shared" si="0"/>
        <v>139.21</v>
      </c>
    </row>
    <row r="11" spans="1:14" ht="15" thickBot="1" x14ac:dyDescent="0.4">
      <c r="A11" s="62">
        <v>44252</v>
      </c>
      <c r="B11" s="61">
        <v>100.51</v>
      </c>
      <c r="C11" s="90"/>
      <c r="D11" s="64" t="s">
        <v>249</v>
      </c>
      <c r="E11" s="86">
        <v>0</v>
      </c>
      <c r="G11" s="64" t="s">
        <v>248</v>
      </c>
      <c r="H11" s="86">
        <v>72.34</v>
      </c>
      <c r="J11" s="64" t="s">
        <v>248</v>
      </c>
      <c r="K11" s="86">
        <f t="shared" si="0"/>
        <v>139.21</v>
      </c>
    </row>
    <row r="12" spans="1:14" x14ac:dyDescent="0.35">
      <c r="A12" s="62">
        <v>44271</v>
      </c>
      <c r="B12" s="61">
        <v>80.819999999999993</v>
      </c>
      <c r="C12" s="90"/>
      <c r="D12" s="64" t="s">
        <v>250</v>
      </c>
      <c r="E12" s="61">
        <v>0</v>
      </c>
      <c r="G12" s="64" t="s">
        <v>249</v>
      </c>
      <c r="H12" s="86">
        <v>72.34</v>
      </c>
      <c r="J12" s="64" t="s">
        <v>302</v>
      </c>
      <c r="K12" s="86">
        <f>8.58+130.63+K20</f>
        <v>255.82</v>
      </c>
      <c r="M12" s="68" t="s">
        <v>254</v>
      </c>
    </row>
    <row r="13" spans="1:14" ht="15" thickBot="1" x14ac:dyDescent="0.4">
      <c r="A13" s="62">
        <v>44282</v>
      </c>
      <c r="B13" s="61">
        <v>121.92</v>
      </c>
      <c r="C13" s="90"/>
      <c r="D13" s="64" t="s">
        <v>308</v>
      </c>
      <c r="E13" s="61">
        <f>17+58</f>
        <v>75</v>
      </c>
      <c r="G13" s="64" t="s">
        <v>250</v>
      </c>
      <c r="H13" s="86">
        <v>72.34</v>
      </c>
      <c r="J13" s="64" t="s">
        <v>301</v>
      </c>
      <c r="K13" s="86">
        <v>964.99</v>
      </c>
      <c r="M13" s="69">
        <f>M9-M5</f>
        <v>985.34000000000106</v>
      </c>
    </row>
    <row r="14" spans="1:14" ht="15" thickBot="1" x14ac:dyDescent="0.4">
      <c r="A14" s="62">
        <v>44317</v>
      </c>
      <c r="B14" s="61">
        <v>129.08000000000001</v>
      </c>
      <c r="C14" s="90"/>
      <c r="D14" s="64" t="s">
        <v>307</v>
      </c>
      <c r="E14" s="61">
        <f>28+35</f>
        <v>63</v>
      </c>
      <c r="G14" s="64" t="s">
        <v>251</v>
      </c>
      <c r="H14" s="86">
        <v>72.34</v>
      </c>
      <c r="J14" s="64" t="s">
        <v>250</v>
      </c>
      <c r="K14" s="86">
        <f t="shared" si="0"/>
        <v>139.21</v>
      </c>
    </row>
    <row r="15" spans="1:14" ht="15" thickBot="1" x14ac:dyDescent="0.4">
      <c r="A15" s="62">
        <v>44358</v>
      </c>
      <c r="B15" s="61">
        <v>78.38</v>
      </c>
      <c r="C15" s="90"/>
      <c r="D15" s="89" t="s">
        <v>232</v>
      </c>
      <c r="E15" s="88">
        <f>SUM(E4:E14)</f>
        <v>175</v>
      </c>
      <c r="G15" s="64" t="s">
        <v>252</v>
      </c>
      <c r="H15" s="86">
        <v>72.34</v>
      </c>
      <c r="J15" s="64" t="s">
        <v>296</v>
      </c>
      <c r="K15" s="86">
        <f>8.58+106.24</f>
        <v>114.82</v>
      </c>
    </row>
    <row r="16" spans="1:14" ht="15" thickBot="1" x14ac:dyDescent="0.4">
      <c r="A16" s="62">
        <v>44372</v>
      </c>
      <c r="B16" s="61">
        <v>105.16</v>
      </c>
      <c r="C16" s="93"/>
      <c r="G16" s="89" t="s">
        <v>232</v>
      </c>
      <c r="H16" s="88">
        <f>SUM(H11:H15)</f>
        <v>361.70000000000005</v>
      </c>
      <c r="J16" s="64" t="s">
        <v>252</v>
      </c>
      <c r="K16" s="86">
        <f>8.58+106.24</f>
        <v>114.82</v>
      </c>
      <c r="M16" s="102" t="s">
        <v>306</v>
      </c>
      <c r="N16" s="103"/>
    </row>
    <row r="17" spans="1:14" ht="15" thickBot="1" x14ac:dyDescent="0.4">
      <c r="A17" s="62">
        <v>44407</v>
      </c>
      <c r="B17" s="61">
        <v>53.55</v>
      </c>
      <c r="D17" s="108" t="s">
        <v>305</v>
      </c>
      <c r="E17" s="109"/>
      <c r="J17" s="89" t="s">
        <v>232</v>
      </c>
      <c r="K17" s="88">
        <f>SUM(K11:K16)</f>
        <v>1728.87</v>
      </c>
      <c r="M17" s="110" t="s">
        <v>298</v>
      </c>
      <c r="N17" s="111">
        <f>H16+K17</f>
        <v>2090.5699999999997</v>
      </c>
    </row>
    <row r="18" spans="1:14" x14ac:dyDescent="0.35">
      <c r="A18" s="62">
        <v>44422</v>
      </c>
      <c r="B18" s="61">
        <v>90.56</v>
      </c>
      <c r="C18" s="90"/>
      <c r="D18" s="105" t="s">
        <v>304</v>
      </c>
      <c r="E18" s="61">
        <v>749.86</v>
      </c>
      <c r="M18" s="64" t="s">
        <v>297</v>
      </c>
      <c r="N18" s="112">
        <f>B23+E20</f>
        <v>2742.4599999999996</v>
      </c>
    </row>
    <row r="19" spans="1:14" ht="15" thickBot="1" x14ac:dyDescent="0.4">
      <c r="A19" s="62">
        <v>44440</v>
      </c>
      <c r="B19" s="61">
        <v>82.16</v>
      </c>
      <c r="C19" s="90"/>
      <c r="D19" s="106" t="s">
        <v>303</v>
      </c>
      <c r="E19" s="107">
        <v>159.99</v>
      </c>
      <c r="M19" s="64" t="s">
        <v>299</v>
      </c>
      <c r="N19" s="112">
        <f>E15</f>
        <v>175</v>
      </c>
    </row>
    <row r="20" spans="1:14" ht="15" thickBot="1" x14ac:dyDescent="0.4">
      <c r="A20" s="62">
        <v>44502</v>
      </c>
      <c r="B20" s="61">
        <v>153.38</v>
      </c>
      <c r="C20" s="90"/>
      <c r="D20" s="89" t="s">
        <v>232</v>
      </c>
      <c r="E20" s="88">
        <f>SUM(E18:E19)</f>
        <v>909.85</v>
      </c>
      <c r="G20" s="99"/>
      <c r="J20" s="104" t="s">
        <v>295</v>
      </c>
      <c r="K20" s="57">
        <f>287.4-170.79</f>
        <v>116.60999999999999</v>
      </c>
      <c r="M20" s="64" t="s">
        <v>300</v>
      </c>
      <c r="N20" s="112">
        <f>B29</f>
        <v>60</v>
      </c>
    </row>
    <row r="21" spans="1:14" ht="15" thickBot="1" x14ac:dyDescent="0.4">
      <c r="A21" s="62">
        <v>44553</v>
      </c>
      <c r="B21" s="61">
        <v>78.11</v>
      </c>
      <c r="C21" s="90"/>
      <c r="D21" s="93"/>
      <c r="E21" s="93"/>
      <c r="M21" s="113"/>
      <c r="N21" s="114">
        <f>SUM(N17:N20)</f>
        <v>5068.0299999999988</v>
      </c>
    </row>
    <row r="22" spans="1:14" ht="15" thickBot="1" x14ac:dyDescent="0.4">
      <c r="A22" s="62">
        <v>44557</v>
      </c>
      <c r="B22" s="61">
        <v>106.18</v>
      </c>
      <c r="C22" s="90"/>
      <c r="D22" s="93"/>
      <c r="E22" s="93"/>
    </row>
    <row r="23" spans="1:14" ht="15" thickBot="1" x14ac:dyDescent="0.4">
      <c r="A23" s="87" t="s">
        <v>232</v>
      </c>
      <c r="B23" s="88">
        <f>SUM(B4:B22)</f>
        <v>1832.6099999999997</v>
      </c>
      <c r="C23" s="93"/>
    </row>
    <row r="24" spans="1:14" ht="15" thickBot="1" x14ac:dyDescent="0.4"/>
    <row r="25" spans="1:14" ht="15" thickBot="1" x14ac:dyDescent="0.4">
      <c r="A25" s="102" t="s">
        <v>236</v>
      </c>
      <c r="B25" s="103"/>
    </row>
    <row r="26" spans="1:14" x14ac:dyDescent="0.35">
      <c r="A26" s="64" t="s">
        <v>283</v>
      </c>
      <c r="B26" s="61">
        <v>20</v>
      </c>
    </row>
    <row r="27" spans="1:14" x14ac:dyDescent="0.35">
      <c r="A27" s="64" t="s">
        <v>293</v>
      </c>
      <c r="B27" s="61">
        <v>20</v>
      </c>
    </row>
    <row r="28" spans="1:14" ht="15" thickBot="1" x14ac:dyDescent="0.4">
      <c r="A28" s="64" t="s">
        <v>290</v>
      </c>
      <c r="B28" s="61">
        <v>20</v>
      </c>
    </row>
    <row r="29" spans="1:14" ht="15" thickBot="1" x14ac:dyDescent="0.4">
      <c r="A29" s="89" t="s">
        <v>232</v>
      </c>
      <c r="B29" s="88">
        <f>SUM(B26:B28)</f>
        <v>60</v>
      </c>
    </row>
  </sheetData>
  <mergeCells count="7">
    <mergeCell ref="M16:N16"/>
    <mergeCell ref="J3:K3"/>
    <mergeCell ref="G3:H3"/>
    <mergeCell ref="D3:E3"/>
    <mergeCell ref="A3:B3"/>
    <mergeCell ref="A25:B25"/>
    <mergeCell ref="D17:E17"/>
  </mergeCells>
  <pageMargins left="0.7" right="0.7" top="0.75" bottom="0.75" header="0.3" footer="0.3"/>
  <pageSetup scale="58"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Personal Info</vt:lpstr>
      <vt:lpstr>MPs</vt:lpstr>
      <vt:lpstr>VIPs</vt:lpstr>
      <vt:lpstr>FB Groups&amp;Chats</vt:lpstr>
      <vt:lpstr>Product Info</vt:lpstr>
      <vt:lpstr>Pass</vt:lpstr>
      <vt:lpstr>2020 Expenses</vt:lpstr>
      <vt:lpstr>2021 Expenses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piercerachel</dc:creator>
  <cp:lastModifiedBy>piercerachel</cp:lastModifiedBy>
  <cp:lastPrinted>2022-02-02T03:52:04Z</cp:lastPrinted>
  <dcterms:created xsi:type="dcterms:W3CDTF">2020-08-08T20:12:53Z</dcterms:created>
  <dcterms:modified xsi:type="dcterms:W3CDTF">2022-02-02T03:52:11Z</dcterms:modified>
</cp:coreProperties>
</file>