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5to semestre\Investigación de operaciones 1\tareas\proyecto final\"/>
    </mc:Choice>
  </mc:AlternateContent>
  <xr:revisionPtr revIDLastSave="0" documentId="13_ncr:1_{63BAB599-3663-4BB0-BCEA-C21F7F387F7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olver" sheetId="3" r:id="rId1"/>
    <sheet name="Solver (2)" sheetId="5" r:id="rId2"/>
    <sheet name="Solver (3)" sheetId="9" r:id="rId3"/>
    <sheet name="Informe de sensibilidad" sheetId="8" r:id="rId4"/>
    <sheet name="Relajamiento" sheetId="7" r:id="rId5"/>
  </sheets>
  <definedNames>
    <definedName name="solver_adj" localSheetId="4" hidden="1">Relajamiento!$D$85:$U$92,Relajamiento!$C$95:$C$102,Relajamiento!$C$105:$C$109</definedName>
    <definedName name="solver_adj" localSheetId="0" hidden="1">Solver!$D$85:$U$92,Solver!$C$95:$C$102,Solver!$C$105:$C$109</definedName>
    <definedName name="solver_adj" localSheetId="1" hidden="1">'Solver (2)'!$D$85:$U$92,'Solver (2)'!$C$95:$C$102,'Solver (2)'!$C$105:$C$109</definedName>
    <definedName name="solver_adj" localSheetId="2" hidden="1">'Solver (3)'!$D$85:$U$92,'Solver (3)'!$C$95:$C$102,'Solver (3)'!$C$105:$C$109</definedName>
    <definedName name="solver_cvg" localSheetId="4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4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4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4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4" hidden="1">Relajamiento!$B$122:$B$129</definedName>
    <definedName name="solver_lhs1" localSheetId="0" hidden="1">Solver!$B$122:$B$129</definedName>
    <definedName name="solver_lhs1" localSheetId="1" hidden="1">'Solver (2)'!$B$122:$B$129</definedName>
    <definedName name="solver_lhs1" localSheetId="2" hidden="1">'Solver (3)'!$B$122:$B$129</definedName>
    <definedName name="solver_lhs10" localSheetId="4" hidden="1">Relajamiento!$I$144</definedName>
    <definedName name="solver_lhs10" localSheetId="0" hidden="1">Solver!$I$144</definedName>
    <definedName name="solver_lhs10" localSheetId="1" hidden="1">'Solver (2)'!$I$144</definedName>
    <definedName name="solver_lhs10" localSheetId="2" hidden="1">'Solver (3)'!$I$144</definedName>
    <definedName name="solver_lhs11" localSheetId="4" hidden="1">Relajamiento!$I$145</definedName>
    <definedName name="solver_lhs11" localSheetId="0" hidden="1">Solver!$I$145</definedName>
    <definedName name="solver_lhs11" localSheetId="1" hidden="1">'Solver (2)'!$I$145</definedName>
    <definedName name="solver_lhs11" localSheetId="2" hidden="1">'Solver (3)'!$I$145</definedName>
    <definedName name="solver_lhs12" localSheetId="4" hidden="1">Relajamiento!$I$146</definedName>
    <definedName name="solver_lhs12" localSheetId="0" hidden="1">Solver!$I$146</definedName>
    <definedName name="solver_lhs12" localSheetId="1" hidden="1">'Solver (2)'!$I$146</definedName>
    <definedName name="solver_lhs12" localSheetId="2" hidden="1">'Solver (3)'!$I$146</definedName>
    <definedName name="solver_lhs13" localSheetId="4" hidden="1">Relajamiento!$I$147</definedName>
    <definedName name="solver_lhs13" localSheetId="0" hidden="1">Solver!$I$147</definedName>
    <definedName name="solver_lhs13" localSheetId="1" hidden="1">'Solver (2)'!$I$147</definedName>
    <definedName name="solver_lhs13" localSheetId="2" hidden="1">'Solver (3)'!$I$147</definedName>
    <definedName name="solver_lhs14" localSheetId="4" hidden="1">Relajamiento!$I$148</definedName>
    <definedName name="solver_lhs14" localSheetId="0" hidden="1">Solver!$I$148</definedName>
    <definedName name="solver_lhs14" localSheetId="1" hidden="1">'Solver (2)'!$I$148</definedName>
    <definedName name="solver_lhs14" localSheetId="2" hidden="1">'Solver (3)'!$I$148</definedName>
    <definedName name="solver_lhs15" localSheetId="4" hidden="1">Relajamiento!$I$149</definedName>
    <definedName name="solver_lhs15" localSheetId="0" hidden="1">Solver!$I$149</definedName>
    <definedName name="solver_lhs15" localSheetId="1" hidden="1">'Solver (2)'!$I$149</definedName>
    <definedName name="solver_lhs15" localSheetId="2" hidden="1">'Solver (3)'!$I$149</definedName>
    <definedName name="solver_lhs16" localSheetId="4" hidden="1">Relajamiento!$I$150</definedName>
    <definedName name="solver_lhs16" localSheetId="0" hidden="1">Solver!$I$150</definedName>
    <definedName name="solver_lhs16" localSheetId="1" hidden="1">'Solver (2)'!$I$150</definedName>
    <definedName name="solver_lhs16" localSheetId="2" hidden="1">'Solver (3)'!$I$150</definedName>
    <definedName name="solver_lhs17" localSheetId="4" hidden="1">Relajamiento!$I$151</definedName>
    <definedName name="solver_lhs17" localSheetId="0" hidden="1">Solver!$I$151</definedName>
    <definedName name="solver_lhs17" localSheetId="1" hidden="1">'Solver (2)'!$I$151</definedName>
    <definedName name="solver_lhs17" localSheetId="2" hidden="1">'Solver (3)'!$I$151</definedName>
    <definedName name="solver_lhs18" localSheetId="4" hidden="1">Relajamiento!$M$133:$M$135</definedName>
    <definedName name="solver_lhs18" localSheetId="0" hidden="1">Solver!$M$133:$M$135</definedName>
    <definedName name="solver_lhs18" localSheetId="1" hidden="1">'Solver (2)'!$M$133:$M$135</definedName>
    <definedName name="solver_lhs18" localSheetId="2" hidden="1">'Solver (3)'!$M$133:$M$135</definedName>
    <definedName name="solver_lhs19" localSheetId="4" hidden="1">Relajamiento!$M$138:$M$140</definedName>
    <definedName name="solver_lhs19" localSheetId="0" hidden="1">Solver!$M$138:$M$140</definedName>
    <definedName name="solver_lhs19" localSheetId="1" hidden="1">'Solver (2)'!$M$138:$M$140</definedName>
    <definedName name="solver_lhs19" localSheetId="2" hidden="1">'Solver (3)'!$M$138:$M$140</definedName>
    <definedName name="solver_lhs2" localSheetId="4" hidden="1">Relajamiento!$B$144:$B$148</definedName>
    <definedName name="solver_lhs2" localSheetId="0" hidden="1">Solver!$B$144:$B$148</definedName>
    <definedName name="solver_lhs2" localSheetId="1" hidden="1">'Solver (2)'!$B$144:$B$148</definedName>
    <definedName name="solver_lhs2" localSheetId="2" hidden="1">'Solver (3)'!$B$144:$B$148</definedName>
    <definedName name="solver_lhs20" localSheetId="4" hidden="1">Relajamiento!$M$138:$M$140</definedName>
    <definedName name="solver_lhs20" localSheetId="0" hidden="1">Solver!$M$138:$M$140</definedName>
    <definedName name="solver_lhs20" localSheetId="1" hidden="1">'Solver (2)'!$M$138:$M$140</definedName>
    <definedName name="solver_lhs20" localSheetId="2" hidden="1">'Solver (3)'!$M$138:$M$140</definedName>
    <definedName name="solver_lhs21" localSheetId="4" hidden="1">Relajamiento!$M$138:$M$140</definedName>
    <definedName name="solver_lhs21" localSheetId="0" hidden="1">Solver!$M$138:$M$140</definedName>
    <definedName name="solver_lhs21" localSheetId="1" hidden="1">'Solver (2)'!$M$138:$M$140</definedName>
    <definedName name="solver_lhs21" localSheetId="2" hidden="1">'Solver (3)'!$M$138:$M$140</definedName>
    <definedName name="solver_lhs22" localSheetId="4" hidden="1">Relajamiento!$C$95:$C$102</definedName>
    <definedName name="solver_lhs22" localSheetId="0" hidden="1">Solver!$C$95:$C$102</definedName>
    <definedName name="solver_lhs22" localSheetId="1" hidden="1">'Solver (2)'!$C$95:$C$102</definedName>
    <definedName name="solver_lhs22" localSheetId="2" hidden="1">'Solver (3)'!$C$95:$C$102</definedName>
    <definedName name="solver_lhs23" localSheetId="4" hidden="1">Relajamiento!$H$133</definedName>
    <definedName name="solver_lhs23" localSheetId="0" hidden="1">Solver!$H$133</definedName>
    <definedName name="solver_lhs23" localSheetId="1" hidden="1">'Solver (2)'!$H$133</definedName>
    <definedName name="solver_lhs23" localSheetId="2" hidden="1">'Solver (3)'!$H$133</definedName>
    <definedName name="solver_lhs24" localSheetId="4" hidden="1">Relajamiento!$H$134</definedName>
    <definedName name="solver_lhs24" localSheetId="0" hidden="1">Solver!$H$134</definedName>
    <definedName name="solver_lhs24" localSheetId="1" hidden="1">'Solver (2)'!$H$134</definedName>
    <definedName name="solver_lhs24" localSheetId="2" hidden="1">'Solver (3)'!$H$134</definedName>
    <definedName name="solver_lhs25" localSheetId="4" hidden="1">Relajamiento!$H$135</definedName>
    <definedName name="solver_lhs25" localSheetId="0" hidden="1">Solver!$H$135</definedName>
    <definedName name="solver_lhs25" localSheetId="1" hidden="1">'Solver (2)'!$H$135</definedName>
    <definedName name="solver_lhs25" localSheetId="2" hidden="1">'Solver (3)'!$H$135</definedName>
    <definedName name="solver_lhs26" localSheetId="4" hidden="1">Relajamiento!$H$138</definedName>
    <definedName name="solver_lhs26" localSheetId="0" hidden="1">Solver!$H$138</definedName>
    <definedName name="solver_lhs26" localSheetId="1" hidden="1">'Solver (2)'!$H$138</definedName>
    <definedName name="solver_lhs26" localSheetId="2" hidden="1">'Solver (3)'!$H$138</definedName>
    <definedName name="solver_lhs27" localSheetId="4" hidden="1">Relajamiento!$H$139</definedName>
    <definedName name="solver_lhs27" localSheetId="0" hidden="1">Solver!$H$139</definedName>
    <definedName name="solver_lhs27" localSheetId="1" hidden="1">'Solver (2)'!$H$139</definedName>
    <definedName name="solver_lhs27" localSheetId="2" hidden="1">'Solver (3)'!$H$139</definedName>
    <definedName name="solver_lhs28" localSheetId="4" hidden="1">Relajamiento!$H$140</definedName>
    <definedName name="solver_lhs28" localSheetId="0" hidden="1">Solver!$H$140</definedName>
    <definedName name="solver_lhs28" localSheetId="1" hidden="1">'Solver (2)'!$H$140</definedName>
    <definedName name="solver_lhs28" localSheetId="2" hidden="1">'Solver (3)'!$H$140</definedName>
    <definedName name="solver_lhs29" localSheetId="4" hidden="1">Relajamiento!$I$144</definedName>
    <definedName name="solver_lhs29" localSheetId="0" hidden="1">Solver!$I$144</definedName>
    <definedName name="solver_lhs29" localSheetId="1" hidden="1">'Solver (2)'!$I$144</definedName>
    <definedName name="solver_lhs29" localSheetId="2" hidden="1">'Solver (3)'!$I$144</definedName>
    <definedName name="solver_lhs3" localSheetId="4" hidden="1">Relajamiento!$B$150</definedName>
    <definedName name="solver_lhs3" localSheetId="0" hidden="1">Solver!$B$150</definedName>
    <definedName name="solver_lhs3" localSheetId="1" hidden="1">'Solver (2)'!$B$150</definedName>
    <definedName name="solver_lhs3" localSheetId="2" hidden="1">'Solver (3)'!$B$150</definedName>
    <definedName name="solver_lhs30" localSheetId="4" hidden="1">Relajamiento!$I$145</definedName>
    <definedName name="solver_lhs30" localSheetId="0" hidden="1">Solver!$I$145</definedName>
    <definedName name="solver_lhs30" localSheetId="1" hidden="1">'Solver (2)'!$I$145</definedName>
    <definedName name="solver_lhs30" localSheetId="2" hidden="1">'Solver (3)'!$I$145</definedName>
    <definedName name="solver_lhs31" localSheetId="4" hidden="1">Relajamiento!$I$146</definedName>
    <definedName name="solver_lhs31" localSheetId="0" hidden="1">Solver!$I$146</definedName>
    <definedName name="solver_lhs31" localSheetId="1" hidden="1">'Solver (2)'!$I$146</definedName>
    <definedName name="solver_lhs31" localSheetId="2" hidden="1">'Solver (3)'!$I$146</definedName>
    <definedName name="solver_lhs32" localSheetId="4" hidden="1">Relajamiento!$I$147</definedName>
    <definedName name="solver_lhs32" localSheetId="0" hidden="1">Solver!$I$147</definedName>
    <definedName name="solver_lhs32" localSheetId="1" hidden="1">'Solver (2)'!$I$147</definedName>
    <definedName name="solver_lhs32" localSheetId="2" hidden="1">'Solver (3)'!$I$147</definedName>
    <definedName name="solver_lhs33" localSheetId="4" hidden="1">Relajamiento!$I$148</definedName>
    <definedName name="solver_lhs33" localSheetId="0" hidden="1">Solver!$I$148</definedName>
    <definedName name="solver_lhs33" localSheetId="1" hidden="1">'Solver (2)'!$I$148</definedName>
    <definedName name="solver_lhs33" localSheetId="2" hidden="1">'Solver (3)'!$I$148</definedName>
    <definedName name="solver_lhs34" localSheetId="4" hidden="1">Relajamiento!$I$149</definedName>
    <definedName name="solver_lhs34" localSheetId="0" hidden="1">Solver!$I$149</definedName>
    <definedName name="solver_lhs34" localSheetId="1" hidden="1">'Solver (2)'!$I$149</definedName>
    <definedName name="solver_lhs34" localSheetId="2" hidden="1">'Solver (3)'!$I$149</definedName>
    <definedName name="solver_lhs35" localSheetId="4" hidden="1">Relajamiento!$I$150</definedName>
    <definedName name="solver_lhs35" localSheetId="0" hidden="1">Solver!$I$150</definedName>
    <definedName name="solver_lhs35" localSheetId="1" hidden="1">'Solver (2)'!$I$150</definedName>
    <definedName name="solver_lhs35" localSheetId="2" hidden="1">'Solver (3)'!$I$150</definedName>
    <definedName name="solver_lhs36" localSheetId="4" hidden="1">Relajamiento!$I$151</definedName>
    <definedName name="solver_lhs36" localSheetId="0" hidden="1">Solver!$I$151</definedName>
    <definedName name="solver_lhs36" localSheetId="1" hidden="1">'Solver (2)'!$I$151</definedName>
    <definedName name="solver_lhs36" localSheetId="2" hidden="1">'Solver (3)'!$I$151</definedName>
    <definedName name="solver_lhs37" localSheetId="4" hidden="1">Relajamiento!$M$133</definedName>
    <definedName name="solver_lhs37" localSheetId="0" hidden="1">Solver!$M$133</definedName>
    <definedName name="solver_lhs37" localSheetId="1" hidden="1">'Solver (2)'!$M$133</definedName>
    <definedName name="solver_lhs37" localSheetId="2" hidden="1">'Solver (3)'!$M$133</definedName>
    <definedName name="solver_lhs38" localSheetId="4" hidden="1">Relajamiento!$M$134</definedName>
    <definedName name="solver_lhs38" localSheetId="0" hidden="1">Solver!$M$134</definedName>
    <definedName name="solver_lhs38" localSheetId="1" hidden="1">'Solver (2)'!$M$134</definedName>
    <definedName name="solver_lhs38" localSheetId="2" hidden="1">'Solver (3)'!$M$134</definedName>
    <definedName name="solver_lhs39" localSheetId="4" hidden="1">Relajamiento!$M$135</definedName>
    <definedName name="solver_lhs39" localSheetId="0" hidden="1">Solver!$M$135</definedName>
    <definedName name="solver_lhs39" localSheetId="1" hidden="1">'Solver (2)'!$M$135</definedName>
    <definedName name="solver_lhs39" localSheetId="2" hidden="1">'Solver (3)'!$M$135</definedName>
    <definedName name="solver_lhs4" localSheetId="4" hidden="1">Relajamiento!$C$105:$C$109</definedName>
    <definedName name="solver_lhs4" localSheetId="0" hidden="1">Solver!$C$105:$C$109</definedName>
    <definedName name="solver_lhs4" localSheetId="1" hidden="1">'Solver (2)'!$C$105:$C$109</definedName>
    <definedName name="solver_lhs4" localSheetId="2" hidden="1">'Solver (3)'!$C$105:$C$109</definedName>
    <definedName name="solver_lhs40" localSheetId="4" hidden="1">Relajamiento!$M$138</definedName>
    <definedName name="solver_lhs40" localSheetId="0" hidden="1">Solver!$M$138</definedName>
    <definedName name="solver_lhs40" localSheetId="1" hidden="1">'Solver (2)'!$M$138</definedName>
    <definedName name="solver_lhs40" localSheetId="2" hidden="1">'Solver (3)'!$M$138</definedName>
    <definedName name="solver_lhs41" localSheetId="4" hidden="1">Relajamiento!$M$139</definedName>
    <definedName name="solver_lhs41" localSheetId="0" hidden="1">Solver!$M$139</definedName>
    <definedName name="solver_lhs41" localSheetId="1" hidden="1">'Solver (2)'!$M$139</definedName>
    <definedName name="solver_lhs41" localSheetId="2" hidden="1">'Solver (3)'!$M$139</definedName>
    <definedName name="solver_lhs42" localSheetId="4" hidden="1">Relajamiento!$M$140</definedName>
    <definedName name="solver_lhs42" localSheetId="0" hidden="1">Solver!$M$140</definedName>
    <definedName name="solver_lhs42" localSheetId="1" hidden="1">'Solver (2)'!$M$140</definedName>
    <definedName name="solver_lhs42" localSheetId="2" hidden="1">'Solver (3)'!$M$140</definedName>
    <definedName name="solver_lhs43" localSheetId="4" hidden="1">Relajamiento!$H$134</definedName>
    <definedName name="solver_lhs43" localSheetId="0" hidden="1">Solver!$H$134</definedName>
    <definedName name="solver_lhs43" localSheetId="1" hidden="1">'Solver (2)'!$H$134</definedName>
    <definedName name="solver_lhs43" localSheetId="2" hidden="1">'Solver (3)'!$H$134</definedName>
    <definedName name="solver_lhs44" localSheetId="4" hidden="1">Relajamiento!$H$135</definedName>
    <definedName name="solver_lhs44" localSheetId="0" hidden="1">Solver!$H$135</definedName>
    <definedName name="solver_lhs44" localSheetId="1" hidden="1">'Solver (2)'!$H$135</definedName>
    <definedName name="solver_lhs44" localSheetId="2" hidden="1">'Solver (3)'!$H$135</definedName>
    <definedName name="solver_lhs45" localSheetId="4" hidden="1">Relajamiento!$H$138</definedName>
    <definedName name="solver_lhs45" localSheetId="0" hidden="1">Solver!$H$138</definedName>
    <definedName name="solver_lhs45" localSheetId="1" hidden="1">'Solver (2)'!$H$138</definedName>
    <definedName name="solver_lhs45" localSheetId="2" hidden="1">'Solver (3)'!$H$138</definedName>
    <definedName name="solver_lhs46" localSheetId="4" hidden="1">Relajamiento!$H$139</definedName>
    <definedName name="solver_lhs46" localSheetId="0" hidden="1">Solver!$H$139</definedName>
    <definedName name="solver_lhs46" localSheetId="1" hidden="1">'Solver (2)'!$H$139</definedName>
    <definedName name="solver_lhs46" localSheetId="2" hidden="1">'Solver (3)'!$H$139</definedName>
    <definedName name="solver_lhs47" localSheetId="4" hidden="1">Relajamiento!$H$140</definedName>
    <definedName name="solver_lhs47" localSheetId="0" hidden="1">Solver!$H$140</definedName>
    <definedName name="solver_lhs47" localSheetId="1" hidden="1">'Solver (2)'!$H$140</definedName>
    <definedName name="solver_lhs47" localSheetId="2" hidden="1">'Solver (3)'!$H$140</definedName>
    <definedName name="solver_lhs48" localSheetId="4" hidden="1">Relajamiento!$M$133</definedName>
    <definedName name="solver_lhs48" localSheetId="0" hidden="1">Solver!$M$133</definedName>
    <definedName name="solver_lhs48" localSheetId="1" hidden="1">'Solver (2)'!$M$133</definedName>
    <definedName name="solver_lhs48" localSheetId="2" hidden="1">'Solver (3)'!$M$133</definedName>
    <definedName name="solver_lhs49" localSheetId="4" hidden="1">Relajamiento!$M$134</definedName>
    <definedName name="solver_lhs49" localSheetId="0" hidden="1">Solver!$M$134</definedName>
    <definedName name="solver_lhs49" localSheetId="1" hidden="1">'Solver (2)'!$M$134</definedName>
    <definedName name="solver_lhs49" localSheetId="2" hidden="1">'Solver (3)'!$M$134</definedName>
    <definedName name="solver_lhs5" localSheetId="4" hidden="1">Relajamiento!$C$133:$C$135</definedName>
    <definedName name="solver_lhs5" localSheetId="0" hidden="1">Solver!$C$133:$C$135</definedName>
    <definedName name="solver_lhs5" localSheetId="1" hidden="1">'Solver (2)'!$C$133:$C$135</definedName>
    <definedName name="solver_lhs5" localSheetId="2" hidden="1">'Solver (3)'!$C$133:$C$135</definedName>
    <definedName name="solver_lhs50" localSheetId="4" hidden="1">Relajamiento!$M$135</definedName>
    <definedName name="solver_lhs50" localSheetId="0" hidden="1">Solver!$M$135</definedName>
    <definedName name="solver_lhs50" localSheetId="1" hidden="1">'Solver (2)'!$M$135</definedName>
    <definedName name="solver_lhs50" localSheetId="2" hidden="1">'Solver (3)'!$M$135</definedName>
    <definedName name="solver_lhs51" localSheetId="4" hidden="1">Relajamiento!$M$138</definedName>
    <definedName name="solver_lhs51" localSheetId="0" hidden="1">Solver!$M$138</definedName>
    <definedName name="solver_lhs51" localSheetId="1" hidden="1">'Solver (2)'!$M$138</definedName>
    <definedName name="solver_lhs51" localSheetId="2" hidden="1">'Solver (3)'!$M$138</definedName>
    <definedName name="solver_lhs52" localSheetId="4" hidden="1">Relajamiento!$M$139</definedName>
    <definedName name="solver_lhs52" localSheetId="0" hidden="1">Solver!$M$139</definedName>
    <definedName name="solver_lhs52" localSheetId="1" hidden="1">'Solver (2)'!$M$139</definedName>
    <definedName name="solver_lhs52" localSheetId="2" hidden="1">'Solver (3)'!$M$139</definedName>
    <definedName name="solver_lhs53" localSheetId="4" hidden="1">Relajamiento!$M$140</definedName>
    <definedName name="solver_lhs53" localSheetId="0" hidden="1">Solver!$M$140</definedName>
    <definedName name="solver_lhs53" localSheetId="1" hidden="1">'Solver (2)'!$M$140</definedName>
    <definedName name="solver_lhs53" localSheetId="2" hidden="1">'Solver (3)'!$M$140</definedName>
    <definedName name="solver_lhs6" localSheetId="4" hidden="1">Relajamiento!$C$138:$C$140</definedName>
    <definedName name="solver_lhs6" localSheetId="0" hidden="1">Solver!$C$138:$C$140</definedName>
    <definedName name="solver_lhs6" localSheetId="1" hidden="1">'Solver (2)'!$C$138:$C$140</definedName>
    <definedName name="solver_lhs6" localSheetId="2" hidden="1">'Solver (3)'!$C$138:$C$140</definedName>
    <definedName name="solver_lhs7" localSheetId="4" hidden="1">Relajamiento!$C$95:$C$102</definedName>
    <definedName name="solver_lhs7" localSheetId="0" hidden="1">Solver!$C$95:$C$102</definedName>
    <definedName name="solver_lhs7" localSheetId="1" hidden="1">'Solver (2)'!$C$95:$C$102</definedName>
    <definedName name="solver_lhs7" localSheetId="2" hidden="1">'Solver (3)'!$C$95:$C$102</definedName>
    <definedName name="solver_lhs8" localSheetId="4" hidden="1">Relajamiento!$H$133:$H$135</definedName>
    <definedName name="solver_lhs8" localSheetId="0" hidden="1">Solver!$H$133:$H$135</definedName>
    <definedName name="solver_lhs8" localSheetId="1" hidden="1">'Solver (2)'!$H$133:$H$135</definedName>
    <definedName name="solver_lhs8" localSheetId="2" hidden="1">'Solver (3)'!$H$133:$H$135</definedName>
    <definedName name="solver_lhs9" localSheetId="4" hidden="1">Relajamiento!$H$138:$H$140</definedName>
    <definedName name="solver_lhs9" localSheetId="0" hidden="1">Solver!$H$138:$H$140</definedName>
    <definedName name="solver_lhs9" localSheetId="1" hidden="1">'Solver (2)'!$H$138:$H$140</definedName>
    <definedName name="solver_lhs9" localSheetId="2" hidden="1">'Solver (3)'!$H$138:$H$140</definedName>
    <definedName name="solver_mip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4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4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4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4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4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4" hidden="1">19</definedName>
    <definedName name="solver_num" localSheetId="0" hidden="1">19</definedName>
    <definedName name="solver_num" localSheetId="1" hidden="1">19</definedName>
    <definedName name="solver_num" localSheetId="2" hidden="1">19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4" hidden="1">Relajamiento!$E$114</definedName>
    <definedName name="solver_opt" localSheetId="0" hidden="1">Solver!$E$114</definedName>
    <definedName name="solver_opt" localSheetId="1" hidden="1">'Solver (2)'!$E$114</definedName>
    <definedName name="solver_opt" localSheetId="2" hidden="1">'Solver (3)'!$E$114</definedName>
    <definedName name="solver_pre" localSheetId="4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4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4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0" localSheetId="4" hidden="1">1</definedName>
    <definedName name="solver_rel10" localSheetId="0" hidden="1">1</definedName>
    <definedName name="solver_rel10" localSheetId="1" hidden="1">1</definedName>
    <definedName name="solver_rel10" localSheetId="2" hidden="1">1</definedName>
    <definedName name="solver_rel11" localSheetId="4" hidden="1">1</definedName>
    <definedName name="solver_rel11" localSheetId="0" hidden="1">1</definedName>
    <definedName name="solver_rel11" localSheetId="1" hidden="1">1</definedName>
    <definedName name="solver_rel11" localSheetId="2" hidden="1">1</definedName>
    <definedName name="solver_rel12" localSheetId="4" hidden="1">1</definedName>
    <definedName name="solver_rel12" localSheetId="0" hidden="1">1</definedName>
    <definedName name="solver_rel12" localSheetId="1" hidden="1">1</definedName>
    <definedName name="solver_rel12" localSheetId="2" hidden="1">1</definedName>
    <definedName name="solver_rel13" localSheetId="4" hidden="1">1</definedName>
    <definedName name="solver_rel13" localSheetId="0" hidden="1">1</definedName>
    <definedName name="solver_rel13" localSheetId="1" hidden="1">1</definedName>
    <definedName name="solver_rel13" localSheetId="2" hidden="1">1</definedName>
    <definedName name="solver_rel14" localSheetId="4" hidden="1">1</definedName>
    <definedName name="solver_rel14" localSheetId="0" hidden="1">1</definedName>
    <definedName name="solver_rel14" localSheetId="1" hidden="1">1</definedName>
    <definedName name="solver_rel14" localSheetId="2" hidden="1">1</definedName>
    <definedName name="solver_rel15" localSheetId="4" hidden="1">1</definedName>
    <definedName name="solver_rel15" localSheetId="0" hidden="1">1</definedName>
    <definedName name="solver_rel15" localSheetId="1" hidden="1">1</definedName>
    <definedName name="solver_rel15" localSheetId="2" hidden="1">1</definedName>
    <definedName name="solver_rel16" localSheetId="4" hidden="1">1</definedName>
    <definedName name="solver_rel16" localSheetId="0" hidden="1">1</definedName>
    <definedName name="solver_rel16" localSheetId="1" hidden="1">1</definedName>
    <definedName name="solver_rel16" localSheetId="2" hidden="1">1</definedName>
    <definedName name="solver_rel17" localSheetId="4" hidden="1">1</definedName>
    <definedName name="solver_rel17" localSheetId="0" hidden="1">1</definedName>
    <definedName name="solver_rel17" localSheetId="1" hidden="1">1</definedName>
    <definedName name="solver_rel17" localSheetId="2" hidden="1">1</definedName>
    <definedName name="solver_rel18" localSheetId="4" hidden="1">2</definedName>
    <definedName name="solver_rel18" localSheetId="0" hidden="1">2</definedName>
    <definedName name="solver_rel18" localSheetId="1" hidden="1">2</definedName>
    <definedName name="solver_rel18" localSheetId="2" hidden="1">2</definedName>
    <definedName name="solver_rel19" localSheetId="4" hidden="1">2</definedName>
    <definedName name="solver_rel19" localSheetId="0" hidden="1">2</definedName>
    <definedName name="solver_rel19" localSheetId="1" hidden="1">2</definedName>
    <definedName name="solver_rel19" localSheetId="2" hidden="1">2</definedName>
    <definedName name="solver_rel2" localSheetId="4" hidden="1">1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0" localSheetId="4" hidden="1">2</definedName>
    <definedName name="solver_rel20" localSheetId="0" hidden="1">2</definedName>
    <definedName name="solver_rel20" localSheetId="1" hidden="1">2</definedName>
    <definedName name="solver_rel20" localSheetId="2" hidden="1">2</definedName>
    <definedName name="solver_rel21" localSheetId="4" hidden="1">2</definedName>
    <definedName name="solver_rel21" localSheetId="0" hidden="1">2</definedName>
    <definedName name="solver_rel21" localSheetId="1" hidden="1">2</definedName>
    <definedName name="solver_rel21" localSheetId="2" hidden="1">2</definedName>
    <definedName name="solver_rel22" localSheetId="4" hidden="1">5</definedName>
    <definedName name="solver_rel22" localSheetId="0" hidden="1">5</definedName>
    <definedName name="solver_rel22" localSheetId="1" hidden="1">5</definedName>
    <definedName name="solver_rel22" localSheetId="2" hidden="1">5</definedName>
    <definedName name="solver_rel23" localSheetId="4" hidden="1">2</definedName>
    <definedName name="solver_rel23" localSheetId="0" hidden="1">2</definedName>
    <definedName name="solver_rel23" localSheetId="1" hidden="1">2</definedName>
    <definedName name="solver_rel23" localSheetId="2" hidden="1">2</definedName>
    <definedName name="solver_rel24" localSheetId="4" hidden="1">2</definedName>
    <definedName name="solver_rel24" localSheetId="0" hidden="1">2</definedName>
    <definedName name="solver_rel24" localSheetId="1" hidden="1">2</definedName>
    <definedName name="solver_rel24" localSheetId="2" hidden="1">2</definedName>
    <definedName name="solver_rel25" localSheetId="4" hidden="1">2</definedName>
    <definedName name="solver_rel25" localSheetId="0" hidden="1">2</definedName>
    <definedName name="solver_rel25" localSheetId="1" hidden="1">2</definedName>
    <definedName name="solver_rel25" localSheetId="2" hidden="1">2</definedName>
    <definedName name="solver_rel26" localSheetId="4" hidden="1">2</definedName>
    <definedName name="solver_rel26" localSheetId="0" hidden="1">2</definedName>
    <definedName name="solver_rel26" localSheetId="1" hidden="1">2</definedName>
    <definedName name="solver_rel26" localSheetId="2" hidden="1">2</definedName>
    <definedName name="solver_rel27" localSheetId="4" hidden="1">2</definedName>
    <definedName name="solver_rel27" localSheetId="0" hidden="1">2</definedName>
    <definedName name="solver_rel27" localSheetId="1" hidden="1">2</definedName>
    <definedName name="solver_rel27" localSheetId="2" hidden="1">2</definedName>
    <definedName name="solver_rel28" localSheetId="4" hidden="1">2</definedName>
    <definedName name="solver_rel28" localSheetId="0" hidden="1">2</definedName>
    <definedName name="solver_rel28" localSheetId="1" hidden="1">2</definedName>
    <definedName name="solver_rel28" localSheetId="2" hidden="1">2</definedName>
    <definedName name="solver_rel29" localSheetId="4" hidden="1">1</definedName>
    <definedName name="solver_rel29" localSheetId="0" hidden="1">1</definedName>
    <definedName name="solver_rel29" localSheetId="1" hidden="1">1</definedName>
    <definedName name="solver_rel29" localSheetId="2" hidden="1">1</definedName>
    <definedName name="solver_rel3" localSheetId="4" hidden="1">1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0" localSheetId="4" hidden="1">1</definedName>
    <definedName name="solver_rel30" localSheetId="0" hidden="1">1</definedName>
    <definedName name="solver_rel30" localSheetId="1" hidden="1">1</definedName>
    <definedName name="solver_rel30" localSheetId="2" hidden="1">1</definedName>
    <definedName name="solver_rel31" localSheetId="4" hidden="1">1</definedName>
    <definedName name="solver_rel31" localSheetId="0" hidden="1">1</definedName>
    <definedName name="solver_rel31" localSheetId="1" hidden="1">1</definedName>
    <definedName name="solver_rel31" localSheetId="2" hidden="1">1</definedName>
    <definedName name="solver_rel32" localSheetId="4" hidden="1">1</definedName>
    <definedName name="solver_rel32" localSheetId="0" hidden="1">1</definedName>
    <definedName name="solver_rel32" localSheetId="1" hidden="1">1</definedName>
    <definedName name="solver_rel32" localSheetId="2" hidden="1">1</definedName>
    <definedName name="solver_rel33" localSheetId="4" hidden="1">1</definedName>
    <definedName name="solver_rel33" localSheetId="0" hidden="1">1</definedName>
    <definedName name="solver_rel33" localSheetId="1" hidden="1">1</definedName>
    <definedName name="solver_rel33" localSheetId="2" hidden="1">1</definedName>
    <definedName name="solver_rel34" localSheetId="4" hidden="1">1</definedName>
    <definedName name="solver_rel34" localSheetId="0" hidden="1">1</definedName>
    <definedName name="solver_rel34" localSheetId="1" hidden="1">1</definedName>
    <definedName name="solver_rel34" localSheetId="2" hidden="1">1</definedName>
    <definedName name="solver_rel35" localSheetId="4" hidden="1">1</definedName>
    <definedName name="solver_rel35" localSheetId="0" hidden="1">1</definedName>
    <definedName name="solver_rel35" localSheetId="1" hidden="1">1</definedName>
    <definedName name="solver_rel35" localSheetId="2" hidden="1">1</definedName>
    <definedName name="solver_rel36" localSheetId="4" hidden="1">1</definedName>
    <definedName name="solver_rel36" localSheetId="0" hidden="1">1</definedName>
    <definedName name="solver_rel36" localSheetId="1" hidden="1">1</definedName>
    <definedName name="solver_rel36" localSheetId="2" hidden="1">1</definedName>
    <definedName name="solver_rel37" localSheetId="4" hidden="1">2</definedName>
    <definedName name="solver_rel37" localSheetId="0" hidden="1">2</definedName>
    <definedName name="solver_rel37" localSheetId="1" hidden="1">2</definedName>
    <definedName name="solver_rel37" localSheetId="2" hidden="1">2</definedName>
    <definedName name="solver_rel38" localSheetId="4" hidden="1">2</definedName>
    <definedName name="solver_rel38" localSheetId="0" hidden="1">2</definedName>
    <definedName name="solver_rel38" localSheetId="1" hidden="1">2</definedName>
    <definedName name="solver_rel38" localSheetId="2" hidden="1">2</definedName>
    <definedName name="solver_rel39" localSheetId="4" hidden="1">2</definedName>
    <definedName name="solver_rel39" localSheetId="0" hidden="1">2</definedName>
    <definedName name="solver_rel39" localSheetId="1" hidden="1">2</definedName>
    <definedName name="solver_rel39" localSheetId="2" hidden="1">2</definedName>
    <definedName name="solver_rel4" localSheetId="4" hidden="1">1</definedName>
    <definedName name="solver_rel4" localSheetId="0" hidden="1">5</definedName>
    <definedName name="solver_rel4" localSheetId="1" hidden="1">5</definedName>
    <definedName name="solver_rel4" localSheetId="2" hidden="1">5</definedName>
    <definedName name="solver_rel40" localSheetId="4" hidden="1">2</definedName>
    <definedName name="solver_rel40" localSheetId="0" hidden="1">2</definedName>
    <definedName name="solver_rel40" localSheetId="1" hidden="1">2</definedName>
    <definedName name="solver_rel40" localSheetId="2" hidden="1">2</definedName>
    <definedName name="solver_rel41" localSheetId="4" hidden="1">2</definedName>
    <definedName name="solver_rel41" localSheetId="0" hidden="1">2</definedName>
    <definedName name="solver_rel41" localSheetId="1" hidden="1">2</definedName>
    <definedName name="solver_rel41" localSheetId="2" hidden="1">2</definedName>
    <definedName name="solver_rel42" localSheetId="4" hidden="1">2</definedName>
    <definedName name="solver_rel42" localSheetId="0" hidden="1">2</definedName>
    <definedName name="solver_rel42" localSheetId="1" hidden="1">2</definedName>
    <definedName name="solver_rel42" localSheetId="2" hidden="1">2</definedName>
    <definedName name="solver_rel43" localSheetId="4" hidden="1">2</definedName>
    <definedName name="solver_rel43" localSheetId="0" hidden="1">2</definedName>
    <definedName name="solver_rel43" localSheetId="1" hidden="1">2</definedName>
    <definedName name="solver_rel43" localSheetId="2" hidden="1">2</definedName>
    <definedName name="solver_rel44" localSheetId="4" hidden="1">2</definedName>
    <definedName name="solver_rel44" localSheetId="0" hidden="1">2</definedName>
    <definedName name="solver_rel44" localSheetId="1" hidden="1">2</definedName>
    <definedName name="solver_rel44" localSheetId="2" hidden="1">2</definedName>
    <definedName name="solver_rel45" localSheetId="4" hidden="1">2</definedName>
    <definedName name="solver_rel45" localSheetId="0" hidden="1">2</definedName>
    <definedName name="solver_rel45" localSheetId="1" hidden="1">2</definedName>
    <definedName name="solver_rel45" localSheetId="2" hidden="1">2</definedName>
    <definedName name="solver_rel46" localSheetId="4" hidden="1">2</definedName>
    <definedName name="solver_rel46" localSheetId="0" hidden="1">2</definedName>
    <definedName name="solver_rel46" localSheetId="1" hidden="1">2</definedName>
    <definedName name="solver_rel46" localSheetId="2" hidden="1">2</definedName>
    <definedName name="solver_rel47" localSheetId="4" hidden="1">2</definedName>
    <definedName name="solver_rel47" localSheetId="0" hidden="1">2</definedName>
    <definedName name="solver_rel47" localSheetId="1" hidden="1">2</definedName>
    <definedName name="solver_rel47" localSheetId="2" hidden="1">2</definedName>
    <definedName name="solver_rel48" localSheetId="4" hidden="1">2</definedName>
    <definedName name="solver_rel48" localSheetId="0" hidden="1">2</definedName>
    <definedName name="solver_rel48" localSheetId="1" hidden="1">2</definedName>
    <definedName name="solver_rel48" localSheetId="2" hidden="1">2</definedName>
    <definedName name="solver_rel49" localSheetId="4" hidden="1">2</definedName>
    <definedName name="solver_rel49" localSheetId="0" hidden="1">2</definedName>
    <definedName name="solver_rel49" localSheetId="1" hidden="1">2</definedName>
    <definedName name="solver_rel49" localSheetId="2" hidden="1">2</definedName>
    <definedName name="solver_rel5" localSheetId="4" hidden="1">2</definedName>
    <definedName name="solver_rel5" localSheetId="0" hidden="1">2</definedName>
    <definedName name="solver_rel5" localSheetId="1" hidden="1">2</definedName>
    <definedName name="solver_rel5" localSheetId="2" hidden="1">2</definedName>
    <definedName name="solver_rel50" localSheetId="4" hidden="1">2</definedName>
    <definedName name="solver_rel50" localSheetId="0" hidden="1">2</definedName>
    <definedName name="solver_rel50" localSheetId="1" hidden="1">2</definedName>
    <definedName name="solver_rel50" localSheetId="2" hidden="1">2</definedName>
    <definedName name="solver_rel51" localSheetId="4" hidden="1">2</definedName>
    <definedName name="solver_rel51" localSheetId="0" hidden="1">2</definedName>
    <definedName name="solver_rel51" localSheetId="1" hidden="1">2</definedName>
    <definedName name="solver_rel51" localSheetId="2" hidden="1">2</definedName>
    <definedName name="solver_rel52" localSheetId="4" hidden="1">2</definedName>
    <definedName name="solver_rel52" localSheetId="0" hidden="1">2</definedName>
    <definedName name="solver_rel52" localSheetId="1" hidden="1">2</definedName>
    <definedName name="solver_rel52" localSheetId="2" hidden="1">2</definedName>
    <definedName name="solver_rel53" localSheetId="4" hidden="1">2</definedName>
    <definedName name="solver_rel53" localSheetId="0" hidden="1">2</definedName>
    <definedName name="solver_rel53" localSheetId="1" hidden="1">2</definedName>
    <definedName name="solver_rel53" localSheetId="2" hidden="1">2</definedName>
    <definedName name="solver_rel6" localSheetId="4" hidden="1">2</definedName>
    <definedName name="solver_rel6" localSheetId="0" hidden="1">2</definedName>
    <definedName name="solver_rel6" localSheetId="1" hidden="1">2</definedName>
    <definedName name="solver_rel6" localSheetId="2" hidden="1">2</definedName>
    <definedName name="solver_rel7" localSheetId="4" hidden="1">1</definedName>
    <definedName name="solver_rel7" localSheetId="0" hidden="1">5</definedName>
    <definedName name="solver_rel7" localSheetId="1" hidden="1">5</definedName>
    <definedName name="solver_rel7" localSheetId="2" hidden="1">5</definedName>
    <definedName name="solver_rel8" localSheetId="4" hidden="1">2</definedName>
    <definedName name="solver_rel8" localSheetId="0" hidden="1">2</definedName>
    <definedName name="solver_rel8" localSheetId="1" hidden="1">2</definedName>
    <definedName name="solver_rel8" localSheetId="2" hidden="1">2</definedName>
    <definedName name="solver_rel9" localSheetId="4" hidden="1">2</definedName>
    <definedName name="solver_rel9" localSheetId="0" hidden="1">2</definedName>
    <definedName name="solver_rel9" localSheetId="1" hidden="1">2</definedName>
    <definedName name="solver_rel9" localSheetId="2" hidden="1">2</definedName>
    <definedName name="solver_rhs1" localSheetId="4" hidden="1">20000</definedName>
    <definedName name="solver_rhs1" localSheetId="0" hidden="1">20000</definedName>
    <definedName name="solver_rhs1" localSheetId="1" hidden="1">20000</definedName>
    <definedName name="solver_rhs1" localSheetId="2" hidden="1">20000</definedName>
    <definedName name="solver_rhs10" localSheetId="4" hidden="1">Relajamiento!$K$144</definedName>
    <definedName name="solver_rhs10" localSheetId="0" hidden="1">Solver!$K$144</definedName>
    <definedName name="solver_rhs10" localSheetId="1" hidden="1">'Solver (2)'!$K$144</definedName>
    <definedName name="solver_rhs10" localSheetId="2" hidden="1">'Solver (3)'!$K$144</definedName>
    <definedName name="solver_rhs11" localSheetId="4" hidden="1">Relajamiento!$K$145</definedName>
    <definedName name="solver_rhs11" localSheetId="0" hidden="1">Solver!$K$145</definedName>
    <definedName name="solver_rhs11" localSheetId="1" hidden="1">'Solver (2)'!$K$145</definedName>
    <definedName name="solver_rhs11" localSheetId="2" hidden="1">'Solver (3)'!$K$145</definedName>
    <definedName name="solver_rhs12" localSheetId="4" hidden="1">Relajamiento!$K$146</definedName>
    <definedName name="solver_rhs12" localSheetId="0" hidden="1">Solver!$K$146</definedName>
    <definedName name="solver_rhs12" localSheetId="1" hidden="1">'Solver (2)'!$K$146</definedName>
    <definedName name="solver_rhs12" localSheetId="2" hidden="1">'Solver (3)'!$K$146</definedName>
    <definedName name="solver_rhs13" localSheetId="4" hidden="1">Relajamiento!$K$147</definedName>
    <definedName name="solver_rhs13" localSheetId="0" hidden="1">Solver!$K$147</definedName>
    <definedName name="solver_rhs13" localSheetId="1" hidden="1">'Solver (2)'!$K$147</definedName>
    <definedName name="solver_rhs13" localSheetId="2" hidden="1">'Solver (3)'!$K$147</definedName>
    <definedName name="solver_rhs14" localSheetId="4" hidden="1">Relajamiento!$K$148</definedName>
    <definedName name="solver_rhs14" localSheetId="0" hidden="1">Solver!$K$148</definedName>
    <definedName name="solver_rhs14" localSheetId="1" hidden="1">'Solver (2)'!$K$148</definedName>
    <definedName name="solver_rhs14" localSheetId="2" hidden="1">'Solver (3)'!$K$148</definedName>
    <definedName name="solver_rhs15" localSheetId="4" hidden="1">Relajamiento!$K$149</definedName>
    <definedName name="solver_rhs15" localSheetId="0" hidden="1">Solver!$K$149</definedName>
    <definedName name="solver_rhs15" localSheetId="1" hidden="1">'Solver (2)'!$K$149</definedName>
    <definedName name="solver_rhs15" localSheetId="2" hidden="1">'Solver (3)'!$K$149</definedName>
    <definedName name="solver_rhs16" localSheetId="4" hidden="1">Relajamiento!$K$150</definedName>
    <definedName name="solver_rhs16" localSheetId="0" hidden="1">Solver!$K$150</definedName>
    <definedName name="solver_rhs16" localSheetId="1" hidden="1">'Solver (2)'!$K$150</definedName>
    <definedName name="solver_rhs16" localSheetId="2" hidden="1">'Solver (3)'!$K$150</definedName>
    <definedName name="solver_rhs17" localSheetId="4" hidden="1">Relajamiento!$K$151</definedName>
    <definedName name="solver_rhs17" localSheetId="0" hidden="1">Solver!$K$151</definedName>
    <definedName name="solver_rhs17" localSheetId="1" hidden="1">'Solver (2)'!$K$151</definedName>
    <definedName name="solver_rhs17" localSheetId="2" hidden="1">'Solver (3)'!$K$151</definedName>
    <definedName name="solver_rhs18" localSheetId="4" hidden="1">Relajamiento!$O$133:$O$135</definedName>
    <definedName name="solver_rhs18" localSheetId="0" hidden="1">Solver!$O$133:$O$135</definedName>
    <definedName name="solver_rhs18" localSheetId="1" hidden="1">'Solver (2)'!$O$133:$O$135</definedName>
    <definedName name="solver_rhs18" localSheetId="2" hidden="1">'Solver (3)'!$O$133:$O$135</definedName>
    <definedName name="solver_rhs19" localSheetId="4" hidden="1">Relajamiento!$O$138:$O$140</definedName>
    <definedName name="solver_rhs19" localSheetId="0" hidden="1">Solver!$O$138:$O$140</definedName>
    <definedName name="solver_rhs19" localSheetId="1" hidden="1">'Solver (2)'!$O$138:$O$140</definedName>
    <definedName name="solver_rhs19" localSheetId="2" hidden="1">'Solver (3)'!$O$138:$O$140</definedName>
    <definedName name="solver_rhs2" localSheetId="4" hidden="1">Relajamiento!$D$144:$D$148</definedName>
    <definedName name="solver_rhs2" localSheetId="0" hidden="1">Solver!$D$144:$D$148</definedName>
    <definedName name="solver_rhs2" localSheetId="1" hidden="1">'Solver (2)'!$D$144:$D$148</definedName>
    <definedName name="solver_rhs2" localSheetId="2" hidden="1">'Solver (3)'!$D$144:$D$148</definedName>
    <definedName name="solver_rhs20" localSheetId="4" hidden="1">Relajamiento!$O$138:$O$140</definedName>
    <definedName name="solver_rhs20" localSheetId="0" hidden="1">Solver!$O$138:$O$140</definedName>
    <definedName name="solver_rhs20" localSheetId="1" hidden="1">'Solver (2)'!$O$138:$O$140</definedName>
    <definedName name="solver_rhs20" localSheetId="2" hidden="1">'Solver (3)'!$O$138:$O$140</definedName>
    <definedName name="solver_rhs21" localSheetId="4" hidden="1">Relajamiento!$O$138:$O$140</definedName>
    <definedName name="solver_rhs21" localSheetId="0" hidden="1">Solver!$O$138:$O$140</definedName>
    <definedName name="solver_rhs21" localSheetId="1" hidden="1">'Solver (2)'!$O$138:$O$140</definedName>
    <definedName name="solver_rhs21" localSheetId="2" hidden="1">'Solver (3)'!$O$138:$O$140</definedName>
    <definedName name="solver_rhs22" localSheetId="4" hidden="1">binario</definedName>
    <definedName name="solver_rhs22" localSheetId="0" hidden="1">binario</definedName>
    <definedName name="solver_rhs22" localSheetId="1" hidden="1">binario</definedName>
    <definedName name="solver_rhs22" localSheetId="2" hidden="1">binario</definedName>
    <definedName name="solver_rhs23" localSheetId="4" hidden="1">Relajamiento!$J$133</definedName>
    <definedName name="solver_rhs23" localSheetId="0" hidden="1">Solver!$J$133</definedName>
    <definedName name="solver_rhs23" localSheetId="1" hidden="1">'Solver (2)'!$J$133</definedName>
    <definedName name="solver_rhs23" localSheetId="2" hidden="1">'Solver (3)'!$J$133</definedName>
    <definedName name="solver_rhs24" localSheetId="4" hidden="1">Relajamiento!$J$134</definedName>
    <definedName name="solver_rhs24" localSheetId="0" hidden="1">Solver!$J$134</definedName>
    <definedName name="solver_rhs24" localSheetId="1" hidden="1">'Solver (2)'!$J$134</definedName>
    <definedName name="solver_rhs24" localSheetId="2" hidden="1">'Solver (3)'!$J$134</definedName>
    <definedName name="solver_rhs25" localSheetId="4" hidden="1">Relajamiento!$J$135</definedName>
    <definedName name="solver_rhs25" localSheetId="0" hidden="1">Solver!$J$135</definedName>
    <definedName name="solver_rhs25" localSheetId="1" hidden="1">'Solver (2)'!$J$135</definedName>
    <definedName name="solver_rhs25" localSheetId="2" hidden="1">'Solver (3)'!$J$135</definedName>
    <definedName name="solver_rhs26" localSheetId="4" hidden="1">Relajamiento!$J$138</definedName>
    <definedName name="solver_rhs26" localSheetId="0" hidden="1">Solver!$J$138</definedName>
    <definedName name="solver_rhs26" localSheetId="1" hidden="1">'Solver (2)'!$J$138</definedName>
    <definedName name="solver_rhs26" localSheetId="2" hidden="1">'Solver (3)'!$J$138</definedName>
    <definedName name="solver_rhs27" localSheetId="4" hidden="1">Relajamiento!$J$139</definedName>
    <definedName name="solver_rhs27" localSheetId="0" hidden="1">Solver!$J$139</definedName>
    <definedName name="solver_rhs27" localSheetId="1" hidden="1">'Solver (2)'!$J$139</definedName>
    <definedName name="solver_rhs27" localSheetId="2" hidden="1">'Solver (3)'!$J$139</definedName>
    <definedName name="solver_rhs28" localSheetId="4" hidden="1">Relajamiento!$J$140</definedName>
    <definedName name="solver_rhs28" localSheetId="0" hidden="1">Solver!$J$140</definedName>
    <definedName name="solver_rhs28" localSheetId="1" hidden="1">'Solver (2)'!$J$140</definedName>
    <definedName name="solver_rhs28" localSheetId="2" hidden="1">'Solver (3)'!$J$140</definedName>
    <definedName name="solver_rhs29" localSheetId="4" hidden="1">Relajamiento!$K$144</definedName>
    <definedName name="solver_rhs29" localSheetId="0" hidden="1">Solver!$K$144</definedName>
    <definedName name="solver_rhs29" localSheetId="1" hidden="1">'Solver (2)'!$K$144</definedName>
    <definedName name="solver_rhs29" localSheetId="2" hidden="1">'Solver (3)'!$K$144</definedName>
    <definedName name="solver_rhs3" localSheetId="4" hidden="1">Relajamiento!$D$150</definedName>
    <definedName name="solver_rhs3" localSheetId="0" hidden="1">Solver!$D$150</definedName>
    <definedName name="solver_rhs3" localSheetId="1" hidden="1">'Solver (2)'!$D$150</definedName>
    <definedName name="solver_rhs3" localSheetId="2" hidden="1">'Solver (3)'!$D$150</definedName>
    <definedName name="solver_rhs30" localSheetId="4" hidden="1">Relajamiento!$K$145</definedName>
    <definedName name="solver_rhs30" localSheetId="0" hidden="1">Solver!$K$145</definedName>
    <definedName name="solver_rhs30" localSheetId="1" hidden="1">'Solver (2)'!$K$145</definedName>
    <definedName name="solver_rhs30" localSheetId="2" hidden="1">'Solver (3)'!$K$145</definedName>
    <definedName name="solver_rhs31" localSheetId="4" hidden="1">Relajamiento!$K$146</definedName>
    <definedName name="solver_rhs31" localSheetId="0" hidden="1">Solver!$K$146</definedName>
    <definedName name="solver_rhs31" localSheetId="1" hidden="1">'Solver (2)'!$K$146</definedName>
    <definedName name="solver_rhs31" localSheetId="2" hidden="1">'Solver (3)'!$K$146</definedName>
    <definedName name="solver_rhs32" localSheetId="4" hidden="1">Relajamiento!$K$147</definedName>
    <definedName name="solver_rhs32" localSheetId="0" hidden="1">Solver!$K$147</definedName>
    <definedName name="solver_rhs32" localSheetId="1" hidden="1">'Solver (2)'!$K$147</definedName>
    <definedName name="solver_rhs32" localSheetId="2" hidden="1">'Solver (3)'!$K$147</definedName>
    <definedName name="solver_rhs33" localSheetId="4" hidden="1">Relajamiento!$K$148</definedName>
    <definedName name="solver_rhs33" localSheetId="0" hidden="1">Solver!$K$148</definedName>
    <definedName name="solver_rhs33" localSheetId="1" hidden="1">'Solver (2)'!$K$148</definedName>
    <definedName name="solver_rhs33" localSheetId="2" hidden="1">'Solver (3)'!$K$148</definedName>
    <definedName name="solver_rhs34" localSheetId="4" hidden="1">Relajamiento!$K$149</definedName>
    <definedName name="solver_rhs34" localSheetId="0" hidden="1">Solver!$K$149</definedName>
    <definedName name="solver_rhs34" localSheetId="1" hidden="1">'Solver (2)'!$K$149</definedName>
    <definedName name="solver_rhs34" localSheetId="2" hidden="1">'Solver (3)'!$K$149</definedName>
    <definedName name="solver_rhs35" localSheetId="4" hidden="1">Relajamiento!$K$150</definedName>
    <definedName name="solver_rhs35" localSheetId="0" hidden="1">Solver!$K$150</definedName>
    <definedName name="solver_rhs35" localSheetId="1" hidden="1">'Solver (2)'!$K$150</definedName>
    <definedName name="solver_rhs35" localSheetId="2" hidden="1">'Solver (3)'!$K$150</definedName>
    <definedName name="solver_rhs36" localSheetId="4" hidden="1">Relajamiento!$K$151</definedName>
    <definedName name="solver_rhs36" localSheetId="0" hidden="1">Solver!$K$151</definedName>
    <definedName name="solver_rhs36" localSheetId="1" hidden="1">'Solver (2)'!$K$151</definedName>
    <definedName name="solver_rhs36" localSheetId="2" hidden="1">'Solver (3)'!$K$151</definedName>
    <definedName name="solver_rhs37" localSheetId="4" hidden="1">Relajamiento!$O$133</definedName>
    <definedName name="solver_rhs37" localSheetId="0" hidden="1">Solver!$O$133</definedName>
    <definedName name="solver_rhs37" localSheetId="1" hidden="1">'Solver (2)'!$O$133</definedName>
    <definedName name="solver_rhs37" localSheetId="2" hidden="1">'Solver (3)'!$O$133</definedName>
    <definedName name="solver_rhs38" localSheetId="4" hidden="1">Relajamiento!$O$134</definedName>
    <definedName name="solver_rhs38" localSheetId="0" hidden="1">Solver!$O$134</definedName>
    <definedName name="solver_rhs38" localSheetId="1" hidden="1">'Solver (2)'!$O$134</definedName>
    <definedName name="solver_rhs38" localSheetId="2" hidden="1">'Solver (3)'!$O$134</definedName>
    <definedName name="solver_rhs39" localSheetId="4" hidden="1">Relajamiento!$O$135</definedName>
    <definedName name="solver_rhs39" localSheetId="0" hidden="1">Solver!$O$135</definedName>
    <definedName name="solver_rhs39" localSheetId="1" hidden="1">'Solver (2)'!$O$135</definedName>
    <definedName name="solver_rhs39" localSheetId="2" hidden="1">'Solver (3)'!$O$135</definedName>
    <definedName name="solver_rhs4" localSheetId="4" hidden="1">1</definedName>
    <definedName name="solver_rhs4" localSheetId="0" hidden="1">binario</definedName>
    <definedName name="solver_rhs4" localSheetId="1" hidden="1">binario</definedName>
    <definedName name="solver_rhs4" localSheetId="2" hidden="1">binario</definedName>
    <definedName name="solver_rhs40" localSheetId="4" hidden="1">Relajamiento!$O$138</definedName>
    <definedName name="solver_rhs40" localSheetId="0" hidden="1">Solver!$O$138</definedName>
    <definedName name="solver_rhs40" localSheetId="1" hidden="1">'Solver (2)'!$O$138</definedName>
    <definedName name="solver_rhs40" localSheetId="2" hidden="1">'Solver (3)'!$O$138</definedName>
    <definedName name="solver_rhs41" localSheetId="4" hidden="1">Relajamiento!$O$139</definedName>
    <definedName name="solver_rhs41" localSheetId="0" hidden="1">Solver!$O$139</definedName>
    <definedName name="solver_rhs41" localSheetId="1" hidden="1">'Solver (2)'!$O$139</definedName>
    <definedName name="solver_rhs41" localSheetId="2" hidden="1">'Solver (3)'!$O$139</definedName>
    <definedName name="solver_rhs42" localSheetId="4" hidden="1">Relajamiento!$O$140</definedName>
    <definedName name="solver_rhs42" localSheetId="0" hidden="1">Solver!$O$140</definedName>
    <definedName name="solver_rhs42" localSheetId="1" hidden="1">'Solver (2)'!$O$140</definedName>
    <definedName name="solver_rhs42" localSheetId="2" hidden="1">'Solver (3)'!$O$140</definedName>
    <definedName name="solver_rhs43" localSheetId="4" hidden="1">Relajamiento!$J$134</definedName>
    <definedName name="solver_rhs43" localSheetId="0" hidden="1">Solver!$J$134</definedName>
    <definedName name="solver_rhs43" localSheetId="1" hidden="1">'Solver (2)'!$J$134</definedName>
    <definedName name="solver_rhs43" localSheetId="2" hidden="1">'Solver (3)'!$J$134</definedName>
    <definedName name="solver_rhs44" localSheetId="4" hidden="1">Relajamiento!$J$135</definedName>
    <definedName name="solver_rhs44" localSheetId="0" hidden="1">Solver!$J$135</definedName>
    <definedName name="solver_rhs44" localSheetId="1" hidden="1">'Solver (2)'!$J$135</definedName>
    <definedName name="solver_rhs44" localSheetId="2" hidden="1">'Solver (3)'!$J$135</definedName>
    <definedName name="solver_rhs45" localSheetId="4" hidden="1">Relajamiento!$J$138</definedName>
    <definedName name="solver_rhs45" localSheetId="0" hidden="1">Solver!$J$138</definedName>
    <definedName name="solver_rhs45" localSheetId="1" hidden="1">'Solver (2)'!$J$138</definedName>
    <definedName name="solver_rhs45" localSheetId="2" hidden="1">'Solver (3)'!$J$138</definedName>
    <definedName name="solver_rhs46" localSheetId="4" hidden="1">Relajamiento!$J$139</definedName>
    <definedName name="solver_rhs46" localSheetId="0" hidden="1">Solver!$J$139</definedName>
    <definedName name="solver_rhs46" localSheetId="1" hidden="1">'Solver (2)'!$J$139</definedName>
    <definedName name="solver_rhs46" localSheetId="2" hidden="1">'Solver (3)'!$J$139</definedName>
    <definedName name="solver_rhs47" localSheetId="4" hidden="1">Relajamiento!$J$140</definedName>
    <definedName name="solver_rhs47" localSheetId="0" hidden="1">Solver!$J$140</definedName>
    <definedName name="solver_rhs47" localSheetId="1" hidden="1">'Solver (2)'!$J$140</definedName>
    <definedName name="solver_rhs47" localSheetId="2" hidden="1">'Solver (3)'!$J$140</definedName>
    <definedName name="solver_rhs48" localSheetId="4" hidden="1">Relajamiento!$O$133</definedName>
    <definedName name="solver_rhs48" localSheetId="0" hidden="1">Solver!$O$133</definedName>
    <definedName name="solver_rhs48" localSheetId="1" hidden="1">'Solver (2)'!$O$133</definedName>
    <definedName name="solver_rhs48" localSheetId="2" hidden="1">'Solver (3)'!$O$133</definedName>
    <definedName name="solver_rhs49" localSheetId="4" hidden="1">Relajamiento!$O$134</definedName>
    <definedName name="solver_rhs49" localSheetId="0" hidden="1">Solver!$O$134</definedName>
    <definedName name="solver_rhs49" localSheetId="1" hidden="1">'Solver (2)'!$O$134</definedName>
    <definedName name="solver_rhs49" localSheetId="2" hidden="1">'Solver (3)'!$O$134</definedName>
    <definedName name="solver_rhs5" localSheetId="4" hidden="1">Relajamiento!$E$133:$E$135</definedName>
    <definedName name="solver_rhs5" localSheetId="0" hidden="1">Solver!$E$133:$E$135</definedName>
    <definedName name="solver_rhs5" localSheetId="1" hidden="1">'Solver (2)'!$E$133:$E$135</definedName>
    <definedName name="solver_rhs5" localSheetId="2" hidden="1">'Solver (3)'!$E$133:$E$135</definedName>
    <definedName name="solver_rhs50" localSheetId="4" hidden="1">Relajamiento!$O$135</definedName>
    <definedName name="solver_rhs50" localSheetId="0" hidden="1">Solver!$O$135</definedName>
    <definedName name="solver_rhs50" localSheetId="1" hidden="1">'Solver (2)'!$O$135</definedName>
    <definedName name="solver_rhs50" localSheetId="2" hidden="1">'Solver (3)'!$O$135</definedName>
    <definedName name="solver_rhs51" localSheetId="4" hidden="1">Relajamiento!$O$138</definedName>
    <definedName name="solver_rhs51" localSheetId="0" hidden="1">Solver!$O$138</definedName>
    <definedName name="solver_rhs51" localSheetId="1" hidden="1">'Solver (2)'!$O$138</definedName>
    <definedName name="solver_rhs51" localSheetId="2" hidden="1">'Solver (3)'!$O$138</definedName>
    <definedName name="solver_rhs52" localSheetId="4" hidden="1">Relajamiento!$O$139</definedName>
    <definedName name="solver_rhs52" localSheetId="0" hidden="1">Solver!$O$139</definedName>
    <definedName name="solver_rhs52" localSheetId="1" hidden="1">'Solver (2)'!$O$139</definedName>
    <definedName name="solver_rhs52" localSheetId="2" hidden="1">'Solver (3)'!$O$139</definedName>
    <definedName name="solver_rhs53" localSheetId="4" hidden="1">Relajamiento!$O$140</definedName>
    <definedName name="solver_rhs53" localSheetId="0" hidden="1">Solver!$O$140</definedName>
    <definedName name="solver_rhs53" localSheetId="1" hidden="1">'Solver (2)'!$O$140</definedName>
    <definedName name="solver_rhs53" localSheetId="2" hidden="1">'Solver (3)'!$O$140</definedName>
    <definedName name="solver_rhs6" localSheetId="4" hidden="1">Relajamiento!$E$138:$E$140</definedName>
    <definedName name="solver_rhs6" localSheetId="0" hidden="1">Solver!$E$138:$E$140</definedName>
    <definedName name="solver_rhs6" localSheetId="1" hidden="1">'Solver (2)'!$E$138:$E$140</definedName>
    <definedName name="solver_rhs6" localSheetId="2" hidden="1">'Solver (3)'!$E$138:$E$140</definedName>
    <definedName name="solver_rhs7" localSheetId="4" hidden="1">1</definedName>
    <definedName name="solver_rhs7" localSheetId="0" hidden="1">binario</definedName>
    <definedName name="solver_rhs7" localSheetId="1" hidden="1">binario</definedName>
    <definedName name="solver_rhs7" localSheetId="2" hidden="1">binario</definedName>
    <definedName name="solver_rhs8" localSheetId="4" hidden="1">Relajamiento!$J$133:$J$135</definedName>
    <definedName name="solver_rhs8" localSheetId="0" hidden="1">Solver!$J$133:$J$135</definedName>
    <definedName name="solver_rhs8" localSheetId="1" hidden="1">'Solver (2)'!$J$133:$J$135</definedName>
    <definedName name="solver_rhs8" localSheetId="2" hidden="1">'Solver (3)'!$J$133:$J$135</definedName>
    <definedName name="solver_rhs9" localSheetId="4" hidden="1">Relajamiento!$J$138:$J$140</definedName>
    <definedName name="solver_rhs9" localSheetId="0" hidden="1">Solver!$J$138:$J$140</definedName>
    <definedName name="solver_rhs9" localSheetId="1" hidden="1">'Solver (2)'!$J$138:$J$140</definedName>
    <definedName name="solver_rhs9" localSheetId="2" hidden="1">'Solver (3)'!$J$138:$J$140</definedName>
    <definedName name="solver_rlx" localSheetId="4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4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4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4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4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4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4" hidden="1">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4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4" hidden="1">3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4" i="3" l="1"/>
  <c r="E117" i="3"/>
  <c r="E116" i="3"/>
  <c r="C70" i="3"/>
  <c r="K54" i="3"/>
  <c r="D148" i="9"/>
  <c r="F32" i="9"/>
  <c r="D30" i="9"/>
  <c r="E30" i="9"/>
  <c r="F30" i="9"/>
  <c r="D31" i="9"/>
  <c r="E31" i="9"/>
  <c r="F31" i="9"/>
  <c r="D32" i="9"/>
  <c r="E32" i="9"/>
  <c r="D33" i="9"/>
  <c r="E33" i="9"/>
  <c r="F33" i="9"/>
  <c r="D34" i="9"/>
  <c r="E34" i="9"/>
  <c r="F34" i="9"/>
  <c r="D35" i="9"/>
  <c r="E35" i="9"/>
  <c r="F35" i="9"/>
  <c r="D36" i="9"/>
  <c r="E36" i="9"/>
  <c r="F36" i="9"/>
  <c r="E29" i="9"/>
  <c r="F29" i="9"/>
  <c r="D29" i="9"/>
  <c r="K151" i="9"/>
  <c r="I151" i="9"/>
  <c r="K150" i="9"/>
  <c r="I150" i="9"/>
  <c r="B150" i="9"/>
  <c r="K149" i="9"/>
  <c r="I149" i="9"/>
  <c r="K148" i="9"/>
  <c r="I148" i="9"/>
  <c r="B148" i="9"/>
  <c r="K147" i="9"/>
  <c r="I147" i="9"/>
  <c r="D147" i="9"/>
  <c r="B147" i="9"/>
  <c r="K146" i="9"/>
  <c r="I146" i="9"/>
  <c r="D146" i="9"/>
  <c r="B146" i="9"/>
  <c r="K145" i="9"/>
  <c r="I145" i="9"/>
  <c r="D145" i="9"/>
  <c r="B145" i="9"/>
  <c r="K144" i="9"/>
  <c r="I144" i="9"/>
  <c r="D144" i="9"/>
  <c r="B144" i="9"/>
  <c r="O140" i="9"/>
  <c r="M140" i="9"/>
  <c r="J140" i="9"/>
  <c r="H140" i="9"/>
  <c r="E140" i="9"/>
  <c r="C140" i="9"/>
  <c r="O139" i="9"/>
  <c r="M139" i="9"/>
  <c r="J139" i="9"/>
  <c r="H139" i="9"/>
  <c r="E139" i="9"/>
  <c r="C139" i="9"/>
  <c r="O138" i="9"/>
  <c r="M138" i="9"/>
  <c r="J138" i="9"/>
  <c r="H138" i="9"/>
  <c r="E138" i="9"/>
  <c r="C138" i="9"/>
  <c r="O135" i="9"/>
  <c r="M135" i="9"/>
  <c r="J135" i="9"/>
  <c r="H135" i="9"/>
  <c r="E135" i="9"/>
  <c r="C135" i="9"/>
  <c r="O134" i="9"/>
  <c r="M134" i="9"/>
  <c r="J134" i="9"/>
  <c r="H134" i="9"/>
  <c r="E134" i="9"/>
  <c r="C134" i="9"/>
  <c r="O133" i="9"/>
  <c r="M133" i="9"/>
  <c r="J133" i="9"/>
  <c r="H133" i="9"/>
  <c r="E133" i="9"/>
  <c r="C133" i="9"/>
  <c r="E115" i="9"/>
  <c r="H74" i="9"/>
  <c r="G74" i="9"/>
  <c r="F74" i="9"/>
  <c r="E74" i="9"/>
  <c r="D74" i="9"/>
  <c r="C74" i="9"/>
  <c r="H73" i="9"/>
  <c r="G73" i="9"/>
  <c r="F73" i="9"/>
  <c r="E73" i="9"/>
  <c r="D73" i="9"/>
  <c r="C73" i="9"/>
  <c r="H72" i="9"/>
  <c r="G72" i="9"/>
  <c r="F72" i="9"/>
  <c r="E72" i="9"/>
  <c r="D72" i="9"/>
  <c r="C72" i="9"/>
  <c r="H71" i="9"/>
  <c r="G71" i="9"/>
  <c r="F71" i="9"/>
  <c r="E71" i="9"/>
  <c r="D71" i="9"/>
  <c r="C71" i="9"/>
  <c r="H70" i="9"/>
  <c r="G70" i="9"/>
  <c r="F70" i="9"/>
  <c r="E70" i="9"/>
  <c r="D70" i="9"/>
  <c r="C70" i="9"/>
  <c r="H69" i="9"/>
  <c r="G69" i="9"/>
  <c r="F69" i="9"/>
  <c r="E69" i="9"/>
  <c r="D69" i="9"/>
  <c r="C69" i="9"/>
  <c r="H68" i="9"/>
  <c r="G68" i="9"/>
  <c r="F68" i="9"/>
  <c r="E68" i="9"/>
  <c r="D68" i="9"/>
  <c r="C68" i="9"/>
  <c r="H67" i="9"/>
  <c r="G67" i="9"/>
  <c r="F67" i="9"/>
  <c r="E67" i="9"/>
  <c r="D67" i="9"/>
  <c r="C67" i="9"/>
  <c r="P61" i="9"/>
  <c r="O61" i="9"/>
  <c r="N61" i="9"/>
  <c r="M61" i="9"/>
  <c r="L61" i="9"/>
  <c r="K61" i="9"/>
  <c r="P60" i="9"/>
  <c r="O60" i="9"/>
  <c r="N60" i="9"/>
  <c r="M60" i="9"/>
  <c r="L60" i="9"/>
  <c r="K60" i="9"/>
  <c r="P59" i="9"/>
  <c r="O59" i="9"/>
  <c r="N59" i="9"/>
  <c r="M59" i="9"/>
  <c r="L59" i="9"/>
  <c r="K59" i="9"/>
  <c r="P58" i="9"/>
  <c r="O58" i="9"/>
  <c r="N58" i="9"/>
  <c r="M58" i="9"/>
  <c r="L58" i="9"/>
  <c r="K58" i="9"/>
  <c r="P57" i="9"/>
  <c r="O57" i="9"/>
  <c r="N57" i="9"/>
  <c r="M57" i="9"/>
  <c r="L57" i="9"/>
  <c r="K57" i="9"/>
  <c r="P56" i="9"/>
  <c r="O56" i="9"/>
  <c r="N56" i="9"/>
  <c r="M56" i="9"/>
  <c r="L56" i="9"/>
  <c r="K56" i="9"/>
  <c r="P55" i="9"/>
  <c r="O55" i="9"/>
  <c r="N55" i="9"/>
  <c r="M55" i="9"/>
  <c r="L55" i="9"/>
  <c r="K55" i="9"/>
  <c r="P54" i="9"/>
  <c r="O54" i="9"/>
  <c r="N54" i="9"/>
  <c r="M54" i="9"/>
  <c r="L54" i="9"/>
  <c r="K54" i="9"/>
  <c r="K47" i="9"/>
  <c r="J47" i="9"/>
  <c r="I47" i="9"/>
  <c r="K46" i="9"/>
  <c r="J46" i="9"/>
  <c r="I46" i="9"/>
  <c r="K45" i="9"/>
  <c r="J45" i="9"/>
  <c r="I45" i="9"/>
  <c r="K44" i="9"/>
  <c r="J44" i="9"/>
  <c r="I44" i="9"/>
  <c r="K43" i="9"/>
  <c r="J43" i="9"/>
  <c r="I43" i="9"/>
  <c r="K42" i="9"/>
  <c r="J42" i="9"/>
  <c r="I42" i="9"/>
  <c r="K41" i="9"/>
  <c r="J41" i="9"/>
  <c r="I41" i="9"/>
  <c r="K40" i="9"/>
  <c r="J40" i="9"/>
  <c r="I40" i="9"/>
  <c r="I40" i="5"/>
  <c r="E116" i="5"/>
  <c r="C133" i="7"/>
  <c r="C134" i="7"/>
  <c r="C135" i="7"/>
  <c r="B150" i="7"/>
  <c r="K151" i="7"/>
  <c r="I151" i="7"/>
  <c r="K150" i="7"/>
  <c r="I150" i="7"/>
  <c r="K149" i="7"/>
  <c r="I149" i="7"/>
  <c r="K148" i="7"/>
  <c r="I148" i="7"/>
  <c r="D148" i="7"/>
  <c r="B148" i="7"/>
  <c r="K147" i="7"/>
  <c r="I147" i="7"/>
  <c r="D147" i="7"/>
  <c r="B147" i="7"/>
  <c r="K146" i="7"/>
  <c r="I146" i="7"/>
  <c r="D146" i="7"/>
  <c r="B146" i="7"/>
  <c r="K145" i="7"/>
  <c r="I145" i="7"/>
  <c r="D145" i="7"/>
  <c r="B145" i="7"/>
  <c r="K144" i="7"/>
  <c r="I144" i="7"/>
  <c r="D144" i="7"/>
  <c r="B144" i="7"/>
  <c r="O140" i="7"/>
  <c r="M140" i="7"/>
  <c r="J140" i="7"/>
  <c r="H140" i="7"/>
  <c r="E140" i="7"/>
  <c r="C140" i="7"/>
  <c r="O139" i="7"/>
  <c r="M139" i="7"/>
  <c r="J139" i="7"/>
  <c r="H139" i="7"/>
  <c r="E139" i="7"/>
  <c r="C139" i="7"/>
  <c r="O138" i="7"/>
  <c r="M138" i="7"/>
  <c r="J138" i="7"/>
  <c r="H138" i="7"/>
  <c r="E138" i="7"/>
  <c r="C138" i="7"/>
  <c r="O135" i="7"/>
  <c r="M135" i="7"/>
  <c r="J135" i="7"/>
  <c r="H135" i="7"/>
  <c r="E135" i="7"/>
  <c r="O134" i="7"/>
  <c r="M134" i="7"/>
  <c r="J134" i="7"/>
  <c r="H134" i="7"/>
  <c r="E134" i="7"/>
  <c r="O133" i="7"/>
  <c r="M133" i="7"/>
  <c r="J133" i="7"/>
  <c r="H133" i="7"/>
  <c r="E115" i="7"/>
  <c r="H74" i="7"/>
  <c r="G74" i="7"/>
  <c r="F74" i="7"/>
  <c r="E74" i="7"/>
  <c r="D74" i="7"/>
  <c r="C74" i="7"/>
  <c r="H73" i="7"/>
  <c r="G73" i="7"/>
  <c r="F73" i="7"/>
  <c r="E73" i="7"/>
  <c r="D73" i="7"/>
  <c r="C73" i="7"/>
  <c r="H72" i="7"/>
  <c r="G72" i="7"/>
  <c r="F72" i="7"/>
  <c r="E72" i="7"/>
  <c r="D72" i="7"/>
  <c r="C72" i="7"/>
  <c r="H71" i="7"/>
  <c r="G71" i="7"/>
  <c r="F71" i="7"/>
  <c r="E71" i="7"/>
  <c r="D71" i="7"/>
  <c r="C71" i="7"/>
  <c r="H70" i="7"/>
  <c r="G70" i="7"/>
  <c r="F70" i="7"/>
  <c r="E70" i="7"/>
  <c r="D70" i="7"/>
  <c r="C70" i="7"/>
  <c r="H69" i="7"/>
  <c r="G69" i="7"/>
  <c r="F69" i="7"/>
  <c r="E69" i="7"/>
  <c r="D69" i="7"/>
  <c r="C69" i="7"/>
  <c r="H68" i="7"/>
  <c r="G68" i="7"/>
  <c r="F68" i="7"/>
  <c r="E68" i="7"/>
  <c r="D68" i="7"/>
  <c r="C68" i="7"/>
  <c r="H67" i="7"/>
  <c r="G67" i="7"/>
  <c r="F67" i="7"/>
  <c r="E67" i="7"/>
  <c r="D67" i="7"/>
  <c r="C67" i="7"/>
  <c r="P61" i="7"/>
  <c r="O61" i="7"/>
  <c r="N61" i="7"/>
  <c r="M61" i="7"/>
  <c r="L61" i="7"/>
  <c r="K61" i="7"/>
  <c r="P60" i="7"/>
  <c r="O60" i="7"/>
  <c r="N60" i="7"/>
  <c r="M60" i="7"/>
  <c r="L60" i="7"/>
  <c r="K60" i="7"/>
  <c r="P59" i="7"/>
  <c r="O59" i="7"/>
  <c r="N59" i="7"/>
  <c r="M59" i="7"/>
  <c r="L59" i="7"/>
  <c r="K59" i="7"/>
  <c r="P58" i="7"/>
  <c r="O58" i="7"/>
  <c r="N58" i="7"/>
  <c r="M58" i="7"/>
  <c r="L58" i="7"/>
  <c r="K58" i="7"/>
  <c r="P57" i="7"/>
  <c r="O57" i="7"/>
  <c r="N57" i="7"/>
  <c r="M57" i="7"/>
  <c r="L57" i="7"/>
  <c r="K57" i="7"/>
  <c r="P56" i="7"/>
  <c r="O56" i="7"/>
  <c r="N56" i="7"/>
  <c r="M56" i="7"/>
  <c r="L56" i="7"/>
  <c r="K56" i="7"/>
  <c r="P55" i="7"/>
  <c r="O55" i="7"/>
  <c r="N55" i="7"/>
  <c r="M55" i="7"/>
  <c r="L55" i="7"/>
  <c r="K55" i="7"/>
  <c r="P54" i="7"/>
  <c r="O54" i="7"/>
  <c r="N54" i="7"/>
  <c r="M54" i="7"/>
  <c r="L54" i="7"/>
  <c r="K54" i="7"/>
  <c r="K47" i="7"/>
  <c r="J47" i="7"/>
  <c r="I47" i="7"/>
  <c r="K46" i="7"/>
  <c r="J46" i="7"/>
  <c r="I46" i="7"/>
  <c r="K45" i="7"/>
  <c r="J45" i="7"/>
  <c r="I45" i="7"/>
  <c r="K44" i="7"/>
  <c r="J44" i="7"/>
  <c r="I44" i="7"/>
  <c r="K43" i="7"/>
  <c r="J43" i="7"/>
  <c r="I43" i="7"/>
  <c r="K42" i="7"/>
  <c r="J42" i="7"/>
  <c r="I42" i="7"/>
  <c r="K41" i="7"/>
  <c r="J41" i="7"/>
  <c r="I41" i="7"/>
  <c r="K40" i="7"/>
  <c r="J40" i="7"/>
  <c r="I40" i="7"/>
  <c r="K151" i="5"/>
  <c r="I151" i="5"/>
  <c r="K150" i="5"/>
  <c r="I150" i="5"/>
  <c r="B150" i="5"/>
  <c r="K149" i="5"/>
  <c r="I149" i="5"/>
  <c r="K148" i="5"/>
  <c r="I148" i="5"/>
  <c r="D148" i="5"/>
  <c r="B148" i="5"/>
  <c r="K147" i="5"/>
  <c r="I147" i="5"/>
  <c r="D147" i="5"/>
  <c r="B147" i="5"/>
  <c r="K146" i="5"/>
  <c r="I146" i="5"/>
  <c r="D146" i="5"/>
  <c r="B146" i="5"/>
  <c r="K145" i="5"/>
  <c r="I145" i="5"/>
  <c r="D145" i="5"/>
  <c r="B145" i="5"/>
  <c r="K144" i="5"/>
  <c r="I144" i="5"/>
  <c r="D144" i="5"/>
  <c r="B144" i="5"/>
  <c r="O140" i="5"/>
  <c r="M140" i="5"/>
  <c r="J140" i="5"/>
  <c r="H140" i="5"/>
  <c r="E140" i="5"/>
  <c r="C140" i="5"/>
  <c r="O139" i="5"/>
  <c r="M139" i="5"/>
  <c r="J139" i="5"/>
  <c r="H139" i="5"/>
  <c r="E139" i="5"/>
  <c r="C139" i="5"/>
  <c r="O138" i="5"/>
  <c r="M138" i="5"/>
  <c r="J138" i="5"/>
  <c r="H138" i="5"/>
  <c r="E138" i="5"/>
  <c r="C138" i="5"/>
  <c r="O135" i="5"/>
  <c r="M135" i="5"/>
  <c r="J135" i="5"/>
  <c r="H135" i="5"/>
  <c r="E135" i="5"/>
  <c r="C135" i="5"/>
  <c r="O134" i="5"/>
  <c r="M134" i="5"/>
  <c r="J134" i="5"/>
  <c r="H134" i="5"/>
  <c r="E134" i="5"/>
  <c r="C134" i="5"/>
  <c r="O133" i="5"/>
  <c r="M133" i="5"/>
  <c r="J133" i="5"/>
  <c r="H133" i="5"/>
  <c r="E133" i="5"/>
  <c r="C133" i="5"/>
  <c r="E115" i="5"/>
  <c r="H74" i="5"/>
  <c r="G74" i="5"/>
  <c r="F74" i="5"/>
  <c r="E74" i="5"/>
  <c r="D74" i="5"/>
  <c r="C74" i="5"/>
  <c r="H73" i="5"/>
  <c r="G73" i="5"/>
  <c r="F73" i="5"/>
  <c r="E73" i="5"/>
  <c r="D73" i="5"/>
  <c r="C73" i="5"/>
  <c r="H72" i="5"/>
  <c r="G72" i="5"/>
  <c r="F72" i="5"/>
  <c r="E72" i="5"/>
  <c r="D72" i="5"/>
  <c r="C72" i="5"/>
  <c r="H71" i="5"/>
  <c r="G71" i="5"/>
  <c r="F71" i="5"/>
  <c r="E71" i="5"/>
  <c r="D71" i="5"/>
  <c r="C71" i="5"/>
  <c r="H70" i="5"/>
  <c r="G70" i="5"/>
  <c r="F70" i="5"/>
  <c r="E70" i="5"/>
  <c r="D70" i="5"/>
  <c r="C70" i="5"/>
  <c r="H69" i="5"/>
  <c r="G69" i="5"/>
  <c r="F69" i="5"/>
  <c r="E69" i="5"/>
  <c r="D69" i="5"/>
  <c r="C69" i="5"/>
  <c r="H68" i="5"/>
  <c r="G68" i="5"/>
  <c r="F68" i="5"/>
  <c r="E68" i="5"/>
  <c r="D68" i="5"/>
  <c r="C68" i="5"/>
  <c r="H67" i="5"/>
  <c r="G67" i="5"/>
  <c r="F67" i="5"/>
  <c r="E67" i="5"/>
  <c r="D67" i="5"/>
  <c r="C67" i="5"/>
  <c r="P61" i="5"/>
  <c r="O61" i="5"/>
  <c r="N61" i="5"/>
  <c r="M61" i="5"/>
  <c r="L61" i="5"/>
  <c r="K61" i="5"/>
  <c r="P60" i="5"/>
  <c r="O60" i="5"/>
  <c r="N60" i="5"/>
  <c r="M60" i="5"/>
  <c r="L60" i="5"/>
  <c r="K60" i="5"/>
  <c r="P59" i="5"/>
  <c r="O59" i="5"/>
  <c r="N59" i="5"/>
  <c r="M59" i="5"/>
  <c r="L59" i="5"/>
  <c r="K59" i="5"/>
  <c r="P58" i="5"/>
  <c r="O58" i="5"/>
  <c r="N58" i="5"/>
  <c r="M58" i="5"/>
  <c r="L58" i="5"/>
  <c r="K58" i="5"/>
  <c r="P57" i="5"/>
  <c r="O57" i="5"/>
  <c r="N57" i="5"/>
  <c r="M57" i="5"/>
  <c r="L57" i="5"/>
  <c r="K57" i="5"/>
  <c r="P56" i="5"/>
  <c r="O56" i="5"/>
  <c r="N56" i="5"/>
  <c r="M56" i="5"/>
  <c r="L56" i="5"/>
  <c r="K56" i="5"/>
  <c r="P55" i="5"/>
  <c r="O55" i="5"/>
  <c r="N55" i="5"/>
  <c r="M55" i="5"/>
  <c r="L55" i="5"/>
  <c r="K55" i="5"/>
  <c r="P54" i="5"/>
  <c r="O54" i="5"/>
  <c r="N54" i="5"/>
  <c r="M54" i="5"/>
  <c r="L54" i="5"/>
  <c r="K54" i="5"/>
  <c r="K47" i="5"/>
  <c r="J47" i="5"/>
  <c r="I47" i="5"/>
  <c r="K46" i="5"/>
  <c r="J46" i="5"/>
  <c r="I46" i="5"/>
  <c r="K45" i="5"/>
  <c r="J45" i="5"/>
  <c r="I45" i="5"/>
  <c r="K44" i="5"/>
  <c r="J44" i="5"/>
  <c r="I44" i="5"/>
  <c r="K43" i="5"/>
  <c r="J43" i="5"/>
  <c r="I43" i="5"/>
  <c r="K42" i="5"/>
  <c r="J42" i="5"/>
  <c r="I42" i="5"/>
  <c r="K41" i="5"/>
  <c r="J41" i="5"/>
  <c r="I41" i="5"/>
  <c r="K40" i="5"/>
  <c r="J40" i="5"/>
  <c r="C133" i="3"/>
  <c r="K150" i="3"/>
  <c r="I150" i="3"/>
  <c r="E116" i="9" l="1"/>
  <c r="B123" i="9"/>
  <c r="B125" i="9"/>
  <c r="B129" i="9"/>
  <c r="B127" i="9"/>
  <c r="B122" i="9"/>
  <c r="B124" i="9"/>
  <c r="B126" i="9"/>
  <c r="B128" i="9"/>
  <c r="E117" i="9"/>
  <c r="E117" i="7"/>
  <c r="E116" i="7"/>
  <c r="B123" i="7"/>
  <c r="B122" i="7"/>
  <c r="B124" i="7"/>
  <c r="B125" i="7"/>
  <c r="B126" i="7"/>
  <c r="B127" i="7"/>
  <c r="B128" i="7"/>
  <c r="B129" i="7"/>
  <c r="B129" i="5"/>
  <c r="B127" i="5"/>
  <c r="B125" i="5"/>
  <c r="B123" i="5"/>
  <c r="B122" i="5"/>
  <c r="B124" i="5"/>
  <c r="B126" i="5"/>
  <c r="B128" i="5"/>
  <c r="E117" i="5"/>
  <c r="K145" i="3"/>
  <c r="K146" i="3"/>
  <c r="K147" i="3"/>
  <c r="K148" i="3"/>
  <c r="K149" i="3"/>
  <c r="K151" i="3"/>
  <c r="I145" i="3"/>
  <c r="I146" i="3"/>
  <c r="I147" i="3"/>
  <c r="I148" i="3"/>
  <c r="I149" i="3"/>
  <c r="I151" i="3"/>
  <c r="K144" i="3"/>
  <c r="I144" i="3"/>
  <c r="E115" i="3"/>
  <c r="B146" i="3"/>
  <c r="J133" i="3"/>
  <c r="D71" i="3"/>
  <c r="E114" i="9" l="1"/>
  <c r="E114" i="7"/>
  <c r="E114" i="5"/>
  <c r="D146" i="3"/>
  <c r="B147" i="3"/>
  <c r="I44" i="3"/>
  <c r="E68" i="3"/>
  <c r="E67" i="3"/>
  <c r="D74" i="3"/>
  <c r="D73" i="3"/>
  <c r="D72" i="3"/>
  <c r="D70" i="3"/>
  <c r="D69" i="3"/>
  <c r="I43" i="3" l="1"/>
  <c r="I40" i="3"/>
  <c r="K58" i="3"/>
  <c r="I42" i="3"/>
  <c r="O140" i="3"/>
  <c r="O139" i="3"/>
  <c r="O138" i="3"/>
  <c r="J140" i="3"/>
  <c r="J139" i="3"/>
  <c r="J138" i="3"/>
  <c r="E140" i="3"/>
  <c r="E139" i="3"/>
  <c r="E138" i="3"/>
  <c r="O135" i="3"/>
  <c r="O134" i="3"/>
  <c r="O133" i="3"/>
  <c r="J135" i="3"/>
  <c r="J134" i="3"/>
  <c r="E135" i="3"/>
  <c r="E134" i="3"/>
  <c r="E133" i="3"/>
  <c r="B150" i="3"/>
  <c r="K55" i="3" l="1"/>
  <c r="L55" i="3"/>
  <c r="M55" i="3"/>
  <c r="N55" i="3"/>
  <c r="O55" i="3"/>
  <c r="P55" i="3"/>
  <c r="K56" i="3"/>
  <c r="L56" i="3"/>
  <c r="M56" i="3"/>
  <c r="N56" i="3"/>
  <c r="O56" i="3"/>
  <c r="P56" i="3"/>
  <c r="K57" i="3"/>
  <c r="L57" i="3"/>
  <c r="M57" i="3"/>
  <c r="N57" i="3"/>
  <c r="O57" i="3"/>
  <c r="P57" i="3"/>
  <c r="L58" i="3"/>
  <c r="M58" i="3"/>
  <c r="N58" i="3"/>
  <c r="O58" i="3"/>
  <c r="P58" i="3"/>
  <c r="K59" i="3"/>
  <c r="L59" i="3"/>
  <c r="M59" i="3"/>
  <c r="N59" i="3"/>
  <c r="O59" i="3"/>
  <c r="P59" i="3"/>
  <c r="K60" i="3"/>
  <c r="L60" i="3"/>
  <c r="M60" i="3"/>
  <c r="N60" i="3"/>
  <c r="O60" i="3"/>
  <c r="P60" i="3"/>
  <c r="K61" i="3"/>
  <c r="L61" i="3"/>
  <c r="M61" i="3"/>
  <c r="N61" i="3"/>
  <c r="O61" i="3"/>
  <c r="P61" i="3"/>
  <c r="L54" i="3"/>
  <c r="M54" i="3"/>
  <c r="N54" i="3"/>
  <c r="O54" i="3"/>
  <c r="P54" i="3"/>
  <c r="H133" i="3"/>
  <c r="D148" i="3"/>
  <c r="B148" i="3"/>
  <c r="D147" i="3"/>
  <c r="B145" i="3"/>
  <c r="D145" i="3"/>
  <c r="B144" i="3"/>
  <c r="M140" i="3"/>
  <c r="M139" i="3"/>
  <c r="M138" i="3"/>
  <c r="H140" i="3"/>
  <c r="H139" i="3"/>
  <c r="H138" i="3"/>
  <c r="C140" i="3"/>
  <c r="C139" i="3"/>
  <c r="C138" i="3"/>
  <c r="M135" i="3"/>
  <c r="M134" i="3"/>
  <c r="M133" i="3"/>
  <c r="H135" i="3"/>
  <c r="H134" i="3"/>
  <c r="C135" i="3"/>
  <c r="C134" i="3"/>
  <c r="G74" i="3"/>
  <c r="C68" i="3"/>
  <c r="D68" i="3"/>
  <c r="F68" i="3"/>
  <c r="G68" i="3"/>
  <c r="H68" i="3"/>
  <c r="C69" i="3"/>
  <c r="E69" i="3"/>
  <c r="F69" i="3"/>
  <c r="G69" i="3"/>
  <c r="H69" i="3"/>
  <c r="E70" i="3"/>
  <c r="F70" i="3"/>
  <c r="G70" i="3"/>
  <c r="H70" i="3"/>
  <c r="C71" i="3"/>
  <c r="E71" i="3"/>
  <c r="F71" i="3"/>
  <c r="G71" i="3"/>
  <c r="H71" i="3"/>
  <c r="C72" i="3"/>
  <c r="E72" i="3"/>
  <c r="F72" i="3"/>
  <c r="G72" i="3"/>
  <c r="H72" i="3"/>
  <c r="C73" i="3"/>
  <c r="E73" i="3"/>
  <c r="F73" i="3"/>
  <c r="G73" i="3"/>
  <c r="H73" i="3"/>
  <c r="C74" i="3"/>
  <c r="E74" i="3"/>
  <c r="F74" i="3"/>
  <c r="H74" i="3"/>
  <c r="H67" i="3"/>
  <c r="G67" i="3"/>
  <c r="F67" i="3"/>
  <c r="D67" i="3"/>
  <c r="C67" i="3"/>
  <c r="J47" i="3"/>
  <c r="I41" i="3"/>
  <c r="J41" i="3"/>
  <c r="K41" i="3"/>
  <c r="J42" i="3"/>
  <c r="K42" i="3"/>
  <c r="J43" i="3"/>
  <c r="K43" i="3"/>
  <c r="J44" i="3"/>
  <c r="K44" i="3"/>
  <c r="I45" i="3"/>
  <c r="J45" i="3"/>
  <c r="K45" i="3"/>
  <c r="I46" i="3"/>
  <c r="J46" i="3"/>
  <c r="K46" i="3"/>
  <c r="I47" i="3"/>
  <c r="K47" i="3"/>
  <c r="K40" i="3"/>
  <c r="J40" i="3"/>
  <c r="B126" i="3" l="1"/>
  <c r="B124" i="3"/>
  <c r="B122" i="3"/>
  <c r="B129" i="3"/>
  <c r="B128" i="3"/>
  <c r="B127" i="3"/>
  <c r="B125" i="3"/>
  <c r="B123" i="3"/>
  <c r="E114" i="3" l="1"/>
</calcChain>
</file>

<file path=xl/sharedStrings.xml><?xml version="1.0" encoding="utf-8"?>
<sst xmlns="http://schemas.openxmlformats.org/spreadsheetml/2006/main" count="1611" uniqueCount="403">
  <si>
    <t>Yuma AZ</t>
  </si>
  <si>
    <t>Fresno CA</t>
  </si>
  <si>
    <t>Tucson AZ</t>
  </si>
  <si>
    <t>Pomona CA</t>
  </si>
  <si>
    <t>Santa Fe NM</t>
  </si>
  <si>
    <t>Flagstaff AZ</t>
  </si>
  <si>
    <t>Las Vegas NV</t>
  </si>
  <si>
    <t>St George UT</t>
  </si>
  <si>
    <t>Jones</t>
  </si>
  <si>
    <t>YZCO</t>
  </si>
  <si>
    <t>Square Q</t>
  </si>
  <si>
    <t>AJ Store</t>
  </si>
  <si>
    <t>Sun Quest</t>
  </si>
  <si>
    <t>Harm's Path</t>
  </si>
  <si>
    <t>Distancia de cada almacen a cada cliente (por milla)</t>
  </si>
  <si>
    <t>Salt Lake City</t>
  </si>
  <si>
    <t>Albuquerque</t>
  </si>
  <si>
    <t>Phoenix</t>
  </si>
  <si>
    <t>San Diego</t>
  </si>
  <si>
    <t>Los Angeles</t>
  </si>
  <si>
    <t>Tucson</t>
  </si>
  <si>
    <t>=</t>
  </si>
  <si>
    <t>y1</t>
  </si>
  <si>
    <t>y2</t>
  </si>
  <si>
    <t>y3</t>
  </si>
  <si>
    <t>y4</t>
  </si>
  <si>
    <t>y5</t>
  </si>
  <si>
    <t>AZ1</t>
  </si>
  <si>
    <t>CA1</t>
  </si>
  <si>
    <t>AZ2</t>
  </si>
  <si>
    <t>CA2</t>
  </si>
  <si>
    <t>NM</t>
  </si>
  <si>
    <t>AZ3</t>
  </si>
  <si>
    <t>NV</t>
  </si>
  <si>
    <t>UT</t>
  </si>
  <si>
    <t>Ubicación del sitio</t>
  </si>
  <si>
    <t>Costo de compra ($/año)</t>
  </si>
  <si>
    <t>Maíz</t>
  </si>
  <si>
    <t>Trigo</t>
  </si>
  <si>
    <t>Papas</t>
  </si>
  <si>
    <t>Costo de envío de la materia prima ($/tonelada)</t>
  </si>
  <si>
    <t>Información del lugar y costo de envío de materia prima</t>
  </si>
  <si>
    <t>Información de demanda</t>
  </si>
  <si>
    <t>Compañía</t>
  </si>
  <si>
    <t>Ubicación</t>
  </si>
  <si>
    <t>Regular</t>
  </si>
  <si>
    <t>Cebolla verde</t>
  </si>
  <si>
    <t>Party mix</t>
  </si>
  <si>
    <t>Demanda</t>
  </si>
  <si>
    <t>Combinación producto ingrediente</t>
  </si>
  <si>
    <t>Producto</t>
  </si>
  <si>
    <t>Chips regulares</t>
  </si>
  <si>
    <t>Chips Cebolla Verde</t>
  </si>
  <si>
    <t>Party Mix</t>
  </si>
  <si>
    <t>Ingrediente</t>
  </si>
  <si>
    <r>
      <t>Establecer la nueva instalación en el estado de</t>
    </r>
    <r>
      <rPr>
        <b/>
        <sz val="11"/>
        <color theme="1"/>
        <rFont val="Calibri"/>
        <family val="2"/>
        <scheme val="minor"/>
      </rPr>
      <t xml:space="preserve"> Arizona (AZ)</t>
    </r>
  </si>
  <si>
    <r>
      <t xml:space="preserve">Establecer la nueva instalación en el estado de </t>
    </r>
    <r>
      <rPr>
        <b/>
        <sz val="11"/>
        <color theme="1"/>
        <rFont val="Calibri"/>
        <family val="2"/>
        <scheme val="minor"/>
      </rPr>
      <t>California (CA)</t>
    </r>
  </si>
  <si>
    <r>
      <t>Establecer la nueva instalación en el estado de</t>
    </r>
    <r>
      <rPr>
        <b/>
        <sz val="11"/>
        <color theme="1"/>
        <rFont val="Calibri"/>
        <family val="2"/>
        <scheme val="minor"/>
      </rPr>
      <t xml:space="preserve"> Nuevo Mexico (NM)</t>
    </r>
  </si>
  <si>
    <r>
      <t xml:space="preserve">Establecer la nueva instalación en el estado de </t>
    </r>
    <r>
      <rPr>
        <b/>
        <sz val="11"/>
        <color theme="1"/>
        <rFont val="Calibri"/>
        <family val="2"/>
        <scheme val="minor"/>
      </rPr>
      <t>Nevada (NV)</t>
    </r>
  </si>
  <si>
    <r>
      <t>Establecer la nueva instalación en el estado de</t>
    </r>
    <r>
      <rPr>
        <b/>
        <sz val="11"/>
        <color theme="1"/>
        <rFont val="Calibri"/>
        <family val="2"/>
        <scheme val="minor"/>
      </rPr>
      <t xml:space="preserve"> Utah (UT)</t>
    </r>
  </si>
  <si>
    <r>
      <t xml:space="preserve">Elegir a </t>
    </r>
    <r>
      <rPr>
        <b/>
        <sz val="11"/>
        <color theme="1"/>
        <rFont val="Calibri"/>
        <family val="2"/>
        <scheme val="minor"/>
      </rPr>
      <t>Yuma AZ</t>
    </r>
    <r>
      <rPr>
        <sz val="11"/>
        <color theme="1"/>
        <rFont val="Calibri"/>
        <family val="2"/>
        <scheme val="minor"/>
      </rPr>
      <t xml:space="preserve"> como ubicación para la nueva instalación de producción</t>
    </r>
  </si>
  <si>
    <r>
      <t xml:space="preserve">Elegir a </t>
    </r>
    <r>
      <rPr>
        <b/>
        <sz val="11"/>
        <color theme="1"/>
        <rFont val="Calibri"/>
        <family val="2"/>
        <scheme val="minor"/>
      </rPr>
      <t>Fresno CA</t>
    </r>
    <r>
      <rPr>
        <sz val="11"/>
        <color theme="1"/>
        <rFont val="Calibri"/>
        <family val="2"/>
        <scheme val="minor"/>
      </rPr>
      <t xml:space="preserve"> como ubicación para la nueva instalación de producción</t>
    </r>
  </si>
  <si>
    <r>
      <t xml:space="preserve">Elegir a </t>
    </r>
    <r>
      <rPr>
        <b/>
        <sz val="11"/>
        <color theme="1"/>
        <rFont val="Calibri"/>
        <family val="2"/>
        <scheme val="minor"/>
      </rPr>
      <t>Tucson AZ</t>
    </r>
    <r>
      <rPr>
        <sz val="11"/>
        <color theme="1"/>
        <rFont val="Calibri"/>
        <family val="2"/>
        <scheme val="minor"/>
      </rPr>
      <t xml:space="preserve"> como ubicación para la nueva instalación de producción</t>
    </r>
  </si>
  <si>
    <r>
      <t xml:space="preserve">Elegir a </t>
    </r>
    <r>
      <rPr>
        <b/>
        <sz val="11"/>
        <color theme="1"/>
        <rFont val="Calibri"/>
        <family val="2"/>
        <scheme val="minor"/>
      </rPr>
      <t xml:space="preserve">Santa Fe NM </t>
    </r>
    <r>
      <rPr>
        <sz val="11"/>
        <color theme="1"/>
        <rFont val="Calibri"/>
        <family val="2"/>
        <scheme val="minor"/>
      </rPr>
      <t>como ubicación para la nueva instalación de producción</t>
    </r>
  </si>
  <si>
    <r>
      <t xml:space="preserve">Elegir a </t>
    </r>
    <r>
      <rPr>
        <b/>
        <sz val="11"/>
        <color theme="1"/>
        <rFont val="Calibri"/>
        <family val="2"/>
        <scheme val="minor"/>
      </rPr>
      <t>Flagstaff AZ</t>
    </r>
    <r>
      <rPr>
        <sz val="11"/>
        <color theme="1"/>
        <rFont val="Calibri"/>
        <family val="2"/>
        <scheme val="minor"/>
      </rPr>
      <t xml:space="preserve"> como ubicación para la nueva instalación de producción</t>
    </r>
  </si>
  <si>
    <r>
      <t xml:space="preserve">Elegir a </t>
    </r>
    <r>
      <rPr>
        <b/>
        <sz val="11"/>
        <color theme="1"/>
        <rFont val="Calibri"/>
        <family val="2"/>
        <scheme val="minor"/>
      </rPr>
      <t>Las Vegas NV</t>
    </r>
    <r>
      <rPr>
        <sz val="11"/>
        <color theme="1"/>
        <rFont val="Calibri"/>
        <family val="2"/>
        <scheme val="minor"/>
      </rPr>
      <t xml:space="preserve"> como ubicación para la nueva instalación de producción</t>
    </r>
  </si>
  <si>
    <r>
      <t xml:space="preserve">Elegir a </t>
    </r>
    <r>
      <rPr>
        <b/>
        <sz val="11"/>
        <color theme="1"/>
        <rFont val="Calibri"/>
        <family val="2"/>
        <scheme val="minor"/>
      </rPr>
      <t>St George UT</t>
    </r>
    <r>
      <rPr>
        <sz val="11"/>
        <color theme="1"/>
        <rFont val="Calibri"/>
        <family val="2"/>
        <scheme val="minor"/>
      </rPr>
      <t xml:space="preserve"> como ubicación para la nueva instalación de producción</t>
    </r>
  </si>
  <si>
    <t>Variables auxiliares</t>
  </si>
  <si>
    <t>Yuma,AZ</t>
  </si>
  <si>
    <t>Fresno, CA</t>
  </si>
  <si>
    <t>Tucson,AZ</t>
  </si>
  <si>
    <t>Pomona,CA</t>
  </si>
  <si>
    <t>Santa Fe, Nm</t>
  </si>
  <si>
    <t>Flagstaff, AZ</t>
  </si>
  <si>
    <t>Las vegas, NV</t>
  </si>
  <si>
    <t>St. George,UT</t>
  </si>
  <si>
    <t>Sitio</t>
  </si>
  <si>
    <t>Requerimiento de ingredientes (en toneladas)</t>
  </si>
  <si>
    <t>Nota: esta información fue sacada de Google Maps</t>
  </si>
  <si>
    <t>Costo de envio de cada producto a cada cliente ($0,15 por tonelada-milla)</t>
  </si>
  <si>
    <t>1 Jones</t>
  </si>
  <si>
    <t xml:space="preserve"> 2 YZCO</t>
  </si>
  <si>
    <t>3 Square Q</t>
  </si>
  <si>
    <t>4 AJ Store</t>
  </si>
  <si>
    <t>5 Sun Quest</t>
  </si>
  <si>
    <t>6 Harm's Path</t>
  </si>
  <si>
    <t>Demanda de cada compañía</t>
  </si>
  <si>
    <t>No se pueden ubicar plantas en más de dos estados</t>
  </si>
  <si>
    <t>Asignar toneladas solo a las plantas que se elijan</t>
  </si>
  <si>
    <t>$ por ton-milla</t>
  </si>
  <si>
    <r>
      <t xml:space="preserve">Elegir a </t>
    </r>
    <r>
      <rPr>
        <b/>
        <sz val="11"/>
        <color theme="1"/>
        <rFont val="Calibri"/>
        <family val="2"/>
        <scheme val="minor"/>
      </rPr>
      <t xml:space="preserve">Pomona CA </t>
    </r>
    <r>
      <rPr>
        <sz val="11"/>
        <color theme="1"/>
        <rFont val="Calibri"/>
        <family val="2"/>
        <scheme val="minor"/>
      </rPr>
      <t>como ubicación para la nueva instalación de producción</t>
    </r>
  </si>
  <si>
    <t>TABLA 1</t>
  </si>
  <si>
    <t>TABLA 2</t>
  </si>
  <si>
    <t>TABLA 3</t>
  </si>
  <si>
    <t>TABLA 4</t>
  </si>
  <si>
    <t>TABLA 5</t>
  </si>
  <si>
    <t>TABLA 6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</si>
  <si>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para saber cuantas toneladas se requieren en cada sitio de cada tonelada, se debe: 
-Fijar un sitio y un ingrediente
-(suma de toneladas de chips regulares que enviará a cada compañía) * porcentaje de ese ingrediente para chips regulares
-(suma de toneladas de chips cebolla verde que enviará a cada compañía)*porcentaje de ese ingrediente para chips cebolla verde
-(suma de toneladas de Party Mix que enviará a cada compañía)*porcentaje de ese ingrediente para party mix
Se suman los tres resultados y se divide entre 100 :D</t>
    </r>
  </si>
  <si>
    <t>¿Cómo se debe atender la demanda de los clientes?</t>
  </si>
  <si>
    <t xml:space="preserve">                                                                        j
                i</t>
  </si>
  <si>
    <t>Cebolla V</t>
  </si>
  <si>
    <t>Party M</t>
  </si>
  <si>
    <r>
      <t>A continuación, se presentan las tablas con toda la información (parámetros) que se consideran en la resolución del problema de expansión de BestChip</t>
    </r>
    <r>
      <rPr>
        <b/>
        <sz val="11"/>
        <color theme="1"/>
        <rFont val="Calibri"/>
        <family val="2"/>
        <scheme val="minor"/>
      </rPr>
      <t xml:space="preserve">
Parámetros que puede cambiar el usuario:</t>
    </r>
    <r>
      <rPr>
        <sz val="11"/>
        <color theme="1"/>
        <rFont val="Calibri"/>
        <family val="2"/>
        <scheme val="minor"/>
      </rPr>
      <t xml:space="preserve">
* Suponiendo que cambien los costos de compra del sitio ($/año) o  los costos de envío de la materia prima a cada sitio, se puede modificar los parámetros de la</t>
    </r>
    <r>
      <rPr>
        <b/>
        <sz val="11"/>
        <color theme="1"/>
        <rFont val="Calibri"/>
        <family val="2"/>
        <scheme val="minor"/>
      </rPr>
      <t xml:space="preserve"> TABLA 1</t>
    </r>
    <r>
      <rPr>
        <sz val="11"/>
        <color theme="1"/>
        <rFont val="Calibri"/>
        <family val="2"/>
        <scheme val="minor"/>
      </rPr>
      <t xml:space="preserve">
* Si las demandas de cada compañía varían (aumentando o disminuyendo), se pueden cambiar los parámetros de la</t>
    </r>
    <r>
      <rPr>
        <b/>
        <sz val="11"/>
        <color theme="1"/>
        <rFont val="Calibri"/>
        <family val="2"/>
        <scheme val="minor"/>
      </rPr>
      <t xml:space="preserve"> TABLA 2.</t>
    </r>
    <r>
      <rPr>
        <sz val="11"/>
        <color theme="1"/>
        <rFont val="Calibri"/>
        <family val="2"/>
        <scheme val="minor"/>
      </rPr>
      <t xml:space="preserve">
* Si las proporciones de combinación producto-ingrediente llegasen a cambiar, se pueden modificar los parámetros en la</t>
    </r>
    <r>
      <rPr>
        <b/>
        <sz val="11"/>
        <color theme="1"/>
        <rFont val="Calibri"/>
        <family val="2"/>
        <scheme val="minor"/>
      </rPr>
      <t xml:space="preserve"> TABLA 3</t>
    </r>
    <r>
      <rPr>
        <sz val="11"/>
        <color theme="1"/>
        <rFont val="Calibri"/>
        <family val="2"/>
        <scheme val="minor"/>
      </rPr>
      <t>.
* La TABLA 4 y la TABLA 6 no debeb ser modificadaa por el usuario.
* Si se llegase a considerar nuevas rutas ( distancias más cortas o más largas) entre cada sitio y cada compañia, se puede actualizar los parámetros de la</t>
    </r>
    <r>
      <rPr>
        <b/>
        <sz val="11"/>
        <color theme="1"/>
        <rFont val="Calibri"/>
        <family val="2"/>
        <scheme val="minor"/>
      </rPr>
      <t xml:space="preserve"> TABLA 5.</t>
    </r>
    <r>
      <rPr>
        <sz val="11"/>
        <color theme="1"/>
        <rFont val="Calibri"/>
        <family val="2"/>
        <scheme val="minor"/>
      </rPr>
      <t xml:space="preserve">
* Si el precio ($) de envío, por tonelada-milla, del producto a cada compañía cambiase, este nuevo precio se puede actualizar en la celda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K62</t>
    </r>
    <r>
      <rPr>
        <sz val="11"/>
        <color theme="1"/>
        <rFont val="Calibri"/>
        <family val="2"/>
        <scheme val="minor"/>
      </rPr>
      <t xml:space="preserve"> de la </t>
    </r>
    <r>
      <rPr>
        <b/>
        <sz val="11"/>
        <color theme="1"/>
        <rFont val="Calibri"/>
        <family val="2"/>
        <scheme val="minor"/>
      </rPr>
      <t>TABLA 6.</t>
    </r>
  </si>
  <si>
    <t>Toneladas que envía cada instalación a cada cliente</t>
  </si>
  <si>
    <t>¿Qué sitios deben elegirse?</t>
  </si>
  <si>
    <t>Minimizar Z=</t>
  </si>
  <si>
    <t>Costo de compra de la instalación ($/año) =</t>
  </si>
  <si>
    <t>Costo de envio de materia prima =</t>
  </si>
  <si>
    <t>Costo de envío de los productos a cada cliente =</t>
  </si>
  <si>
    <r>
      <t xml:space="preserve">Minimizar </t>
    </r>
    <r>
      <rPr>
        <b/>
        <sz val="11"/>
        <color theme="1"/>
        <rFont val="Calibri"/>
        <family val="2"/>
        <scheme val="minor"/>
      </rPr>
      <t xml:space="preserve">Z </t>
    </r>
    <r>
      <rPr>
        <sz val="11"/>
        <color theme="1"/>
        <rFont val="Calibri"/>
        <family val="2"/>
        <scheme val="minor"/>
      </rPr>
      <t xml:space="preserve">= costos de compra de la instalación + costo de envío de materia prima + consto de envío del producto
</t>
    </r>
    <r>
      <rPr>
        <b/>
        <sz val="11"/>
        <color theme="1"/>
        <rFont val="Calibri"/>
        <family val="2"/>
        <scheme val="minor"/>
      </rPr>
      <t>Costo de compra de instalación</t>
    </r>
    <r>
      <rPr>
        <sz val="11"/>
        <color theme="1"/>
        <rFont val="Calibri"/>
        <family val="2"/>
        <scheme val="minor"/>
      </rPr>
      <t xml:space="preserve"> = suma del costo de compra de los sitios escogidos.
</t>
    </r>
    <r>
      <rPr>
        <b/>
        <sz val="11"/>
        <color theme="1"/>
        <rFont val="Calibri"/>
        <family val="2"/>
        <scheme val="minor"/>
      </rPr>
      <t xml:space="preserve">Costo de envío de materia prima </t>
    </r>
    <r>
      <rPr>
        <sz val="11"/>
        <color theme="1"/>
        <rFont val="Calibri"/>
        <family val="2"/>
        <scheme val="minor"/>
      </rPr>
      <t xml:space="preserve">=  maiz requerido*costo de envío maíz + trigo requerido*costo envío trigo + papa requerida*costo envío de papas
</t>
    </r>
    <r>
      <rPr>
        <b/>
        <sz val="11"/>
        <color theme="1"/>
        <rFont val="Calibri"/>
        <family val="2"/>
        <scheme val="minor"/>
      </rPr>
      <t>Costo de envío de producto =</t>
    </r>
    <r>
      <rPr>
        <sz val="11"/>
        <color theme="1"/>
        <rFont val="Calibri"/>
        <family val="2"/>
        <scheme val="minor"/>
      </rPr>
      <t xml:space="preserve"> toneladas enviadas * costo de envío del producto</t>
    </r>
  </si>
  <si>
    <t>Capacidad de producción de cada sitio</t>
  </si>
  <si>
    <t>Cebolla Verde</t>
  </si>
  <si>
    <t xml:space="preserve">Naturaleza de las variables de decisión </t>
  </si>
  <si>
    <t>binaria</t>
  </si>
  <si>
    <t>Xij</t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</si>
  <si>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 0</t>
    </r>
  </si>
  <si>
    <t>∀i,j</t>
  </si>
  <si>
    <t>≤</t>
  </si>
  <si>
    <t xml:space="preserve">AZ1+AZ2+AZ3 ≤ M*y1
CA1+CA2 ≤ M*y2
NM ≤ M*y3
NV ≤ M*y4
UT ≤ M*y5
y1+y2+y3+y4+y5 ≤ 2
</t>
  </si>
  <si>
    <t xml:space="preserve">suma de toneladas enviadas por Yuma ≤ M*AZ1
suma de toneladas enviadas por Fresno ≤ M*CA1
suma de toneladas enviadas por Tucson ≤ M*AZ2
suma de toneladas enviadas por Pomona ≤ M*CA2
suma de toneladas enviadas por Santa Fe ≤ M*NM
suma de toneladas enviadas por Flagstaff ≤ M*AZ3
suma de toneladas enviadas por Las Vegas ≤ M*NV
suma de toneladas enviadas por St. George ≤ M*UT
</t>
  </si>
  <si>
    <t xml:space="preserve">Margy Garzón. Estudiante de Matemáticas de la Facultad de Ciencias y Tecnología de la Universidad de Carabobo </t>
  </si>
  <si>
    <t>Xij = toneladas de chips enviadas del almacen i a la compañía j.      Con i=1, 2, 3, 4, 5, 6, 7, 8   y   j=1, … , 18</t>
  </si>
  <si>
    <t>TABLA 7</t>
  </si>
  <si>
    <t>Microsoft Excel 15.0 Informe de confidencialidad</t>
  </si>
  <si>
    <t>Hoja de cálculo: [proyecto.xlsx]Solver (3)</t>
  </si>
  <si>
    <t>Informe creado: 02/08/2022 17:48:39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</si>
  <si>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</si>
  <si>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</si>
  <si>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</si>
  <si>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</si>
  <si>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</si>
  <si>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</si>
  <si>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</si>
  <si>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</si>
  <si>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</si>
  <si>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</si>
  <si>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</si>
  <si>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</si>
  <si>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</si>
  <si>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</si>
  <si>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</si>
  <si>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</si>
  <si>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Lado derecho</t>
  </si>
  <si>
    <t>$D$85</t>
  </si>
  <si>
    <t>Yuma AZ Regular</t>
  </si>
  <si>
    <t>$E$85</t>
  </si>
  <si>
    <t>Yuma AZ Cebolla V</t>
  </si>
  <si>
    <t>$F$85</t>
  </si>
  <si>
    <t>Yuma AZ Party M</t>
  </si>
  <si>
    <t>$G$85</t>
  </si>
  <si>
    <t>$H$85</t>
  </si>
  <si>
    <t>$I$85</t>
  </si>
  <si>
    <t>$J$85</t>
  </si>
  <si>
    <t>$K$85</t>
  </si>
  <si>
    <t>$L$85</t>
  </si>
  <si>
    <t>$M$85</t>
  </si>
  <si>
    <t>$N$85</t>
  </si>
  <si>
    <t>$O$85</t>
  </si>
  <si>
    <t>$P$85</t>
  </si>
  <si>
    <t>$Q$85</t>
  </si>
  <si>
    <t>$R$85</t>
  </si>
  <si>
    <t>$S$85</t>
  </si>
  <si>
    <t>$T$85</t>
  </si>
  <si>
    <t>$U$85</t>
  </si>
  <si>
    <t>$D$86</t>
  </si>
  <si>
    <t>Fresno CA Regular</t>
  </si>
  <si>
    <t>$E$86</t>
  </si>
  <si>
    <t>Fresno CA Cebolla V</t>
  </si>
  <si>
    <t>$F$86</t>
  </si>
  <si>
    <t>Fresno CA Party M</t>
  </si>
  <si>
    <t>$G$86</t>
  </si>
  <si>
    <t>$H$86</t>
  </si>
  <si>
    <t>$I$86</t>
  </si>
  <si>
    <t>$J$86</t>
  </si>
  <si>
    <t>$K$86</t>
  </si>
  <si>
    <t>$L$86</t>
  </si>
  <si>
    <t>$M$86</t>
  </si>
  <si>
    <t>$N$86</t>
  </si>
  <si>
    <t>$O$86</t>
  </si>
  <si>
    <t>$P$86</t>
  </si>
  <si>
    <t>$Q$86</t>
  </si>
  <si>
    <t>$R$86</t>
  </si>
  <si>
    <t>$S$86</t>
  </si>
  <si>
    <t>$T$86</t>
  </si>
  <si>
    <t>$U$86</t>
  </si>
  <si>
    <t>$D$87</t>
  </si>
  <si>
    <t>Tucson AZ Regular</t>
  </si>
  <si>
    <t>$E$87</t>
  </si>
  <si>
    <t>Tucson AZ Cebolla V</t>
  </si>
  <si>
    <t>$F$87</t>
  </si>
  <si>
    <t>Tucson AZ Party M</t>
  </si>
  <si>
    <t>$G$87</t>
  </si>
  <si>
    <t>$H$87</t>
  </si>
  <si>
    <t>$I$87</t>
  </si>
  <si>
    <t>$J$87</t>
  </si>
  <si>
    <t>$K$87</t>
  </si>
  <si>
    <t>$L$87</t>
  </si>
  <si>
    <t>$M$87</t>
  </si>
  <si>
    <t>$N$87</t>
  </si>
  <si>
    <t>$O$87</t>
  </si>
  <si>
    <t>$P$87</t>
  </si>
  <si>
    <t>$Q$87</t>
  </si>
  <si>
    <t>$R$87</t>
  </si>
  <si>
    <t>$S$87</t>
  </si>
  <si>
    <t>$T$87</t>
  </si>
  <si>
    <t>$U$87</t>
  </si>
  <si>
    <t>$D$88</t>
  </si>
  <si>
    <t>Pomona CA Regular</t>
  </si>
  <si>
    <t>$E$88</t>
  </si>
  <si>
    <t>Pomona CA Cebolla V</t>
  </si>
  <si>
    <t>$F$88</t>
  </si>
  <si>
    <t>Pomona CA Party M</t>
  </si>
  <si>
    <t>$G$88</t>
  </si>
  <si>
    <t>$H$88</t>
  </si>
  <si>
    <t>$I$88</t>
  </si>
  <si>
    <t>$J$88</t>
  </si>
  <si>
    <t>$K$88</t>
  </si>
  <si>
    <t>$L$88</t>
  </si>
  <si>
    <t>$M$88</t>
  </si>
  <si>
    <t>$N$88</t>
  </si>
  <si>
    <t>$O$88</t>
  </si>
  <si>
    <t>$P$88</t>
  </si>
  <si>
    <t>$Q$88</t>
  </si>
  <si>
    <t>$R$88</t>
  </si>
  <si>
    <t>$S$88</t>
  </si>
  <si>
    <t>$T$88</t>
  </si>
  <si>
    <t>$U$88</t>
  </si>
  <si>
    <t>$D$89</t>
  </si>
  <si>
    <t>Santa Fe NM Regular</t>
  </si>
  <si>
    <t>$E$89</t>
  </si>
  <si>
    <t>Santa Fe NM Cebolla V</t>
  </si>
  <si>
    <t>$F$89</t>
  </si>
  <si>
    <t>Santa Fe NM Party M</t>
  </si>
  <si>
    <t>$G$89</t>
  </si>
  <si>
    <t>$H$89</t>
  </si>
  <si>
    <t>$I$89</t>
  </si>
  <si>
    <t>$J$89</t>
  </si>
  <si>
    <t>$K$89</t>
  </si>
  <si>
    <t>$L$89</t>
  </si>
  <si>
    <t>$M$89</t>
  </si>
  <si>
    <t>$N$89</t>
  </si>
  <si>
    <t>$O$89</t>
  </si>
  <si>
    <t>$P$89</t>
  </si>
  <si>
    <t>$Q$89</t>
  </si>
  <si>
    <t>$R$89</t>
  </si>
  <si>
    <t>$S$89</t>
  </si>
  <si>
    <t>$T$89</t>
  </si>
  <si>
    <t>$U$89</t>
  </si>
  <si>
    <t>$D$90</t>
  </si>
  <si>
    <t>Flagstaff AZ Regular</t>
  </si>
  <si>
    <t>$E$90</t>
  </si>
  <si>
    <t>Flagstaff AZ Cebolla V</t>
  </si>
  <si>
    <t>$F$90</t>
  </si>
  <si>
    <t>Flagstaff AZ Party M</t>
  </si>
  <si>
    <t>$G$90</t>
  </si>
  <si>
    <t>$H$90</t>
  </si>
  <si>
    <t>$I$90</t>
  </si>
  <si>
    <t>$J$90</t>
  </si>
  <si>
    <t>$K$90</t>
  </si>
  <si>
    <t>$L$90</t>
  </si>
  <si>
    <t>$M$90</t>
  </si>
  <si>
    <t>$N$90</t>
  </si>
  <si>
    <t>$O$90</t>
  </si>
  <si>
    <t>$P$90</t>
  </si>
  <si>
    <t>$Q$90</t>
  </si>
  <si>
    <t>$R$90</t>
  </si>
  <si>
    <t>$S$90</t>
  </si>
  <si>
    <t>$T$90</t>
  </si>
  <si>
    <t>$U$90</t>
  </si>
  <si>
    <t>$D$91</t>
  </si>
  <si>
    <t>Las Vegas NV Regular</t>
  </si>
  <si>
    <t>$E$91</t>
  </si>
  <si>
    <t>Las Vegas NV Cebolla V</t>
  </si>
  <si>
    <t>$F$91</t>
  </si>
  <si>
    <t>Las Vegas NV Party M</t>
  </si>
  <si>
    <t>$G$91</t>
  </si>
  <si>
    <t>$H$91</t>
  </si>
  <si>
    <t>$I$91</t>
  </si>
  <si>
    <t>$J$91</t>
  </si>
  <si>
    <t>$K$91</t>
  </si>
  <si>
    <t>$L$91</t>
  </si>
  <si>
    <t>$M$91</t>
  </si>
  <si>
    <t>$N$91</t>
  </si>
  <si>
    <t>$O$91</t>
  </si>
  <si>
    <t>$P$91</t>
  </si>
  <si>
    <t>$Q$91</t>
  </si>
  <si>
    <t>$R$91</t>
  </si>
  <si>
    <t>$S$91</t>
  </si>
  <si>
    <t>$T$91</t>
  </si>
  <si>
    <t>$U$91</t>
  </si>
  <si>
    <t>$D$92</t>
  </si>
  <si>
    <t>St George UT Regular</t>
  </si>
  <si>
    <t>$E$92</t>
  </si>
  <si>
    <t>St George UT Cebolla V</t>
  </si>
  <si>
    <t>$F$92</t>
  </si>
  <si>
    <t>St George UT Party M</t>
  </si>
  <si>
    <t>$G$92</t>
  </si>
  <si>
    <t>$H$92</t>
  </si>
  <si>
    <t>$I$92</t>
  </si>
  <si>
    <t>$J$92</t>
  </si>
  <si>
    <t>$K$92</t>
  </si>
  <si>
    <t>$L$92</t>
  </si>
  <si>
    <t>$M$92</t>
  </si>
  <si>
    <t>$N$92</t>
  </si>
  <si>
    <t>$O$92</t>
  </si>
  <si>
    <t>$P$92</t>
  </si>
  <si>
    <t>$Q$92</t>
  </si>
  <si>
    <t>$R$92</t>
  </si>
  <si>
    <t>$S$92</t>
  </si>
  <si>
    <t>$T$92</t>
  </si>
  <si>
    <t>$U$92</t>
  </si>
  <si>
    <t>$C$95</t>
  </si>
  <si>
    <t>AZ1 St George UT</t>
  </si>
  <si>
    <t>$C$96</t>
  </si>
  <si>
    <t>CA1 St George UT</t>
  </si>
  <si>
    <t>$C$97</t>
  </si>
  <si>
    <t>AZ2 St George UT</t>
  </si>
  <si>
    <t>$C$98</t>
  </si>
  <si>
    <t>CA2 St George UT</t>
  </si>
  <si>
    <t>$C$99</t>
  </si>
  <si>
    <t>NM St George UT</t>
  </si>
  <si>
    <t>$C$100</t>
  </si>
  <si>
    <t>AZ3 St George UT</t>
  </si>
  <si>
    <t>$C$101</t>
  </si>
  <si>
    <t>NV St George UT</t>
  </si>
  <si>
    <t>$C$102</t>
  </si>
  <si>
    <t>UT St George UT</t>
  </si>
  <si>
    <t>$C$105</t>
  </si>
  <si>
    <t>y1 St George UT</t>
  </si>
  <si>
    <t>$C$106</t>
  </si>
  <si>
    <t>y2 St George UT</t>
  </si>
  <si>
    <t>$C$107</t>
  </si>
  <si>
    <t>y3 St George UT</t>
  </si>
  <si>
    <t>$C$108</t>
  </si>
  <si>
    <t>y4 St George UT</t>
  </si>
  <si>
    <t>$C$109</t>
  </si>
  <si>
    <t>y5 St George UT</t>
  </si>
  <si>
    <t>$B$122</t>
  </si>
  <si>
    <t>$B$123</t>
  </si>
  <si>
    <t>$B$124</t>
  </si>
  <si>
    <t>$B$125</t>
  </si>
  <si>
    <t>$B$126</t>
  </si>
  <si>
    <t>$B$127</t>
  </si>
  <si>
    <t>$B$128</t>
  </si>
  <si>
    <t>$B$129</t>
  </si>
  <si>
    <t>$B$144</t>
  </si>
  <si>
    <t>$B$145</t>
  </si>
  <si>
    <t>$B$146</t>
  </si>
  <si>
    <t>$B$147</t>
  </si>
  <si>
    <t>$B$148</t>
  </si>
  <si>
    <t>$B$150</t>
  </si>
  <si>
    <t>$C$133</t>
  </si>
  <si>
    <t>Regular Jones</t>
  </si>
  <si>
    <t>$C$134</t>
  </si>
  <si>
    <t>Cebolla Verde Jones</t>
  </si>
  <si>
    <t>$C$135</t>
  </si>
  <si>
    <t>Party Mix Jones</t>
  </si>
  <si>
    <t>$C$138</t>
  </si>
  <si>
    <t>Regular AJ Store</t>
  </si>
  <si>
    <t>$C$139</t>
  </si>
  <si>
    <t>Cebolla Verde AJ Store</t>
  </si>
  <si>
    <t>$C$140</t>
  </si>
  <si>
    <t>Party Mix AJ Store</t>
  </si>
  <si>
    <t>$H$133</t>
  </si>
  <si>
    <t>Regular YZCO</t>
  </si>
  <si>
    <t>$H$134</t>
  </si>
  <si>
    <t>Cebolla Verde YZCO</t>
  </si>
  <si>
    <t>$H$135</t>
  </si>
  <si>
    <t>Party Mix YZCO</t>
  </si>
  <si>
    <t>$H$138</t>
  </si>
  <si>
    <t>Regular Sun Quest</t>
  </si>
  <si>
    <t>$H$139</t>
  </si>
  <si>
    <t>Cebolla Verde Sun Quest</t>
  </si>
  <si>
    <t>$H$140</t>
  </si>
  <si>
    <t>Party Mix Sun Quest</t>
  </si>
  <si>
    <t>$I$144</t>
  </si>
  <si>
    <t>$I$145</t>
  </si>
  <si>
    <t>≤ Asignar toneladas solo a las plantas que se elijan</t>
  </si>
  <si>
    <t>$I$146</t>
  </si>
  <si>
    <t>$I$147</t>
  </si>
  <si>
    <t>$I$148</t>
  </si>
  <si>
    <t>$I$149</t>
  </si>
  <si>
    <t>$I$150</t>
  </si>
  <si>
    <t>$I$151</t>
  </si>
  <si>
    <t>$M$133</t>
  </si>
  <si>
    <t>Regular Square Q</t>
  </si>
  <si>
    <t>$M$134</t>
  </si>
  <si>
    <t>Cebolla Verde Square Q</t>
  </si>
  <si>
    <t>$M$135</t>
  </si>
  <si>
    <t>Party Mix Square Q</t>
  </si>
  <si>
    <t>$M$138</t>
  </si>
  <si>
    <t>Regular Harm's Path</t>
  </si>
  <si>
    <t>$M$139</t>
  </si>
  <si>
    <t>Cebolla Verde Harm's Path</t>
  </si>
  <si>
    <t>$M$140</t>
  </si>
  <si>
    <t>Party Mix Harm's Path</t>
  </si>
  <si>
    <t xml:space="preserve">
 Asignar toneladas solo a las plantas que se elijan</t>
  </si>
  <si>
    <t xml:space="preserve">¿Qué ocurre si cambia el costo de envío de los productos? Ver celda K62  </t>
  </si>
  <si>
    <t>Precios originales de la tabla 1</t>
  </si>
  <si>
    <t xml:space="preserve">¿Qué ocurre si cambia el costo de envío de la materia prima? Ver celda F26  </t>
  </si>
  <si>
    <t>Problema sin variables enteras</t>
  </si>
  <si>
    <r>
      <t>A continuación, se presentan las tablas con toda la información (parámetros) que se consideran en la resolución del problema de expansión de BestChip</t>
    </r>
    <r>
      <rPr>
        <b/>
        <sz val="11"/>
        <color theme="1"/>
        <rFont val="Calibri"/>
        <family val="2"/>
        <scheme val="minor"/>
      </rPr>
      <t xml:space="preserve">
Parámetros que puede cambiar el usuario:</t>
    </r>
    <r>
      <rPr>
        <sz val="11"/>
        <color theme="1"/>
        <rFont val="Calibri"/>
        <family val="2"/>
        <scheme val="minor"/>
      </rPr>
      <t xml:space="preserve">
* Suponiendo que cambien los costos de compra del sitio ($/año) o  los costos de envío de la materia prima a cada sitio, se puede modificar los parámetros de la</t>
    </r>
    <r>
      <rPr>
        <b/>
        <sz val="11"/>
        <color theme="1"/>
        <rFont val="Calibri"/>
        <family val="2"/>
        <scheme val="minor"/>
      </rPr>
      <t xml:space="preserve"> TABLA 1</t>
    </r>
    <r>
      <rPr>
        <sz val="11"/>
        <color theme="1"/>
        <rFont val="Calibri"/>
        <family val="2"/>
        <scheme val="minor"/>
      </rPr>
      <t xml:space="preserve">
* Si las demandas de cada compañía varían (aumentando o disminuyendo), se pueden cambiar los parámetros de la</t>
    </r>
    <r>
      <rPr>
        <b/>
        <sz val="11"/>
        <color theme="1"/>
        <rFont val="Calibri"/>
        <family val="2"/>
        <scheme val="minor"/>
      </rPr>
      <t xml:space="preserve"> TABLA 2.</t>
    </r>
    <r>
      <rPr>
        <sz val="11"/>
        <color theme="1"/>
        <rFont val="Calibri"/>
        <family val="2"/>
        <scheme val="minor"/>
      </rPr>
      <t xml:space="preserve">
* Si las proporciones de combinación producto-ingrediente llegasen a cambiar, se pueden modificar los parámetros en la</t>
    </r>
    <r>
      <rPr>
        <b/>
        <sz val="11"/>
        <color theme="1"/>
        <rFont val="Calibri"/>
        <family val="2"/>
        <scheme val="minor"/>
      </rPr>
      <t xml:space="preserve"> TABLA 3</t>
    </r>
    <r>
      <rPr>
        <sz val="11"/>
        <color theme="1"/>
        <rFont val="Calibri"/>
        <family val="2"/>
        <scheme val="minor"/>
      </rPr>
      <t xml:space="preserve">.
* La TABLA 4 y la TABLA 6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deben ser modificadas por el usuario.
* Si se llegase a considerar nuevas rutas ( distancias más cortas o más largas) entre cada sitio y cada compañia, se puede actualizar los parámetros de la</t>
    </r>
    <r>
      <rPr>
        <b/>
        <sz val="11"/>
        <color theme="1"/>
        <rFont val="Calibri"/>
        <family val="2"/>
        <scheme val="minor"/>
      </rPr>
      <t xml:space="preserve"> TABLA 5.</t>
    </r>
    <r>
      <rPr>
        <sz val="11"/>
        <color theme="1"/>
        <rFont val="Calibri"/>
        <family val="2"/>
        <scheme val="minor"/>
      </rPr>
      <t xml:space="preserve">
* Si el precio ($) de envío, por tonelada-milla, del producto a cada compañía cambiase, este nuevo precio se puede actualizar en la celda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K62</t>
    </r>
    <r>
      <rPr>
        <sz val="11"/>
        <color theme="1"/>
        <rFont val="Calibri"/>
        <family val="2"/>
        <scheme val="minor"/>
      </rPr>
      <t xml:space="preserve"> de la </t>
    </r>
    <r>
      <rPr>
        <b/>
        <sz val="11"/>
        <color theme="1"/>
        <rFont val="Calibri"/>
        <family val="2"/>
        <scheme val="minor"/>
      </rPr>
      <t>TABLA 6.</t>
    </r>
  </si>
  <si>
    <t>Demanda (en tonelada)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</si>
</sst>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_€_-;\-* #,##0\ _€_-;_-* &quot;-&quot;\ _€_-;_-@_-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_-* #,##0.0\ _€_-;\-* #,##0.0\ _€_-;_-* &quot;-&quot;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B97FF"/>
        <bgColor indexed="64"/>
      </patternFill>
    </fill>
    <fill>
      <patternFill patternType="solid">
        <fgColor rgb="FFDEBDFF"/>
        <bgColor indexed="64"/>
      </patternFill>
    </fill>
    <fill>
      <patternFill patternType="solid">
        <fgColor rgb="FFE85D5A"/>
        <bgColor indexed="64"/>
      </patternFill>
    </fill>
    <fill>
      <patternFill patternType="solid">
        <fgColor rgb="FFED7E7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/>
    <xf numFmtId="164" fontId="0" fillId="0" borderId="0" xfId="0" applyNumberFormat="1"/>
    <xf numFmtId="166" fontId="0" fillId="0" borderId="0" xfId="1" applyNumberFormat="1" applyFont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166" fontId="0" fillId="0" borderId="5" xfId="1" applyNumberFormat="1" applyFont="1" applyBorder="1" applyAlignment="1">
      <alignment horizontal="center"/>
    </xf>
    <xf numFmtId="0" fontId="3" fillId="0" borderId="0" xfId="0" applyFont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/>
    <xf numFmtId="166" fontId="3" fillId="0" borderId="0" xfId="1" applyNumberFormat="1" applyFont="1" applyFill="1" applyBorder="1" applyAlignment="1">
      <alignment horizontal="left"/>
    </xf>
    <xf numFmtId="0" fontId="0" fillId="0" borderId="0" xfId="0" applyAlignment="1">
      <alignment vertical="top"/>
    </xf>
    <xf numFmtId="0" fontId="0" fillId="4" borderId="0" xfId="0" applyFill="1" applyBorder="1"/>
    <xf numFmtId="0" fontId="0" fillId="4" borderId="5" xfId="0" applyFill="1" applyBorder="1"/>
    <xf numFmtId="0" fontId="0" fillId="3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4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6" xfId="0" applyFill="1" applyBorder="1" applyAlignment="1"/>
    <xf numFmtId="0" fontId="0" fillId="4" borderId="8" xfId="0" applyFill="1" applyBorder="1" applyAlignment="1"/>
    <xf numFmtId="0" fontId="0" fillId="4" borderId="7" xfId="0" applyFill="1" applyBorder="1" applyAlignment="1"/>
    <xf numFmtId="0" fontId="0" fillId="0" borderId="8" xfId="0" applyFill="1" applyBorder="1" applyAlignment="1"/>
    <xf numFmtId="0" fontId="0" fillId="2" borderId="2" xfId="0" applyFill="1" applyBorder="1" applyAlignment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/>
    <xf numFmtId="0" fontId="0" fillId="2" borderId="13" xfId="0" applyFill="1" applyBorder="1" applyAlignment="1"/>
    <xf numFmtId="0" fontId="0" fillId="6" borderId="13" xfId="0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8" xfId="0" applyBorder="1"/>
    <xf numFmtId="0" fontId="0" fillId="3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4" borderId="1" xfId="0" applyFill="1" applyBorder="1"/>
    <xf numFmtId="0" fontId="0" fillId="4" borderId="3" xfId="0" applyFill="1" applyBorder="1"/>
    <xf numFmtId="0" fontId="0" fillId="4" borderId="2" xfId="0" applyFill="1" applyBorder="1"/>
    <xf numFmtId="0" fontId="0" fillId="3" borderId="14" xfId="0" applyFill="1" applyBorder="1"/>
    <xf numFmtId="0" fontId="0" fillId="3" borderId="11" xfId="0" applyFill="1" applyBorder="1"/>
    <xf numFmtId="0" fontId="0" fillId="3" borderId="12" xfId="0" applyFill="1" applyBorder="1" applyAlignment="1">
      <alignment horizontal="center"/>
    </xf>
    <xf numFmtId="166" fontId="0" fillId="4" borderId="1" xfId="1" applyNumberFormat="1" applyFont="1" applyFill="1" applyBorder="1" applyAlignment="1">
      <alignment horizontal="center"/>
    </xf>
    <xf numFmtId="166" fontId="0" fillId="4" borderId="3" xfId="1" applyNumberFormat="1" applyFont="1" applyFill="1" applyBorder="1" applyAlignment="1">
      <alignment horizontal="center"/>
    </xf>
    <xf numFmtId="166" fontId="0" fillId="4" borderId="2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12" xfId="0" applyFont="1" applyFill="1" applyBorder="1"/>
    <xf numFmtId="0" fontId="0" fillId="2" borderId="1" xfId="0" applyFill="1" applyBorder="1" applyAlignment="1"/>
    <xf numFmtId="0" fontId="2" fillId="0" borderId="0" xfId="0" applyFont="1" applyFill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0" borderId="0" xfId="0" applyFont="1"/>
    <xf numFmtId="0" fontId="0" fillId="3" borderId="1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6" fillId="16" borderId="0" xfId="0" applyFont="1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8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7" fontId="0" fillId="0" borderId="8" xfId="0" applyNumberFormat="1" applyBorder="1"/>
    <xf numFmtId="167" fontId="0" fillId="0" borderId="7" xfId="0" applyNumberFormat="1" applyBorder="1"/>
    <xf numFmtId="167" fontId="0" fillId="5" borderId="16" xfId="0" applyNumberFormat="1" applyFill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1" fontId="0" fillId="0" borderId="0" xfId="0" applyNumberFormat="1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35" xfId="0" applyFill="1" applyBorder="1" applyAlignment="1"/>
    <xf numFmtId="0" fontId="0" fillId="0" borderId="36" xfId="0" applyFill="1" applyBorder="1" applyAlignment="1"/>
    <xf numFmtId="0" fontId="8" fillId="0" borderId="33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0" fillId="0" borderId="35" xfId="0" applyFill="1" applyBorder="1" applyAlignment="1">
      <alignment wrapText="1"/>
    </xf>
    <xf numFmtId="0" fontId="0" fillId="0" borderId="11" xfId="0" applyBorder="1" applyAlignment="1">
      <alignment horizontal="center"/>
    </xf>
    <xf numFmtId="0" fontId="0" fillId="20" borderId="0" xfId="0" applyFill="1"/>
    <xf numFmtId="0" fontId="0" fillId="5" borderId="0" xfId="0" applyFill="1" applyAlignment="1"/>
    <xf numFmtId="0" fontId="0" fillId="0" borderId="24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6" borderId="1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5" borderId="1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6" fillId="14" borderId="12" xfId="0" applyFont="1" applyFill="1" applyBorder="1" applyAlignment="1">
      <alignment horizontal="center"/>
    </xf>
    <xf numFmtId="0" fontId="6" fillId="14" borderId="5" xfId="0" applyFont="1" applyFill="1" applyBorder="1" applyAlignment="1">
      <alignment horizontal="center"/>
    </xf>
    <xf numFmtId="0" fontId="0" fillId="0" borderId="24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0" borderId="25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0" fillId="0" borderId="24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0" fillId="0" borderId="22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3" fillId="20" borderId="0" xfId="0" applyFont="1" applyFill="1" applyAlignment="1">
      <alignment horizontal="center" vertical="top" wrapText="1"/>
    </xf>
    <xf numFmtId="0" fontId="0" fillId="20" borderId="14" xfId="0" applyFill="1" applyBorder="1" applyAlignment="1">
      <alignment horizontal="center"/>
    </xf>
    <xf numFmtId="0" fontId="0" fillId="20" borderId="9" xfId="0" applyFill="1" applyBorder="1" applyAlignment="1">
      <alignment horizontal="center"/>
    </xf>
    <xf numFmtId="0" fontId="0" fillId="20" borderId="10" xfId="0" applyFill="1" applyBorder="1" applyAlignment="1">
      <alignment horizontal="center"/>
    </xf>
    <xf numFmtId="0" fontId="0" fillId="20" borderId="0" xfId="0" applyFill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85D5A"/>
      <color rgb="FFED7E7B"/>
      <color rgb="FFCB97FF"/>
      <color rgb="FFDEBDFF"/>
      <color rgb="FFE4403C"/>
      <color rgb="FFB265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19050</xdr:rowOff>
    </xdr:from>
    <xdr:to>
      <xdr:col>11</xdr:col>
      <xdr:colOff>85725</xdr:colOff>
      <xdr:row>8</xdr:row>
      <xdr:rowOff>47625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324350" y="209550"/>
          <a:ext cx="6991350" cy="13620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409574</xdr:colOff>
      <xdr:row>2</xdr:row>
      <xdr:rowOff>38100</xdr:rowOff>
    </xdr:from>
    <xdr:ext cx="5953126" cy="954236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224" y="419100"/>
          <a:ext cx="5953126" cy="95423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800" b="1">
              <a:latin typeface="Bahnschrift SemiBold" panose="020B0502040204020203" pitchFamily="34" charset="0"/>
            </a:rPr>
            <a:t>Caso</a:t>
          </a:r>
          <a:r>
            <a:rPr lang="en-US" sz="2800" b="1" baseline="0">
              <a:latin typeface="Bahnschrift SemiBold" panose="020B0502040204020203" pitchFamily="34" charset="0"/>
            </a:rPr>
            <a:t> 7 </a:t>
          </a:r>
        </a:p>
        <a:p>
          <a:pPr algn="ctr"/>
          <a:r>
            <a:rPr lang="en-US" sz="2800" b="1" baseline="0">
              <a:latin typeface="Bahnschrift SemiBold" panose="020B0502040204020203" pitchFamily="34" charset="0"/>
            </a:rPr>
            <a:t>BetsChip: problema de expansión</a:t>
          </a:r>
          <a:endParaRPr lang="en-US" sz="2800" b="1">
            <a:latin typeface="Bahnschrift SemiBold" panose="020B0502040204020203" pitchFamily="34" charset="0"/>
          </a:endParaRPr>
        </a:p>
      </xdr:txBody>
    </xdr:sp>
    <xdr:clientData/>
  </xdr:oneCellAnchor>
  <xdr:oneCellAnchor>
    <xdr:from>
      <xdr:col>1</xdr:col>
      <xdr:colOff>76200</xdr:colOff>
      <xdr:row>76</xdr:row>
      <xdr:rowOff>57150</xdr:rowOff>
    </xdr:from>
    <xdr:ext cx="2211118" cy="352425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95325" y="12782550"/>
          <a:ext cx="2211118" cy="352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800" b="1"/>
            <a:t>Variables de decisión</a:t>
          </a:r>
        </a:p>
        <a:p>
          <a:endParaRPr lang="en-US" sz="1100"/>
        </a:p>
      </xdr:txBody>
    </xdr:sp>
    <xdr:clientData/>
  </xdr:oneCellAnchor>
  <xdr:oneCellAnchor>
    <xdr:from>
      <xdr:col>0</xdr:col>
      <xdr:colOff>563563</xdr:colOff>
      <xdr:row>110</xdr:row>
      <xdr:rowOff>150813</xdr:rowOff>
    </xdr:from>
    <xdr:ext cx="2211118" cy="352425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63563" y="21264563"/>
          <a:ext cx="2211118" cy="352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800" b="1"/>
            <a:t>Función Objetivo</a:t>
          </a:r>
        </a:p>
        <a:p>
          <a:endParaRPr lang="en-US" sz="1800" b="1"/>
        </a:p>
        <a:p>
          <a:endParaRPr lang="en-US" sz="1100"/>
        </a:p>
      </xdr:txBody>
    </xdr:sp>
    <xdr:clientData/>
  </xdr:oneCellAnchor>
  <xdr:oneCellAnchor>
    <xdr:from>
      <xdr:col>0</xdr:col>
      <xdr:colOff>595313</xdr:colOff>
      <xdr:row>118</xdr:row>
      <xdr:rowOff>39688</xdr:rowOff>
    </xdr:from>
    <xdr:ext cx="2211118" cy="35242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95313" y="22693313"/>
          <a:ext cx="2211118" cy="352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800" b="1"/>
            <a:t>Restricciones</a:t>
          </a:r>
        </a:p>
        <a:p>
          <a:endParaRPr lang="en-US" sz="1800" b="1"/>
        </a:p>
        <a:p>
          <a:endParaRPr lang="en-US" sz="1100"/>
        </a:p>
      </xdr:txBody>
    </xdr:sp>
    <xdr:clientData/>
  </xdr:oneCellAnchor>
  <xdr:twoCellAnchor>
    <xdr:from>
      <xdr:col>4</xdr:col>
      <xdr:colOff>269874</xdr:colOff>
      <xdr:row>146</xdr:row>
      <xdr:rowOff>15874</xdr:rowOff>
    </xdr:from>
    <xdr:to>
      <xdr:col>4</xdr:col>
      <xdr:colOff>595312</xdr:colOff>
      <xdr:row>147</xdr:row>
      <xdr:rowOff>119062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0800000">
          <a:off x="4484687" y="28011437"/>
          <a:ext cx="325438" cy="2936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254000</xdr:colOff>
      <xdr:row>145</xdr:row>
      <xdr:rowOff>7937</xdr:rowOff>
    </xdr:from>
    <xdr:to>
      <xdr:col>11</xdr:col>
      <xdr:colOff>579438</xdr:colOff>
      <xdr:row>146</xdr:row>
      <xdr:rowOff>111125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0800000">
          <a:off x="11445875" y="27813000"/>
          <a:ext cx="325438" cy="2936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301625</xdr:colOff>
      <xdr:row>114</xdr:row>
      <xdr:rowOff>15875</xdr:rowOff>
    </xdr:from>
    <xdr:to>
      <xdr:col>5</xdr:col>
      <xdr:colOff>627063</xdr:colOff>
      <xdr:row>115</xdr:row>
      <xdr:rowOff>119063</xdr:rowOff>
    </xdr:to>
    <xdr:sp macro="" textlink="">
      <xdr:nvSpPr>
        <xdr:cNvPr id="9" name="Flecha derecha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5476875" y="21907500"/>
          <a:ext cx="325438" cy="2936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309562</xdr:colOff>
      <xdr:row>41</xdr:row>
      <xdr:rowOff>23813</xdr:rowOff>
    </xdr:from>
    <xdr:to>
      <xdr:col>11</xdr:col>
      <xdr:colOff>635000</xdr:colOff>
      <xdr:row>42</xdr:row>
      <xdr:rowOff>127001</xdr:rowOff>
    </xdr:to>
    <xdr:sp macro="" textlink="">
      <xdr:nvSpPr>
        <xdr:cNvPr id="10" name="Flecha der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 rot="10800000">
          <a:off x="11501437" y="7961313"/>
          <a:ext cx="325438" cy="2936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76</xdr:row>
      <xdr:rowOff>57150</xdr:rowOff>
    </xdr:from>
    <xdr:ext cx="2211118" cy="352425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695325" y="14697075"/>
          <a:ext cx="2211118" cy="352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800" b="1"/>
            <a:t>Variables de decisión</a:t>
          </a:r>
        </a:p>
        <a:p>
          <a:endParaRPr lang="en-US" sz="1100"/>
        </a:p>
      </xdr:txBody>
    </xdr:sp>
    <xdr:clientData/>
  </xdr:oneCellAnchor>
  <xdr:oneCellAnchor>
    <xdr:from>
      <xdr:col>0</xdr:col>
      <xdr:colOff>563563</xdr:colOff>
      <xdr:row>110</xdr:row>
      <xdr:rowOff>150813</xdr:rowOff>
    </xdr:from>
    <xdr:ext cx="2211118" cy="352425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63563" y="21286788"/>
          <a:ext cx="2211118" cy="352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800" b="1"/>
            <a:t>Función Objetivo</a:t>
          </a:r>
        </a:p>
        <a:p>
          <a:endParaRPr lang="en-US" sz="1800" b="1"/>
        </a:p>
        <a:p>
          <a:endParaRPr lang="en-US" sz="1100"/>
        </a:p>
      </xdr:txBody>
    </xdr:sp>
    <xdr:clientData/>
  </xdr:oneCellAnchor>
  <xdr:oneCellAnchor>
    <xdr:from>
      <xdr:col>0</xdr:col>
      <xdr:colOff>595313</xdr:colOff>
      <xdr:row>118</xdr:row>
      <xdr:rowOff>39688</xdr:rowOff>
    </xdr:from>
    <xdr:ext cx="2211118" cy="35242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95313" y="22718713"/>
          <a:ext cx="2211118" cy="352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800" b="1"/>
            <a:t>Restricciones</a:t>
          </a:r>
        </a:p>
        <a:p>
          <a:endParaRPr lang="en-US" sz="1800" b="1"/>
        </a:p>
        <a:p>
          <a:endParaRPr lang="en-US" sz="1100"/>
        </a:p>
      </xdr:txBody>
    </xdr:sp>
    <xdr:clientData/>
  </xdr:oneCellAnchor>
  <xdr:twoCellAnchor>
    <xdr:from>
      <xdr:col>4</xdr:col>
      <xdr:colOff>269874</xdr:colOff>
      <xdr:row>146</xdr:row>
      <xdr:rowOff>15874</xdr:rowOff>
    </xdr:from>
    <xdr:to>
      <xdr:col>4</xdr:col>
      <xdr:colOff>595312</xdr:colOff>
      <xdr:row>147</xdr:row>
      <xdr:rowOff>119062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 rot="10800000">
          <a:off x="4479924" y="28038424"/>
          <a:ext cx="325438" cy="2936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254000</xdr:colOff>
      <xdr:row>145</xdr:row>
      <xdr:rowOff>7937</xdr:rowOff>
    </xdr:from>
    <xdr:to>
      <xdr:col>11</xdr:col>
      <xdr:colOff>579438</xdr:colOff>
      <xdr:row>146</xdr:row>
      <xdr:rowOff>111125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 rot="10800000">
          <a:off x="11445875" y="27839987"/>
          <a:ext cx="325438" cy="2936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301625</xdr:colOff>
      <xdr:row>114</xdr:row>
      <xdr:rowOff>15875</xdr:rowOff>
    </xdr:from>
    <xdr:to>
      <xdr:col>5</xdr:col>
      <xdr:colOff>627063</xdr:colOff>
      <xdr:row>115</xdr:row>
      <xdr:rowOff>119063</xdr:rowOff>
    </xdr:to>
    <xdr:sp macro="" textlink="">
      <xdr:nvSpPr>
        <xdr:cNvPr id="9" name="Flecha derecha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 rot="10800000">
          <a:off x="5473700" y="21932900"/>
          <a:ext cx="325438" cy="2936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309562</xdr:colOff>
      <xdr:row>41</xdr:row>
      <xdr:rowOff>23813</xdr:rowOff>
    </xdr:from>
    <xdr:to>
      <xdr:col>11</xdr:col>
      <xdr:colOff>635000</xdr:colOff>
      <xdr:row>42</xdr:row>
      <xdr:rowOff>127001</xdr:rowOff>
    </xdr:to>
    <xdr:sp macro="" textlink="">
      <xdr:nvSpPr>
        <xdr:cNvPr id="10" name="Flecha derecha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 rot="10800000">
          <a:off x="11501437" y="7977188"/>
          <a:ext cx="325438" cy="2936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825501</xdr:colOff>
      <xdr:row>60</xdr:row>
      <xdr:rowOff>79374</xdr:rowOff>
    </xdr:from>
    <xdr:to>
      <xdr:col>11</xdr:col>
      <xdr:colOff>87314</xdr:colOff>
      <xdr:row>62</xdr:row>
      <xdr:rowOff>126999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0128251" y="7548562"/>
          <a:ext cx="1150938" cy="428625"/>
        </a:xfrm>
        <a:prstGeom prst="ellipse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730250</xdr:colOff>
      <xdr:row>63</xdr:row>
      <xdr:rowOff>15875</xdr:rowOff>
    </xdr:from>
    <xdr:to>
      <xdr:col>10</xdr:col>
      <xdr:colOff>920750</xdr:colOff>
      <xdr:row>64</xdr:row>
      <xdr:rowOff>174625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0985500" y="8056563"/>
          <a:ext cx="190500" cy="3492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10</xdr:col>
      <xdr:colOff>801689</xdr:colOff>
      <xdr:row>65</xdr:row>
      <xdr:rowOff>23813</xdr:rowOff>
    </xdr:from>
    <xdr:ext cx="2436812" cy="781240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1056939" y="8453438"/>
          <a:ext cx="2436812" cy="781240"/>
        </a:xfrm>
        <a:prstGeom prst="rect">
          <a:avLst/>
        </a:prstGeom>
        <a:solidFill>
          <a:schemeClr val="bg1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El</a:t>
          </a:r>
          <a:r>
            <a:rPr lang="en-US" sz="1100" baseline="0"/>
            <a:t> costo original es de $0,15 por tonelada-milla. Si </a:t>
          </a:r>
          <a:r>
            <a:rPr lang="en-US" sz="1100" b="1" baseline="0"/>
            <a:t>aumenta</a:t>
          </a:r>
          <a:r>
            <a:rPr lang="en-US" sz="1100" baseline="0"/>
            <a:t> este valor a </a:t>
          </a:r>
          <a:r>
            <a:rPr lang="en-US" sz="1100" b="1" baseline="0"/>
            <a:t>13% o más</a:t>
          </a:r>
          <a:r>
            <a:rPr lang="en-US" sz="1100" baseline="0"/>
            <a:t>, la elección de los sitios cambiará tambien.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76</xdr:row>
      <xdr:rowOff>57150</xdr:rowOff>
    </xdr:from>
    <xdr:ext cx="2211118" cy="35242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95325" y="10591800"/>
          <a:ext cx="2211118" cy="352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800" b="1"/>
            <a:t>Variables de decisión</a:t>
          </a:r>
        </a:p>
        <a:p>
          <a:endParaRPr lang="en-US" sz="1100"/>
        </a:p>
      </xdr:txBody>
    </xdr:sp>
    <xdr:clientData/>
  </xdr:oneCellAnchor>
  <xdr:oneCellAnchor>
    <xdr:from>
      <xdr:col>0</xdr:col>
      <xdr:colOff>563563</xdr:colOff>
      <xdr:row>110</xdr:row>
      <xdr:rowOff>150813</xdr:rowOff>
    </xdr:from>
    <xdr:ext cx="2211118" cy="352425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63563" y="17181513"/>
          <a:ext cx="2211118" cy="352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800" b="1"/>
            <a:t>Función Objetivo</a:t>
          </a:r>
        </a:p>
        <a:p>
          <a:endParaRPr lang="en-US" sz="1800" b="1"/>
        </a:p>
        <a:p>
          <a:endParaRPr lang="en-US" sz="1100"/>
        </a:p>
      </xdr:txBody>
    </xdr:sp>
    <xdr:clientData/>
  </xdr:oneCellAnchor>
  <xdr:oneCellAnchor>
    <xdr:from>
      <xdr:col>0</xdr:col>
      <xdr:colOff>595313</xdr:colOff>
      <xdr:row>118</xdr:row>
      <xdr:rowOff>39688</xdr:rowOff>
    </xdr:from>
    <xdr:ext cx="2211118" cy="352425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595313" y="18613438"/>
          <a:ext cx="2211118" cy="352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800" b="1"/>
            <a:t>Restricciones</a:t>
          </a:r>
        </a:p>
        <a:p>
          <a:endParaRPr lang="en-US" sz="1800" b="1"/>
        </a:p>
        <a:p>
          <a:endParaRPr lang="en-US" sz="1100"/>
        </a:p>
      </xdr:txBody>
    </xdr:sp>
    <xdr:clientData/>
  </xdr:oneCellAnchor>
  <xdr:twoCellAnchor>
    <xdr:from>
      <xdr:col>4</xdr:col>
      <xdr:colOff>269874</xdr:colOff>
      <xdr:row>146</xdr:row>
      <xdr:rowOff>15874</xdr:rowOff>
    </xdr:from>
    <xdr:to>
      <xdr:col>4</xdr:col>
      <xdr:colOff>595312</xdr:colOff>
      <xdr:row>147</xdr:row>
      <xdr:rowOff>119062</xdr:rowOff>
    </xdr:to>
    <xdr:sp macro="" textlink="">
      <xdr:nvSpPr>
        <xdr:cNvPr id="5" name="Flecha der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0800000">
          <a:off x="4479924" y="23933149"/>
          <a:ext cx="325438" cy="2936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254000</xdr:colOff>
      <xdr:row>145</xdr:row>
      <xdr:rowOff>7937</xdr:rowOff>
    </xdr:from>
    <xdr:to>
      <xdr:col>11</xdr:col>
      <xdr:colOff>579438</xdr:colOff>
      <xdr:row>146</xdr:row>
      <xdr:rowOff>111125</xdr:rowOff>
    </xdr:to>
    <xdr:sp macro="" textlink="">
      <xdr:nvSpPr>
        <xdr:cNvPr id="6" name="Flecha derech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0800000">
          <a:off x="11445875" y="23734712"/>
          <a:ext cx="325438" cy="2936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301625</xdr:colOff>
      <xdr:row>114</xdr:row>
      <xdr:rowOff>15875</xdr:rowOff>
    </xdr:from>
    <xdr:to>
      <xdr:col>5</xdr:col>
      <xdr:colOff>627063</xdr:colOff>
      <xdr:row>115</xdr:row>
      <xdr:rowOff>119063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0800000">
          <a:off x="5473700" y="17827625"/>
          <a:ext cx="325438" cy="2936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309562</xdr:colOff>
      <xdr:row>41</xdr:row>
      <xdr:rowOff>23813</xdr:rowOff>
    </xdr:from>
    <xdr:to>
      <xdr:col>11</xdr:col>
      <xdr:colOff>635000</xdr:colOff>
      <xdr:row>42</xdr:row>
      <xdr:rowOff>127001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0800000">
          <a:off x="11501437" y="3871913"/>
          <a:ext cx="325438" cy="2936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881062</xdr:colOff>
      <xdr:row>24</xdr:row>
      <xdr:rowOff>87311</xdr:rowOff>
    </xdr:from>
    <xdr:to>
      <xdr:col>6</xdr:col>
      <xdr:colOff>150813</xdr:colOff>
      <xdr:row>26</xdr:row>
      <xdr:rowOff>126999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095875" y="666749"/>
          <a:ext cx="1150938" cy="428625"/>
        </a:xfrm>
        <a:prstGeom prst="ellipse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246062</xdr:colOff>
      <xdr:row>22</xdr:row>
      <xdr:rowOff>182563</xdr:rowOff>
    </xdr:from>
    <xdr:to>
      <xdr:col>8</xdr:col>
      <xdr:colOff>817562</xdr:colOff>
      <xdr:row>24</xdr:row>
      <xdr:rowOff>174625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6342062" y="373063"/>
          <a:ext cx="2770188" cy="381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8</xdr:col>
      <xdr:colOff>976312</xdr:colOff>
      <xdr:row>21</xdr:row>
      <xdr:rowOff>23813</xdr:rowOff>
    </xdr:from>
    <xdr:ext cx="3913188" cy="781240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9271000" y="23813"/>
          <a:ext cx="3913188" cy="781240"/>
        </a:xfrm>
        <a:prstGeom prst="rect">
          <a:avLst/>
        </a:prstGeom>
        <a:solidFill>
          <a:schemeClr val="bg1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aseline="0"/>
            <a:t>Se puede cambiar esta celda a cualquier valor para aumentar o disminuir los costos de envío.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los costos de envío de la materia prima cambian a esta razón de cambio, entonces nuestra elección no se ve afectada. 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19050</xdr:rowOff>
    </xdr:from>
    <xdr:to>
      <xdr:col>11</xdr:col>
      <xdr:colOff>85725</xdr:colOff>
      <xdr:row>8</xdr:row>
      <xdr:rowOff>47625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4095750" y="0"/>
          <a:ext cx="7181850" cy="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76200</xdr:colOff>
      <xdr:row>76</xdr:row>
      <xdr:rowOff>57150</xdr:rowOff>
    </xdr:from>
    <xdr:ext cx="2211118" cy="352425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95325" y="10201275"/>
          <a:ext cx="2211118" cy="352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800" b="1"/>
            <a:t>Variables de decisión</a:t>
          </a:r>
        </a:p>
        <a:p>
          <a:endParaRPr lang="en-US" sz="1100"/>
        </a:p>
      </xdr:txBody>
    </xdr:sp>
    <xdr:clientData/>
  </xdr:oneCellAnchor>
  <xdr:oneCellAnchor>
    <xdr:from>
      <xdr:col>0</xdr:col>
      <xdr:colOff>563563</xdr:colOff>
      <xdr:row>110</xdr:row>
      <xdr:rowOff>150813</xdr:rowOff>
    </xdr:from>
    <xdr:ext cx="2211118" cy="352425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563563" y="16790988"/>
          <a:ext cx="2211118" cy="352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800" b="1"/>
            <a:t>Función Objetivo</a:t>
          </a:r>
        </a:p>
        <a:p>
          <a:endParaRPr lang="en-US" sz="1800" b="1"/>
        </a:p>
        <a:p>
          <a:endParaRPr lang="en-US" sz="1100"/>
        </a:p>
      </xdr:txBody>
    </xdr:sp>
    <xdr:clientData/>
  </xdr:oneCellAnchor>
  <xdr:oneCellAnchor>
    <xdr:from>
      <xdr:col>0</xdr:col>
      <xdr:colOff>595313</xdr:colOff>
      <xdr:row>118</xdr:row>
      <xdr:rowOff>39688</xdr:rowOff>
    </xdr:from>
    <xdr:ext cx="2211118" cy="352425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595313" y="18222913"/>
          <a:ext cx="2211118" cy="352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800" b="1"/>
            <a:t>Restricciones</a:t>
          </a:r>
        </a:p>
        <a:p>
          <a:endParaRPr lang="en-US" sz="1800" b="1"/>
        </a:p>
        <a:p>
          <a:endParaRPr lang="en-US" sz="1100"/>
        </a:p>
      </xdr:txBody>
    </xdr:sp>
    <xdr:clientData/>
  </xdr:oneCellAnchor>
  <xdr:twoCellAnchor>
    <xdr:from>
      <xdr:col>4</xdr:col>
      <xdr:colOff>269874</xdr:colOff>
      <xdr:row>146</xdr:row>
      <xdr:rowOff>15874</xdr:rowOff>
    </xdr:from>
    <xdr:to>
      <xdr:col>4</xdr:col>
      <xdr:colOff>595312</xdr:colOff>
      <xdr:row>147</xdr:row>
      <xdr:rowOff>119062</xdr:rowOff>
    </xdr:to>
    <xdr:sp macro="" textlink="">
      <xdr:nvSpPr>
        <xdr:cNvPr id="6" name="Flecha derech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0800000">
          <a:off x="4479924" y="23542624"/>
          <a:ext cx="325438" cy="2936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254000</xdr:colOff>
      <xdr:row>145</xdr:row>
      <xdr:rowOff>7937</xdr:rowOff>
    </xdr:from>
    <xdr:to>
      <xdr:col>11</xdr:col>
      <xdr:colOff>579438</xdr:colOff>
      <xdr:row>146</xdr:row>
      <xdr:rowOff>111125</xdr:rowOff>
    </xdr:to>
    <xdr:sp macro="" textlink="">
      <xdr:nvSpPr>
        <xdr:cNvPr id="7" name="Flecha derech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0800000">
          <a:off x="11445875" y="23344187"/>
          <a:ext cx="325438" cy="2936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301625</xdr:colOff>
      <xdr:row>114</xdr:row>
      <xdr:rowOff>15875</xdr:rowOff>
    </xdr:from>
    <xdr:to>
      <xdr:col>5</xdr:col>
      <xdr:colOff>627063</xdr:colOff>
      <xdr:row>115</xdr:row>
      <xdr:rowOff>119063</xdr:rowOff>
    </xdr:to>
    <xdr:sp macro="" textlink="">
      <xdr:nvSpPr>
        <xdr:cNvPr id="8" name="Flecha der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10800000">
          <a:off x="5473700" y="17437100"/>
          <a:ext cx="325438" cy="2936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309562</xdr:colOff>
      <xdr:row>41</xdr:row>
      <xdr:rowOff>23813</xdr:rowOff>
    </xdr:from>
    <xdr:to>
      <xdr:col>11</xdr:col>
      <xdr:colOff>635000</xdr:colOff>
      <xdr:row>42</xdr:row>
      <xdr:rowOff>127001</xdr:rowOff>
    </xdr:to>
    <xdr:sp macro="" textlink="">
      <xdr:nvSpPr>
        <xdr:cNvPr id="9" name="Flecha derech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10800000">
          <a:off x="11501437" y="3481388"/>
          <a:ext cx="325438" cy="2936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X178"/>
  <sheetViews>
    <sheetView tabSelected="1" topLeftCell="A100" zoomScale="90" zoomScaleNormal="90" workbookViewId="0">
      <selection activeCell="E145" sqref="E145"/>
    </sheetView>
  </sheetViews>
  <sheetFormatPr defaultColWidth="10.90625" defaultRowHeight="14.5" x14ac:dyDescent="0.35"/>
  <cols>
    <col min="1" max="1" width="9.26953125" style="20" customWidth="1"/>
    <col min="2" max="2" width="17" customWidth="1"/>
    <col min="3" max="3" width="22.81640625" customWidth="1"/>
    <col min="4" max="4" width="14" customWidth="1"/>
    <col min="5" max="5" width="14.453125" customWidth="1"/>
    <col min="6" max="6" width="13.81640625" customWidth="1"/>
    <col min="7" max="7" width="13.1796875" customWidth="1"/>
    <col min="8" max="8" width="19.81640625" customWidth="1"/>
    <col min="9" max="9" width="15.1796875" style="20" customWidth="1"/>
    <col min="10" max="10" width="14.26953125" customWidth="1"/>
    <col min="11" max="11" width="14" customWidth="1"/>
    <col min="12" max="12" width="14.26953125" customWidth="1"/>
    <col min="13" max="13" width="13.54296875" bestFit="1" customWidth="1"/>
    <col min="14" max="14" width="12" bestFit="1" customWidth="1"/>
  </cols>
  <sheetData>
    <row r="1" spans="3:12" s="20" customFormat="1" x14ac:dyDescent="0.35"/>
    <row r="2" spans="3:12" s="20" customFormat="1" x14ac:dyDescent="0.35"/>
    <row r="3" spans="3:12" s="20" customFormat="1" x14ac:dyDescent="0.35">
      <c r="C3"/>
    </row>
    <row r="4" spans="3:12" s="20" customFormat="1" x14ac:dyDescent="0.35">
      <c r="C4"/>
    </row>
    <row r="5" spans="3:12" s="20" customFormat="1" x14ac:dyDescent="0.35">
      <c r="C5"/>
    </row>
    <row r="6" spans="3:12" s="20" customFormat="1" x14ac:dyDescent="0.35">
      <c r="C6"/>
    </row>
    <row r="7" spans="3:12" s="20" customFormat="1" x14ac:dyDescent="0.35"/>
    <row r="8" spans="3:12" s="20" customFormat="1" x14ac:dyDescent="0.35"/>
    <row r="9" spans="3:12" s="20" customFormat="1" x14ac:dyDescent="0.35"/>
    <row r="10" spans="3:12" s="20" customFormat="1" x14ac:dyDescent="0.35"/>
    <row r="11" spans="3:12" s="20" customFormat="1" ht="15.75" customHeight="1" x14ac:dyDescent="0.35">
      <c r="E11" s="192" t="s">
        <v>120</v>
      </c>
      <c r="F11" s="192"/>
      <c r="G11" s="192"/>
      <c r="H11" s="192"/>
      <c r="I11" s="192"/>
      <c r="J11" s="192"/>
      <c r="K11" s="192"/>
    </row>
    <row r="12" spans="3:12" s="20" customFormat="1" ht="16.5" customHeight="1" thickBot="1" x14ac:dyDescent="0.4"/>
    <row r="13" spans="3:12" s="20" customFormat="1" x14ac:dyDescent="0.35">
      <c r="D13" s="200" t="s">
        <v>401</v>
      </c>
      <c r="E13" s="201"/>
      <c r="F13" s="201"/>
      <c r="G13" s="201"/>
      <c r="H13" s="201"/>
      <c r="I13" s="201"/>
      <c r="J13" s="201"/>
      <c r="K13" s="201"/>
      <c r="L13" s="202"/>
    </row>
    <row r="14" spans="3:12" s="20" customFormat="1" x14ac:dyDescent="0.35">
      <c r="D14" s="203"/>
      <c r="E14" s="175"/>
      <c r="F14" s="175"/>
      <c r="G14" s="175"/>
      <c r="H14" s="175"/>
      <c r="I14" s="175"/>
      <c r="J14" s="175"/>
      <c r="K14" s="175"/>
      <c r="L14" s="204"/>
    </row>
    <row r="15" spans="3:12" s="20" customFormat="1" x14ac:dyDescent="0.35">
      <c r="D15" s="203"/>
      <c r="E15" s="175"/>
      <c r="F15" s="175"/>
      <c r="G15" s="175"/>
      <c r="H15" s="175"/>
      <c r="I15" s="175"/>
      <c r="J15" s="175"/>
      <c r="K15" s="175"/>
      <c r="L15" s="204"/>
    </row>
    <row r="16" spans="3:12" s="20" customFormat="1" x14ac:dyDescent="0.35">
      <c r="D16" s="203"/>
      <c r="E16" s="175"/>
      <c r="F16" s="175"/>
      <c r="G16" s="175"/>
      <c r="H16" s="175"/>
      <c r="I16" s="175"/>
      <c r="J16" s="175"/>
      <c r="K16" s="175"/>
      <c r="L16" s="204"/>
    </row>
    <row r="17" spans="1:14" s="20" customFormat="1" ht="19.5" customHeight="1" x14ac:dyDescent="0.35">
      <c r="D17" s="203"/>
      <c r="E17" s="175"/>
      <c r="F17" s="175"/>
      <c r="G17" s="175"/>
      <c r="H17" s="175"/>
      <c r="I17" s="175"/>
      <c r="J17" s="175"/>
      <c r="K17" s="175"/>
      <c r="L17" s="204"/>
    </row>
    <row r="18" spans="1:14" s="20" customFormat="1" x14ac:dyDescent="0.35">
      <c r="D18" s="203"/>
      <c r="E18" s="175"/>
      <c r="F18" s="175"/>
      <c r="G18" s="175"/>
      <c r="H18" s="175"/>
      <c r="I18" s="175"/>
      <c r="J18" s="175"/>
      <c r="K18" s="175"/>
      <c r="L18" s="204"/>
    </row>
    <row r="19" spans="1:14" s="20" customFormat="1" x14ac:dyDescent="0.35">
      <c r="D19" s="203"/>
      <c r="E19" s="175"/>
      <c r="F19" s="175"/>
      <c r="G19" s="175"/>
      <c r="H19" s="175"/>
      <c r="I19" s="175"/>
      <c r="J19" s="175"/>
      <c r="K19" s="175"/>
      <c r="L19" s="204"/>
    </row>
    <row r="20" spans="1:14" s="20" customFormat="1" x14ac:dyDescent="0.35">
      <c r="D20" s="203"/>
      <c r="E20" s="175"/>
      <c r="F20" s="175"/>
      <c r="G20" s="175"/>
      <c r="H20" s="175"/>
      <c r="I20" s="175"/>
      <c r="J20" s="175"/>
      <c r="K20" s="175"/>
      <c r="L20" s="204"/>
    </row>
    <row r="21" spans="1:14" s="20" customFormat="1" x14ac:dyDescent="0.35">
      <c r="C21"/>
      <c r="D21" s="203"/>
      <c r="E21" s="175"/>
      <c r="F21" s="175"/>
      <c r="G21" s="175"/>
      <c r="H21" s="175"/>
      <c r="I21" s="175"/>
      <c r="J21" s="175"/>
      <c r="K21" s="175"/>
      <c r="L21" s="204"/>
      <c r="M21"/>
      <c r="N21"/>
    </row>
    <row r="22" spans="1:14" s="20" customFormat="1" x14ac:dyDescent="0.35">
      <c r="C22"/>
      <c r="D22" s="203"/>
      <c r="E22" s="175"/>
      <c r="F22" s="175"/>
      <c r="G22" s="175"/>
      <c r="H22" s="175"/>
      <c r="I22" s="175"/>
      <c r="J22" s="175"/>
      <c r="K22" s="175"/>
      <c r="L22" s="204"/>
      <c r="M22"/>
      <c r="N22"/>
    </row>
    <row r="23" spans="1:14" s="20" customFormat="1" ht="15" thickBot="1" x14ac:dyDescent="0.4">
      <c r="C23"/>
      <c r="D23" s="205"/>
      <c r="E23" s="206"/>
      <c r="F23" s="206"/>
      <c r="G23" s="206"/>
      <c r="H23" s="206"/>
      <c r="I23" s="206"/>
      <c r="J23" s="206"/>
      <c r="K23" s="206"/>
      <c r="L23" s="207"/>
      <c r="M23"/>
      <c r="N23"/>
    </row>
    <row r="24" spans="1:14" s="20" customFormat="1" x14ac:dyDescent="0.35">
      <c r="B24" s="51"/>
      <c r="C24"/>
      <c r="D24"/>
      <c r="E24" s="132"/>
      <c r="F24"/>
      <c r="G24"/>
      <c r="H24"/>
      <c r="I24"/>
      <c r="J24"/>
      <c r="K24"/>
      <c r="L24"/>
      <c r="M24"/>
      <c r="N24"/>
    </row>
    <row r="25" spans="1:14" x14ac:dyDescent="0.35">
      <c r="B25" t="s">
        <v>91</v>
      </c>
      <c r="H25" s="47" t="s">
        <v>93</v>
      </c>
      <c r="I25"/>
    </row>
    <row r="26" spans="1:14" ht="15.5" x14ac:dyDescent="0.35">
      <c r="B26" s="13" t="s">
        <v>41</v>
      </c>
      <c r="H26" s="13" t="s">
        <v>49</v>
      </c>
      <c r="I26"/>
    </row>
    <row r="27" spans="1:14" x14ac:dyDescent="0.35">
      <c r="A27" s="52"/>
      <c r="B27" s="9"/>
      <c r="C27" s="9"/>
      <c r="D27" s="194" t="s">
        <v>40</v>
      </c>
      <c r="E27" s="194"/>
      <c r="F27" s="195"/>
      <c r="H27" s="60"/>
      <c r="I27" s="194" t="s">
        <v>54</v>
      </c>
      <c r="J27" s="194"/>
      <c r="K27" s="195"/>
    </row>
    <row r="28" spans="1:14" x14ac:dyDescent="0.35">
      <c r="A28" s="52"/>
      <c r="B28" s="10" t="s">
        <v>35</v>
      </c>
      <c r="C28" s="11" t="s">
        <v>36</v>
      </c>
      <c r="D28" s="11" t="s">
        <v>37</v>
      </c>
      <c r="E28" s="11" t="s">
        <v>38</v>
      </c>
      <c r="F28" s="27" t="s">
        <v>39</v>
      </c>
      <c r="H28" s="61" t="s">
        <v>50</v>
      </c>
      <c r="I28" s="11" t="s">
        <v>37</v>
      </c>
      <c r="J28" s="11" t="s">
        <v>38</v>
      </c>
      <c r="K28" s="27" t="s">
        <v>39</v>
      </c>
    </row>
    <row r="29" spans="1:14" x14ac:dyDescent="0.35">
      <c r="A29" s="52"/>
      <c r="B29" s="34" t="s">
        <v>0</v>
      </c>
      <c r="C29" s="8">
        <v>125000</v>
      </c>
      <c r="D29" s="14">
        <v>10</v>
      </c>
      <c r="E29" s="14">
        <v>5</v>
      </c>
      <c r="F29" s="28">
        <v>16</v>
      </c>
      <c r="G29" s="7"/>
      <c r="H29" s="62" t="s">
        <v>51</v>
      </c>
      <c r="I29" s="15">
        <v>70</v>
      </c>
      <c r="J29" s="15">
        <v>20</v>
      </c>
      <c r="K29" s="29">
        <v>10</v>
      </c>
    </row>
    <row r="30" spans="1:14" x14ac:dyDescent="0.35">
      <c r="A30" s="52"/>
      <c r="B30" s="35" t="s">
        <v>1</v>
      </c>
      <c r="C30" s="8">
        <v>130000</v>
      </c>
      <c r="D30" s="14">
        <v>12</v>
      </c>
      <c r="E30" s="14">
        <v>8</v>
      </c>
      <c r="F30" s="28">
        <v>11</v>
      </c>
      <c r="H30" s="63" t="s">
        <v>52</v>
      </c>
      <c r="I30" s="14">
        <v>30</v>
      </c>
      <c r="J30" s="14">
        <v>15</v>
      </c>
      <c r="K30" s="28">
        <v>55</v>
      </c>
    </row>
    <row r="31" spans="1:14" x14ac:dyDescent="0.35">
      <c r="A31" s="52"/>
      <c r="B31" s="35" t="s">
        <v>2</v>
      </c>
      <c r="C31" s="8">
        <v>140000</v>
      </c>
      <c r="D31" s="14">
        <v>9</v>
      </c>
      <c r="E31" s="14">
        <v>10</v>
      </c>
      <c r="F31" s="28">
        <v>15</v>
      </c>
      <c r="H31" s="64" t="s">
        <v>53</v>
      </c>
      <c r="I31" s="2">
        <v>20</v>
      </c>
      <c r="J31" s="2">
        <v>50</v>
      </c>
      <c r="K31" s="4">
        <v>30</v>
      </c>
    </row>
    <row r="32" spans="1:14" x14ac:dyDescent="0.35">
      <c r="A32" s="52"/>
      <c r="B32" s="35" t="s">
        <v>3</v>
      </c>
      <c r="C32" s="8">
        <v>160000</v>
      </c>
      <c r="D32" s="14">
        <v>11</v>
      </c>
      <c r="E32" s="14">
        <v>7</v>
      </c>
      <c r="F32" s="28">
        <v>14</v>
      </c>
      <c r="I32" s="14"/>
      <c r="J32" s="14"/>
      <c r="K32" s="14"/>
      <c r="L32" s="20"/>
    </row>
    <row r="33" spans="1:18" x14ac:dyDescent="0.35">
      <c r="A33" s="52"/>
      <c r="B33" s="35" t="s">
        <v>4</v>
      </c>
      <c r="C33" s="8">
        <v>150000</v>
      </c>
      <c r="D33" s="14">
        <v>8</v>
      </c>
      <c r="E33" s="14">
        <v>14</v>
      </c>
      <c r="F33" s="28">
        <v>10</v>
      </c>
      <c r="I33" s="14"/>
      <c r="J33" s="14"/>
      <c r="K33" s="14"/>
      <c r="L33" s="20"/>
    </row>
    <row r="34" spans="1:18" x14ac:dyDescent="0.35">
      <c r="A34" s="52"/>
      <c r="B34" s="35" t="s">
        <v>5</v>
      </c>
      <c r="C34" s="8">
        <v>170000</v>
      </c>
      <c r="D34" s="14">
        <v>10</v>
      </c>
      <c r="E34" s="14">
        <v>12</v>
      </c>
      <c r="F34" s="28">
        <v>11</v>
      </c>
      <c r="I34" s="14"/>
      <c r="J34" s="14"/>
      <c r="K34" s="14"/>
      <c r="L34" s="20"/>
    </row>
    <row r="35" spans="1:18" x14ac:dyDescent="0.35">
      <c r="A35" s="52"/>
      <c r="B35" s="35" t="s">
        <v>6</v>
      </c>
      <c r="C35" s="8">
        <v>155000</v>
      </c>
      <c r="D35" s="14">
        <v>13</v>
      </c>
      <c r="E35" s="14">
        <v>12</v>
      </c>
      <c r="F35" s="28">
        <v>9</v>
      </c>
      <c r="I35" s="14"/>
      <c r="J35" s="14"/>
      <c r="K35" s="14"/>
      <c r="L35" s="20"/>
    </row>
    <row r="36" spans="1:18" x14ac:dyDescent="0.35">
      <c r="A36" s="52"/>
      <c r="B36" s="36" t="s">
        <v>7</v>
      </c>
      <c r="C36" s="12">
        <v>115000</v>
      </c>
      <c r="D36" s="2">
        <v>14</v>
      </c>
      <c r="E36" s="2">
        <v>15</v>
      </c>
      <c r="F36" s="4">
        <v>8</v>
      </c>
      <c r="I36"/>
    </row>
    <row r="37" spans="1:18" x14ac:dyDescent="0.35">
      <c r="D37" s="7"/>
      <c r="H37" s="50" t="s">
        <v>94</v>
      </c>
      <c r="I37"/>
    </row>
    <row r="38" spans="1:18" ht="15.75" customHeight="1" x14ac:dyDescent="0.35">
      <c r="B38" s="46" t="s">
        <v>92</v>
      </c>
      <c r="H38" s="21" t="s">
        <v>77</v>
      </c>
      <c r="I38"/>
      <c r="M38" s="150" t="s">
        <v>97</v>
      </c>
      <c r="N38" s="174"/>
      <c r="O38" s="174"/>
      <c r="P38" s="174"/>
      <c r="Q38" s="174"/>
      <c r="R38" s="151"/>
    </row>
    <row r="39" spans="1:18" ht="15.5" x14ac:dyDescent="0.35">
      <c r="B39" s="13" t="s">
        <v>42</v>
      </c>
      <c r="H39" s="59" t="s">
        <v>76</v>
      </c>
      <c r="I39" s="25" t="s">
        <v>37</v>
      </c>
      <c r="J39" s="25" t="s">
        <v>38</v>
      </c>
      <c r="K39" s="53" t="s">
        <v>39</v>
      </c>
      <c r="M39" s="152"/>
      <c r="N39" s="175"/>
      <c r="O39" s="175"/>
      <c r="P39" s="175"/>
      <c r="Q39" s="175"/>
      <c r="R39" s="153"/>
    </row>
    <row r="40" spans="1:18" x14ac:dyDescent="0.35">
      <c r="A40" s="52"/>
      <c r="B40" s="9"/>
      <c r="C40" s="9"/>
      <c r="D40" s="194" t="s">
        <v>402</v>
      </c>
      <c r="E40" s="194"/>
      <c r="F40" s="195"/>
      <c r="H40" s="56" t="s">
        <v>68</v>
      </c>
      <c r="I40" s="16">
        <f t="shared" ref="I40:I47" si="0">(SUM($D85,$G85,$J85,$M85,$P85,$S85)*$I$29+SUM($E85,$H85,$K85,$N85,$Q85,$T85)*$I$30+SUM($F85,$I85,$L85,$O85,$R85,$U85)*$I$31)/100</f>
        <v>0</v>
      </c>
      <c r="J40" s="16">
        <f t="shared" ref="J40:J47" si="1">(SUM($D85,$G85,$J85,$M85,$P85,$S85)*$J$29+SUM($E85,$H85,$K85,$N85,$Q85,$T85)*$J$30+SUM($F85,$I85,$L85,$O85,$R85,$U85)*$J$31)/100</f>
        <v>0</v>
      </c>
      <c r="K40" s="54">
        <f t="shared" ref="K40:K47" si="2">(SUM($D85,$G85,$J85,$M85,$P85,$S85)*$K$29+SUM($E85,$H85,$K85,$N85,$Q85,$T85)*$K$30+SUM($F85,$I85,$L85,$O85,$R85,$U85)*$K$31)/100</f>
        <v>0</v>
      </c>
      <c r="M40" s="152"/>
      <c r="N40" s="175"/>
      <c r="O40" s="175"/>
      <c r="P40" s="175"/>
      <c r="Q40" s="175"/>
      <c r="R40" s="153"/>
    </row>
    <row r="41" spans="1:18" x14ac:dyDescent="0.35">
      <c r="A41" s="52"/>
      <c r="B41" s="10" t="s">
        <v>43</v>
      </c>
      <c r="C41" s="10" t="s">
        <v>44</v>
      </c>
      <c r="D41" s="11" t="s">
        <v>45</v>
      </c>
      <c r="E41" s="11" t="s">
        <v>46</v>
      </c>
      <c r="F41" s="27" t="s">
        <v>47</v>
      </c>
      <c r="H41" s="57" t="s">
        <v>69</v>
      </c>
      <c r="I41" s="16">
        <f t="shared" si="0"/>
        <v>0</v>
      </c>
      <c r="J41" s="16">
        <f t="shared" si="1"/>
        <v>0</v>
      </c>
      <c r="K41" s="54">
        <f t="shared" si="2"/>
        <v>0</v>
      </c>
      <c r="M41" s="152"/>
      <c r="N41" s="175"/>
      <c r="O41" s="175"/>
      <c r="P41" s="175"/>
      <c r="Q41" s="175"/>
      <c r="R41" s="153"/>
    </row>
    <row r="42" spans="1:18" x14ac:dyDescent="0.35">
      <c r="A42" s="52"/>
      <c r="B42" s="30" t="s">
        <v>8</v>
      </c>
      <c r="C42" s="31" t="s">
        <v>15</v>
      </c>
      <c r="D42" s="14">
        <v>1300</v>
      </c>
      <c r="E42" s="14">
        <v>900</v>
      </c>
      <c r="F42" s="28">
        <v>1700</v>
      </c>
      <c r="H42" s="57" t="s">
        <v>70</v>
      </c>
      <c r="I42" s="16">
        <f t="shared" si="0"/>
        <v>4720</v>
      </c>
      <c r="J42" s="16">
        <f t="shared" si="1"/>
        <v>3705</v>
      </c>
      <c r="K42" s="54">
        <f t="shared" si="2"/>
        <v>3475.0000000000005</v>
      </c>
      <c r="M42" s="152"/>
      <c r="N42" s="175"/>
      <c r="O42" s="175"/>
      <c r="P42" s="175"/>
      <c r="Q42" s="175"/>
      <c r="R42" s="153"/>
    </row>
    <row r="43" spans="1:18" x14ac:dyDescent="0.35">
      <c r="A43" s="52"/>
      <c r="B43" s="23" t="s">
        <v>9</v>
      </c>
      <c r="C43" s="32" t="s">
        <v>16</v>
      </c>
      <c r="D43" s="14">
        <v>1400</v>
      </c>
      <c r="E43" s="14">
        <v>1100</v>
      </c>
      <c r="F43" s="28">
        <v>1700</v>
      </c>
      <c r="H43" s="57" t="s">
        <v>71</v>
      </c>
      <c r="I43" s="16">
        <f t="shared" si="0"/>
        <v>5860</v>
      </c>
      <c r="J43" s="16">
        <f t="shared" si="1"/>
        <v>4645</v>
      </c>
      <c r="K43" s="54">
        <f t="shared" si="2"/>
        <v>4295.0000000000009</v>
      </c>
      <c r="M43" s="152"/>
      <c r="N43" s="175"/>
      <c r="O43" s="175"/>
      <c r="P43" s="175"/>
      <c r="Q43" s="175"/>
      <c r="R43" s="153"/>
    </row>
    <row r="44" spans="1:18" x14ac:dyDescent="0.35">
      <c r="A44" s="52"/>
      <c r="B44" s="23" t="s">
        <v>10</v>
      </c>
      <c r="C44" s="32" t="s">
        <v>17</v>
      </c>
      <c r="D44" s="14">
        <v>1200</v>
      </c>
      <c r="E44" s="14">
        <v>800</v>
      </c>
      <c r="F44" s="28">
        <v>1800</v>
      </c>
      <c r="H44" s="57" t="s">
        <v>72</v>
      </c>
      <c r="I44" s="16">
        <f t="shared" si="0"/>
        <v>0</v>
      </c>
      <c r="J44" s="16">
        <f t="shared" si="1"/>
        <v>0</v>
      </c>
      <c r="K44" s="54">
        <f t="shared" si="2"/>
        <v>0</v>
      </c>
      <c r="M44" s="152"/>
      <c r="N44" s="175"/>
      <c r="O44" s="175"/>
      <c r="P44" s="175"/>
      <c r="Q44" s="175"/>
      <c r="R44" s="153"/>
    </row>
    <row r="45" spans="1:18" x14ac:dyDescent="0.35">
      <c r="A45" s="52"/>
      <c r="B45" s="23" t="s">
        <v>11</v>
      </c>
      <c r="C45" s="32" t="s">
        <v>18</v>
      </c>
      <c r="D45" s="14">
        <v>1900</v>
      </c>
      <c r="E45" s="14">
        <v>1200</v>
      </c>
      <c r="F45" s="28">
        <v>2200</v>
      </c>
      <c r="H45" s="57" t="s">
        <v>73</v>
      </c>
      <c r="I45" s="16">
        <f t="shared" si="0"/>
        <v>0</v>
      </c>
      <c r="J45" s="16">
        <f t="shared" si="1"/>
        <v>0</v>
      </c>
      <c r="K45" s="54">
        <f t="shared" si="2"/>
        <v>0</v>
      </c>
      <c r="M45" s="152"/>
      <c r="N45" s="175"/>
      <c r="O45" s="175"/>
      <c r="P45" s="175"/>
      <c r="Q45" s="175"/>
      <c r="R45" s="153"/>
    </row>
    <row r="46" spans="1:18" x14ac:dyDescent="0.35">
      <c r="A46" s="52"/>
      <c r="B46" s="23" t="s">
        <v>12</v>
      </c>
      <c r="C46" s="32" t="s">
        <v>19</v>
      </c>
      <c r="D46" s="14">
        <v>1900</v>
      </c>
      <c r="E46" s="14">
        <v>1400</v>
      </c>
      <c r="F46" s="28">
        <v>2300</v>
      </c>
      <c r="H46" s="57" t="s">
        <v>74</v>
      </c>
      <c r="I46" s="16">
        <f t="shared" si="0"/>
        <v>0</v>
      </c>
      <c r="J46" s="16">
        <f t="shared" si="1"/>
        <v>0</v>
      </c>
      <c r="K46" s="54">
        <f t="shared" si="2"/>
        <v>0</v>
      </c>
      <c r="M46" s="152"/>
      <c r="N46" s="175"/>
      <c r="O46" s="175"/>
      <c r="P46" s="175"/>
      <c r="Q46" s="175"/>
      <c r="R46" s="153"/>
    </row>
    <row r="47" spans="1:18" x14ac:dyDescent="0.35">
      <c r="A47" s="52"/>
      <c r="B47" s="24" t="s">
        <v>13</v>
      </c>
      <c r="C47" s="33" t="s">
        <v>20</v>
      </c>
      <c r="D47" s="2">
        <v>1500</v>
      </c>
      <c r="E47" s="2">
        <v>1000</v>
      </c>
      <c r="F47" s="4">
        <v>1400</v>
      </c>
      <c r="H47" s="58" t="s">
        <v>75</v>
      </c>
      <c r="I47" s="26">
        <f t="shared" si="0"/>
        <v>0</v>
      </c>
      <c r="J47" s="26">
        <f t="shared" si="1"/>
        <v>0</v>
      </c>
      <c r="K47" s="55">
        <f t="shared" si="2"/>
        <v>0</v>
      </c>
      <c r="M47" s="154"/>
      <c r="N47" s="176"/>
      <c r="O47" s="176"/>
      <c r="P47" s="176"/>
      <c r="Q47" s="176"/>
      <c r="R47" s="155"/>
    </row>
    <row r="48" spans="1:18" x14ac:dyDescent="0.35">
      <c r="H48" s="18"/>
      <c r="I48"/>
    </row>
    <row r="50" spans="1:16" x14ac:dyDescent="0.35">
      <c r="A50"/>
      <c r="B50" s="22" t="s">
        <v>95</v>
      </c>
      <c r="C50" s="22"/>
      <c r="D50" s="22"/>
      <c r="E50" s="22"/>
      <c r="J50" s="46" t="s">
        <v>96</v>
      </c>
    </row>
    <row r="51" spans="1:16" ht="15.5" x14ac:dyDescent="0.35">
      <c r="A51"/>
      <c r="B51" s="41" t="s">
        <v>14</v>
      </c>
      <c r="C51" s="41"/>
      <c r="D51" s="41"/>
      <c r="E51" s="41"/>
      <c r="F51" s="41"/>
      <c r="G51" s="41"/>
      <c r="H51" s="41"/>
      <c r="J51" s="193" t="s">
        <v>79</v>
      </c>
      <c r="K51" s="193"/>
      <c r="L51" s="193"/>
      <c r="M51" s="193"/>
      <c r="N51" s="193"/>
      <c r="O51" s="193"/>
      <c r="P51" s="193"/>
    </row>
    <row r="52" spans="1:16" x14ac:dyDescent="0.35">
      <c r="A52"/>
      <c r="B52" s="60"/>
      <c r="C52" s="39" t="s">
        <v>8</v>
      </c>
      <c r="D52" s="39" t="s">
        <v>9</v>
      </c>
      <c r="E52" s="39" t="s">
        <v>10</v>
      </c>
      <c r="F52" s="39" t="s">
        <v>11</v>
      </c>
      <c r="G52" s="39" t="s">
        <v>12</v>
      </c>
      <c r="H52" s="40" t="s">
        <v>13</v>
      </c>
      <c r="J52" s="84"/>
      <c r="K52" s="39" t="s">
        <v>8</v>
      </c>
      <c r="L52" s="39" t="s">
        <v>9</v>
      </c>
      <c r="M52" s="39" t="s">
        <v>10</v>
      </c>
      <c r="N52" s="39" t="s">
        <v>11</v>
      </c>
      <c r="O52" s="39" t="s">
        <v>12</v>
      </c>
      <c r="P52" s="40" t="s">
        <v>13</v>
      </c>
    </row>
    <row r="53" spans="1:16" x14ac:dyDescent="0.35">
      <c r="A53"/>
      <c r="B53" s="66" t="s">
        <v>76</v>
      </c>
      <c r="C53" s="11" t="s">
        <v>15</v>
      </c>
      <c r="D53" s="11" t="s">
        <v>16</v>
      </c>
      <c r="E53" s="11" t="s">
        <v>17</v>
      </c>
      <c r="F53" s="11" t="s">
        <v>18</v>
      </c>
      <c r="G53" s="11" t="s">
        <v>19</v>
      </c>
      <c r="H53" s="27" t="s">
        <v>20</v>
      </c>
      <c r="J53" s="66" t="s">
        <v>76</v>
      </c>
      <c r="K53" s="11" t="s">
        <v>15</v>
      </c>
      <c r="L53" s="11" t="s">
        <v>16</v>
      </c>
      <c r="M53" s="11" t="s">
        <v>17</v>
      </c>
      <c r="N53" s="11" t="s">
        <v>18</v>
      </c>
      <c r="O53" s="11" t="s">
        <v>19</v>
      </c>
      <c r="P53" s="27" t="s">
        <v>20</v>
      </c>
    </row>
    <row r="54" spans="1:16" x14ac:dyDescent="0.35">
      <c r="A54"/>
      <c r="B54" s="67" t="s">
        <v>0</v>
      </c>
      <c r="C54" s="14">
        <v>714.5</v>
      </c>
      <c r="D54" s="14">
        <v>600.70000000000005</v>
      </c>
      <c r="E54" s="14">
        <v>185.1</v>
      </c>
      <c r="F54" s="14">
        <v>172</v>
      </c>
      <c r="G54" s="14">
        <v>282.7</v>
      </c>
      <c r="H54" s="28">
        <v>235.6</v>
      </c>
      <c r="J54" s="6" t="s">
        <v>0</v>
      </c>
      <c r="K54" s="14">
        <f>C54*$K$62</f>
        <v>107.175</v>
      </c>
      <c r="L54" s="14">
        <f t="shared" ref="K54:P61" si="3">D54*$K$62</f>
        <v>90.105000000000004</v>
      </c>
      <c r="M54" s="14">
        <f t="shared" si="3"/>
        <v>27.764999999999997</v>
      </c>
      <c r="N54" s="14">
        <f t="shared" si="3"/>
        <v>25.8</v>
      </c>
      <c r="O54" s="14">
        <f t="shared" si="3"/>
        <v>42.404999999999994</v>
      </c>
      <c r="P54" s="28">
        <f t="shared" si="3"/>
        <v>35.339999999999996</v>
      </c>
    </row>
    <row r="55" spans="1:16" x14ac:dyDescent="0.35">
      <c r="A55"/>
      <c r="B55" s="6" t="s">
        <v>1</v>
      </c>
      <c r="C55" s="14">
        <v>813.2</v>
      </c>
      <c r="D55" s="14">
        <v>911.8</v>
      </c>
      <c r="E55" s="14">
        <v>590.5</v>
      </c>
      <c r="F55" s="14">
        <v>338.3</v>
      </c>
      <c r="G55" s="14">
        <v>219.7</v>
      </c>
      <c r="H55" s="28">
        <v>700.5</v>
      </c>
      <c r="J55" s="6" t="s">
        <v>1</v>
      </c>
      <c r="K55" s="14">
        <f t="shared" si="3"/>
        <v>121.98</v>
      </c>
      <c r="L55" s="14">
        <f t="shared" si="3"/>
        <v>136.76999999999998</v>
      </c>
      <c r="M55" s="14">
        <f t="shared" si="3"/>
        <v>88.575000000000003</v>
      </c>
      <c r="N55" s="14">
        <f t="shared" si="3"/>
        <v>50.744999999999997</v>
      </c>
      <c r="O55" s="14">
        <f t="shared" si="3"/>
        <v>32.954999999999998</v>
      </c>
      <c r="P55" s="28">
        <f t="shared" si="3"/>
        <v>105.075</v>
      </c>
    </row>
    <row r="56" spans="1:16" x14ac:dyDescent="0.35">
      <c r="A56"/>
      <c r="B56" s="6" t="s">
        <v>2</v>
      </c>
      <c r="C56" s="14">
        <v>774.4</v>
      </c>
      <c r="D56" s="14">
        <v>452.6</v>
      </c>
      <c r="E56" s="14">
        <v>111.8</v>
      </c>
      <c r="F56" s="14">
        <v>406.1</v>
      </c>
      <c r="G56" s="14">
        <v>483.5</v>
      </c>
      <c r="H56" s="28">
        <v>10</v>
      </c>
      <c r="J56" s="6" t="s">
        <v>2</v>
      </c>
      <c r="K56" s="14">
        <f t="shared" si="3"/>
        <v>116.16</v>
      </c>
      <c r="L56" s="14">
        <f t="shared" si="3"/>
        <v>67.89</v>
      </c>
      <c r="M56" s="14">
        <f t="shared" si="3"/>
        <v>16.77</v>
      </c>
      <c r="N56" s="14">
        <f t="shared" si="3"/>
        <v>60.914999999999999</v>
      </c>
      <c r="O56" s="14">
        <f t="shared" si="3"/>
        <v>72.524999999999991</v>
      </c>
      <c r="P56" s="28">
        <f t="shared" si="3"/>
        <v>1.5</v>
      </c>
    </row>
    <row r="57" spans="1:16" ht="15" customHeight="1" x14ac:dyDescent="0.35">
      <c r="A57"/>
      <c r="B57" s="6" t="s">
        <v>3</v>
      </c>
      <c r="C57" s="14">
        <v>660.5</v>
      </c>
      <c r="D57" s="14">
        <v>759.1</v>
      </c>
      <c r="E57" s="14">
        <v>345.1</v>
      </c>
      <c r="F57" s="14">
        <v>115</v>
      </c>
      <c r="G57" s="14">
        <v>29.5</v>
      </c>
      <c r="H57" s="28">
        <v>455.1</v>
      </c>
      <c r="J57" s="6" t="s">
        <v>3</v>
      </c>
      <c r="K57" s="14">
        <f t="shared" si="3"/>
        <v>99.075000000000003</v>
      </c>
      <c r="L57" s="14">
        <f t="shared" si="3"/>
        <v>113.86499999999999</v>
      </c>
      <c r="M57" s="14">
        <f t="shared" si="3"/>
        <v>51.765000000000001</v>
      </c>
      <c r="N57" s="14">
        <f t="shared" si="3"/>
        <v>17.25</v>
      </c>
      <c r="O57" s="14">
        <f t="shared" si="3"/>
        <v>4.4249999999999998</v>
      </c>
      <c r="P57" s="28">
        <f t="shared" si="3"/>
        <v>68.265000000000001</v>
      </c>
    </row>
    <row r="58" spans="1:16" x14ac:dyDescent="0.35">
      <c r="A58"/>
      <c r="B58" s="6" t="s">
        <v>4</v>
      </c>
      <c r="C58" s="14">
        <v>625.20000000000005</v>
      </c>
      <c r="D58" s="14">
        <v>64.400000000000006</v>
      </c>
      <c r="E58" s="14">
        <v>479.7</v>
      </c>
      <c r="F58" s="14">
        <v>832.4</v>
      </c>
      <c r="G58" s="14">
        <v>848.4</v>
      </c>
      <c r="H58" s="28">
        <v>514.1</v>
      </c>
      <c r="J58" s="6" t="s">
        <v>4</v>
      </c>
      <c r="K58" s="14">
        <f t="shared" si="3"/>
        <v>93.78</v>
      </c>
      <c r="L58" s="14">
        <f t="shared" si="3"/>
        <v>9.66</v>
      </c>
      <c r="M58" s="14">
        <f t="shared" si="3"/>
        <v>71.954999999999998</v>
      </c>
      <c r="N58" s="14">
        <f t="shared" si="3"/>
        <v>124.85999999999999</v>
      </c>
      <c r="O58" s="14">
        <f t="shared" si="3"/>
        <v>127.25999999999999</v>
      </c>
      <c r="P58" s="28">
        <f t="shared" si="3"/>
        <v>77.114999999999995</v>
      </c>
    </row>
    <row r="59" spans="1:16" x14ac:dyDescent="0.35">
      <c r="A59"/>
      <c r="B59" s="6" t="s">
        <v>5</v>
      </c>
      <c r="C59" s="14">
        <v>518.6</v>
      </c>
      <c r="D59" s="14">
        <v>322.5</v>
      </c>
      <c r="E59" s="14">
        <v>144.9</v>
      </c>
      <c r="F59" s="14">
        <v>487.7</v>
      </c>
      <c r="G59" s="14">
        <v>464.7</v>
      </c>
      <c r="H59" s="28">
        <v>255.5</v>
      </c>
      <c r="J59" s="6" t="s">
        <v>5</v>
      </c>
      <c r="K59" s="14">
        <f t="shared" si="3"/>
        <v>77.790000000000006</v>
      </c>
      <c r="L59" s="14">
        <f t="shared" si="3"/>
        <v>48.375</v>
      </c>
      <c r="M59" s="14">
        <f t="shared" si="3"/>
        <v>21.734999999999999</v>
      </c>
      <c r="N59" s="14">
        <f t="shared" si="3"/>
        <v>73.155000000000001</v>
      </c>
      <c r="O59" s="14">
        <f t="shared" si="3"/>
        <v>69.704999999999998</v>
      </c>
      <c r="P59" s="28">
        <f t="shared" si="3"/>
        <v>38.324999999999996</v>
      </c>
    </row>
    <row r="60" spans="1:16" x14ac:dyDescent="0.35">
      <c r="A60"/>
      <c r="B60" s="6" t="s">
        <v>6</v>
      </c>
      <c r="C60" s="14">
        <v>420.4</v>
      </c>
      <c r="D60" s="14">
        <v>575.6</v>
      </c>
      <c r="E60" s="14">
        <v>301.60000000000002</v>
      </c>
      <c r="F60" s="14">
        <v>331.8</v>
      </c>
      <c r="G60" s="14">
        <v>270.39999999999998</v>
      </c>
      <c r="H60" s="28">
        <v>411.5</v>
      </c>
      <c r="J60" s="6" t="s">
        <v>6</v>
      </c>
      <c r="K60" s="14">
        <f t="shared" si="3"/>
        <v>63.059999999999995</v>
      </c>
      <c r="L60" s="14">
        <f t="shared" si="3"/>
        <v>86.34</v>
      </c>
      <c r="M60" s="14">
        <f t="shared" si="3"/>
        <v>45.24</v>
      </c>
      <c r="N60" s="14">
        <f t="shared" si="3"/>
        <v>49.77</v>
      </c>
      <c r="O60" s="14">
        <f t="shared" si="3"/>
        <v>40.559999999999995</v>
      </c>
      <c r="P60" s="28">
        <f t="shared" si="3"/>
        <v>61.724999999999994</v>
      </c>
    </row>
    <row r="61" spans="1:16" x14ac:dyDescent="0.35">
      <c r="A61"/>
      <c r="B61" s="38" t="s">
        <v>7</v>
      </c>
      <c r="C61" s="2">
        <v>302.10000000000002</v>
      </c>
      <c r="D61" s="2">
        <v>527.9</v>
      </c>
      <c r="E61" s="2">
        <v>421</v>
      </c>
      <c r="F61" s="2">
        <v>449</v>
      </c>
      <c r="G61" s="2">
        <v>387.5</v>
      </c>
      <c r="H61" s="4">
        <v>531</v>
      </c>
      <c r="J61" s="38" t="s">
        <v>7</v>
      </c>
      <c r="K61" s="2">
        <f t="shared" si="3"/>
        <v>45.315000000000005</v>
      </c>
      <c r="L61" s="2">
        <f t="shared" si="3"/>
        <v>79.184999999999988</v>
      </c>
      <c r="M61" s="2">
        <f t="shared" si="3"/>
        <v>63.15</v>
      </c>
      <c r="N61" s="2">
        <f t="shared" si="3"/>
        <v>67.349999999999994</v>
      </c>
      <c r="O61" s="2">
        <f t="shared" si="3"/>
        <v>58.125</v>
      </c>
      <c r="P61" s="4">
        <f t="shared" si="3"/>
        <v>79.649999999999991</v>
      </c>
    </row>
    <row r="62" spans="1:16" x14ac:dyDescent="0.35">
      <c r="A62"/>
      <c r="B62" s="37" t="s">
        <v>78</v>
      </c>
      <c r="J62" s="48" t="s">
        <v>89</v>
      </c>
      <c r="K62" s="49">
        <v>0.15</v>
      </c>
    </row>
    <row r="63" spans="1:16" x14ac:dyDescent="0.35">
      <c r="A63"/>
      <c r="H63" s="20"/>
    </row>
    <row r="64" spans="1:16" s="20" customFormat="1" x14ac:dyDescent="0.35">
      <c r="B64" s="20" t="s">
        <v>96</v>
      </c>
    </row>
    <row r="65" spans="1:15" s="20" customFormat="1" ht="15.5" x14ac:dyDescent="0.35">
      <c r="B65" s="45" t="s">
        <v>103</v>
      </c>
      <c r="D65" s="3"/>
      <c r="E65" s="3"/>
      <c r="F65" s="3"/>
      <c r="G65" s="3"/>
      <c r="H65" s="3"/>
    </row>
    <row r="66" spans="1:15" s="20" customFormat="1" x14ac:dyDescent="0.35">
      <c r="B66" s="59"/>
      <c r="C66" s="25" t="s">
        <v>8</v>
      </c>
      <c r="D66" s="25" t="s">
        <v>9</v>
      </c>
      <c r="E66" s="25" t="s">
        <v>10</v>
      </c>
      <c r="F66" s="25" t="s">
        <v>11</v>
      </c>
      <c r="G66" s="25" t="s">
        <v>12</v>
      </c>
      <c r="H66" s="53" t="s">
        <v>13</v>
      </c>
    </row>
    <row r="67" spans="1:15" s="20" customFormat="1" x14ac:dyDescent="0.35">
      <c r="B67" s="85" t="s">
        <v>0</v>
      </c>
      <c r="C67" s="14">
        <f t="shared" ref="C67:C74" si="4">SUM(D85:F85)</f>
        <v>0</v>
      </c>
      <c r="D67" s="14">
        <f t="shared" ref="D67:D74" si="5">SUM(G85:I85)</f>
        <v>0</v>
      </c>
      <c r="E67" s="14">
        <f t="shared" ref="E67:E74" si="6">SUM(J85:L85)</f>
        <v>0</v>
      </c>
      <c r="F67" s="14">
        <f t="shared" ref="F67:F74" si="7">SUM(M85:O85)</f>
        <v>0</v>
      </c>
      <c r="G67" s="14">
        <f t="shared" ref="G67:G74" si="8">SUM(P85:R85)</f>
        <v>0</v>
      </c>
      <c r="H67" s="28">
        <f t="shared" ref="H67:H74" si="9">SUM(S85:U85)</f>
        <v>0</v>
      </c>
    </row>
    <row r="68" spans="1:15" s="20" customFormat="1" x14ac:dyDescent="0.35">
      <c r="B68" s="86" t="s">
        <v>1</v>
      </c>
      <c r="C68" s="14">
        <f t="shared" si="4"/>
        <v>0</v>
      </c>
      <c r="D68" s="14">
        <f t="shared" si="5"/>
        <v>0</v>
      </c>
      <c r="E68" s="14">
        <f t="shared" si="6"/>
        <v>0</v>
      </c>
      <c r="F68" s="14">
        <f t="shared" si="7"/>
        <v>0</v>
      </c>
      <c r="G68" s="14">
        <f t="shared" si="8"/>
        <v>0</v>
      </c>
      <c r="H68" s="28">
        <f t="shared" si="9"/>
        <v>0</v>
      </c>
    </row>
    <row r="69" spans="1:15" s="20" customFormat="1" x14ac:dyDescent="0.35">
      <c r="B69" s="86" t="s">
        <v>2</v>
      </c>
      <c r="C69" s="14">
        <f t="shared" si="4"/>
        <v>0</v>
      </c>
      <c r="D69" s="14">
        <f t="shared" si="5"/>
        <v>4200.0000000000009</v>
      </c>
      <c r="E69" s="14">
        <f t="shared" si="6"/>
        <v>3800</v>
      </c>
      <c r="F69" s="14">
        <f t="shared" si="7"/>
        <v>0</v>
      </c>
      <c r="G69" s="14">
        <f t="shared" si="8"/>
        <v>0</v>
      </c>
      <c r="H69" s="28">
        <f t="shared" si="9"/>
        <v>3900</v>
      </c>
    </row>
    <row r="70" spans="1:15" s="20" customFormat="1" x14ac:dyDescent="0.35">
      <c r="B70" s="86" t="s">
        <v>3</v>
      </c>
      <c r="C70" s="14">
        <f>SUM(D88:F88)</f>
        <v>3900.0000000000009</v>
      </c>
      <c r="D70" s="14">
        <f t="shared" si="5"/>
        <v>0</v>
      </c>
      <c r="E70" s="14">
        <f t="shared" si="6"/>
        <v>0</v>
      </c>
      <c r="F70" s="14">
        <f t="shared" si="7"/>
        <v>5300</v>
      </c>
      <c r="G70" s="14">
        <f t="shared" si="8"/>
        <v>5600</v>
      </c>
      <c r="H70" s="28">
        <f t="shared" si="9"/>
        <v>0</v>
      </c>
    </row>
    <row r="71" spans="1:15" s="20" customFormat="1" x14ac:dyDescent="0.35">
      <c r="B71" s="86" t="s">
        <v>4</v>
      </c>
      <c r="C71" s="14">
        <f t="shared" si="4"/>
        <v>0</v>
      </c>
      <c r="D71" s="14">
        <f>SUM(G89:I89)</f>
        <v>0</v>
      </c>
      <c r="E71" s="14">
        <f t="shared" si="6"/>
        <v>0</v>
      </c>
      <c r="F71" s="14">
        <f t="shared" si="7"/>
        <v>0</v>
      </c>
      <c r="G71" s="14">
        <f t="shared" si="8"/>
        <v>0</v>
      </c>
      <c r="H71" s="28">
        <f t="shared" si="9"/>
        <v>0</v>
      </c>
    </row>
    <row r="72" spans="1:15" s="20" customFormat="1" x14ac:dyDescent="0.35">
      <c r="B72" s="86" t="s">
        <v>5</v>
      </c>
      <c r="C72" s="14">
        <f t="shared" si="4"/>
        <v>0</v>
      </c>
      <c r="D72" s="14">
        <f t="shared" si="5"/>
        <v>0</v>
      </c>
      <c r="E72" s="14">
        <f t="shared" si="6"/>
        <v>0</v>
      </c>
      <c r="F72" s="14">
        <f t="shared" si="7"/>
        <v>0</v>
      </c>
      <c r="G72" s="14">
        <f t="shared" si="8"/>
        <v>0</v>
      </c>
      <c r="H72" s="28">
        <f t="shared" si="9"/>
        <v>0</v>
      </c>
    </row>
    <row r="73" spans="1:15" s="20" customFormat="1" x14ac:dyDescent="0.35">
      <c r="B73" s="86" t="s">
        <v>6</v>
      </c>
      <c r="C73" s="14">
        <f t="shared" si="4"/>
        <v>0</v>
      </c>
      <c r="D73" s="14">
        <f t="shared" si="5"/>
        <v>0</v>
      </c>
      <c r="E73" s="14">
        <f t="shared" si="6"/>
        <v>0</v>
      </c>
      <c r="F73" s="14">
        <f t="shared" si="7"/>
        <v>0</v>
      </c>
      <c r="G73" s="14">
        <f t="shared" si="8"/>
        <v>0</v>
      </c>
      <c r="H73" s="28">
        <f t="shared" si="9"/>
        <v>0</v>
      </c>
    </row>
    <row r="74" spans="1:15" x14ac:dyDescent="0.35">
      <c r="A74"/>
      <c r="B74" s="87" t="s">
        <v>7</v>
      </c>
      <c r="C74" s="2">
        <f t="shared" si="4"/>
        <v>0</v>
      </c>
      <c r="D74" s="2">
        <f t="shared" si="5"/>
        <v>0</v>
      </c>
      <c r="E74" s="2">
        <f t="shared" si="6"/>
        <v>0</v>
      </c>
      <c r="F74" s="2">
        <f t="shared" si="7"/>
        <v>0</v>
      </c>
      <c r="G74" s="2">
        <f t="shared" si="8"/>
        <v>0</v>
      </c>
      <c r="H74" s="4">
        <f t="shared" si="9"/>
        <v>0</v>
      </c>
    </row>
    <row r="75" spans="1:15" x14ac:dyDescent="0.35">
      <c r="A75"/>
      <c r="H75" s="20"/>
    </row>
    <row r="76" spans="1:15" x14ac:dyDescent="0.35">
      <c r="A76"/>
      <c r="H76" s="20"/>
    </row>
    <row r="77" spans="1:15" x14ac:dyDescent="0.35">
      <c r="A77"/>
      <c r="H77" s="20"/>
    </row>
    <row r="78" spans="1:15" x14ac:dyDescent="0.35">
      <c r="A78"/>
    </row>
    <row r="79" spans="1:15" x14ac:dyDescent="0.35">
      <c r="J79" s="20"/>
      <c r="L79" s="20"/>
      <c r="M79" s="20"/>
      <c r="N79" s="20"/>
      <c r="O79" s="20"/>
    </row>
    <row r="80" spans="1:15" x14ac:dyDescent="0.35">
      <c r="B80" s="68" t="s">
        <v>98</v>
      </c>
      <c r="I80"/>
    </row>
    <row r="81" spans="2:21" x14ac:dyDescent="0.35">
      <c r="B81" s="17" t="s">
        <v>121</v>
      </c>
      <c r="I81"/>
    </row>
    <row r="82" spans="2:21" s="20" customFormat="1" x14ac:dyDescent="0.35">
      <c r="B82" s="17" t="s">
        <v>122</v>
      </c>
    </row>
    <row r="83" spans="2:21" x14ac:dyDescent="0.35">
      <c r="B83" s="196" t="s">
        <v>99</v>
      </c>
      <c r="C83" s="197"/>
      <c r="D83" s="156" t="s">
        <v>80</v>
      </c>
      <c r="E83" s="157"/>
      <c r="F83" s="158"/>
      <c r="G83" s="159" t="s">
        <v>81</v>
      </c>
      <c r="H83" s="160"/>
      <c r="I83" s="161"/>
      <c r="J83" s="163" t="s">
        <v>82</v>
      </c>
      <c r="K83" s="163"/>
      <c r="L83" s="163"/>
      <c r="M83" s="171" t="s">
        <v>83</v>
      </c>
      <c r="N83" s="172"/>
      <c r="O83" s="173"/>
      <c r="P83" s="165" t="s">
        <v>84</v>
      </c>
      <c r="Q83" s="166"/>
      <c r="R83" s="166"/>
      <c r="S83" s="168" t="s">
        <v>85</v>
      </c>
      <c r="T83" s="169"/>
      <c r="U83" s="170"/>
    </row>
    <row r="84" spans="2:21" ht="15" thickBot="1" x14ac:dyDescent="0.4">
      <c r="B84" s="198"/>
      <c r="C84" s="199"/>
      <c r="D84" s="89" t="s">
        <v>45</v>
      </c>
      <c r="E84" s="90" t="s">
        <v>100</v>
      </c>
      <c r="F84" s="91" t="s">
        <v>101</v>
      </c>
      <c r="G84" s="92" t="s">
        <v>45</v>
      </c>
      <c r="H84" s="93" t="s">
        <v>100</v>
      </c>
      <c r="I84" s="94" t="s">
        <v>101</v>
      </c>
      <c r="J84" s="95" t="s">
        <v>45</v>
      </c>
      <c r="K84" s="95" t="s">
        <v>100</v>
      </c>
      <c r="L84" s="95" t="s">
        <v>101</v>
      </c>
      <c r="M84" s="96" t="s">
        <v>45</v>
      </c>
      <c r="N84" s="97" t="s">
        <v>100</v>
      </c>
      <c r="O84" s="98" t="s">
        <v>101</v>
      </c>
      <c r="P84" s="99" t="s">
        <v>45</v>
      </c>
      <c r="Q84" s="99" t="s">
        <v>100</v>
      </c>
      <c r="R84" s="99" t="s">
        <v>101</v>
      </c>
      <c r="S84" s="100" t="s">
        <v>45</v>
      </c>
      <c r="T84" s="101" t="s">
        <v>100</v>
      </c>
      <c r="U84" s="102" t="s">
        <v>101</v>
      </c>
    </row>
    <row r="85" spans="2:21" x14ac:dyDescent="0.35">
      <c r="B85" s="81">
        <v>1</v>
      </c>
      <c r="C85" s="5" t="s">
        <v>0</v>
      </c>
      <c r="D85" s="75">
        <v>0</v>
      </c>
      <c r="E85" s="69">
        <v>0</v>
      </c>
      <c r="F85" s="103">
        <v>0</v>
      </c>
      <c r="G85" s="104">
        <v>0</v>
      </c>
      <c r="H85" s="69">
        <v>0</v>
      </c>
      <c r="I85" s="103">
        <v>0</v>
      </c>
      <c r="J85" s="69">
        <v>0</v>
      </c>
      <c r="K85" s="69">
        <v>0</v>
      </c>
      <c r="L85" s="69">
        <v>0</v>
      </c>
      <c r="M85" s="104">
        <v>0</v>
      </c>
      <c r="N85" s="69">
        <v>0</v>
      </c>
      <c r="O85" s="103">
        <v>0</v>
      </c>
      <c r="P85" s="69">
        <v>0</v>
      </c>
      <c r="Q85" s="69">
        <v>0</v>
      </c>
      <c r="R85" s="69">
        <v>0</v>
      </c>
      <c r="S85" s="104">
        <v>0</v>
      </c>
      <c r="T85" s="69">
        <v>0</v>
      </c>
      <c r="U85" s="76">
        <v>0</v>
      </c>
    </row>
    <row r="86" spans="2:21" x14ac:dyDescent="0.35">
      <c r="B86" s="81">
        <v>2</v>
      </c>
      <c r="C86" s="5" t="s">
        <v>1</v>
      </c>
      <c r="D86" s="71">
        <v>0</v>
      </c>
      <c r="E86" s="14">
        <v>0</v>
      </c>
      <c r="F86" s="28">
        <v>0</v>
      </c>
      <c r="G86" s="77">
        <v>0</v>
      </c>
      <c r="H86" s="14">
        <v>0</v>
      </c>
      <c r="I86" s="28">
        <v>0</v>
      </c>
      <c r="J86" s="14">
        <v>0</v>
      </c>
      <c r="K86" s="14">
        <v>0</v>
      </c>
      <c r="L86" s="14">
        <v>0</v>
      </c>
      <c r="M86" s="77">
        <v>0</v>
      </c>
      <c r="N86" s="14">
        <v>0</v>
      </c>
      <c r="O86" s="28">
        <v>0</v>
      </c>
      <c r="P86" s="14">
        <v>0</v>
      </c>
      <c r="Q86" s="14">
        <v>0</v>
      </c>
      <c r="R86" s="14">
        <v>0</v>
      </c>
      <c r="S86" s="77">
        <v>0</v>
      </c>
      <c r="T86" s="14">
        <v>0</v>
      </c>
      <c r="U86" s="70">
        <v>0</v>
      </c>
    </row>
    <row r="87" spans="2:21" x14ac:dyDescent="0.35">
      <c r="B87" s="81">
        <v>3</v>
      </c>
      <c r="C87" s="5" t="s">
        <v>2</v>
      </c>
      <c r="D87" s="71">
        <v>0</v>
      </c>
      <c r="E87" s="14">
        <v>0</v>
      </c>
      <c r="F87" s="28">
        <v>0</v>
      </c>
      <c r="G87" s="77">
        <v>1400</v>
      </c>
      <c r="H87" s="14">
        <v>1100.0000000000009</v>
      </c>
      <c r="I87" s="28">
        <v>1700</v>
      </c>
      <c r="J87" s="14">
        <v>1200</v>
      </c>
      <c r="K87" s="14">
        <v>800</v>
      </c>
      <c r="L87" s="14">
        <v>1800</v>
      </c>
      <c r="M87" s="77">
        <v>0</v>
      </c>
      <c r="N87" s="14">
        <v>0</v>
      </c>
      <c r="O87" s="28">
        <v>0</v>
      </c>
      <c r="P87" s="14">
        <v>0</v>
      </c>
      <c r="Q87" s="14">
        <v>0</v>
      </c>
      <c r="R87" s="14">
        <v>0</v>
      </c>
      <c r="S87" s="77">
        <v>1500</v>
      </c>
      <c r="T87" s="14">
        <v>1000</v>
      </c>
      <c r="U87" s="70">
        <v>1400</v>
      </c>
    </row>
    <row r="88" spans="2:21" x14ac:dyDescent="0.35">
      <c r="B88" s="81">
        <v>4</v>
      </c>
      <c r="C88" s="5" t="s">
        <v>3</v>
      </c>
      <c r="D88" s="71">
        <v>1300</v>
      </c>
      <c r="E88" s="14">
        <v>900.00000000000091</v>
      </c>
      <c r="F88" s="28">
        <v>1700</v>
      </c>
      <c r="G88" s="77">
        <v>0</v>
      </c>
      <c r="H88" s="14">
        <v>0</v>
      </c>
      <c r="I88" s="28">
        <v>0</v>
      </c>
      <c r="J88" s="14">
        <v>0</v>
      </c>
      <c r="K88" s="14">
        <v>0</v>
      </c>
      <c r="L88" s="14">
        <v>0</v>
      </c>
      <c r="M88" s="77">
        <v>1900</v>
      </c>
      <c r="N88" s="14">
        <v>1200</v>
      </c>
      <c r="O88" s="28">
        <v>2200</v>
      </c>
      <c r="P88" s="14">
        <v>1900</v>
      </c>
      <c r="Q88" s="14">
        <v>1400</v>
      </c>
      <c r="R88" s="14">
        <v>2300</v>
      </c>
      <c r="S88" s="77">
        <v>0</v>
      </c>
      <c r="T88" s="14">
        <v>0</v>
      </c>
      <c r="U88" s="70">
        <v>0</v>
      </c>
    </row>
    <row r="89" spans="2:21" x14ac:dyDescent="0.35">
      <c r="B89" s="81">
        <v>5</v>
      </c>
      <c r="C89" s="5" t="s">
        <v>4</v>
      </c>
      <c r="D89" s="71">
        <v>0</v>
      </c>
      <c r="E89" s="14">
        <v>0</v>
      </c>
      <c r="F89" s="28">
        <v>0</v>
      </c>
      <c r="G89" s="77">
        <v>0</v>
      </c>
      <c r="H89" s="130">
        <v>0</v>
      </c>
      <c r="I89" s="28">
        <v>0</v>
      </c>
      <c r="J89" s="14">
        <v>0</v>
      </c>
      <c r="K89" s="14">
        <v>0</v>
      </c>
      <c r="L89" s="14">
        <v>0</v>
      </c>
      <c r="M89" s="77">
        <v>0</v>
      </c>
      <c r="N89" s="14">
        <v>0</v>
      </c>
      <c r="O89" s="28">
        <v>0</v>
      </c>
      <c r="P89" s="14">
        <v>0</v>
      </c>
      <c r="Q89" s="14">
        <v>0</v>
      </c>
      <c r="R89" s="14">
        <v>0</v>
      </c>
      <c r="S89" s="77">
        <v>0</v>
      </c>
      <c r="T89" s="14">
        <v>0</v>
      </c>
      <c r="U89" s="70">
        <v>0</v>
      </c>
    </row>
    <row r="90" spans="2:21" x14ac:dyDescent="0.35">
      <c r="B90" s="81">
        <v>6</v>
      </c>
      <c r="C90" s="5" t="s">
        <v>5</v>
      </c>
      <c r="D90" s="71">
        <v>0</v>
      </c>
      <c r="E90" s="14">
        <v>0</v>
      </c>
      <c r="F90" s="28">
        <v>0</v>
      </c>
      <c r="G90" s="77">
        <v>0</v>
      </c>
      <c r="H90" s="14">
        <v>0</v>
      </c>
      <c r="I90" s="28">
        <v>0</v>
      </c>
      <c r="J90" s="14">
        <v>0</v>
      </c>
      <c r="K90" s="14">
        <v>0</v>
      </c>
      <c r="L90" s="14">
        <v>0</v>
      </c>
      <c r="M90" s="77">
        <v>0</v>
      </c>
      <c r="N90" s="14">
        <v>0</v>
      </c>
      <c r="O90" s="28">
        <v>0</v>
      </c>
      <c r="P90" s="14">
        <v>0</v>
      </c>
      <c r="Q90" s="14">
        <v>0</v>
      </c>
      <c r="R90" s="14">
        <v>0</v>
      </c>
      <c r="S90" s="77">
        <v>0</v>
      </c>
      <c r="T90" s="14">
        <v>0</v>
      </c>
      <c r="U90" s="70">
        <v>0</v>
      </c>
    </row>
    <row r="91" spans="2:21" x14ac:dyDescent="0.35">
      <c r="B91" s="81">
        <v>7</v>
      </c>
      <c r="C91" s="5" t="s">
        <v>6</v>
      </c>
      <c r="D91" s="71">
        <v>0</v>
      </c>
      <c r="E91" s="14">
        <v>0</v>
      </c>
      <c r="F91" s="28">
        <v>0</v>
      </c>
      <c r="G91" s="77">
        <v>0</v>
      </c>
      <c r="H91" s="14">
        <v>0</v>
      </c>
      <c r="I91" s="28">
        <v>0</v>
      </c>
      <c r="J91" s="14">
        <v>0</v>
      </c>
      <c r="K91" s="14">
        <v>0</v>
      </c>
      <c r="L91" s="14">
        <v>0</v>
      </c>
      <c r="M91" s="77">
        <v>0</v>
      </c>
      <c r="N91" s="14">
        <v>0</v>
      </c>
      <c r="O91" s="28">
        <v>0</v>
      </c>
      <c r="P91" s="14">
        <v>0</v>
      </c>
      <c r="Q91" s="14">
        <v>0</v>
      </c>
      <c r="R91" s="14">
        <v>0</v>
      </c>
      <c r="S91" s="77">
        <v>0</v>
      </c>
      <c r="T91" s="14">
        <v>0</v>
      </c>
      <c r="U91" s="70">
        <v>0</v>
      </c>
    </row>
    <row r="92" spans="2:21" ht="15" thickBot="1" x14ac:dyDescent="0.4">
      <c r="B92" s="82">
        <v>8</v>
      </c>
      <c r="C92" s="88" t="s">
        <v>7</v>
      </c>
      <c r="D92" s="72">
        <v>0</v>
      </c>
      <c r="E92" s="73">
        <v>0</v>
      </c>
      <c r="F92" s="80">
        <v>0</v>
      </c>
      <c r="G92" s="79">
        <v>0</v>
      </c>
      <c r="H92" s="73">
        <v>0</v>
      </c>
      <c r="I92" s="80">
        <v>0</v>
      </c>
      <c r="J92" s="73">
        <v>0</v>
      </c>
      <c r="K92" s="73">
        <v>0</v>
      </c>
      <c r="L92" s="73">
        <v>0</v>
      </c>
      <c r="M92" s="79">
        <v>0</v>
      </c>
      <c r="N92" s="73">
        <v>0</v>
      </c>
      <c r="O92" s="80">
        <v>0</v>
      </c>
      <c r="P92" s="73">
        <v>0</v>
      </c>
      <c r="Q92" s="73">
        <v>0</v>
      </c>
      <c r="R92" s="73">
        <v>0</v>
      </c>
      <c r="S92" s="79">
        <v>0</v>
      </c>
      <c r="T92" s="73">
        <v>0</v>
      </c>
      <c r="U92" s="74">
        <v>0</v>
      </c>
    </row>
    <row r="93" spans="2:21" x14ac:dyDescent="0.35">
      <c r="B93" s="20"/>
      <c r="I93"/>
    </row>
    <row r="94" spans="2:21" x14ac:dyDescent="0.35">
      <c r="B94" s="83" t="s">
        <v>104</v>
      </c>
      <c r="I94"/>
      <c r="J94" s="20"/>
    </row>
    <row r="95" spans="2:21" x14ac:dyDescent="0.35">
      <c r="B95" s="19" t="s">
        <v>27</v>
      </c>
      <c r="C95" s="1">
        <v>0</v>
      </c>
      <c r="D95" t="s">
        <v>60</v>
      </c>
      <c r="I95"/>
      <c r="J95" s="20"/>
    </row>
    <row r="96" spans="2:21" x14ac:dyDescent="0.35">
      <c r="B96" s="19" t="s">
        <v>28</v>
      </c>
      <c r="C96" s="1">
        <v>0</v>
      </c>
      <c r="D96" t="s">
        <v>61</v>
      </c>
      <c r="I96"/>
      <c r="J96" s="20"/>
    </row>
    <row r="97" spans="2:18" x14ac:dyDescent="0.35">
      <c r="B97" s="19" t="s">
        <v>29</v>
      </c>
      <c r="C97" s="1">
        <v>1</v>
      </c>
      <c r="D97" t="s">
        <v>62</v>
      </c>
      <c r="I97"/>
      <c r="J97" s="20"/>
    </row>
    <row r="98" spans="2:18" x14ac:dyDescent="0.35">
      <c r="B98" s="19" t="s">
        <v>30</v>
      </c>
      <c r="C98" s="1">
        <v>1</v>
      </c>
      <c r="D98" t="s">
        <v>90</v>
      </c>
      <c r="I98"/>
      <c r="J98" s="20"/>
    </row>
    <row r="99" spans="2:18" x14ac:dyDescent="0.35">
      <c r="B99" s="19" t="s">
        <v>31</v>
      </c>
      <c r="C99" s="1">
        <v>0</v>
      </c>
      <c r="D99" t="s">
        <v>63</v>
      </c>
      <c r="I99"/>
    </row>
    <row r="100" spans="2:18" x14ac:dyDescent="0.35">
      <c r="B100" s="19" t="s">
        <v>32</v>
      </c>
      <c r="C100" s="1">
        <v>0</v>
      </c>
      <c r="D100" t="s">
        <v>64</v>
      </c>
      <c r="I100"/>
    </row>
    <row r="101" spans="2:18" x14ac:dyDescent="0.35">
      <c r="B101" s="19" t="s">
        <v>33</v>
      </c>
      <c r="C101" s="1">
        <v>0</v>
      </c>
      <c r="D101" t="s">
        <v>65</v>
      </c>
      <c r="I101"/>
    </row>
    <row r="102" spans="2:18" x14ac:dyDescent="0.35">
      <c r="B102" s="19" t="s">
        <v>34</v>
      </c>
      <c r="C102" s="1">
        <v>0</v>
      </c>
      <c r="D102" t="s">
        <v>66</v>
      </c>
      <c r="I102"/>
    </row>
    <row r="103" spans="2:18" x14ac:dyDescent="0.35">
      <c r="B103" s="20"/>
      <c r="C103" s="20"/>
      <c r="D103" s="20"/>
      <c r="E103" s="20"/>
      <c r="F103" s="20"/>
      <c r="G103" s="20"/>
      <c r="H103" s="20"/>
      <c r="I103"/>
    </row>
    <row r="104" spans="2:18" x14ac:dyDescent="0.35">
      <c r="B104" t="s">
        <v>67</v>
      </c>
      <c r="I104"/>
    </row>
    <row r="105" spans="2:18" x14ac:dyDescent="0.35">
      <c r="B105" s="16" t="s">
        <v>22</v>
      </c>
      <c r="C105" s="42">
        <v>1</v>
      </c>
      <c r="D105" t="s">
        <v>55</v>
      </c>
      <c r="I105"/>
    </row>
    <row r="106" spans="2:18" x14ac:dyDescent="0.35">
      <c r="B106" s="19" t="s">
        <v>23</v>
      </c>
      <c r="C106" s="42">
        <v>1</v>
      </c>
      <c r="D106" t="s">
        <v>56</v>
      </c>
      <c r="I106"/>
    </row>
    <row r="107" spans="2:18" x14ac:dyDescent="0.35">
      <c r="B107" s="19" t="s">
        <v>24</v>
      </c>
      <c r="C107" s="42">
        <v>0</v>
      </c>
      <c r="D107" t="s">
        <v>57</v>
      </c>
      <c r="I107"/>
    </row>
    <row r="108" spans="2:18" x14ac:dyDescent="0.35">
      <c r="B108" s="19" t="s">
        <v>25</v>
      </c>
      <c r="C108" s="42">
        <v>0</v>
      </c>
      <c r="D108" t="s">
        <v>58</v>
      </c>
      <c r="I108"/>
    </row>
    <row r="109" spans="2:18" x14ac:dyDescent="0.35">
      <c r="B109" s="19" t="s">
        <v>26</v>
      </c>
      <c r="C109" s="42">
        <v>0</v>
      </c>
      <c r="D109" t="s">
        <v>59</v>
      </c>
      <c r="I109"/>
    </row>
    <row r="110" spans="2:18" s="20" customFormat="1" x14ac:dyDescent="0.35">
      <c r="B110" s="19"/>
      <c r="C110" s="42"/>
    </row>
    <row r="111" spans="2:18" x14ac:dyDescent="0.35">
      <c r="B111" s="20"/>
      <c r="I111"/>
    </row>
    <row r="112" spans="2:18" x14ac:dyDescent="0.35">
      <c r="I112"/>
      <c r="R112" s="20"/>
    </row>
    <row r="113" spans="2:24" ht="15" thickBot="1" x14ac:dyDescent="0.4">
      <c r="I113"/>
      <c r="R113" s="20"/>
    </row>
    <row r="114" spans="2:24" ht="15.75" customHeight="1" thickBot="1" x14ac:dyDescent="0.4">
      <c r="B114" s="177" t="s">
        <v>105</v>
      </c>
      <c r="C114" s="178"/>
      <c r="D114" s="178"/>
      <c r="E114" s="107">
        <f>E115+E116+E117</f>
        <v>1446071.5000000002</v>
      </c>
      <c r="G114" s="183" t="s">
        <v>109</v>
      </c>
      <c r="H114" s="184"/>
      <c r="I114" s="184"/>
      <c r="J114" s="184"/>
      <c r="K114" s="184"/>
      <c r="L114" s="184"/>
      <c r="M114" s="184"/>
      <c r="N114" s="185"/>
      <c r="R114" s="20"/>
    </row>
    <row r="115" spans="2:24" x14ac:dyDescent="0.35">
      <c r="B115" s="179" t="s">
        <v>106</v>
      </c>
      <c r="C115" s="180"/>
      <c r="D115" s="180"/>
      <c r="E115" s="105">
        <f>SUMPRODUCT(C29:C36,C95:C102)</f>
        <v>300000</v>
      </c>
      <c r="G115" s="186"/>
      <c r="H115" s="187"/>
      <c r="I115" s="187"/>
      <c r="J115" s="187"/>
      <c r="K115" s="187"/>
      <c r="L115" s="187"/>
      <c r="M115" s="187"/>
      <c r="N115" s="188"/>
      <c r="R115" s="20"/>
    </row>
    <row r="116" spans="2:24" x14ac:dyDescent="0.35">
      <c r="B116" s="179" t="s">
        <v>107</v>
      </c>
      <c r="C116" s="180"/>
      <c r="D116" s="180"/>
      <c r="E116" s="105">
        <f>SUMPRODUCT(D29:F36,I40:K47)</f>
        <v>288760</v>
      </c>
      <c r="F116" s="43"/>
      <c r="G116" s="186"/>
      <c r="H116" s="187"/>
      <c r="I116" s="187"/>
      <c r="J116" s="187"/>
      <c r="K116" s="187"/>
      <c r="L116" s="187"/>
      <c r="M116" s="187"/>
      <c r="N116" s="188"/>
      <c r="R116" s="20"/>
    </row>
    <row r="117" spans="2:24" x14ac:dyDescent="0.35">
      <c r="B117" s="181" t="s">
        <v>108</v>
      </c>
      <c r="C117" s="182"/>
      <c r="D117" s="182"/>
      <c r="E117" s="106">
        <f>SUMPRODUCT(C67:H74,K54:P61)</f>
        <v>857311.50000000023</v>
      </c>
      <c r="G117" s="186"/>
      <c r="H117" s="187"/>
      <c r="I117" s="187"/>
      <c r="J117" s="187"/>
      <c r="K117" s="187"/>
      <c r="L117" s="187"/>
      <c r="M117" s="187"/>
      <c r="N117" s="188"/>
      <c r="R117" s="20"/>
    </row>
    <row r="118" spans="2:24" x14ac:dyDescent="0.35">
      <c r="G118" s="186"/>
      <c r="H118" s="187"/>
      <c r="I118" s="187"/>
      <c r="J118" s="187"/>
      <c r="K118" s="187"/>
      <c r="L118" s="187"/>
      <c r="M118" s="187"/>
      <c r="N118" s="188"/>
      <c r="R118" s="20"/>
    </row>
    <row r="119" spans="2:24" ht="15" thickBot="1" x14ac:dyDescent="0.4">
      <c r="G119" s="189"/>
      <c r="H119" s="190"/>
      <c r="I119" s="190"/>
      <c r="J119" s="190"/>
      <c r="K119" s="190"/>
      <c r="L119" s="190"/>
      <c r="M119" s="190"/>
      <c r="N119" s="191"/>
    </row>
    <row r="120" spans="2:24" x14ac:dyDescent="0.35">
      <c r="I120"/>
    </row>
    <row r="121" spans="2:24" x14ac:dyDescent="0.35">
      <c r="B121" s="83" t="s">
        <v>110</v>
      </c>
      <c r="H121" s="83" t="s">
        <v>112</v>
      </c>
      <c r="I121"/>
    </row>
    <row r="122" spans="2:24" x14ac:dyDescent="0.35">
      <c r="B122" s="44">
        <f t="shared" ref="B122:B129" si="10">SUM(C67:H67)</f>
        <v>0</v>
      </c>
      <c r="C122" s="127" t="s">
        <v>117</v>
      </c>
      <c r="D122" s="44">
        <v>20000</v>
      </c>
      <c r="E122" s="20"/>
      <c r="F122" s="20"/>
      <c r="G122" s="20"/>
      <c r="H122" s="19" t="s">
        <v>27</v>
      </c>
      <c r="I122" s="44" t="s">
        <v>113</v>
      </c>
      <c r="K122" s="16" t="s">
        <v>22</v>
      </c>
      <c r="L122" s="44" t="s">
        <v>113</v>
      </c>
    </row>
    <row r="123" spans="2:24" x14ac:dyDescent="0.35">
      <c r="B123" s="44">
        <f t="shared" si="10"/>
        <v>0</v>
      </c>
      <c r="C123" s="127" t="s">
        <v>117</v>
      </c>
      <c r="D123" s="44">
        <v>20000</v>
      </c>
      <c r="E123" s="20"/>
      <c r="F123" s="20"/>
      <c r="G123" s="20"/>
      <c r="H123" s="19" t="s">
        <v>28</v>
      </c>
      <c r="I123" s="44" t="s">
        <v>113</v>
      </c>
      <c r="K123" s="19" t="s">
        <v>23</v>
      </c>
      <c r="L123" s="44" t="s">
        <v>113</v>
      </c>
    </row>
    <row r="124" spans="2:24" x14ac:dyDescent="0.35">
      <c r="B124" s="44">
        <f t="shared" si="10"/>
        <v>11900</v>
      </c>
      <c r="C124" s="127" t="s">
        <v>117</v>
      </c>
      <c r="D124" s="44">
        <v>20000</v>
      </c>
      <c r="E124" s="20"/>
      <c r="F124" s="20"/>
      <c r="G124" s="20"/>
      <c r="H124" s="19" t="s">
        <v>29</v>
      </c>
      <c r="I124" s="44" t="s">
        <v>113</v>
      </c>
      <c r="J124" s="20"/>
      <c r="K124" s="19" t="s">
        <v>24</v>
      </c>
      <c r="L124" s="44" t="s">
        <v>113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 spans="2:24" x14ac:dyDescent="0.35">
      <c r="B125" s="44">
        <f t="shared" si="10"/>
        <v>14800</v>
      </c>
      <c r="C125" s="127" t="s">
        <v>117</v>
      </c>
      <c r="D125" s="44">
        <v>20000</v>
      </c>
      <c r="E125" s="20"/>
      <c r="F125" s="20"/>
      <c r="G125" s="20"/>
      <c r="H125" s="19" t="s">
        <v>30</v>
      </c>
      <c r="I125" s="44" t="s">
        <v>113</v>
      </c>
      <c r="K125" s="19" t="s">
        <v>25</v>
      </c>
      <c r="L125" s="44" t="s">
        <v>113</v>
      </c>
    </row>
    <row r="126" spans="2:24" x14ac:dyDescent="0.35">
      <c r="B126" s="44">
        <f t="shared" si="10"/>
        <v>0</v>
      </c>
      <c r="C126" s="127" t="s">
        <v>117</v>
      </c>
      <c r="D126" s="44">
        <v>20000</v>
      </c>
      <c r="E126" s="20"/>
      <c r="F126" s="20"/>
      <c r="G126" s="20"/>
      <c r="H126" s="19" t="s">
        <v>31</v>
      </c>
      <c r="I126" s="44" t="s">
        <v>113</v>
      </c>
      <c r="K126" s="19" t="s">
        <v>26</v>
      </c>
      <c r="L126" s="44" t="s">
        <v>113</v>
      </c>
    </row>
    <row r="127" spans="2:24" x14ac:dyDescent="0.35">
      <c r="B127" s="44">
        <f t="shared" si="10"/>
        <v>0</v>
      </c>
      <c r="C127" s="127" t="s">
        <v>117</v>
      </c>
      <c r="D127" s="44">
        <v>20000</v>
      </c>
      <c r="E127" s="20"/>
      <c r="F127" s="20"/>
      <c r="G127" s="20"/>
      <c r="H127" s="19" t="s">
        <v>32</v>
      </c>
      <c r="I127" s="44" t="s">
        <v>113</v>
      </c>
    </row>
    <row r="128" spans="2:24" x14ac:dyDescent="0.35">
      <c r="B128" s="44">
        <f t="shared" si="10"/>
        <v>0</v>
      </c>
      <c r="C128" s="127" t="s">
        <v>117</v>
      </c>
      <c r="D128" s="44">
        <v>20000</v>
      </c>
      <c r="E128" s="20"/>
      <c r="F128" s="20"/>
      <c r="G128" s="20"/>
      <c r="H128" s="19" t="s">
        <v>33</v>
      </c>
      <c r="I128" s="44" t="s">
        <v>113</v>
      </c>
      <c r="K128" s="19" t="s">
        <v>114</v>
      </c>
      <c r="L128" s="44" t="s">
        <v>115</v>
      </c>
      <c r="M128" s="44" t="s">
        <v>116</v>
      </c>
    </row>
    <row r="129" spans="2:17" x14ac:dyDescent="0.35">
      <c r="B129" s="44">
        <f t="shared" si="10"/>
        <v>0</v>
      </c>
      <c r="C129" s="127" t="s">
        <v>117</v>
      </c>
      <c r="D129" s="44">
        <v>20000</v>
      </c>
      <c r="E129" s="20"/>
      <c r="F129" s="20"/>
      <c r="G129" s="20"/>
      <c r="H129" s="19" t="s">
        <v>34</v>
      </c>
      <c r="I129" s="44" t="s">
        <v>113</v>
      </c>
    </row>
    <row r="130" spans="2:17" x14ac:dyDescent="0.35">
      <c r="B130" s="20"/>
      <c r="C130" s="20"/>
      <c r="D130" s="20"/>
      <c r="E130" s="20"/>
      <c r="F130" s="20"/>
      <c r="G130" s="20"/>
      <c r="I130"/>
    </row>
    <row r="131" spans="2:17" x14ac:dyDescent="0.35">
      <c r="B131" s="83" t="s">
        <v>86</v>
      </c>
      <c r="C131" s="20"/>
      <c r="D131" s="20"/>
      <c r="E131" s="20"/>
      <c r="F131" s="20"/>
      <c r="G131" s="20"/>
      <c r="I131"/>
    </row>
    <row r="132" spans="2:17" x14ac:dyDescent="0.35">
      <c r="B132" s="20"/>
      <c r="C132" s="156" t="s">
        <v>8</v>
      </c>
      <c r="D132" s="157"/>
      <c r="E132" s="158"/>
      <c r="G132" s="20"/>
      <c r="H132" s="159" t="s">
        <v>9</v>
      </c>
      <c r="I132" s="160"/>
      <c r="J132" s="161"/>
      <c r="L132" s="20"/>
      <c r="M132" s="162" t="s">
        <v>10</v>
      </c>
      <c r="N132" s="163"/>
      <c r="O132" s="164"/>
    </row>
    <row r="133" spans="2:17" x14ac:dyDescent="0.35">
      <c r="B133" s="114" t="s">
        <v>45</v>
      </c>
      <c r="C133" s="77">
        <f>SUM(D$85:D$92)</f>
        <v>1300</v>
      </c>
      <c r="D133" s="14" t="s">
        <v>21</v>
      </c>
      <c r="E133" s="28">
        <f>D42</f>
        <v>1300</v>
      </c>
      <c r="F133" s="44"/>
      <c r="G133" s="111" t="s">
        <v>45</v>
      </c>
      <c r="H133" s="77">
        <f>SUM(G$85:G$92)</f>
        <v>1400</v>
      </c>
      <c r="I133" s="14" t="s">
        <v>21</v>
      </c>
      <c r="J133" s="28">
        <f>D43</f>
        <v>1400</v>
      </c>
      <c r="K133" s="44"/>
      <c r="L133" s="123" t="s">
        <v>45</v>
      </c>
      <c r="M133" s="77">
        <f>SUM(J$85:J$92)</f>
        <v>1200</v>
      </c>
      <c r="N133" s="14" t="s">
        <v>21</v>
      </c>
      <c r="O133" s="28">
        <f>D44</f>
        <v>1200</v>
      </c>
    </row>
    <row r="134" spans="2:17" x14ac:dyDescent="0.35">
      <c r="B134" s="115" t="s">
        <v>111</v>
      </c>
      <c r="C134" s="77">
        <f>SUM(E$85:E$92)</f>
        <v>900.00000000000091</v>
      </c>
      <c r="D134" s="14" t="s">
        <v>21</v>
      </c>
      <c r="E134" s="28">
        <f>E42</f>
        <v>900</v>
      </c>
      <c r="F134" s="44"/>
      <c r="G134" s="112" t="s">
        <v>111</v>
      </c>
      <c r="H134" s="77">
        <f>SUM(H$85:H$92)</f>
        <v>1100.0000000000009</v>
      </c>
      <c r="I134" s="14" t="s">
        <v>21</v>
      </c>
      <c r="J134" s="28">
        <f>E43</f>
        <v>1100</v>
      </c>
      <c r="K134" s="44"/>
      <c r="L134" s="124" t="s">
        <v>111</v>
      </c>
      <c r="M134" s="77">
        <f>SUM(K$85:K$92)</f>
        <v>800</v>
      </c>
      <c r="N134" s="14" t="s">
        <v>21</v>
      </c>
      <c r="O134" s="28">
        <f>E44</f>
        <v>800</v>
      </c>
    </row>
    <row r="135" spans="2:17" x14ac:dyDescent="0.35">
      <c r="B135" s="116" t="s">
        <v>53</v>
      </c>
      <c r="C135" s="78">
        <f>SUM(F$85:F$92)</f>
        <v>1700</v>
      </c>
      <c r="D135" s="2" t="s">
        <v>21</v>
      </c>
      <c r="E135" s="4">
        <f>F42</f>
        <v>1700</v>
      </c>
      <c r="F135" s="44"/>
      <c r="G135" s="113" t="s">
        <v>53</v>
      </c>
      <c r="H135" s="78">
        <f>SUM(I$85:I$92)</f>
        <v>1700</v>
      </c>
      <c r="I135" s="2" t="s">
        <v>21</v>
      </c>
      <c r="J135" s="4">
        <f>F43</f>
        <v>1700</v>
      </c>
      <c r="K135" s="44"/>
      <c r="L135" s="125" t="s">
        <v>53</v>
      </c>
      <c r="M135" s="78">
        <f>SUM(L$85:L$92)</f>
        <v>1800</v>
      </c>
      <c r="N135" s="2" t="s">
        <v>21</v>
      </c>
      <c r="O135" s="4">
        <f>F44</f>
        <v>1800</v>
      </c>
    </row>
    <row r="136" spans="2:17" x14ac:dyDescent="0.35">
      <c r="B136" s="16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</row>
    <row r="137" spans="2:17" x14ac:dyDescent="0.35">
      <c r="B137" s="20"/>
      <c r="C137" s="171" t="s">
        <v>11</v>
      </c>
      <c r="D137" s="172"/>
      <c r="E137" s="173"/>
      <c r="F137" s="44"/>
      <c r="G137" s="44"/>
      <c r="H137" s="165" t="s">
        <v>12</v>
      </c>
      <c r="I137" s="166"/>
      <c r="J137" s="167"/>
      <c r="K137" s="44"/>
      <c r="L137" s="44"/>
      <c r="M137" s="168" t="s">
        <v>13</v>
      </c>
      <c r="N137" s="169"/>
      <c r="O137" s="170"/>
    </row>
    <row r="138" spans="2:17" x14ac:dyDescent="0.35">
      <c r="B138" s="108" t="s">
        <v>45</v>
      </c>
      <c r="C138" s="77">
        <f>SUM(M$85:M$92)</f>
        <v>1900</v>
      </c>
      <c r="D138" s="14" t="s">
        <v>21</v>
      </c>
      <c r="E138" s="28">
        <f>D45</f>
        <v>1900</v>
      </c>
      <c r="F138" s="44"/>
      <c r="G138" s="120" t="s">
        <v>45</v>
      </c>
      <c r="H138" s="77">
        <f>SUM(P$85:P$92)</f>
        <v>1900</v>
      </c>
      <c r="I138" s="14" t="s">
        <v>21</v>
      </c>
      <c r="J138" s="28">
        <f>D46</f>
        <v>1900</v>
      </c>
      <c r="K138" s="44"/>
      <c r="L138" s="117" t="s">
        <v>45</v>
      </c>
      <c r="M138" s="77">
        <f>SUM(S$85:S$92)</f>
        <v>1500</v>
      </c>
      <c r="N138" s="14" t="s">
        <v>21</v>
      </c>
      <c r="O138" s="28">
        <f>D47</f>
        <v>1500</v>
      </c>
    </row>
    <row r="139" spans="2:17" x14ac:dyDescent="0.35">
      <c r="B139" s="109" t="s">
        <v>111</v>
      </c>
      <c r="C139" s="77">
        <f>SUM(N$85:N$92)</f>
        <v>1200</v>
      </c>
      <c r="D139" s="14" t="s">
        <v>21</v>
      </c>
      <c r="E139" s="28">
        <f>E45</f>
        <v>1200</v>
      </c>
      <c r="F139" s="44"/>
      <c r="G139" s="121" t="s">
        <v>111</v>
      </c>
      <c r="H139" s="77">
        <f>SUM(Q$85:Q$92)</f>
        <v>1400</v>
      </c>
      <c r="I139" s="14" t="s">
        <v>21</v>
      </c>
      <c r="J139" s="28">
        <f>E46</f>
        <v>1400</v>
      </c>
      <c r="K139" s="44"/>
      <c r="L139" s="118" t="s">
        <v>111</v>
      </c>
      <c r="M139" s="77">
        <f>SUM(T$85:T$92)</f>
        <v>1000</v>
      </c>
      <c r="N139" s="14" t="s">
        <v>21</v>
      </c>
      <c r="O139" s="28">
        <f>E47</f>
        <v>1000</v>
      </c>
    </row>
    <row r="140" spans="2:17" x14ac:dyDescent="0.35">
      <c r="B140" s="110" t="s">
        <v>53</v>
      </c>
      <c r="C140" s="78">
        <f>SUM(O$85:O$92)</f>
        <v>2200</v>
      </c>
      <c r="D140" s="2" t="s">
        <v>21</v>
      </c>
      <c r="E140" s="4">
        <f>F45</f>
        <v>2200</v>
      </c>
      <c r="F140" s="44"/>
      <c r="G140" s="122" t="s">
        <v>53</v>
      </c>
      <c r="H140" s="78">
        <f>SUM(R$85:R$92)</f>
        <v>2300</v>
      </c>
      <c r="I140" s="2" t="s">
        <v>21</v>
      </c>
      <c r="J140" s="4">
        <f>F46</f>
        <v>2300</v>
      </c>
      <c r="K140" s="44"/>
      <c r="L140" s="119" t="s">
        <v>53</v>
      </c>
      <c r="M140" s="78">
        <f>SUM(U$85:U$92)</f>
        <v>1400</v>
      </c>
      <c r="N140" s="2" t="s">
        <v>21</v>
      </c>
      <c r="O140" s="4">
        <f>F47</f>
        <v>1400</v>
      </c>
    </row>
    <row r="141" spans="2:17" x14ac:dyDescent="0.35">
      <c r="B141" s="16"/>
      <c r="F141" s="20"/>
      <c r="G141" s="20"/>
      <c r="H141" s="20"/>
      <c r="I141"/>
    </row>
    <row r="142" spans="2:17" x14ac:dyDescent="0.35">
      <c r="B142" s="14"/>
      <c r="F142" s="20"/>
      <c r="G142" s="20"/>
      <c r="H142" s="20"/>
      <c r="I142"/>
    </row>
    <row r="143" spans="2:17" x14ac:dyDescent="0.35">
      <c r="B143" s="126" t="s">
        <v>87</v>
      </c>
      <c r="F143" s="22"/>
      <c r="G143" s="22"/>
      <c r="H143" s="20"/>
      <c r="I143" s="128" t="s">
        <v>88</v>
      </c>
      <c r="J143" s="20"/>
      <c r="N143" s="17"/>
    </row>
    <row r="144" spans="2:17" ht="15" customHeight="1" x14ac:dyDescent="0.35">
      <c r="B144" s="14">
        <f>C95+C97+C100</f>
        <v>1</v>
      </c>
      <c r="C144" s="127" t="s">
        <v>117</v>
      </c>
      <c r="D144" s="44">
        <f>100*C105</f>
        <v>100</v>
      </c>
      <c r="F144" s="150" t="s">
        <v>118</v>
      </c>
      <c r="G144" s="151"/>
      <c r="H144" s="20"/>
      <c r="I144" s="44">
        <f>SUM(D85:U85)</f>
        <v>0</v>
      </c>
      <c r="J144" s="127" t="s">
        <v>117</v>
      </c>
      <c r="K144" s="44">
        <f>C95*500000</f>
        <v>0</v>
      </c>
      <c r="M144" s="150" t="s">
        <v>119</v>
      </c>
      <c r="N144" s="174"/>
      <c r="O144" s="174"/>
      <c r="P144" s="174"/>
      <c r="Q144" s="151"/>
    </row>
    <row r="145" spans="1:17" x14ac:dyDescent="0.35">
      <c r="B145" s="14">
        <f>C96+C98</f>
        <v>1</v>
      </c>
      <c r="C145" s="127" t="s">
        <v>117</v>
      </c>
      <c r="D145" s="44">
        <f>100*C106</f>
        <v>100</v>
      </c>
      <c r="F145" s="152"/>
      <c r="G145" s="153"/>
      <c r="H145" s="20"/>
      <c r="I145" s="65">
        <f t="shared" ref="I145:I151" si="11">SUM(D86:U86)</f>
        <v>0</v>
      </c>
      <c r="J145" s="127" t="s">
        <v>117</v>
      </c>
      <c r="K145" s="65">
        <f t="shared" ref="K145:K151" si="12">C96*500000</f>
        <v>0</v>
      </c>
      <c r="M145" s="152"/>
      <c r="N145" s="175"/>
      <c r="O145" s="175"/>
      <c r="P145" s="175"/>
      <c r="Q145" s="153"/>
    </row>
    <row r="146" spans="1:17" x14ac:dyDescent="0.35">
      <c r="B146" s="14">
        <f>C99</f>
        <v>0</v>
      </c>
      <c r="C146" s="127" t="s">
        <v>117</v>
      </c>
      <c r="D146" s="44">
        <f>100*C107</f>
        <v>0</v>
      </c>
      <c r="F146" s="152"/>
      <c r="G146" s="153"/>
      <c r="H146" s="20"/>
      <c r="I146" s="65">
        <f t="shared" si="11"/>
        <v>11900</v>
      </c>
      <c r="J146" s="127" t="s">
        <v>117</v>
      </c>
      <c r="K146" s="65">
        <f t="shared" si="12"/>
        <v>500000</v>
      </c>
      <c r="M146" s="152"/>
      <c r="N146" s="175"/>
      <c r="O146" s="175"/>
      <c r="P146" s="175"/>
      <c r="Q146" s="153"/>
    </row>
    <row r="147" spans="1:17" x14ac:dyDescent="0.35">
      <c r="B147" s="14">
        <f>C101</f>
        <v>0</v>
      </c>
      <c r="C147" s="127" t="s">
        <v>117</v>
      </c>
      <c r="D147" s="44">
        <f>100*C108</f>
        <v>0</v>
      </c>
      <c r="F147" s="152"/>
      <c r="G147" s="153"/>
      <c r="H147" s="20"/>
      <c r="I147" s="65">
        <f t="shared" si="11"/>
        <v>14800</v>
      </c>
      <c r="J147" s="127" t="s">
        <v>117</v>
      </c>
      <c r="K147" s="65">
        <f t="shared" si="12"/>
        <v>500000</v>
      </c>
      <c r="M147" s="152"/>
      <c r="N147" s="175"/>
      <c r="O147" s="175"/>
      <c r="P147" s="175"/>
      <c r="Q147" s="153"/>
    </row>
    <row r="148" spans="1:17" x14ac:dyDescent="0.35">
      <c r="B148" s="14">
        <f>C102</f>
        <v>0</v>
      </c>
      <c r="C148" s="127" t="s">
        <v>117</v>
      </c>
      <c r="D148" s="44">
        <f>100*C109</f>
        <v>0</v>
      </c>
      <c r="F148" s="152"/>
      <c r="G148" s="153"/>
      <c r="H148" s="20"/>
      <c r="I148" s="65">
        <f t="shared" si="11"/>
        <v>0</v>
      </c>
      <c r="J148" s="127" t="s">
        <v>117</v>
      </c>
      <c r="K148" s="65">
        <f t="shared" si="12"/>
        <v>0</v>
      </c>
      <c r="M148" s="152"/>
      <c r="N148" s="175"/>
      <c r="O148" s="175"/>
      <c r="P148" s="175"/>
      <c r="Q148" s="153"/>
    </row>
    <row r="149" spans="1:17" x14ac:dyDescent="0.35">
      <c r="B149" s="14"/>
      <c r="C149" s="44"/>
      <c r="D149" s="44"/>
      <c r="F149" s="152"/>
      <c r="G149" s="153"/>
      <c r="H149" s="20"/>
      <c r="I149" s="65">
        <f t="shared" si="11"/>
        <v>0</v>
      </c>
      <c r="J149" s="127" t="s">
        <v>117</v>
      </c>
      <c r="K149" s="65">
        <f t="shared" si="12"/>
        <v>0</v>
      </c>
      <c r="M149" s="152"/>
      <c r="N149" s="175"/>
      <c r="O149" s="175"/>
      <c r="P149" s="175"/>
      <c r="Q149" s="153"/>
    </row>
    <row r="150" spans="1:17" x14ac:dyDescent="0.35">
      <c r="B150" s="44">
        <f>SUM(C105:C109)</f>
        <v>2</v>
      </c>
      <c r="C150" s="127" t="s">
        <v>117</v>
      </c>
      <c r="D150" s="44">
        <v>2</v>
      </c>
      <c r="F150" s="154"/>
      <c r="G150" s="155"/>
      <c r="H150" s="20"/>
      <c r="I150" s="65">
        <f>SUM(D91:U91)</f>
        <v>0</v>
      </c>
      <c r="J150" s="127" t="s">
        <v>117</v>
      </c>
      <c r="K150" s="65">
        <f>C101*500000</f>
        <v>0</v>
      </c>
      <c r="M150" s="152"/>
      <c r="N150" s="175"/>
      <c r="O150" s="175"/>
      <c r="P150" s="175"/>
      <c r="Q150" s="153"/>
    </row>
    <row r="151" spans="1:17" x14ac:dyDescent="0.35">
      <c r="B151" s="20"/>
      <c r="F151" s="22"/>
      <c r="G151" s="22"/>
      <c r="H151" s="20"/>
      <c r="I151" s="65">
        <f t="shared" si="11"/>
        <v>0</v>
      </c>
      <c r="J151" s="127" t="s">
        <v>117</v>
      </c>
      <c r="K151" s="65">
        <f t="shared" si="12"/>
        <v>0</v>
      </c>
      <c r="M151" s="154"/>
      <c r="N151" s="176"/>
      <c r="O151" s="176"/>
      <c r="P151" s="176"/>
      <c r="Q151" s="155"/>
    </row>
    <row r="152" spans="1:17" x14ac:dyDescent="0.35">
      <c r="B152" s="22"/>
      <c r="C152" s="22"/>
      <c r="D152" s="20"/>
      <c r="I152"/>
    </row>
    <row r="153" spans="1:17" x14ac:dyDescent="0.35">
      <c r="I153"/>
    </row>
    <row r="154" spans="1:17" x14ac:dyDescent="0.35">
      <c r="A154"/>
      <c r="I154"/>
    </row>
    <row r="155" spans="1:17" x14ac:dyDescent="0.35">
      <c r="A155"/>
      <c r="I155"/>
    </row>
    <row r="156" spans="1:17" x14ac:dyDescent="0.35">
      <c r="A156"/>
      <c r="I156"/>
    </row>
    <row r="157" spans="1:17" x14ac:dyDescent="0.35">
      <c r="A157"/>
      <c r="I157"/>
    </row>
    <row r="158" spans="1:17" x14ac:dyDescent="0.35">
      <c r="A158"/>
      <c r="I158"/>
    </row>
    <row r="159" spans="1:17" x14ac:dyDescent="0.35">
      <c r="A159"/>
      <c r="I159"/>
    </row>
    <row r="160" spans="1:17" x14ac:dyDescent="0.35">
      <c r="A160"/>
      <c r="I160"/>
    </row>
    <row r="161" spans="1:9" x14ac:dyDescent="0.35">
      <c r="A161"/>
      <c r="I161"/>
    </row>
    <row r="162" spans="1:9" x14ac:dyDescent="0.35">
      <c r="A162"/>
      <c r="I162"/>
    </row>
    <row r="163" spans="1:9" x14ac:dyDescent="0.35">
      <c r="A163"/>
      <c r="I163"/>
    </row>
    <row r="164" spans="1:9" x14ac:dyDescent="0.35">
      <c r="A164"/>
      <c r="I164"/>
    </row>
    <row r="165" spans="1:9" x14ac:dyDescent="0.35">
      <c r="A165"/>
      <c r="I165"/>
    </row>
    <row r="166" spans="1:9" x14ac:dyDescent="0.35">
      <c r="A166"/>
      <c r="I166"/>
    </row>
    <row r="167" spans="1:9" x14ac:dyDescent="0.35">
      <c r="A167"/>
      <c r="I167"/>
    </row>
    <row r="168" spans="1:9" x14ac:dyDescent="0.35">
      <c r="A168"/>
      <c r="I168"/>
    </row>
    <row r="169" spans="1:9" x14ac:dyDescent="0.35">
      <c r="A169"/>
      <c r="I169"/>
    </row>
    <row r="170" spans="1:9" x14ac:dyDescent="0.35">
      <c r="A170"/>
      <c r="I170"/>
    </row>
    <row r="171" spans="1:9" x14ac:dyDescent="0.35">
      <c r="A171"/>
      <c r="I171"/>
    </row>
    <row r="172" spans="1:9" x14ac:dyDescent="0.35">
      <c r="A172"/>
    </row>
    <row r="173" spans="1:9" x14ac:dyDescent="0.35">
      <c r="A173"/>
    </row>
    <row r="174" spans="1:9" x14ac:dyDescent="0.35">
      <c r="A174"/>
    </row>
    <row r="175" spans="1:9" x14ac:dyDescent="0.35">
      <c r="A175"/>
    </row>
    <row r="176" spans="1:9" x14ac:dyDescent="0.35">
      <c r="A176"/>
    </row>
    <row r="177" spans="1:1" x14ac:dyDescent="0.35">
      <c r="A177"/>
    </row>
    <row r="178" spans="1:1" x14ac:dyDescent="0.35">
      <c r="A178"/>
    </row>
  </sheetData>
  <mergeCells count="27">
    <mergeCell ref="B83:C84"/>
    <mergeCell ref="D13:L23"/>
    <mergeCell ref="E11:K11"/>
    <mergeCell ref="S83:U83"/>
    <mergeCell ref="M38:R47"/>
    <mergeCell ref="J51:P51"/>
    <mergeCell ref="D83:F83"/>
    <mergeCell ref="G83:I83"/>
    <mergeCell ref="J83:L83"/>
    <mergeCell ref="M83:O83"/>
    <mergeCell ref="P83:R83"/>
    <mergeCell ref="D27:F27"/>
    <mergeCell ref="D40:F40"/>
    <mergeCell ref="I27:K27"/>
    <mergeCell ref="B114:D114"/>
    <mergeCell ref="B115:D115"/>
    <mergeCell ref="B116:D116"/>
    <mergeCell ref="B117:D117"/>
    <mergeCell ref="G114:N119"/>
    <mergeCell ref="F144:G150"/>
    <mergeCell ref="C132:E132"/>
    <mergeCell ref="H132:J132"/>
    <mergeCell ref="M132:O132"/>
    <mergeCell ref="H137:J137"/>
    <mergeCell ref="M137:O137"/>
    <mergeCell ref="C137:E137"/>
    <mergeCell ref="M144:Q1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U152"/>
  <sheetViews>
    <sheetView topLeftCell="A112" zoomScale="80" zoomScaleNormal="80" workbookViewId="0">
      <selection activeCell="H127" sqref="H127"/>
    </sheetView>
  </sheetViews>
  <sheetFormatPr defaultColWidth="11.453125" defaultRowHeight="14.5" x14ac:dyDescent="0.35"/>
  <cols>
    <col min="1" max="1" width="9.26953125" style="20" customWidth="1"/>
    <col min="2" max="2" width="17" style="20" customWidth="1"/>
    <col min="3" max="3" width="22.81640625" style="20" customWidth="1"/>
    <col min="4" max="4" width="14" style="20" customWidth="1"/>
    <col min="5" max="5" width="14.453125" style="20" customWidth="1"/>
    <col min="6" max="6" width="13.81640625" style="20" customWidth="1"/>
    <col min="7" max="7" width="13.1796875" style="20" customWidth="1"/>
    <col min="8" max="8" width="19.81640625" style="20" customWidth="1"/>
    <col min="9" max="9" width="15.1796875" style="20" customWidth="1"/>
    <col min="10" max="10" width="14.26953125" style="20" customWidth="1"/>
    <col min="11" max="11" width="14" style="20" customWidth="1"/>
    <col min="12" max="12" width="14.26953125" style="20" customWidth="1"/>
    <col min="13" max="13" width="13.54296875" style="20" bestFit="1" customWidth="1"/>
    <col min="14" max="14" width="12" style="20" bestFit="1" customWidth="1"/>
    <col min="15" max="16384" width="11.453125" style="20"/>
  </cols>
  <sheetData>
    <row r="1" spans="3:12" hidden="1" x14ac:dyDescent="0.35"/>
    <row r="2" spans="3:12" hidden="1" x14ac:dyDescent="0.35">
      <c r="C2"/>
    </row>
    <row r="3" spans="3:12" hidden="1" x14ac:dyDescent="0.35">
      <c r="C3"/>
    </row>
    <row r="4" spans="3:12" hidden="1" x14ac:dyDescent="0.35">
      <c r="C4"/>
      <c r="E4" s="192" t="s">
        <v>120</v>
      </c>
      <c r="F4" s="192"/>
      <c r="G4" s="192"/>
      <c r="H4" s="192"/>
      <c r="I4" s="192"/>
      <c r="J4" s="192"/>
      <c r="K4" s="192"/>
    </row>
    <row r="5" spans="3:12" ht="15" hidden="1" thickBot="1" x14ac:dyDescent="0.4">
      <c r="C5"/>
    </row>
    <row r="6" spans="3:12" hidden="1" x14ac:dyDescent="0.35">
      <c r="C6"/>
      <c r="D6" s="200" t="s">
        <v>102</v>
      </c>
      <c r="E6" s="201"/>
      <c r="F6" s="201"/>
      <c r="G6" s="201"/>
      <c r="H6" s="201"/>
      <c r="I6" s="201"/>
      <c r="J6" s="201"/>
      <c r="K6" s="201"/>
      <c r="L6" s="202"/>
    </row>
    <row r="7" spans="3:12" hidden="1" x14ac:dyDescent="0.35">
      <c r="D7" s="203"/>
      <c r="E7" s="175"/>
      <c r="F7" s="175"/>
      <c r="G7" s="175"/>
      <c r="H7" s="175"/>
      <c r="I7" s="175"/>
      <c r="J7" s="175"/>
      <c r="K7" s="175"/>
      <c r="L7" s="204"/>
    </row>
    <row r="8" spans="3:12" hidden="1" x14ac:dyDescent="0.35">
      <c r="D8" s="203"/>
      <c r="E8" s="175"/>
      <c r="F8" s="175"/>
      <c r="G8" s="175"/>
      <c r="H8" s="175"/>
      <c r="I8" s="175"/>
      <c r="J8" s="175"/>
      <c r="K8" s="175"/>
      <c r="L8" s="204"/>
    </row>
    <row r="9" spans="3:12" hidden="1" x14ac:dyDescent="0.35">
      <c r="D9" s="203"/>
      <c r="E9" s="175"/>
      <c r="F9" s="175"/>
      <c r="G9" s="175"/>
      <c r="H9" s="175"/>
      <c r="I9" s="175"/>
      <c r="J9" s="175"/>
      <c r="K9" s="175"/>
      <c r="L9" s="204"/>
    </row>
    <row r="10" spans="3:12" hidden="1" x14ac:dyDescent="0.35">
      <c r="D10" s="203"/>
      <c r="E10" s="175"/>
      <c r="F10" s="175"/>
      <c r="G10" s="175"/>
      <c r="H10" s="175"/>
      <c r="I10" s="175"/>
      <c r="J10" s="175"/>
      <c r="K10" s="175"/>
      <c r="L10" s="204"/>
    </row>
    <row r="11" spans="3:12" ht="15.75" hidden="1" customHeight="1" x14ac:dyDescent="0.35">
      <c r="D11" s="203"/>
      <c r="E11" s="175"/>
      <c r="F11" s="175"/>
      <c r="G11" s="175"/>
      <c r="H11" s="175"/>
      <c r="I11" s="175"/>
      <c r="J11" s="175"/>
      <c r="K11" s="175"/>
      <c r="L11" s="204"/>
    </row>
    <row r="12" spans="3:12" ht="16.5" hidden="1" customHeight="1" x14ac:dyDescent="0.35">
      <c r="D12" s="203"/>
      <c r="E12" s="175"/>
      <c r="F12" s="175"/>
      <c r="G12" s="175"/>
      <c r="H12" s="175"/>
      <c r="I12" s="175"/>
      <c r="J12" s="175"/>
      <c r="K12" s="175"/>
      <c r="L12" s="204"/>
    </row>
    <row r="13" spans="3:12" hidden="1" x14ac:dyDescent="0.35">
      <c r="D13" s="203"/>
      <c r="E13" s="175"/>
      <c r="F13" s="175"/>
      <c r="G13" s="175"/>
      <c r="H13" s="175"/>
      <c r="I13" s="175"/>
      <c r="J13" s="175"/>
      <c r="K13" s="175"/>
      <c r="L13" s="204"/>
    </row>
    <row r="14" spans="3:12" hidden="1" x14ac:dyDescent="0.35">
      <c r="D14" s="203"/>
      <c r="E14" s="175"/>
      <c r="F14" s="175"/>
      <c r="G14" s="175"/>
      <c r="H14" s="175"/>
      <c r="I14" s="175"/>
      <c r="J14" s="175"/>
      <c r="K14" s="175"/>
      <c r="L14" s="204"/>
    </row>
    <row r="15" spans="3:12" hidden="1" x14ac:dyDescent="0.35">
      <c r="D15" s="203"/>
      <c r="E15" s="175"/>
      <c r="F15" s="175"/>
      <c r="G15" s="175"/>
      <c r="H15" s="175"/>
      <c r="I15" s="175"/>
      <c r="J15" s="175"/>
      <c r="K15" s="175"/>
      <c r="L15" s="204"/>
    </row>
    <row r="16" spans="3:12" ht="15" hidden="1" thickBot="1" x14ac:dyDescent="0.4">
      <c r="D16" s="205"/>
      <c r="E16" s="206"/>
      <c r="F16" s="206"/>
      <c r="G16" s="206"/>
      <c r="H16" s="206"/>
      <c r="I16" s="206"/>
      <c r="J16" s="206"/>
      <c r="K16" s="206"/>
      <c r="L16" s="207"/>
    </row>
    <row r="17" spans="1:11" ht="19.5" hidden="1" customHeight="1" x14ac:dyDescent="0.35"/>
    <row r="18" spans="1:11" hidden="1" x14ac:dyDescent="0.35"/>
    <row r="19" spans="1:11" hidden="1" x14ac:dyDescent="0.35"/>
    <row r="20" spans="1:11" hidden="1" x14ac:dyDescent="0.35"/>
    <row r="21" spans="1:11" hidden="1" x14ac:dyDescent="0.35"/>
    <row r="23" spans="1:11" ht="15.5" x14ac:dyDescent="0.35">
      <c r="B23" s="208" t="s">
        <v>397</v>
      </c>
      <c r="C23" s="208"/>
      <c r="D23" s="208"/>
      <c r="E23" s="208"/>
      <c r="F23" s="208"/>
      <c r="G23" s="208"/>
      <c r="H23" s="208"/>
    </row>
    <row r="24" spans="1:11" x14ac:dyDescent="0.35">
      <c r="E24" s="132"/>
    </row>
    <row r="25" spans="1:11" x14ac:dyDescent="0.35">
      <c r="B25" s="20" t="s">
        <v>91</v>
      </c>
      <c r="H25" s="47" t="s">
        <v>93</v>
      </c>
    </row>
    <row r="26" spans="1:11" ht="15.5" x14ac:dyDescent="0.35">
      <c r="B26" s="13" t="s">
        <v>41</v>
      </c>
      <c r="H26" s="13" t="s">
        <v>49</v>
      </c>
    </row>
    <row r="27" spans="1:11" x14ac:dyDescent="0.35">
      <c r="A27" s="52"/>
      <c r="B27" s="9"/>
      <c r="C27" s="9"/>
      <c r="D27" s="194" t="s">
        <v>40</v>
      </c>
      <c r="E27" s="194"/>
      <c r="F27" s="195"/>
      <c r="H27" s="60"/>
      <c r="I27" s="194" t="s">
        <v>54</v>
      </c>
      <c r="J27" s="194"/>
      <c r="K27" s="195"/>
    </row>
    <row r="28" spans="1:11" x14ac:dyDescent="0.35">
      <c r="A28" s="52"/>
      <c r="B28" s="10" t="s">
        <v>35</v>
      </c>
      <c r="C28" s="11" t="s">
        <v>36</v>
      </c>
      <c r="D28" s="11" t="s">
        <v>37</v>
      </c>
      <c r="E28" s="11" t="s">
        <v>38</v>
      </c>
      <c r="F28" s="27" t="s">
        <v>39</v>
      </c>
      <c r="H28" s="61" t="s">
        <v>50</v>
      </c>
      <c r="I28" s="11" t="s">
        <v>37</v>
      </c>
      <c r="J28" s="11" t="s">
        <v>38</v>
      </c>
      <c r="K28" s="27" t="s">
        <v>39</v>
      </c>
    </row>
    <row r="29" spans="1:11" x14ac:dyDescent="0.35">
      <c r="A29" s="52"/>
      <c r="B29" s="34" t="s">
        <v>0</v>
      </c>
      <c r="C29" s="8">
        <v>125000</v>
      </c>
      <c r="D29" s="14">
        <v>10</v>
      </c>
      <c r="E29" s="14">
        <v>5</v>
      </c>
      <c r="F29" s="28">
        <v>16</v>
      </c>
      <c r="G29" s="7"/>
      <c r="H29" s="62" t="s">
        <v>51</v>
      </c>
      <c r="I29" s="15">
        <v>70</v>
      </c>
      <c r="J29" s="15">
        <v>20</v>
      </c>
      <c r="K29" s="29">
        <v>10</v>
      </c>
    </row>
    <row r="30" spans="1:11" x14ac:dyDescent="0.35">
      <c r="A30" s="52"/>
      <c r="B30" s="35" t="s">
        <v>1</v>
      </c>
      <c r="C30" s="8">
        <v>130000</v>
      </c>
      <c r="D30" s="14">
        <v>12</v>
      </c>
      <c r="E30" s="14">
        <v>8</v>
      </c>
      <c r="F30" s="28">
        <v>11</v>
      </c>
      <c r="H30" s="63" t="s">
        <v>52</v>
      </c>
      <c r="I30" s="14">
        <v>30</v>
      </c>
      <c r="J30" s="14">
        <v>15</v>
      </c>
      <c r="K30" s="28">
        <v>55</v>
      </c>
    </row>
    <row r="31" spans="1:11" x14ac:dyDescent="0.35">
      <c r="A31" s="52"/>
      <c r="B31" s="35" t="s">
        <v>2</v>
      </c>
      <c r="C31" s="8">
        <v>140000</v>
      </c>
      <c r="D31" s="14">
        <v>9</v>
      </c>
      <c r="E31" s="14">
        <v>10</v>
      </c>
      <c r="F31" s="28">
        <v>15</v>
      </c>
      <c r="H31" s="64" t="s">
        <v>53</v>
      </c>
      <c r="I31" s="2">
        <v>20</v>
      </c>
      <c r="J31" s="2">
        <v>50</v>
      </c>
      <c r="K31" s="4">
        <v>30</v>
      </c>
    </row>
    <row r="32" spans="1:11" x14ac:dyDescent="0.35">
      <c r="A32" s="52"/>
      <c r="B32" s="35" t="s">
        <v>3</v>
      </c>
      <c r="C32" s="8">
        <v>160000</v>
      </c>
      <c r="D32" s="14">
        <v>11</v>
      </c>
      <c r="E32" s="14">
        <v>7</v>
      </c>
      <c r="F32" s="28">
        <v>14</v>
      </c>
      <c r="I32" s="14"/>
      <c r="J32" s="14"/>
      <c r="K32" s="14"/>
    </row>
    <row r="33" spans="1:18" x14ac:dyDescent="0.35">
      <c r="A33" s="52"/>
      <c r="B33" s="35" t="s">
        <v>4</v>
      </c>
      <c r="C33" s="8">
        <v>150000</v>
      </c>
      <c r="D33" s="14">
        <v>8</v>
      </c>
      <c r="E33" s="14">
        <v>14</v>
      </c>
      <c r="F33" s="28">
        <v>10</v>
      </c>
      <c r="I33" s="14"/>
      <c r="J33" s="14"/>
      <c r="K33" s="14"/>
    </row>
    <row r="34" spans="1:18" x14ac:dyDescent="0.35">
      <c r="A34" s="52"/>
      <c r="B34" s="35" t="s">
        <v>5</v>
      </c>
      <c r="C34" s="8">
        <v>170000</v>
      </c>
      <c r="D34" s="14">
        <v>10</v>
      </c>
      <c r="E34" s="14">
        <v>12</v>
      </c>
      <c r="F34" s="28">
        <v>11</v>
      </c>
      <c r="I34" s="14"/>
      <c r="J34" s="14"/>
      <c r="K34" s="14"/>
    </row>
    <row r="35" spans="1:18" x14ac:dyDescent="0.35">
      <c r="A35" s="52"/>
      <c r="B35" s="35" t="s">
        <v>6</v>
      </c>
      <c r="C35" s="8">
        <v>155000</v>
      </c>
      <c r="D35" s="14">
        <v>13</v>
      </c>
      <c r="E35" s="14">
        <v>12</v>
      </c>
      <c r="F35" s="28">
        <v>9</v>
      </c>
      <c r="I35" s="14"/>
      <c r="J35" s="14"/>
      <c r="K35" s="14"/>
    </row>
    <row r="36" spans="1:18" x14ac:dyDescent="0.35">
      <c r="A36" s="52"/>
      <c r="B36" s="36" t="s">
        <v>7</v>
      </c>
      <c r="C36" s="12">
        <v>115000</v>
      </c>
      <c r="D36" s="2">
        <v>14</v>
      </c>
      <c r="E36" s="2">
        <v>15</v>
      </c>
      <c r="F36" s="4">
        <v>8</v>
      </c>
    </row>
    <row r="37" spans="1:18" x14ac:dyDescent="0.35">
      <c r="D37" s="7"/>
      <c r="H37" s="50" t="s">
        <v>94</v>
      </c>
    </row>
    <row r="38" spans="1:18" ht="15.75" customHeight="1" x14ac:dyDescent="0.35">
      <c r="B38" s="46" t="s">
        <v>92</v>
      </c>
      <c r="H38" s="21" t="s">
        <v>77</v>
      </c>
      <c r="M38" s="150" t="s">
        <v>97</v>
      </c>
      <c r="N38" s="174"/>
      <c r="O38" s="174"/>
      <c r="P38" s="174"/>
      <c r="Q38" s="174"/>
      <c r="R38" s="151"/>
    </row>
    <row r="39" spans="1:18" ht="15.5" x14ac:dyDescent="0.35">
      <c r="B39" s="13" t="s">
        <v>42</v>
      </c>
      <c r="H39" s="59" t="s">
        <v>76</v>
      </c>
      <c r="I39" s="25" t="s">
        <v>37</v>
      </c>
      <c r="J39" s="25" t="s">
        <v>38</v>
      </c>
      <c r="K39" s="53" t="s">
        <v>39</v>
      </c>
      <c r="M39" s="152"/>
      <c r="N39" s="175"/>
      <c r="O39" s="175"/>
      <c r="P39" s="175"/>
      <c r="Q39" s="175"/>
      <c r="R39" s="153"/>
    </row>
    <row r="40" spans="1:18" x14ac:dyDescent="0.35">
      <c r="A40" s="52"/>
      <c r="B40" s="9"/>
      <c r="C40" s="9"/>
      <c r="D40" s="194" t="s">
        <v>48</v>
      </c>
      <c r="E40" s="194"/>
      <c r="F40" s="195"/>
      <c r="H40" s="56" t="s">
        <v>68</v>
      </c>
      <c r="I40" s="16">
        <f>(SUM($D85,$G85,$J85,$M85,$P85,$S85)*$I$29+SUM($E85,$H85,$K85,$N85,$Q85,$T85)*$I$30+SUM($F85,$I85,$L85,$O85,$R85,$U85)*$I$31)/100</f>
        <v>0</v>
      </c>
      <c r="J40" s="16">
        <f t="shared" ref="J40:J47" si="0">(SUM($D85,$G85,$J85,$M85,$P85,$S85)*$J$29+SUM($E85,$H85,$K85,$N85,$Q85,$T85)*$J$30+SUM($F85,$I85,$L85,$O85,$R85,$U85)*$J$31)/100</f>
        <v>0</v>
      </c>
      <c r="K40" s="54">
        <f t="shared" ref="K40:K47" si="1">(SUM($D85,$G85,$J85,$M85,$P85,$S85)*$K$29+SUM($E85,$H85,$K85,$N85,$Q85,$T85)*$K$30+SUM($F85,$I85,$L85,$O85,$R85,$U85)*$K$31)/100</f>
        <v>0</v>
      </c>
      <c r="M40" s="152"/>
      <c r="N40" s="175"/>
      <c r="O40" s="175"/>
      <c r="P40" s="175"/>
      <c r="Q40" s="175"/>
      <c r="R40" s="153"/>
    </row>
    <row r="41" spans="1:18" x14ac:dyDescent="0.35">
      <c r="A41" s="52"/>
      <c r="B41" s="10" t="s">
        <v>43</v>
      </c>
      <c r="C41" s="10" t="s">
        <v>44</v>
      </c>
      <c r="D41" s="11" t="s">
        <v>45</v>
      </c>
      <c r="E41" s="11" t="s">
        <v>46</v>
      </c>
      <c r="F41" s="27" t="s">
        <v>47</v>
      </c>
      <c r="H41" s="57" t="s">
        <v>69</v>
      </c>
      <c r="I41" s="16">
        <f t="shared" ref="I41:I47" si="2">(SUM($D86,$G86,$J86,$M86,$P86,$S86)*$I$29+SUM($E86,$H86,$K86,$N86,$Q86,$T86)*$I$30+SUM($F86,$I86,$L86,$O86,$R86,$U86)*$I$31)/100</f>
        <v>0</v>
      </c>
      <c r="J41" s="16">
        <f t="shared" si="0"/>
        <v>0</v>
      </c>
      <c r="K41" s="54">
        <f t="shared" si="1"/>
        <v>0</v>
      </c>
      <c r="M41" s="152"/>
      <c r="N41" s="175"/>
      <c r="O41" s="175"/>
      <c r="P41" s="175"/>
      <c r="Q41" s="175"/>
      <c r="R41" s="153"/>
    </row>
    <row r="42" spans="1:18" x14ac:dyDescent="0.35">
      <c r="A42" s="52"/>
      <c r="B42" s="30" t="s">
        <v>8</v>
      </c>
      <c r="C42" s="31" t="s">
        <v>15</v>
      </c>
      <c r="D42" s="14">
        <v>1300</v>
      </c>
      <c r="E42" s="14">
        <v>900</v>
      </c>
      <c r="F42" s="28">
        <v>1700</v>
      </c>
      <c r="H42" s="57" t="s">
        <v>70</v>
      </c>
      <c r="I42" s="16">
        <f t="shared" si="2"/>
        <v>3070</v>
      </c>
      <c r="J42" s="16">
        <f t="shared" si="0"/>
        <v>2410</v>
      </c>
      <c r="K42" s="54">
        <f t="shared" si="1"/>
        <v>2220</v>
      </c>
      <c r="M42" s="152"/>
      <c r="N42" s="175"/>
      <c r="O42" s="175"/>
      <c r="P42" s="175"/>
      <c r="Q42" s="175"/>
      <c r="R42" s="153"/>
    </row>
    <row r="43" spans="1:18" x14ac:dyDescent="0.35">
      <c r="A43" s="52"/>
      <c r="B43" s="23" t="s">
        <v>9</v>
      </c>
      <c r="C43" s="32" t="s">
        <v>16</v>
      </c>
      <c r="D43" s="14">
        <v>1400</v>
      </c>
      <c r="E43" s="14">
        <v>1100</v>
      </c>
      <c r="F43" s="28">
        <v>1700</v>
      </c>
      <c r="H43" s="57" t="s">
        <v>71</v>
      </c>
      <c r="I43" s="16">
        <f t="shared" si="2"/>
        <v>4340</v>
      </c>
      <c r="J43" s="16">
        <f t="shared" si="0"/>
        <v>3400</v>
      </c>
      <c r="K43" s="54">
        <f t="shared" si="1"/>
        <v>3160</v>
      </c>
      <c r="M43" s="152"/>
      <c r="N43" s="175"/>
      <c r="O43" s="175"/>
      <c r="P43" s="175"/>
      <c r="Q43" s="175"/>
      <c r="R43" s="153"/>
    </row>
    <row r="44" spans="1:18" x14ac:dyDescent="0.35">
      <c r="A44" s="52"/>
      <c r="B44" s="23" t="s">
        <v>10</v>
      </c>
      <c r="C44" s="32" t="s">
        <v>17</v>
      </c>
      <c r="D44" s="14">
        <v>1200</v>
      </c>
      <c r="E44" s="14">
        <v>800</v>
      </c>
      <c r="F44" s="28">
        <v>1800</v>
      </c>
      <c r="H44" s="57" t="s">
        <v>72</v>
      </c>
      <c r="I44" s="16">
        <f t="shared" si="2"/>
        <v>0</v>
      </c>
      <c r="J44" s="16">
        <f t="shared" si="0"/>
        <v>0</v>
      </c>
      <c r="K44" s="54">
        <f t="shared" si="1"/>
        <v>0</v>
      </c>
      <c r="M44" s="152"/>
      <c r="N44" s="175"/>
      <c r="O44" s="175"/>
      <c r="P44" s="175"/>
      <c r="Q44" s="175"/>
      <c r="R44" s="153"/>
    </row>
    <row r="45" spans="1:18" x14ac:dyDescent="0.35">
      <c r="A45" s="52"/>
      <c r="B45" s="23" t="s">
        <v>11</v>
      </c>
      <c r="C45" s="32" t="s">
        <v>18</v>
      </c>
      <c r="D45" s="14">
        <v>1900</v>
      </c>
      <c r="E45" s="14">
        <v>1200</v>
      </c>
      <c r="F45" s="28">
        <v>2200</v>
      </c>
      <c r="H45" s="57" t="s">
        <v>73</v>
      </c>
      <c r="I45" s="16">
        <f t="shared" si="2"/>
        <v>3170.0000000000014</v>
      </c>
      <c r="J45" s="16">
        <f t="shared" si="0"/>
        <v>2540.0000000000005</v>
      </c>
      <c r="K45" s="54">
        <f t="shared" si="1"/>
        <v>2390.0000000000005</v>
      </c>
      <c r="M45" s="152"/>
      <c r="N45" s="175"/>
      <c r="O45" s="175"/>
      <c r="P45" s="175"/>
      <c r="Q45" s="175"/>
      <c r="R45" s="153"/>
    </row>
    <row r="46" spans="1:18" x14ac:dyDescent="0.35">
      <c r="A46" s="52"/>
      <c r="B46" s="23" t="s">
        <v>12</v>
      </c>
      <c r="C46" s="32" t="s">
        <v>19</v>
      </c>
      <c r="D46" s="14">
        <v>1900</v>
      </c>
      <c r="E46" s="14">
        <v>1400</v>
      </c>
      <c r="F46" s="28">
        <v>2300</v>
      </c>
      <c r="H46" s="57" t="s">
        <v>74</v>
      </c>
      <c r="I46" s="16">
        <f t="shared" si="2"/>
        <v>0</v>
      </c>
      <c r="J46" s="16">
        <f t="shared" si="0"/>
        <v>0</v>
      </c>
      <c r="K46" s="54">
        <f t="shared" si="1"/>
        <v>0</v>
      </c>
      <c r="M46" s="152"/>
      <c r="N46" s="175"/>
      <c r="O46" s="175"/>
      <c r="P46" s="175"/>
      <c r="Q46" s="175"/>
      <c r="R46" s="153"/>
    </row>
    <row r="47" spans="1:18" x14ac:dyDescent="0.35">
      <c r="A47" s="52"/>
      <c r="B47" s="24" t="s">
        <v>13</v>
      </c>
      <c r="C47" s="33" t="s">
        <v>20</v>
      </c>
      <c r="D47" s="2">
        <v>1500</v>
      </c>
      <c r="E47" s="2">
        <v>1000</v>
      </c>
      <c r="F47" s="4">
        <v>1400</v>
      </c>
      <c r="H47" s="58" t="s">
        <v>75</v>
      </c>
      <c r="I47" s="26">
        <f t="shared" si="2"/>
        <v>0</v>
      </c>
      <c r="J47" s="26">
        <f t="shared" si="0"/>
        <v>0</v>
      </c>
      <c r="K47" s="55">
        <f t="shared" si="1"/>
        <v>0</v>
      </c>
      <c r="M47" s="154"/>
      <c r="N47" s="176"/>
      <c r="O47" s="176"/>
      <c r="P47" s="176"/>
      <c r="Q47" s="176"/>
      <c r="R47" s="155"/>
    </row>
    <row r="48" spans="1:18" x14ac:dyDescent="0.35">
      <c r="H48" s="18"/>
    </row>
    <row r="50" spans="2:16" x14ac:dyDescent="0.35">
      <c r="B50" s="22" t="s">
        <v>95</v>
      </c>
      <c r="C50" s="22"/>
      <c r="D50" s="22"/>
      <c r="E50" s="22"/>
      <c r="J50" s="46" t="s">
        <v>96</v>
      </c>
    </row>
    <row r="51" spans="2:16" ht="15.5" x14ac:dyDescent="0.35">
      <c r="B51" s="129" t="s">
        <v>14</v>
      </c>
      <c r="C51" s="129"/>
      <c r="D51" s="129"/>
      <c r="E51" s="129"/>
      <c r="F51" s="129"/>
      <c r="G51" s="129"/>
      <c r="H51" s="129"/>
      <c r="J51" s="193" t="s">
        <v>79</v>
      </c>
      <c r="K51" s="193"/>
      <c r="L51" s="193"/>
      <c r="M51" s="193"/>
      <c r="N51" s="193"/>
      <c r="O51" s="193"/>
      <c r="P51" s="193"/>
    </row>
    <row r="52" spans="2:16" x14ac:dyDescent="0.35">
      <c r="B52" s="60"/>
      <c r="C52" s="39" t="s">
        <v>8</v>
      </c>
      <c r="D52" s="39" t="s">
        <v>9</v>
      </c>
      <c r="E52" s="39" t="s">
        <v>10</v>
      </c>
      <c r="F52" s="39" t="s">
        <v>11</v>
      </c>
      <c r="G52" s="39" t="s">
        <v>12</v>
      </c>
      <c r="H52" s="40" t="s">
        <v>13</v>
      </c>
      <c r="J52" s="84"/>
      <c r="K52" s="39" t="s">
        <v>8</v>
      </c>
      <c r="L52" s="39" t="s">
        <v>9</v>
      </c>
      <c r="M52" s="39" t="s">
        <v>10</v>
      </c>
      <c r="N52" s="39" t="s">
        <v>11</v>
      </c>
      <c r="O52" s="39" t="s">
        <v>12</v>
      </c>
      <c r="P52" s="40" t="s">
        <v>13</v>
      </c>
    </row>
    <row r="53" spans="2:16" x14ac:dyDescent="0.35">
      <c r="B53" s="66" t="s">
        <v>76</v>
      </c>
      <c r="C53" s="11" t="s">
        <v>15</v>
      </c>
      <c r="D53" s="11" t="s">
        <v>16</v>
      </c>
      <c r="E53" s="11" t="s">
        <v>17</v>
      </c>
      <c r="F53" s="11" t="s">
        <v>18</v>
      </c>
      <c r="G53" s="11" t="s">
        <v>19</v>
      </c>
      <c r="H53" s="27" t="s">
        <v>20</v>
      </c>
      <c r="J53" s="66" t="s">
        <v>76</v>
      </c>
      <c r="K53" s="11" t="s">
        <v>15</v>
      </c>
      <c r="L53" s="11" t="s">
        <v>16</v>
      </c>
      <c r="M53" s="11" t="s">
        <v>17</v>
      </c>
      <c r="N53" s="11" t="s">
        <v>18</v>
      </c>
      <c r="O53" s="11" t="s">
        <v>19</v>
      </c>
      <c r="P53" s="27" t="s">
        <v>20</v>
      </c>
    </row>
    <row r="54" spans="2:16" x14ac:dyDescent="0.35">
      <c r="B54" s="67" t="s">
        <v>0</v>
      </c>
      <c r="C54" s="14">
        <v>714.5</v>
      </c>
      <c r="D54" s="14">
        <v>600.70000000000005</v>
      </c>
      <c r="E54" s="14">
        <v>185.1</v>
      </c>
      <c r="F54" s="14">
        <v>172</v>
      </c>
      <c r="G54" s="14">
        <v>282.7</v>
      </c>
      <c r="H54" s="28">
        <v>235.6</v>
      </c>
      <c r="J54" s="6" t="s">
        <v>0</v>
      </c>
      <c r="K54" s="14">
        <f t="shared" ref="K54:P61" si="3">C54*$K$62</f>
        <v>121.10775000000001</v>
      </c>
      <c r="L54" s="14">
        <f t="shared" si="3"/>
        <v>101.81865000000002</v>
      </c>
      <c r="M54" s="14">
        <f t="shared" si="3"/>
        <v>31.37445</v>
      </c>
      <c r="N54" s="14">
        <f t="shared" si="3"/>
        <v>29.154000000000003</v>
      </c>
      <c r="O54" s="14">
        <f t="shared" si="3"/>
        <v>47.917650000000002</v>
      </c>
      <c r="P54" s="28">
        <f t="shared" si="3"/>
        <v>39.934200000000004</v>
      </c>
    </row>
    <row r="55" spans="2:16" x14ac:dyDescent="0.35">
      <c r="B55" s="6" t="s">
        <v>1</v>
      </c>
      <c r="C55" s="14">
        <v>813.2</v>
      </c>
      <c r="D55" s="14">
        <v>911.8</v>
      </c>
      <c r="E55" s="14">
        <v>590.5</v>
      </c>
      <c r="F55" s="14">
        <v>338.3</v>
      </c>
      <c r="G55" s="14">
        <v>219.7</v>
      </c>
      <c r="H55" s="28">
        <v>700.5</v>
      </c>
      <c r="J55" s="6" t="s">
        <v>1</v>
      </c>
      <c r="K55" s="14">
        <f t="shared" si="3"/>
        <v>137.83740000000003</v>
      </c>
      <c r="L55" s="14">
        <f t="shared" si="3"/>
        <v>154.55010000000001</v>
      </c>
      <c r="M55" s="14">
        <f t="shared" si="3"/>
        <v>100.08975000000001</v>
      </c>
      <c r="N55" s="14">
        <f t="shared" si="3"/>
        <v>57.341850000000008</v>
      </c>
      <c r="O55" s="14">
        <f t="shared" si="3"/>
        <v>37.239150000000002</v>
      </c>
      <c r="P55" s="28">
        <f t="shared" si="3"/>
        <v>118.73475000000001</v>
      </c>
    </row>
    <row r="56" spans="2:16" x14ac:dyDescent="0.35">
      <c r="B56" s="6" t="s">
        <v>2</v>
      </c>
      <c r="C56" s="14">
        <v>774.4</v>
      </c>
      <c r="D56" s="14">
        <v>452.6</v>
      </c>
      <c r="E56" s="14">
        <v>111.8</v>
      </c>
      <c r="F56" s="14">
        <v>406.1</v>
      </c>
      <c r="G56" s="14">
        <v>483.5</v>
      </c>
      <c r="H56" s="28">
        <v>10</v>
      </c>
      <c r="J56" s="6" t="s">
        <v>2</v>
      </c>
      <c r="K56" s="14">
        <f t="shared" si="3"/>
        <v>131.26080000000002</v>
      </c>
      <c r="L56" s="14">
        <f t="shared" si="3"/>
        <v>76.715700000000012</v>
      </c>
      <c r="M56" s="14">
        <f t="shared" si="3"/>
        <v>18.950100000000003</v>
      </c>
      <c r="N56" s="14">
        <f t="shared" si="3"/>
        <v>68.833950000000016</v>
      </c>
      <c r="O56" s="14">
        <f t="shared" si="3"/>
        <v>81.953250000000011</v>
      </c>
      <c r="P56" s="28">
        <f t="shared" si="3"/>
        <v>1.6950000000000001</v>
      </c>
    </row>
    <row r="57" spans="2:16" ht="15" customHeight="1" x14ac:dyDescent="0.35">
      <c r="B57" s="6" t="s">
        <v>3</v>
      </c>
      <c r="C57" s="14">
        <v>660.5</v>
      </c>
      <c r="D57" s="14">
        <v>759.1</v>
      </c>
      <c r="E57" s="14">
        <v>345.1</v>
      </c>
      <c r="F57" s="14">
        <v>115</v>
      </c>
      <c r="G57" s="14">
        <v>29.5</v>
      </c>
      <c r="H57" s="28">
        <v>455.1</v>
      </c>
      <c r="J57" s="6" t="s">
        <v>3</v>
      </c>
      <c r="K57" s="14">
        <f t="shared" si="3"/>
        <v>111.95475</v>
      </c>
      <c r="L57" s="14">
        <f t="shared" si="3"/>
        <v>128.66745</v>
      </c>
      <c r="M57" s="14">
        <f t="shared" si="3"/>
        <v>58.494450000000008</v>
      </c>
      <c r="N57" s="14">
        <f t="shared" si="3"/>
        <v>19.4925</v>
      </c>
      <c r="O57" s="14">
        <f t="shared" si="3"/>
        <v>5.0002500000000003</v>
      </c>
      <c r="P57" s="28">
        <f t="shared" si="3"/>
        <v>77.139450000000011</v>
      </c>
    </row>
    <row r="58" spans="2:16" x14ac:dyDescent="0.35">
      <c r="B58" s="6" t="s">
        <v>4</v>
      </c>
      <c r="C58" s="14">
        <v>625.20000000000005</v>
      </c>
      <c r="D58" s="14">
        <v>64.400000000000006</v>
      </c>
      <c r="E58" s="14">
        <v>479.7</v>
      </c>
      <c r="F58" s="14">
        <v>832.4</v>
      </c>
      <c r="G58" s="14">
        <v>848.4</v>
      </c>
      <c r="H58" s="28">
        <v>514.1</v>
      </c>
      <c r="J58" s="6" t="s">
        <v>4</v>
      </c>
      <c r="K58" s="14">
        <f t="shared" si="3"/>
        <v>105.97140000000002</v>
      </c>
      <c r="L58" s="14">
        <f t="shared" si="3"/>
        <v>10.915800000000001</v>
      </c>
      <c r="M58" s="14">
        <f t="shared" si="3"/>
        <v>81.309150000000002</v>
      </c>
      <c r="N58" s="14">
        <f t="shared" si="3"/>
        <v>141.09180000000001</v>
      </c>
      <c r="O58" s="14">
        <f t="shared" si="3"/>
        <v>143.8038</v>
      </c>
      <c r="P58" s="28">
        <f t="shared" si="3"/>
        <v>87.139950000000013</v>
      </c>
    </row>
    <row r="59" spans="2:16" x14ac:dyDescent="0.35">
      <c r="B59" s="6" t="s">
        <v>5</v>
      </c>
      <c r="C59" s="14">
        <v>518.6</v>
      </c>
      <c r="D59" s="14">
        <v>322.5</v>
      </c>
      <c r="E59" s="14">
        <v>144.9</v>
      </c>
      <c r="F59" s="14">
        <v>487.7</v>
      </c>
      <c r="G59" s="14">
        <v>464.7</v>
      </c>
      <c r="H59" s="28">
        <v>255.5</v>
      </c>
      <c r="J59" s="6" t="s">
        <v>5</v>
      </c>
      <c r="K59" s="14">
        <f t="shared" si="3"/>
        <v>87.90270000000001</v>
      </c>
      <c r="L59" s="14">
        <f t="shared" si="3"/>
        <v>54.66375</v>
      </c>
      <c r="M59" s="14">
        <f t="shared" si="3"/>
        <v>24.560550000000003</v>
      </c>
      <c r="N59" s="14">
        <f t="shared" si="3"/>
        <v>82.665149999999997</v>
      </c>
      <c r="O59" s="14">
        <f t="shared" si="3"/>
        <v>78.766649999999998</v>
      </c>
      <c r="P59" s="28">
        <f t="shared" si="3"/>
        <v>43.307250000000003</v>
      </c>
    </row>
    <row r="60" spans="2:16" x14ac:dyDescent="0.35">
      <c r="B60" s="6" t="s">
        <v>6</v>
      </c>
      <c r="C60" s="14">
        <v>420.4</v>
      </c>
      <c r="D60" s="14">
        <v>575.6</v>
      </c>
      <c r="E60" s="14">
        <v>301.60000000000002</v>
      </c>
      <c r="F60" s="14">
        <v>331.8</v>
      </c>
      <c r="G60" s="14">
        <v>270.39999999999998</v>
      </c>
      <c r="H60" s="28">
        <v>411.5</v>
      </c>
      <c r="J60" s="6" t="s">
        <v>6</v>
      </c>
      <c r="K60" s="14">
        <f t="shared" si="3"/>
        <v>71.257800000000003</v>
      </c>
      <c r="L60" s="14">
        <f t="shared" si="3"/>
        <v>97.564200000000014</v>
      </c>
      <c r="M60" s="14">
        <f t="shared" si="3"/>
        <v>51.121200000000009</v>
      </c>
      <c r="N60" s="14">
        <f t="shared" si="3"/>
        <v>56.240100000000005</v>
      </c>
      <c r="O60" s="14">
        <f t="shared" si="3"/>
        <v>45.832799999999999</v>
      </c>
      <c r="P60" s="28">
        <f t="shared" si="3"/>
        <v>69.749250000000004</v>
      </c>
    </row>
    <row r="61" spans="2:16" x14ac:dyDescent="0.35">
      <c r="B61" s="38" t="s">
        <v>7</v>
      </c>
      <c r="C61" s="2">
        <v>302.10000000000002</v>
      </c>
      <c r="D61" s="2">
        <v>527.9</v>
      </c>
      <c r="E61" s="2">
        <v>421</v>
      </c>
      <c r="F61" s="2">
        <v>449</v>
      </c>
      <c r="G61" s="2">
        <v>387.5</v>
      </c>
      <c r="H61" s="4">
        <v>531</v>
      </c>
      <c r="J61" s="38" t="s">
        <v>7</v>
      </c>
      <c r="K61" s="2">
        <f t="shared" si="3"/>
        <v>51.205950000000009</v>
      </c>
      <c r="L61" s="2">
        <f t="shared" si="3"/>
        <v>89.479050000000001</v>
      </c>
      <c r="M61" s="2">
        <f t="shared" si="3"/>
        <v>71.359500000000011</v>
      </c>
      <c r="N61" s="2">
        <f t="shared" si="3"/>
        <v>76.105500000000006</v>
      </c>
      <c r="O61" s="2">
        <f t="shared" si="3"/>
        <v>65.681250000000006</v>
      </c>
      <c r="P61" s="4">
        <f t="shared" si="3"/>
        <v>90.004500000000007</v>
      </c>
    </row>
    <row r="62" spans="2:16" x14ac:dyDescent="0.35">
      <c r="B62" s="37" t="s">
        <v>78</v>
      </c>
      <c r="J62" s="48" t="s">
        <v>89</v>
      </c>
      <c r="K62" s="49">
        <v>0.16950000000000001</v>
      </c>
    </row>
    <row r="64" spans="2:16" x14ac:dyDescent="0.35">
      <c r="B64" s="20" t="s">
        <v>96</v>
      </c>
    </row>
    <row r="65" spans="2:8" ht="15.5" x14ac:dyDescent="0.35">
      <c r="B65" s="129" t="s">
        <v>103</v>
      </c>
      <c r="D65" s="65"/>
      <c r="E65" s="65"/>
      <c r="F65" s="65"/>
      <c r="G65" s="65"/>
      <c r="H65" s="65"/>
    </row>
    <row r="66" spans="2:8" x14ac:dyDescent="0.35">
      <c r="B66" s="59"/>
      <c r="C66" s="25" t="s">
        <v>8</v>
      </c>
      <c r="D66" s="25" t="s">
        <v>9</v>
      </c>
      <c r="E66" s="25" t="s">
        <v>10</v>
      </c>
      <c r="F66" s="25" t="s">
        <v>11</v>
      </c>
      <c r="G66" s="25" t="s">
        <v>12</v>
      </c>
      <c r="H66" s="53" t="s">
        <v>13</v>
      </c>
    </row>
    <row r="67" spans="2:8" x14ac:dyDescent="0.35">
      <c r="B67" s="85" t="s">
        <v>0</v>
      </c>
      <c r="C67" s="14">
        <f t="shared" ref="C67:C74" si="4">SUM(D85:F85)</f>
        <v>0</v>
      </c>
      <c r="D67" s="14">
        <f t="shared" ref="D67:D74" si="5">SUM(G85:I85)</f>
        <v>0</v>
      </c>
      <c r="E67" s="14">
        <f t="shared" ref="E67:E74" si="6">SUM(J85:L85)</f>
        <v>0</v>
      </c>
      <c r="F67" s="14">
        <f t="shared" ref="F67:F74" si="7">SUM(M85:O85)</f>
        <v>0</v>
      </c>
      <c r="G67" s="14">
        <f t="shared" ref="G67:G74" si="8">SUM(P85:R85)</f>
        <v>0</v>
      </c>
      <c r="H67" s="28">
        <f t="shared" ref="H67:H74" si="9">SUM(S85:U85)</f>
        <v>0</v>
      </c>
    </row>
    <row r="68" spans="2:8" x14ac:dyDescent="0.35">
      <c r="B68" s="86" t="s">
        <v>1</v>
      </c>
      <c r="C68" s="14">
        <f t="shared" si="4"/>
        <v>0</v>
      </c>
      <c r="D68" s="14">
        <f t="shared" si="5"/>
        <v>0</v>
      </c>
      <c r="E68" s="14">
        <f t="shared" si="6"/>
        <v>0</v>
      </c>
      <c r="F68" s="14">
        <f t="shared" si="7"/>
        <v>0</v>
      </c>
      <c r="G68" s="14">
        <f t="shared" si="8"/>
        <v>0</v>
      </c>
      <c r="H68" s="28">
        <f t="shared" si="9"/>
        <v>0</v>
      </c>
    </row>
    <row r="69" spans="2:8" x14ac:dyDescent="0.35">
      <c r="B69" s="86" t="s">
        <v>2</v>
      </c>
      <c r="C69" s="14">
        <f t="shared" si="4"/>
        <v>0</v>
      </c>
      <c r="D69" s="14">
        <f t="shared" si="5"/>
        <v>0</v>
      </c>
      <c r="E69" s="14">
        <f t="shared" si="6"/>
        <v>3800</v>
      </c>
      <c r="F69" s="14">
        <f t="shared" si="7"/>
        <v>0</v>
      </c>
      <c r="G69" s="14">
        <f t="shared" si="8"/>
        <v>0</v>
      </c>
      <c r="H69" s="28">
        <f t="shared" si="9"/>
        <v>3900</v>
      </c>
    </row>
    <row r="70" spans="2:8" x14ac:dyDescent="0.35">
      <c r="B70" s="86" t="s">
        <v>3</v>
      </c>
      <c r="C70" s="14">
        <f t="shared" si="4"/>
        <v>0</v>
      </c>
      <c r="D70" s="14">
        <f t="shared" si="5"/>
        <v>0</v>
      </c>
      <c r="E70" s="14">
        <f t="shared" si="6"/>
        <v>0</v>
      </c>
      <c r="F70" s="14">
        <f t="shared" si="7"/>
        <v>5300</v>
      </c>
      <c r="G70" s="14">
        <f t="shared" si="8"/>
        <v>5600</v>
      </c>
      <c r="H70" s="28">
        <f t="shared" si="9"/>
        <v>0</v>
      </c>
    </row>
    <row r="71" spans="2:8" x14ac:dyDescent="0.35">
      <c r="B71" s="86" t="s">
        <v>4</v>
      </c>
      <c r="C71" s="14">
        <f t="shared" si="4"/>
        <v>0</v>
      </c>
      <c r="D71" s="14">
        <f>SUM(G89:I89)</f>
        <v>0</v>
      </c>
      <c r="E71" s="14">
        <f t="shared" si="6"/>
        <v>0</v>
      </c>
      <c r="F71" s="14">
        <f t="shared" si="7"/>
        <v>0</v>
      </c>
      <c r="G71" s="14">
        <f t="shared" si="8"/>
        <v>0</v>
      </c>
      <c r="H71" s="28">
        <f t="shared" si="9"/>
        <v>0</v>
      </c>
    </row>
    <row r="72" spans="2:8" x14ac:dyDescent="0.35">
      <c r="B72" s="86" t="s">
        <v>5</v>
      </c>
      <c r="C72" s="14">
        <f t="shared" si="4"/>
        <v>3900.0000000000009</v>
      </c>
      <c r="D72" s="14">
        <f t="shared" si="5"/>
        <v>4200.0000000000009</v>
      </c>
      <c r="E72" s="14">
        <f t="shared" si="6"/>
        <v>0</v>
      </c>
      <c r="F72" s="14">
        <f t="shared" si="7"/>
        <v>0</v>
      </c>
      <c r="G72" s="14">
        <f t="shared" si="8"/>
        <v>0</v>
      </c>
      <c r="H72" s="28">
        <f t="shared" si="9"/>
        <v>0</v>
      </c>
    </row>
    <row r="73" spans="2:8" x14ac:dyDescent="0.35">
      <c r="B73" s="86" t="s">
        <v>6</v>
      </c>
      <c r="C73" s="14">
        <f t="shared" si="4"/>
        <v>0</v>
      </c>
      <c r="D73" s="14">
        <f t="shared" si="5"/>
        <v>0</v>
      </c>
      <c r="E73" s="14">
        <f t="shared" si="6"/>
        <v>0</v>
      </c>
      <c r="F73" s="14">
        <f t="shared" si="7"/>
        <v>0</v>
      </c>
      <c r="G73" s="14">
        <f t="shared" si="8"/>
        <v>0</v>
      </c>
      <c r="H73" s="28">
        <f t="shared" si="9"/>
        <v>0</v>
      </c>
    </row>
    <row r="74" spans="2:8" x14ac:dyDescent="0.35">
      <c r="B74" s="87" t="s">
        <v>7</v>
      </c>
      <c r="C74" s="2">
        <f t="shared" si="4"/>
        <v>0</v>
      </c>
      <c r="D74" s="2">
        <f t="shared" si="5"/>
        <v>0</v>
      </c>
      <c r="E74" s="2">
        <f t="shared" si="6"/>
        <v>0</v>
      </c>
      <c r="F74" s="2">
        <f t="shared" si="7"/>
        <v>0</v>
      </c>
      <c r="G74" s="2">
        <f t="shared" si="8"/>
        <v>0</v>
      </c>
      <c r="H74" s="4">
        <f t="shared" si="9"/>
        <v>0</v>
      </c>
    </row>
    <row r="80" spans="2:8" x14ac:dyDescent="0.35">
      <c r="B80" s="68" t="s">
        <v>98</v>
      </c>
    </row>
    <row r="81" spans="2:21" x14ac:dyDescent="0.35">
      <c r="B81" s="17" t="s">
        <v>121</v>
      </c>
    </row>
    <row r="82" spans="2:21" x14ac:dyDescent="0.35">
      <c r="B82" s="17" t="s">
        <v>122</v>
      </c>
    </row>
    <row r="83" spans="2:21" x14ac:dyDescent="0.35">
      <c r="B83" s="196" t="s">
        <v>99</v>
      </c>
      <c r="C83" s="197"/>
      <c r="D83" s="156" t="s">
        <v>80</v>
      </c>
      <c r="E83" s="157"/>
      <c r="F83" s="158"/>
      <c r="G83" s="159" t="s">
        <v>81</v>
      </c>
      <c r="H83" s="160"/>
      <c r="I83" s="161"/>
      <c r="J83" s="163" t="s">
        <v>82</v>
      </c>
      <c r="K83" s="163"/>
      <c r="L83" s="163"/>
      <c r="M83" s="171" t="s">
        <v>83</v>
      </c>
      <c r="N83" s="172"/>
      <c r="O83" s="173"/>
      <c r="P83" s="165" t="s">
        <v>84</v>
      </c>
      <c r="Q83" s="166"/>
      <c r="R83" s="166"/>
      <c r="S83" s="168" t="s">
        <v>85</v>
      </c>
      <c r="T83" s="169"/>
      <c r="U83" s="170"/>
    </row>
    <row r="84" spans="2:21" ht="15" thickBot="1" x14ac:dyDescent="0.4">
      <c r="B84" s="198"/>
      <c r="C84" s="199"/>
      <c r="D84" s="89" t="s">
        <v>45</v>
      </c>
      <c r="E84" s="90" t="s">
        <v>100</v>
      </c>
      <c r="F84" s="91" t="s">
        <v>101</v>
      </c>
      <c r="G84" s="92" t="s">
        <v>45</v>
      </c>
      <c r="H84" s="93" t="s">
        <v>100</v>
      </c>
      <c r="I84" s="94" t="s">
        <v>101</v>
      </c>
      <c r="J84" s="95" t="s">
        <v>45</v>
      </c>
      <c r="K84" s="95" t="s">
        <v>100</v>
      </c>
      <c r="L84" s="95" t="s">
        <v>101</v>
      </c>
      <c r="M84" s="96" t="s">
        <v>45</v>
      </c>
      <c r="N84" s="97" t="s">
        <v>100</v>
      </c>
      <c r="O84" s="98" t="s">
        <v>101</v>
      </c>
      <c r="P84" s="99" t="s">
        <v>45</v>
      </c>
      <c r="Q84" s="99" t="s">
        <v>100</v>
      </c>
      <c r="R84" s="99" t="s">
        <v>101</v>
      </c>
      <c r="S84" s="100" t="s">
        <v>45</v>
      </c>
      <c r="T84" s="101" t="s">
        <v>100</v>
      </c>
      <c r="U84" s="102" t="s">
        <v>101</v>
      </c>
    </row>
    <row r="85" spans="2:21" x14ac:dyDescent="0.35">
      <c r="B85" s="81">
        <v>1</v>
      </c>
      <c r="C85" s="5" t="s">
        <v>0</v>
      </c>
      <c r="D85" s="75">
        <v>0</v>
      </c>
      <c r="E85" s="69">
        <v>0</v>
      </c>
      <c r="F85" s="103">
        <v>0</v>
      </c>
      <c r="G85" s="104">
        <v>0</v>
      </c>
      <c r="H85" s="69">
        <v>0</v>
      </c>
      <c r="I85" s="103">
        <v>0</v>
      </c>
      <c r="J85" s="69">
        <v>0</v>
      </c>
      <c r="K85" s="69">
        <v>0</v>
      </c>
      <c r="L85" s="69">
        <v>0</v>
      </c>
      <c r="M85" s="104">
        <v>0</v>
      </c>
      <c r="N85" s="69">
        <v>0</v>
      </c>
      <c r="O85" s="103">
        <v>0</v>
      </c>
      <c r="P85" s="69">
        <v>0</v>
      </c>
      <c r="Q85" s="69">
        <v>0</v>
      </c>
      <c r="R85" s="69">
        <v>0</v>
      </c>
      <c r="S85" s="104">
        <v>0</v>
      </c>
      <c r="T85" s="69">
        <v>0</v>
      </c>
      <c r="U85" s="76">
        <v>0</v>
      </c>
    </row>
    <row r="86" spans="2:21" x14ac:dyDescent="0.35">
      <c r="B86" s="81">
        <v>2</v>
      </c>
      <c r="C86" s="5" t="s">
        <v>1</v>
      </c>
      <c r="D86" s="71">
        <v>0</v>
      </c>
      <c r="E86" s="14">
        <v>0</v>
      </c>
      <c r="F86" s="28">
        <v>0</v>
      </c>
      <c r="G86" s="77">
        <v>0</v>
      </c>
      <c r="H86" s="14">
        <v>0</v>
      </c>
      <c r="I86" s="28">
        <v>0</v>
      </c>
      <c r="J86" s="14">
        <v>0</v>
      </c>
      <c r="K86" s="14">
        <v>0</v>
      </c>
      <c r="L86" s="14">
        <v>0</v>
      </c>
      <c r="M86" s="77">
        <v>0</v>
      </c>
      <c r="N86" s="14">
        <v>0</v>
      </c>
      <c r="O86" s="28">
        <v>0</v>
      </c>
      <c r="P86" s="14">
        <v>0</v>
      </c>
      <c r="Q86" s="14">
        <v>0</v>
      </c>
      <c r="R86" s="14">
        <v>0</v>
      </c>
      <c r="S86" s="77">
        <v>0</v>
      </c>
      <c r="T86" s="14">
        <v>0</v>
      </c>
      <c r="U86" s="70">
        <v>0</v>
      </c>
    </row>
    <row r="87" spans="2:21" x14ac:dyDescent="0.35">
      <c r="B87" s="81">
        <v>3</v>
      </c>
      <c r="C87" s="5" t="s">
        <v>2</v>
      </c>
      <c r="D87" s="71">
        <v>0</v>
      </c>
      <c r="E87" s="14">
        <v>0</v>
      </c>
      <c r="F87" s="28">
        <v>0</v>
      </c>
      <c r="G87" s="77">
        <v>0</v>
      </c>
      <c r="H87" s="14">
        <v>0</v>
      </c>
      <c r="I87" s="28">
        <v>0</v>
      </c>
      <c r="J87" s="14">
        <v>1200</v>
      </c>
      <c r="K87" s="14">
        <v>800</v>
      </c>
      <c r="L87" s="14">
        <v>1800</v>
      </c>
      <c r="M87" s="77">
        <v>0</v>
      </c>
      <c r="N87" s="14">
        <v>0</v>
      </c>
      <c r="O87" s="28">
        <v>0</v>
      </c>
      <c r="P87" s="14">
        <v>0</v>
      </c>
      <c r="Q87" s="14">
        <v>0</v>
      </c>
      <c r="R87" s="14">
        <v>0</v>
      </c>
      <c r="S87" s="77">
        <v>1500</v>
      </c>
      <c r="T87" s="14">
        <v>1000</v>
      </c>
      <c r="U87" s="70">
        <v>1400</v>
      </c>
    </row>
    <row r="88" spans="2:21" x14ac:dyDescent="0.35">
      <c r="B88" s="81">
        <v>4</v>
      </c>
      <c r="C88" s="5" t="s">
        <v>3</v>
      </c>
      <c r="D88" s="71">
        <v>0</v>
      </c>
      <c r="E88" s="14">
        <v>0</v>
      </c>
      <c r="F88" s="28">
        <v>0</v>
      </c>
      <c r="G88" s="77">
        <v>0</v>
      </c>
      <c r="H88" s="14">
        <v>0</v>
      </c>
      <c r="I88" s="28">
        <v>0</v>
      </c>
      <c r="J88" s="14">
        <v>0</v>
      </c>
      <c r="K88" s="14">
        <v>0</v>
      </c>
      <c r="L88" s="14">
        <v>0</v>
      </c>
      <c r="M88" s="77">
        <v>1900</v>
      </c>
      <c r="N88" s="14">
        <v>1200</v>
      </c>
      <c r="O88" s="28">
        <v>2200</v>
      </c>
      <c r="P88" s="14">
        <v>1900</v>
      </c>
      <c r="Q88" s="14">
        <v>1400</v>
      </c>
      <c r="R88" s="14">
        <v>2300</v>
      </c>
      <c r="S88" s="77">
        <v>0</v>
      </c>
      <c r="T88" s="14">
        <v>0</v>
      </c>
      <c r="U88" s="70">
        <v>0</v>
      </c>
    </row>
    <row r="89" spans="2:21" x14ac:dyDescent="0.35">
      <c r="B89" s="81">
        <v>5</v>
      </c>
      <c r="C89" s="5" t="s">
        <v>4</v>
      </c>
      <c r="D89" s="71">
        <v>0</v>
      </c>
      <c r="E89" s="14">
        <v>0</v>
      </c>
      <c r="F89" s="28">
        <v>0</v>
      </c>
      <c r="G89" s="77">
        <v>0</v>
      </c>
      <c r="H89" s="130">
        <v>0</v>
      </c>
      <c r="I89" s="28">
        <v>0</v>
      </c>
      <c r="J89" s="14">
        <v>0</v>
      </c>
      <c r="K89" s="14">
        <v>0</v>
      </c>
      <c r="L89" s="14">
        <v>0</v>
      </c>
      <c r="M89" s="77">
        <v>0</v>
      </c>
      <c r="N89" s="14">
        <v>0</v>
      </c>
      <c r="O89" s="28">
        <v>0</v>
      </c>
      <c r="P89" s="14">
        <v>0</v>
      </c>
      <c r="Q89" s="14">
        <v>0</v>
      </c>
      <c r="R89" s="14">
        <v>0</v>
      </c>
      <c r="S89" s="77">
        <v>0</v>
      </c>
      <c r="T89" s="14">
        <v>0</v>
      </c>
      <c r="U89" s="70">
        <v>0</v>
      </c>
    </row>
    <row r="90" spans="2:21" x14ac:dyDescent="0.35">
      <c r="B90" s="81">
        <v>6</v>
      </c>
      <c r="C90" s="5" t="s">
        <v>5</v>
      </c>
      <c r="D90" s="71">
        <v>1300</v>
      </c>
      <c r="E90" s="14">
        <v>900.00000000000091</v>
      </c>
      <c r="F90" s="28">
        <v>1700</v>
      </c>
      <c r="G90" s="77">
        <v>1400.0000000000009</v>
      </c>
      <c r="H90" s="14">
        <v>1100</v>
      </c>
      <c r="I90" s="28">
        <v>1700</v>
      </c>
      <c r="J90" s="14">
        <v>0</v>
      </c>
      <c r="K90" s="14">
        <v>0</v>
      </c>
      <c r="L90" s="14">
        <v>0</v>
      </c>
      <c r="M90" s="77">
        <v>0</v>
      </c>
      <c r="N90" s="14">
        <v>0</v>
      </c>
      <c r="O90" s="28">
        <v>0</v>
      </c>
      <c r="P90" s="14">
        <v>0</v>
      </c>
      <c r="Q90" s="14">
        <v>0</v>
      </c>
      <c r="R90" s="14">
        <v>0</v>
      </c>
      <c r="S90" s="77">
        <v>0</v>
      </c>
      <c r="T90" s="14">
        <v>0</v>
      </c>
      <c r="U90" s="70">
        <v>0</v>
      </c>
    </row>
    <row r="91" spans="2:21" x14ac:dyDescent="0.35">
      <c r="B91" s="81">
        <v>7</v>
      </c>
      <c r="C91" s="5" t="s">
        <v>6</v>
      </c>
      <c r="D91" s="71">
        <v>0</v>
      </c>
      <c r="E91" s="14">
        <v>0</v>
      </c>
      <c r="F91" s="28">
        <v>0</v>
      </c>
      <c r="G91" s="77">
        <v>0</v>
      </c>
      <c r="H91" s="14">
        <v>0</v>
      </c>
      <c r="I91" s="28">
        <v>0</v>
      </c>
      <c r="J91" s="14">
        <v>0</v>
      </c>
      <c r="K91" s="14">
        <v>0</v>
      </c>
      <c r="L91" s="14">
        <v>0</v>
      </c>
      <c r="M91" s="77">
        <v>0</v>
      </c>
      <c r="N91" s="14">
        <v>0</v>
      </c>
      <c r="O91" s="28">
        <v>0</v>
      </c>
      <c r="P91" s="14">
        <v>0</v>
      </c>
      <c r="Q91" s="14">
        <v>0</v>
      </c>
      <c r="R91" s="14">
        <v>0</v>
      </c>
      <c r="S91" s="77">
        <v>0</v>
      </c>
      <c r="T91" s="14">
        <v>0</v>
      </c>
      <c r="U91" s="70">
        <v>0</v>
      </c>
    </row>
    <row r="92" spans="2:21" ht="15" thickBot="1" x14ac:dyDescent="0.4">
      <c r="B92" s="82">
        <v>8</v>
      </c>
      <c r="C92" s="88" t="s">
        <v>7</v>
      </c>
      <c r="D92" s="72">
        <v>0</v>
      </c>
      <c r="E92" s="73">
        <v>0</v>
      </c>
      <c r="F92" s="80">
        <v>0</v>
      </c>
      <c r="G92" s="79">
        <v>0</v>
      </c>
      <c r="H92" s="73">
        <v>0</v>
      </c>
      <c r="I92" s="80">
        <v>0</v>
      </c>
      <c r="J92" s="73">
        <v>0</v>
      </c>
      <c r="K92" s="73">
        <v>0</v>
      </c>
      <c r="L92" s="73">
        <v>0</v>
      </c>
      <c r="M92" s="79">
        <v>0</v>
      </c>
      <c r="N92" s="73">
        <v>0</v>
      </c>
      <c r="O92" s="80">
        <v>0</v>
      </c>
      <c r="P92" s="73">
        <v>0</v>
      </c>
      <c r="Q92" s="73">
        <v>0</v>
      </c>
      <c r="R92" s="73">
        <v>0</v>
      </c>
      <c r="S92" s="79">
        <v>0</v>
      </c>
      <c r="T92" s="73">
        <v>0</v>
      </c>
      <c r="U92" s="74">
        <v>0</v>
      </c>
    </row>
    <row r="94" spans="2:21" x14ac:dyDescent="0.35">
      <c r="B94" s="83" t="s">
        <v>104</v>
      </c>
    </row>
    <row r="95" spans="2:21" x14ac:dyDescent="0.35">
      <c r="B95" s="19" t="s">
        <v>27</v>
      </c>
      <c r="C95" s="65">
        <v>0</v>
      </c>
      <c r="D95" s="20" t="s">
        <v>60</v>
      </c>
    </row>
    <row r="96" spans="2:21" x14ac:dyDescent="0.35">
      <c r="B96" s="19" t="s">
        <v>28</v>
      </c>
      <c r="C96" s="65">
        <v>0</v>
      </c>
      <c r="D96" s="20" t="s">
        <v>61</v>
      </c>
    </row>
    <row r="97" spans="2:4" x14ac:dyDescent="0.35">
      <c r="B97" s="19" t="s">
        <v>29</v>
      </c>
      <c r="C97" s="65">
        <v>1</v>
      </c>
      <c r="D97" s="20" t="s">
        <v>62</v>
      </c>
    </row>
    <row r="98" spans="2:4" x14ac:dyDescent="0.35">
      <c r="B98" s="19" t="s">
        <v>30</v>
      </c>
      <c r="C98" s="65">
        <v>1</v>
      </c>
      <c r="D98" s="20" t="s">
        <v>90</v>
      </c>
    </row>
    <row r="99" spans="2:4" x14ac:dyDescent="0.35">
      <c r="B99" s="19" t="s">
        <v>31</v>
      </c>
      <c r="C99" s="65">
        <v>0</v>
      </c>
      <c r="D99" s="20" t="s">
        <v>63</v>
      </c>
    </row>
    <row r="100" spans="2:4" x14ac:dyDescent="0.35">
      <c r="B100" s="19" t="s">
        <v>32</v>
      </c>
      <c r="C100" s="65">
        <v>1</v>
      </c>
      <c r="D100" s="20" t="s">
        <v>64</v>
      </c>
    </row>
    <row r="101" spans="2:4" x14ac:dyDescent="0.35">
      <c r="B101" s="19" t="s">
        <v>33</v>
      </c>
      <c r="C101" s="65">
        <v>0</v>
      </c>
      <c r="D101" s="20" t="s">
        <v>65</v>
      </c>
    </row>
    <row r="102" spans="2:4" x14ac:dyDescent="0.35">
      <c r="B102" s="19" t="s">
        <v>34</v>
      </c>
      <c r="C102" s="65">
        <v>0</v>
      </c>
      <c r="D102" s="20" t="s">
        <v>66</v>
      </c>
    </row>
    <row r="104" spans="2:4" x14ac:dyDescent="0.35">
      <c r="B104" s="20" t="s">
        <v>67</v>
      </c>
    </row>
    <row r="105" spans="2:4" x14ac:dyDescent="0.35">
      <c r="B105" s="16" t="s">
        <v>22</v>
      </c>
      <c r="C105" s="42">
        <v>1</v>
      </c>
      <c r="D105" s="20" t="s">
        <v>55</v>
      </c>
    </row>
    <row r="106" spans="2:4" x14ac:dyDescent="0.35">
      <c r="B106" s="19" t="s">
        <v>23</v>
      </c>
      <c r="C106" s="42">
        <v>1</v>
      </c>
      <c r="D106" s="20" t="s">
        <v>56</v>
      </c>
    </row>
    <row r="107" spans="2:4" x14ac:dyDescent="0.35">
      <c r="B107" s="19" t="s">
        <v>24</v>
      </c>
      <c r="C107" s="42">
        <v>0</v>
      </c>
      <c r="D107" s="20" t="s">
        <v>57</v>
      </c>
    </row>
    <row r="108" spans="2:4" x14ac:dyDescent="0.35">
      <c r="B108" s="19" t="s">
        <v>25</v>
      </c>
      <c r="C108" s="42">
        <v>0</v>
      </c>
      <c r="D108" s="20" t="s">
        <v>58</v>
      </c>
    </row>
    <row r="109" spans="2:4" x14ac:dyDescent="0.35">
      <c r="B109" s="19" t="s">
        <v>26</v>
      </c>
      <c r="C109" s="42">
        <v>0</v>
      </c>
      <c r="D109" s="20" t="s">
        <v>59</v>
      </c>
    </row>
    <row r="110" spans="2:4" x14ac:dyDescent="0.35">
      <c r="B110" s="19"/>
      <c r="C110" s="42"/>
    </row>
    <row r="113" spans="2:14" ht="15" thickBot="1" x14ac:dyDescent="0.4"/>
    <row r="114" spans="2:14" ht="15.75" customHeight="1" thickBot="1" x14ac:dyDescent="0.4">
      <c r="B114" s="177" t="s">
        <v>105</v>
      </c>
      <c r="C114" s="178"/>
      <c r="D114" s="178"/>
      <c r="E114" s="107">
        <f>E115+E116+E117</f>
        <v>1541620.8100000003</v>
      </c>
      <c r="G114" s="183" t="s">
        <v>109</v>
      </c>
      <c r="H114" s="184"/>
      <c r="I114" s="184"/>
      <c r="J114" s="184"/>
      <c r="K114" s="184"/>
      <c r="L114" s="184"/>
      <c r="M114" s="184"/>
      <c r="N114" s="185"/>
    </row>
    <row r="115" spans="2:14" x14ac:dyDescent="0.35">
      <c r="B115" s="179" t="s">
        <v>106</v>
      </c>
      <c r="C115" s="180"/>
      <c r="D115" s="180"/>
      <c r="E115" s="105">
        <f>SUMPRODUCT(C29:C36,C95:C102)</f>
        <v>470000</v>
      </c>
      <c r="G115" s="186"/>
      <c r="H115" s="187"/>
      <c r="I115" s="187"/>
      <c r="J115" s="187"/>
      <c r="K115" s="187"/>
      <c r="L115" s="187"/>
      <c r="M115" s="187"/>
      <c r="N115" s="188"/>
    </row>
    <row r="116" spans="2:14" x14ac:dyDescent="0.35">
      <c r="B116" s="179" t="s">
        <v>107</v>
      </c>
      <c r="C116" s="180"/>
      <c r="D116" s="180"/>
      <c r="E116" s="105">
        <f>SUMPRODUCT(D29:F36,I40:K47)</f>
        <v>289280</v>
      </c>
      <c r="F116" s="43"/>
      <c r="G116" s="186"/>
      <c r="H116" s="187"/>
      <c r="I116" s="187"/>
      <c r="J116" s="187"/>
      <c r="K116" s="187"/>
      <c r="L116" s="187"/>
      <c r="M116" s="187"/>
      <c r="N116" s="188"/>
    </row>
    <row r="117" spans="2:14" x14ac:dyDescent="0.35">
      <c r="B117" s="181" t="s">
        <v>108</v>
      </c>
      <c r="C117" s="182"/>
      <c r="D117" s="182"/>
      <c r="E117" s="106">
        <f>SUMPRODUCT(C67:H74,K54:P61)</f>
        <v>782340.81000000029</v>
      </c>
      <c r="G117" s="186"/>
      <c r="H117" s="187"/>
      <c r="I117" s="187"/>
      <c r="J117" s="187"/>
      <c r="K117" s="187"/>
      <c r="L117" s="187"/>
      <c r="M117" s="187"/>
      <c r="N117" s="188"/>
    </row>
    <row r="118" spans="2:14" x14ac:dyDescent="0.35">
      <c r="G118" s="186"/>
      <c r="H118" s="187"/>
      <c r="I118" s="187"/>
      <c r="J118" s="187"/>
      <c r="K118" s="187"/>
      <c r="L118" s="187"/>
      <c r="M118" s="187"/>
      <c r="N118" s="188"/>
    </row>
    <row r="119" spans="2:14" ht="15" thickBot="1" x14ac:dyDescent="0.4">
      <c r="G119" s="189"/>
      <c r="H119" s="190"/>
      <c r="I119" s="190"/>
      <c r="J119" s="190"/>
      <c r="K119" s="190"/>
      <c r="L119" s="190"/>
      <c r="M119" s="190"/>
      <c r="N119" s="191"/>
    </row>
    <row r="121" spans="2:14" x14ac:dyDescent="0.35">
      <c r="B121" s="83" t="s">
        <v>110</v>
      </c>
      <c r="H121" s="83" t="s">
        <v>112</v>
      </c>
    </row>
    <row r="122" spans="2:14" x14ac:dyDescent="0.35">
      <c r="B122" s="65">
        <f t="shared" ref="B122:B129" si="10">SUM(C67:H67)</f>
        <v>0</v>
      </c>
      <c r="C122" s="127" t="s">
        <v>117</v>
      </c>
      <c r="D122" s="65">
        <v>20000</v>
      </c>
      <c r="H122" s="19" t="s">
        <v>27</v>
      </c>
      <c r="I122" s="65" t="s">
        <v>113</v>
      </c>
      <c r="K122" s="16" t="s">
        <v>22</v>
      </c>
      <c r="L122" s="65" t="s">
        <v>113</v>
      </c>
    </row>
    <row r="123" spans="2:14" x14ac:dyDescent="0.35">
      <c r="B123" s="65">
        <f t="shared" si="10"/>
        <v>0</v>
      </c>
      <c r="C123" s="127" t="s">
        <v>117</v>
      </c>
      <c r="D123" s="65">
        <v>20000</v>
      </c>
      <c r="H123" s="19" t="s">
        <v>28</v>
      </c>
      <c r="I123" s="65" t="s">
        <v>113</v>
      </c>
      <c r="K123" s="19" t="s">
        <v>23</v>
      </c>
      <c r="L123" s="65" t="s">
        <v>113</v>
      </c>
    </row>
    <row r="124" spans="2:14" x14ac:dyDescent="0.35">
      <c r="B124" s="65">
        <f t="shared" si="10"/>
        <v>7700</v>
      </c>
      <c r="C124" s="127" t="s">
        <v>117</v>
      </c>
      <c r="D124" s="65">
        <v>20000</v>
      </c>
      <c r="H124" s="19" t="s">
        <v>29</v>
      </c>
      <c r="I124" s="65" t="s">
        <v>113</v>
      </c>
      <c r="K124" s="19" t="s">
        <v>24</v>
      </c>
      <c r="L124" s="65" t="s">
        <v>113</v>
      </c>
    </row>
    <row r="125" spans="2:14" x14ac:dyDescent="0.35">
      <c r="B125" s="65">
        <f t="shared" si="10"/>
        <v>10900</v>
      </c>
      <c r="C125" s="127" t="s">
        <v>117</v>
      </c>
      <c r="D125" s="65">
        <v>20000</v>
      </c>
      <c r="H125" s="19" t="s">
        <v>30</v>
      </c>
      <c r="I125" s="65" t="s">
        <v>113</v>
      </c>
      <c r="K125" s="19" t="s">
        <v>25</v>
      </c>
      <c r="L125" s="65" t="s">
        <v>113</v>
      </c>
    </row>
    <row r="126" spans="2:14" x14ac:dyDescent="0.35">
      <c r="B126" s="65">
        <f t="shared" si="10"/>
        <v>0</v>
      </c>
      <c r="C126" s="127" t="s">
        <v>117</v>
      </c>
      <c r="D126" s="65">
        <v>20000</v>
      </c>
      <c r="H126" s="19" t="s">
        <v>31</v>
      </c>
      <c r="I126" s="65" t="s">
        <v>113</v>
      </c>
      <c r="K126" s="19" t="s">
        <v>26</v>
      </c>
      <c r="L126" s="65" t="s">
        <v>113</v>
      </c>
    </row>
    <row r="127" spans="2:14" x14ac:dyDescent="0.35">
      <c r="B127" s="65">
        <f t="shared" si="10"/>
        <v>8100.0000000000018</v>
      </c>
      <c r="C127" s="127" t="s">
        <v>117</v>
      </c>
      <c r="D127" s="65">
        <v>20000</v>
      </c>
      <c r="H127" s="19" t="s">
        <v>32</v>
      </c>
      <c r="I127" s="65" t="s">
        <v>113</v>
      </c>
    </row>
    <row r="128" spans="2:14" x14ac:dyDescent="0.35">
      <c r="B128" s="65">
        <f t="shared" si="10"/>
        <v>0</v>
      </c>
      <c r="C128" s="127" t="s">
        <v>117</v>
      </c>
      <c r="D128" s="65">
        <v>20000</v>
      </c>
      <c r="H128" s="19" t="s">
        <v>33</v>
      </c>
      <c r="I128" s="65" t="s">
        <v>113</v>
      </c>
      <c r="K128" s="19" t="s">
        <v>114</v>
      </c>
      <c r="L128" s="65" t="s">
        <v>115</v>
      </c>
      <c r="M128" s="65" t="s">
        <v>116</v>
      </c>
    </row>
    <row r="129" spans="2:17" x14ac:dyDescent="0.35">
      <c r="B129" s="65">
        <f t="shared" si="10"/>
        <v>0</v>
      </c>
      <c r="C129" s="127" t="s">
        <v>117</v>
      </c>
      <c r="D129" s="65">
        <v>20000</v>
      </c>
      <c r="H129" s="19" t="s">
        <v>34</v>
      </c>
      <c r="I129" s="65" t="s">
        <v>113</v>
      </c>
    </row>
    <row r="131" spans="2:17" x14ac:dyDescent="0.35">
      <c r="B131" s="83" t="s">
        <v>86</v>
      </c>
    </row>
    <row r="132" spans="2:17" x14ac:dyDescent="0.35">
      <c r="C132" s="156" t="s">
        <v>8</v>
      </c>
      <c r="D132" s="157"/>
      <c r="E132" s="158"/>
      <c r="H132" s="159" t="s">
        <v>9</v>
      </c>
      <c r="I132" s="160"/>
      <c r="J132" s="161"/>
      <c r="M132" s="162" t="s">
        <v>10</v>
      </c>
      <c r="N132" s="163"/>
      <c r="O132" s="164"/>
    </row>
    <row r="133" spans="2:17" x14ac:dyDescent="0.35">
      <c r="B133" s="114" t="s">
        <v>45</v>
      </c>
      <c r="C133" s="77">
        <f>SUM(D$85:D$92)</f>
        <v>1300</v>
      </c>
      <c r="D133" s="14" t="s">
        <v>21</v>
      </c>
      <c r="E133" s="28">
        <f>D42</f>
        <v>1300</v>
      </c>
      <c r="F133" s="65"/>
      <c r="G133" s="111" t="s">
        <v>45</v>
      </c>
      <c r="H133" s="77">
        <f>SUM(G$85:G$92)</f>
        <v>1400.0000000000009</v>
      </c>
      <c r="I133" s="14" t="s">
        <v>21</v>
      </c>
      <c r="J133" s="28">
        <f>D43</f>
        <v>1400</v>
      </c>
      <c r="K133" s="65"/>
      <c r="L133" s="123" t="s">
        <v>45</v>
      </c>
      <c r="M133" s="77">
        <f>SUM(J$85:J$92)</f>
        <v>1200</v>
      </c>
      <c r="N133" s="14" t="s">
        <v>21</v>
      </c>
      <c r="O133" s="28">
        <f>D44</f>
        <v>1200</v>
      </c>
    </row>
    <row r="134" spans="2:17" x14ac:dyDescent="0.35">
      <c r="B134" s="115" t="s">
        <v>111</v>
      </c>
      <c r="C134" s="77">
        <f>SUM(E$85:E$92)</f>
        <v>900.00000000000091</v>
      </c>
      <c r="D134" s="14" t="s">
        <v>21</v>
      </c>
      <c r="E134" s="28">
        <f>E42</f>
        <v>900</v>
      </c>
      <c r="F134" s="65"/>
      <c r="G134" s="112" t="s">
        <v>111</v>
      </c>
      <c r="H134" s="77">
        <f>SUM(H$85:H$92)</f>
        <v>1100</v>
      </c>
      <c r="I134" s="14" t="s">
        <v>21</v>
      </c>
      <c r="J134" s="28">
        <f>E43</f>
        <v>1100</v>
      </c>
      <c r="K134" s="65"/>
      <c r="L134" s="124" t="s">
        <v>111</v>
      </c>
      <c r="M134" s="77">
        <f>SUM(K$85:K$92)</f>
        <v>800</v>
      </c>
      <c r="N134" s="14" t="s">
        <v>21</v>
      </c>
      <c r="O134" s="28">
        <f>E44</f>
        <v>800</v>
      </c>
    </row>
    <row r="135" spans="2:17" x14ac:dyDescent="0.35">
      <c r="B135" s="116" t="s">
        <v>53</v>
      </c>
      <c r="C135" s="78">
        <f>SUM(F$85:F$92)</f>
        <v>1700</v>
      </c>
      <c r="D135" s="2" t="s">
        <v>21</v>
      </c>
      <c r="E135" s="4">
        <f>F42</f>
        <v>1700</v>
      </c>
      <c r="F135" s="65"/>
      <c r="G135" s="113" t="s">
        <v>53</v>
      </c>
      <c r="H135" s="78">
        <f>SUM(I$85:I$92)</f>
        <v>1700</v>
      </c>
      <c r="I135" s="2" t="s">
        <v>21</v>
      </c>
      <c r="J135" s="4">
        <f>F43</f>
        <v>1700</v>
      </c>
      <c r="K135" s="65"/>
      <c r="L135" s="125" t="s">
        <v>53</v>
      </c>
      <c r="M135" s="78">
        <f>SUM(L$85:L$92)</f>
        <v>1800</v>
      </c>
      <c r="N135" s="2" t="s">
        <v>21</v>
      </c>
      <c r="O135" s="4">
        <f>F44</f>
        <v>1800</v>
      </c>
    </row>
    <row r="136" spans="2:17" x14ac:dyDescent="0.35">
      <c r="B136" s="16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</row>
    <row r="137" spans="2:17" x14ac:dyDescent="0.35">
      <c r="C137" s="171" t="s">
        <v>11</v>
      </c>
      <c r="D137" s="172"/>
      <c r="E137" s="173"/>
      <c r="F137" s="65"/>
      <c r="G137" s="65"/>
      <c r="H137" s="165" t="s">
        <v>12</v>
      </c>
      <c r="I137" s="166"/>
      <c r="J137" s="167"/>
      <c r="K137" s="65"/>
      <c r="L137" s="65"/>
      <c r="M137" s="168" t="s">
        <v>13</v>
      </c>
      <c r="N137" s="169"/>
      <c r="O137" s="170"/>
    </row>
    <row r="138" spans="2:17" x14ac:dyDescent="0.35">
      <c r="B138" s="108" t="s">
        <v>45</v>
      </c>
      <c r="C138" s="77">
        <f>SUM(M$85:M$92)</f>
        <v>1900</v>
      </c>
      <c r="D138" s="14" t="s">
        <v>21</v>
      </c>
      <c r="E138" s="28">
        <f>D45</f>
        <v>1900</v>
      </c>
      <c r="F138" s="65"/>
      <c r="G138" s="120" t="s">
        <v>45</v>
      </c>
      <c r="H138" s="77">
        <f>SUM(P$85:P$92)</f>
        <v>1900</v>
      </c>
      <c r="I138" s="14" t="s">
        <v>21</v>
      </c>
      <c r="J138" s="28">
        <f>D46</f>
        <v>1900</v>
      </c>
      <c r="K138" s="65"/>
      <c r="L138" s="117" t="s">
        <v>45</v>
      </c>
      <c r="M138" s="77">
        <f>SUM(S$85:S$92)</f>
        <v>1500</v>
      </c>
      <c r="N138" s="14" t="s">
        <v>21</v>
      </c>
      <c r="O138" s="28">
        <f>D47</f>
        <v>1500</v>
      </c>
    </row>
    <row r="139" spans="2:17" x14ac:dyDescent="0.35">
      <c r="B139" s="109" t="s">
        <v>111</v>
      </c>
      <c r="C139" s="77">
        <f>SUM(N$85:N$92)</f>
        <v>1200</v>
      </c>
      <c r="D139" s="14" t="s">
        <v>21</v>
      </c>
      <c r="E139" s="28">
        <f>E45</f>
        <v>1200</v>
      </c>
      <c r="F139" s="65"/>
      <c r="G139" s="121" t="s">
        <v>111</v>
      </c>
      <c r="H139" s="77">
        <f>SUM(Q$85:Q$92)</f>
        <v>1400</v>
      </c>
      <c r="I139" s="14" t="s">
        <v>21</v>
      </c>
      <c r="J139" s="28">
        <f>E46</f>
        <v>1400</v>
      </c>
      <c r="K139" s="65"/>
      <c r="L139" s="118" t="s">
        <v>111</v>
      </c>
      <c r="M139" s="77">
        <f>SUM(T$85:T$92)</f>
        <v>1000</v>
      </c>
      <c r="N139" s="14" t="s">
        <v>21</v>
      </c>
      <c r="O139" s="28">
        <f>E47</f>
        <v>1000</v>
      </c>
    </row>
    <row r="140" spans="2:17" x14ac:dyDescent="0.35">
      <c r="B140" s="110" t="s">
        <v>53</v>
      </c>
      <c r="C140" s="78">
        <f>SUM(O$85:O$92)</f>
        <v>2200</v>
      </c>
      <c r="D140" s="2" t="s">
        <v>21</v>
      </c>
      <c r="E140" s="4">
        <f>F45</f>
        <v>2200</v>
      </c>
      <c r="F140" s="65"/>
      <c r="G140" s="122" t="s">
        <v>53</v>
      </c>
      <c r="H140" s="78">
        <f>SUM(R$85:R$92)</f>
        <v>2300</v>
      </c>
      <c r="I140" s="2" t="s">
        <v>21</v>
      </c>
      <c r="J140" s="4">
        <f>F46</f>
        <v>2300</v>
      </c>
      <c r="K140" s="65"/>
      <c r="L140" s="119" t="s">
        <v>53</v>
      </c>
      <c r="M140" s="78">
        <f>SUM(U$85:U$92)</f>
        <v>1400</v>
      </c>
      <c r="N140" s="2" t="s">
        <v>21</v>
      </c>
      <c r="O140" s="4">
        <f>F47</f>
        <v>1400</v>
      </c>
    </row>
    <row r="141" spans="2:17" x14ac:dyDescent="0.35">
      <c r="B141" s="16"/>
    </row>
    <row r="142" spans="2:17" x14ac:dyDescent="0.35">
      <c r="B142" s="14"/>
    </row>
    <row r="143" spans="2:17" x14ac:dyDescent="0.35">
      <c r="B143" s="126" t="s">
        <v>87</v>
      </c>
      <c r="F143" s="22"/>
      <c r="G143" s="22"/>
      <c r="I143" s="128" t="s">
        <v>88</v>
      </c>
      <c r="N143" s="17"/>
    </row>
    <row r="144" spans="2:17" ht="15" customHeight="1" x14ac:dyDescent="0.35">
      <c r="B144" s="14">
        <f>C95+C97+C100</f>
        <v>2</v>
      </c>
      <c r="C144" s="127" t="s">
        <v>117</v>
      </c>
      <c r="D144" s="65">
        <f>100*C105</f>
        <v>100</v>
      </c>
      <c r="F144" s="150" t="s">
        <v>118</v>
      </c>
      <c r="G144" s="151"/>
      <c r="I144" s="65">
        <f>SUM(D85:U85)</f>
        <v>0</v>
      </c>
      <c r="J144" s="127" t="s">
        <v>117</v>
      </c>
      <c r="K144" s="65">
        <f>C95*500000</f>
        <v>0</v>
      </c>
      <c r="M144" s="150" t="s">
        <v>119</v>
      </c>
      <c r="N144" s="174"/>
      <c r="O144" s="174"/>
      <c r="P144" s="174"/>
      <c r="Q144" s="151"/>
    </row>
    <row r="145" spans="2:17" x14ac:dyDescent="0.35">
      <c r="B145" s="14">
        <f>C96+C98</f>
        <v>1</v>
      </c>
      <c r="C145" s="127" t="s">
        <v>117</v>
      </c>
      <c r="D145" s="65">
        <f>100*C106</f>
        <v>100</v>
      </c>
      <c r="F145" s="152"/>
      <c r="G145" s="153"/>
      <c r="I145" s="65">
        <f t="shared" ref="I145:I151" si="11">SUM(D86:U86)</f>
        <v>0</v>
      </c>
      <c r="J145" s="127" t="s">
        <v>117</v>
      </c>
      <c r="K145" s="65">
        <f t="shared" ref="K145:K151" si="12">C96*500000</f>
        <v>0</v>
      </c>
      <c r="M145" s="152"/>
      <c r="N145" s="175"/>
      <c r="O145" s="175"/>
      <c r="P145" s="175"/>
      <c r="Q145" s="153"/>
    </row>
    <row r="146" spans="2:17" x14ac:dyDescent="0.35">
      <c r="B146" s="14">
        <f>C99</f>
        <v>0</v>
      </c>
      <c r="C146" s="127" t="s">
        <v>117</v>
      </c>
      <c r="D146" s="65">
        <f>100*C107</f>
        <v>0</v>
      </c>
      <c r="F146" s="152"/>
      <c r="G146" s="153"/>
      <c r="I146" s="65">
        <f t="shared" si="11"/>
        <v>7700</v>
      </c>
      <c r="J146" s="127" t="s">
        <v>117</v>
      </c>
      <c r="K146" s="65">
        <f t="shared" si="12"/>
        <v>500000</v>
      </c>
      <c r="M146" s="152"/>
      <c r="N146" s="175"/>
      <c r="O146" s="175"/>
      <c r="P146" s="175"/>
      <c r="Q146" s="153"/>
    </row>
    <row r="147" spans="2:17" x14ac:dyDescent="0.35">
      <c r="B147" s="14">
        <f>C101</f>
        <v>0</v>
      </c>
      <c r="C147" s="127" t="s">
        <v>117</v>
      </c>
      <c r="D147" s="65">
        <f>100*C108</f>
        <v>0</v>
      </c>
      <c r="F147" s="152"/>
      <c r="G147" s="153"/>
      <c r="I147" s="65">
        <f t="shared" si="11"/>
        <v>10900</v>
      </c>
      <c r="J147" s="127" t="s">
        <v>117</v>
      </c>
      <c r="K147" s="65">
        <f t="shared" si="12"/>
        <v>500000</v>
      </c>
      <c r="M147" s="152"/>
      <c r="N147" s="175"/>
      <c r="O147" s="175"/>
      <c r="P147" s="175"/>
      <c r="Q147" s="153"/>
    </row>
    <row r="148" spans="2:17" x14ac:dyDescent="0.35">
      <c r="B148" s="14">
        <f>C102</f>
        <v>0</v>
      </c>
      <c r="C148" s="127" t="s">
        <v>117</v>
      </c>
      <c r="D148" s="65">
        <f>100*C109</f>
        <v>0</v>
      </c>
      <c r="F148" s="152"/>
      <c r="G148" s="153"/>
      <c r="I148" s="65">
        <f t="shared" si="11"/>
        <v>0</v>
      </c>
      <c r="J148" s="127" t="s">
        <v>117</v>
      </c>
      <c r="K148" s="65">
        <f t="shared" si="12"/>
        <v>0</v>
      </c>
      <c r="M148" s="152"/>
      <c r="N148" s="175"/>
      <c r="O148" s="175"/>
      <c r="P148" s="175"/>
      <c r="Q148" s="153"/>
    </row>
    <row r="149" spans="2:17" x14ac:dyDescent="0.35">
      <c r="B149" s="14"/>
      <c r="C149" s="65"/>
      <c r="D149" s="65"/>
      <c r="F149" s="152"/>
      <c r="G149" s="153"/>
      <c r="I149" s="65">
        <f t="shared" si="11"/>
        <v>8100.0000000000018</v>
      </c>
      <c r="J149" s="127" t="s">
        <v>117</v>
      </c>
      <c r="K149" s="65">
        <f t="shared" si="12"/>
        <v>500000</v>
      </c>
      <c r="M149" s="152"/>
      <c r="N149" s="175"/>
      <c r="O149" s="175"/>
      <c r="P149" s="175"/>
      <c r="Q149" s="153"/>
    </row>
    <row r="150" spans="2:17" x14ac:dyDescent="0.35">
      <c r="B150" s="65">
        <f>SUM(C105:C109)</f>
        <v>2</v>
      </c>
      <c r="C150" s="127" t="s">
        <v>117</v>
      </c>
      <c r="D150" s="65">
        <v>2</v>
      </c>
      <c r="F150" s="154"/>
      <c r="G150" s="155"/>
      <c r="I150" s="65">
        <f>SUM(D91:U91)</f>
        <v>0</v>
      </c>
      <c r="J150" s="127" t="s">
        <v>117</v>
      </c>
      <c r="K150" s="65">
        <f>C101*500000</f>
        <v>0</v>
      </c>
      <c r="M150" s="152"/>
      <c r="N150" s="175"/>
      <c r="O150" s="175"/>
      <c r="P150" s="175"/>
      <c r="Q150" s="153"/>
    </row>
    <row r="151" spans="2:17" x14ac:dyDescent="0.35">
      <c r="F151" s="22"/>
      <c r="G151" s="22"/>
      <c r="I151" s="65">
        <f t="shared" si="11"/>
        <v>0</v>
      </c>
      <c r="J151" s="127" t="s">
        <v>117</v>
      </c>
      <c r="K151" s="65">
        <f t="shared" si="12"/>
        <v>0</v>
      </c>
      <c r="M151" s="154"/>
      <c r="N151" s="176"/>
      <c r="O151" s="176"/>
      <c r="P151" s="176"/>
      <c r="Q151" s="155"/>
    </row>
    <row r="152" spans="2:17" x14ac:dyDescent="0.35">
      <c r="B152" s="22"/>
      <c r="C152" s="22"/>
    </row>
  </sheetData>
  <mergeCells count="28">
    <mergeCell ref="E4:K4"/>
    <mergeCell ref="D6:L16"/>
    <mergeCell ref="D27:F27"/>
    <mergeCell ref="I27:K27"/>
    <mergeCell ref="M38:R47"/>
    <mergeCell ref="D40:F40"/>
    <mergeCell ref="S83:U83"/>
    <mergeCell ref="B114:D114"/>
    <mergeCell ref="G114:N119"/>
    <mergeCell ref="B115:D115"/>
    <mergeCell ref="B116:D116"/>
    <mergeCell ref="B117:D117"/>
    <mergeCell ref="B83:C84"/>
    <mergeCell ref="D83:F83"/>
    <mergeCell ref="G83:I83"/>
    <mergeCell ref="J83:L83"/>
    <mergeCell ref="M83:O83"/>
    <mergeCell ref="P83:R83"/>
    <mergeCell ref="F144:G150"/>
    <mergeCell ref="M144:Q151"/>
    <mergeCell ref="B23:H23"/>
    <mergeCell ref="C132:E132"/>
    <mergeCell ref="H132:J132"/>
    <mergeCell ref="M132:O132"/>
    <mergeCell ref="C137:E137"/>
    <mergeCell ref="H137:J137"/>
    <mergeCell ref="M137:O137"/>
    <mergeCell ref="J51:P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U152"/>
  <sheetViews>
    <sheetView topLeftCell="A109" zoomScale="120" zoomScaleNormal="120" workbookViewId="0">
      <selection activeCell="C122" sqref="C122:C129"/>
    </sheetView>
  </sheetViews>
  <sheetFormatPr defaultColWidth="11.453125" defaultRowHeight="14.5" x14ac:dyDescent="0.35"/>
  <cols>
    <col min="1" max="1" width="9.26953125" style="20" customWidth="1"/>
    <col min="2" max="2" width="17" style="20" customWidth="1"/>
    <col min="3" max="3" width="22.81640625" style="20" customWidth="1"/>
    <col min="4" max="4" width="14" style="20" customWidth="1"/>
    <col min="5" max="5" width="14.453125" style="20" customWidth="1"/>
    <col min="6" max="6" width="13.81640625" style="20" customWidth="1"/>
    <col min="7" max="7" width="13.1796875" style="20" customWidth="1"/>
    <col min="8" max="8" width="19.81640625" style="20" customWidth="1"/>
    <col min="9" max="9" width="15.1796875" style="20" customWidth="1"/>
    <col min="10" max="10" width="14.26953125" style="20" customWidth="1"/>
    <col min="11" max="11" width="14" style="20" customWidth="1"/>
    <col min="12" max="12" width="14.26953125" style="20" customWidth="1"/>
    <col min="13" max="13" width="13.54296875" style="20" bestFit="1" customWidth="1"/>
    <col min="14" max="14" width="12" style="20" bestFit="1" customWidth="1"/>
    <col min="15" max="16384" width="11.453125" style="20"/>
  </cols>
  <sheetData>
    <row r="1" spans="4:12" hidden="1" x14ac:dyDescent="0.35"/>
    <row r="2" spans="4:12" hidden="1" x14ac:dyDescent="0.35"/>
    <row r="3" spans="4:12" hidden="1" x14ac:dyDescent="0.35"/>
    <row r="4" spans="4:12" hidden="1" x14ac:dyDescent="0.35">
      <c r="E4" s="192" t="s">
        <v>120</v>
      </c>
      <c r="F4" s="192"/>
      <c r="G4" s="192"/>
      <c r="H4" s="192"/>
      <c r="I4" s="192"/>
      <c r="J4" s="192"/>
      <c r="K4" s="192"/>
    </row>
    <row r="5" spans="4:12" hidden="1" x14ac:dyDescent="0.35"/>
    <row r="6" spans="4:12" hidden="1" x14ac:dyDescent="0.35">
      <c r="D6" s="200" t="s">
        <v>102</v>
      </c>
      <c r="E6" s="201"/>
      <c r="F6" s="201"/>
      <c r="G6" s="201"/>
      <c r="H6" s="201"/>
      <c r="I6" s="201"/>
      <c r="J6" s="201"/>
      <c r="K6" s="201"/>
      <c r="L6" s="202"/>
    </row>
    <row r="7" spans="4:12" hidden="1" x14ac:dyDescent="0.35">
      <c r="D7" s="203"/>
      <c r="E7" s="175"/>
      <c r="F7" s="175"/>
      <c r="G7" s="175"/>
      <c r="H7" s="175"/>
      <c r="I7" s="175"/>
      <c r="J7" s="175"/>
      <c r="K7" s="175"/>
      <c r="L7" s="204"/>
    </row>
    <row r="8" spans="4:12" hidden="1" x14ac:dyDescent="0.35">
      <c r="D8" s="203"/>
      <c r="E8" s="175"/>
      <c r="F8" s="175"/>
      <c r="G8" s="175"/>
      <c r="H8" s="175"/>
      <c r="I8" s="175"/>
      <c r="J8" s="175"/>
      <c r="K8" s="175"/>
      <c r="L8" s="204"/>
    </row>
    <row r="9" spans="4:12" hidden="1" x14ac:dyDescent="0.35">
      <c r="D9" s="203"/>
      <c r="E9" s="175"/>
      <c r="F9" s="175"/>
      <c r="G9" s="175"/>
      <c r="H9" s="175"/>
      <c r="I9" s="175"/>
      <c r="J9" s="175"/>
      <c r="K9" s="175"/>
      <c r="L9" s="204"/>
    </row>
    <row r="10" spans="4:12" hidden="1" x14ac:dyDescent="0.35">
      <c r="D10" s="203"/>
      <c r="E10" s="175"/>
      <c r="F10" s="175"/>
      <c r="G10" s="175"/>
      <c r="H10" s="175"/>
      <c r="I10" s="175"/>
      <c r="J10" s="175"/>
      <c r="K10" s="175"/>
      <c r="L10" s="204"/>
    </row>
    <row r="11" spans="4:12" ht="15.75" hidden="1" customHeight="1" x14ac:dyDescent="0.35">
      <c r="D11" s="203"/>
      <c r="E11" s="175"/>
      <c r="F11" s="175"/>
      <c r="G11" s="175"/>
      <c r="H11" s="175"/>
      <c r="I11" s="175"/>
      <c r="J11" s="175"/>
      <c r="K11" s="175"/>
      <c r="L11" s="204"/>
    </row>
    <row r="12" spans="4:12" ht="16.5" hidden="1" customHeight="1" x14ac:dyDescent="0.35">
      <c r="D12" s="203"/>
      <c r="E12" s="175"/>
      <c r="F12" s="175"/>
      <c r="G12" s="175"/>
      <c r="H12" s="175"/>
      <c r="I12" s="175"/>
      <c r="J12" s="175"/>
      <c r="K12" s="175"/>
      <c r="L12" s="204"/>
    </row>
    <row r="13" spans="4:12" hidden="1" x14ac:dyDescent="0.35">
      <c r="D13" s="203"/>
      <c r="E13" s="175"/>
      <c r="F13" s="175"/>
      <c r="G13" s="175"/>
      <c r="H13" s="175"/>
      <c r="I13" s="175"/>
      <c r="J13" s="175"/>
      <c r="K13" s="175"/>
      <c r="L13" s="204"/>
    </row>
    <row r="14" spans="4:12" hidden="1" x14ac:dyDescent="0.35">
      <c r="D14" s="203"/>
      <c r="E14" s="175"/>
      <c r="F14" s="175"/>
      <c r="G14" s="175"/>
      <c r="H14" s="175"/>
      <c r="I14" s="175"/>
      <c r="J14" s="175"/>
      <c r="K14" s="175"/>
      <c r="L14" s="204"/>
    </row>
    <row r="15" spans="4:12" hidden="1" x14ac:dyDescent="0.35">
      <c r="D15" s="203"/>
      <c r="E15" s="175"/>
      <c r="F15" s="175"/>
      <c r="G15" s="175"/>
      <c r="H15" s="175"/>
      <c r="I15" s="175"/>
      <c r="J15" s="175"/>
      <c r="K15" s="175"/>
      <c r="L15" s="204"/>
    </row>
    <row r="16" spans="4:12" ht="15" hidden="1" thickBot="1" x14ac:dyDescent="0.4">
      <c r="D16" s="205"/>
      <c r="E16" s="206"/>
      <c r="F16" s="206"/>
      <c r="G16" s="206"/>
      <c r="H16" s="206"/>
      <c r="I16" s="206"/>
      <c r="J16" s="206"/>
      <c r="K16" s="206"/>
      <c r="L16" s="207"/>
    </row>
    <row r="17" spans="1:15" ht="19.5" hidden="1" customHeight="1" x14ac:dyDescent="0.35"/>
    <row r="18" spans="1:15" hidden="1" x14ac:dyDescent="0.35"/>
    <row r="19" spans="1:15" hidden="1" x14ac:dyDescent="0.35"/>
    <row r="20" spans="1:15" hidden="1" x14ac:dyDescent="0.35"/>
    <row r="21" spans="1:15" hidden="1" x14ac:dyDescent="0.35"/>
    <row r="23" spans="1:15" ht="15.5" x14ac:dyDescent="0.35">
      <c r="B23" s="208" t="s">
        <v>399</v>
      </c>
      <c r="C23" s="208"/>
      <c r="D23" s="208"/>
      <c r="E23" s="208"/>
      <c r="F23" s="208"/>
      <c r="G23" s="208"/>
      <c r="H23" s="208"/>
    </row>
    <row r="24" spans="1:15" x14ac:dyDescent="0.35">
      <c r="E24" s="132"/>
    </row>
    <row r="25" spans="1:15" x14ac:dyDescent="0.35">
      <c r="B25" s="20" t="s">
        <v>91</v>
      </c>
      <c r="H25" s="47" t="s">
        <v>93</v>
      </c>
    </row>
    <row r="26" spans="1:15" ht="15.5" x14ac:dyDescent="0.35">
      <c r="B26" s="13" t="s">
        <v>41</v>
      </c>
      <c r="F26" s="139">
        <v>1.5</v>
      </c>
      <c r="H26" s="13" t="s">
        <v>49</v>
      </c>
    </row>
    <row r="27" spans="1:15" x14ac:dyDescent="0.35">
      <c r="A27" s="52"/>
      <c r="B27" s="9"/>
      <c r="C27" s="9"/>
      <c r="D27" s="194" t="s">
        <v>40</v>
      </c>
      <c r="E27" s="194"/>
      <c r="F27" s="195"/>
      <c r="H27" s="60"/>
      <c r="I27" s="194" t="s">
        <v>54</v>
      </c>
      <c r="J27" s="194"/>
      <c r="K27" s="195"/>
    </row>
    <row r="28" spans="1:15" x14ac:dyDescent="0.35">
      <c r="A28" s="52"/>
      <c r="B28" s="10" t="s">
        <v>35</v>
      </c>
      <c r="C28" s="11" t="s">
        <v>36</v>
      </c>
      <c r="D28" s="11" t="s">
        <v>37</v>
      </c>
      <c r="E28" s="11" t="s">
        <v>38</v>
      </c>
      <c r="F28" s="27" t="s">
        <v>39</v>
      </c>
      <c r="H28" s="61" t="s">
        <v>50</v>
      </c>
      <c r="I28" s="11" t="s">
        <v>37</v>
      </c>
      <c r="J28" s="11" t="s">
        <v>38</v>
      </c>
      <c r="K28" s="27" t="s">
        <v>39</v>
      </c>
      <c r="M28" s="209" t="s">
        <v>398</v>
      </c>
      <c r="N28" s="210"/>
      <c r="O28" s="211"/>
    </row>
    <row r="29" spans="1:15" x14ac:dyDescent="0.35">
      <c r="A29" s="52"/>
      <c r="B29" s="34" t="s">
        <v>0</v>
      </c>
      <c r="C29" s="8">
        <v>125000</v>
      </c>
      <c r="D29" s="138">
        <f t="shared" ref="D29:F36" si="0">M29*$F$26</f>
        <v>15</v>
      </c>
      <c r="E29" s="15">
        <f t="shared" si="0"/>
        <v>7.5</v>
      </c>
      <c r="F29" s="29">
        <f t="shared" si="0"/>
        <v>24</v>
      </c>
      <c r="G29" s="7"/>
      <c r="H29" s="62" t="s">
        <v>51</v>
      </c>
      <c r="I29" s="15">
        <v>70</v>
      </c>
      <c r="J29" s="15">
        <v>20</v>
      </c>
      <c r="K29" s="29">
        <v>10</v>
      </c>
      <c r="M29" s="138">
        <v>10</v>
      </c>
      <c r="N29" s="15">
        <v>5</v>
      </c>
      <c r="O29" s="29">
        <v>16</v>
      </c>
    </row>
    <row r="30" spans="1:15" x14ac:dyDescent="0.35">
      <c r="A30" s="52"/>
      <c r="B30" s="35" t="s">
        <v>1</v>
      </c>
      <c r="C30" s="8">
        <v>130000</v>
      </c>
      <c r="D30" s="77">
        <f t="shared" si="0"/>
        <v>18</v>
      </c>
      <c r="E30" s="14">
        <f t="shared" si="0"/>
        <v>12</v>
      </c>
      <c r="F30" s="28">
        <f t="shared" si="0"/>
        <v>16.5</v>
      </c>
      <c r="H30" s="63" t="s">
        <v>52</v>
      </c>
      <c r="I30" s="14">
        <v>30</v>
      </c>
      <c r="J30" s="14">
        <v>15</v>
      </c>
      <c r="K30" s="28">
        <v>55</v>
      </c>
      <c r="M30" s="77">
        <v>12</v>
      </c>
      <c r="N30" s="14">
        <v>8</v>
      </c>
      <c r="O30" s="28">
        <v>11</v>
      </c>
    </row>
    <row r="31" spans="1:15" x14ac:dyDescent="0.35">
      <c r="A31" s="52"/>
      <c r="B31" s="35" t="s">
        <v>2</v>
      </c>
      <c r="C31" s="8">
        <v>140000</v>
      </c>
      <c r="D31" s="77">
        <f t="shared" si="0"/>
        <v>13.5</v>
      </c>
      <c r="E31" s="14">
        <f t="shared" si="0"/>
        <v>15</v>
      </c>
      <c r="F31" s="28">
        <f t="shared" si="0"/>
        <v>22.5</v>
      </c>
      <c r="H31" s="64" t="s">
        <v>53</v>
      </c>
      <c r="I31" s="2">
        <v>20</v>
      </c>
      <c r="J31" s="2">
        <v>50</v>
      </c>
      <c r="K31" s="4">
        <v>30</v>
      </c>
      <c r="M31" s="77">
        <v>9</v>
      </c>
      <c r="N31" s="14">
        <v>10</v>
      </c>
      <c r="O31" s="28">
        <v>15</v>
      </c>
    </row>
    <row r="32" spans="1:15" x14ac:dyDescent="0.35">
      <c r="A32" s="52"/>
      <c r="B32" s="35" t="s">
        <v>3</v>
      </c>
      <c r="C32" s="8">
        <v>160000</v>
      </c>
      <c r="D32" s="77">
        <f t="shared" si="0"/>
        <v>16.5</v>
      </c>
      <c r="E32" s="14">
        <f t="shared" si="0"/>
        <v>10.5</v>
      </c>
      <c r="F32" s="28">
        <f t="shared" si="0"/>
        <v>21</v>
      </c>
      <c r="I32" s="14"/>
      <c r="J32" s="14"/>
      <c r="K32" s="14"/>
      <c r="M32" s="77">
        <v>11</v>
      </c>
      <c r="N32" s="14">
        <v>7</v>
      </c>
      <c r="O32" s="28">
        <v>14</v>
      </c>
    </row>
    <row r="33" spans="1:18" x14ac:dyDescent="0.35">
      <c r="A33" s="52"/>
      <c r="B33" s="35" t="s">
        <v>4</v>
      </c>
      <c r="C33" s="8">
        <v>150000</v>
      </c>
      <c r="D33" s="77">
        <f t="shared" si="0"/>
        <v>12</v>
      </c>
      <c r="E33" s="14">
        <f t="shared" si="0"/>
        <v>21</v>
      </c>
      <c r="F33" s="28">
        <f t="shared" si="0"/>
        <v>15</v>
      </c>
      <c r="I33" s="14"/>
      <c r="J33" s="14"/>
      <c r="K33" s="14"/>
      <c r="M33" s="77">
        <v>8</v>
      </c>
      <c r="N33" s="14">
        <v>14</v>
      </c>
      <c r="O33" s="28">
        <v>10</v>
      </c>
    </row>
    <row r="34" spans="1:18" x14ac:dyDescent="0.35">
      <c r="A34" s="52"/>
      <c r="B34" s="35" t="s">
        <v>5</v>
      </c>
      <c r="C34" s="8">
        <v>170000</v>
      </c>
      <c r="D34" s="77">
        <f t="shared" si="0"/>
        <v>15</v>
      </c>
      <c r="E34" s="14">
        <f t="shared" si="0"/>
        <v>18</v>
      </c>
      <c r="F34" s="28">
        <f t="shared" si="0"/>
        <v>16.5</v>
      </c>
      <c r="I34" s="14"/>
      <c r="J34" s="14"/>
      <c r="K34" s="14"/>
      <c r="M34" s="77">
        <v>10</v>
      </c>
      <c r="N34" s="14">
        <v>12</v>
      </c>
      <c r="O34" s="28">
        <v>11</v>
      </c>
    </row>
    <row r="35" spans="1:18" x14ac:dyDescent="0.35">
      <c r="A35" s="52"/>
      <c r="B35" s="35" t="s">
        <v>6</v>
      </c>
      <c r="C35" s="8">
        <v>155000</v>
      </c>
      <c r="D35" s="77">
        <f t="shared" si="0"/>
        <v>19.5</v>
      </c>
      <c r="E35" s="14">
        <f t="shared" si="0"/>
        <v>18</v>
      </c>
      <c r="F35" s="28">
        <f t="shared" si="0"/>
        <v>13.5</v>
      </c>
      <c r="I35" s="14"/>
      <c r="J35" s="14"/>
      <c r="K35" s="14"/>
      <c r="M35" s="77">
        <v>13</v>
      </c>
      <c r="N35" s="14">
        <v>12</v>
      </c>
      <c r="O35" s="28">
        <v>9</v>
      </c>
    </row>
    <row r="36" spans="1:18" x14ac:dyDescent="0.35">
      <c r="A36" s="52"/>
      <c r="B36" s="36" t="s">
        <v>7</v>
      </c>
      <c r="C36" s="12">
        <v>115000</v>
      </c>
      <c r="D36" s="78">
        <f t="shared" si="0"/>
        <v>21</v>
      </c>
      <c r="E36" s="2">
        <f t="shared" si="0"/>
        <v>22.5</v>
      </c>
      <c r="F36" s="4">
        <f t="shared" si="0"/>
        <v>12</v>
      </c>
      <c r="M36" s="78">
        <v>14</v>
      </c>
      <c r="N36" s="2">
        <v>15</v>
      </c>
      <c r="O36" s="4">
        <v>8</v>
      </c>
    </row>
    <row r="37" spans="1:18" x14ac:dyDescent="0.35">
      <c r="D37" s="7"/>
      <c r="H37" s="50" t="s">
        <v>94</v>
      </c>
    </row>
    <row r="38" spans="1:18" ht="15.75" customHeight="1" x14ac:dyDescent="0.35">
      <c r="B38" s="46" t="s">
        <v>92</v>
      </c>
      <c r="H38" s="21" t="s">
        <v>77</v>
      </c>
      <c r="M38" s="150" t="s">
        <v>97</v>
      </c>
      <c r="N38" s="174"/>
      <c r="O38" s="174"/>
      <c r="P38" s="174"/>
      <c r="Q38" s="174"/>
      <c r="R38" s="151"/>
    </row>
    <row r="39" spans="1:18" ht="15.5" x14ac:dyDescent="0.35">
      <c r="B39" s="13" t="s">
        <v>42</v>
      </c>
      <c r="H39" s="59" t="s">
        <v>76</v>
      </c>
      <c r="I39" s="25" t="s">
        <v>37</v>
      </c>
      <c r="J39" s="25" t="s">
        <v>38</v>
      </c>
      <c r="K39" s="53" t="s">
        <v>39</v>
      </c>
      <c r="M39" s="152"/>
      <c r="N39" s="175"/>
      <c r="O39" s="175"/>
      <c r="P39" s="175"/>
      <c r="Q39" s="175"/>
      <c r="R39" s="153"/>
    </row>
    <row r="40" spans="1:18" x14ac:dyDescent="0.35">
      <c r="A40" s="52"/>
      <c r="B40" s="9"/>
      <c r="C40" s="9"/>
      <c r="D40" s="194" t="s">
        <v>48</v>
      </c>
      <c r="E40" s="194"/>
      <c r="F40" s="195"/>
      <c r="H40" s="56" t="s">
        <v>68</v>
      </c>
      <c r="I40" s="16">
        <f>(SUM($D85,$G85,$J85,$M85,$P85,$S85)*$I$29+SUM($E85,$H85,$K85,$N85,$Q85,$T85)*$I$30+SUM($F85,$I85,$L85,$O85,$R85,$U85)*$I$31)/100</f>
        <v>0</v>
      </c>
      <c r="J40" s="16">
        <f t="shared" ref="J40:J47" si="1">(SUM($D85,$G85,$J85,$M85,$P85,$S85)*$J$29+SUM($E85,$H85,$K85,$N85,$Q85,$T85)*$J$30+SUM($F85,$I85,$L85,$O85,$R85,$U85)*$J$31)/100</f>
        <v>0</v>
      </c>
      <c r="K40" s="54">
        <f t="shared" ref="K40:K47" si="2">(SUM($D85,$G85,$J85,$M85,$P85,$S85)*$K$29+SUM($E85,$H85,$K85,$N85,$Q85,$T85)*$K$30+SUM($F85,$I85,$L85,$O85,$R85,$U85)*$K$31)/100</f>
        <v>0</v>
      </c>
      <c r="M40" s="152"/>
      <c r="N40" s="175"/>
      <c r="O40" s="175"/>
      <c r="P40" s="175"/>
      <c r="Q40" s="175"/>
      <c r="R40" s="153"/>
    </row>
    <row r="41" spans="1:18" x14ac:dyDescent="0.35">
      <c r="A41" s="52"/>
      <c r="B41" s="10" t="s">
        <v>43</v>
      </c>
      <c r="C41" s="10" t="s">
        <v>44</v>
      </c>
      <c r="D41" s="11" t="s">
        <v>45</v>
      </c>
      <c r="E41" s="11" t="s">
        <v>46</v>
      </c>
      <c r="F41" s="27" t="s">
        <v>47</v>
      </c>
      <c r="H41" s="57" t="s">
        <v>69</v>
      </c>
      <c r="I41" s="16">
        <f t="shared" ref="I41:I47" si="3">(SUM($D86,$G86,$J86,$M86,$P86,$S86)*$I$29+SUM($E86,$H86,$K86,$N86,$Q86,$T86)*$I$30+SUM($F86,$I86,$L86,$O86,$R86,$U86)*$I$31)/100</f>
        <v>0</v>
      </c>
      <c r="J41" s="16">
        <f t="shared" si="1"/>
        <v>0</v>
      </c>
      <c r="K41" s="54">
        <f t="shared" si="2"/>
        <v>0</v>
      </c>
      <c r="M41" s="152"/>
      <c r="N41" s="175"/>
      <c r="O41" s="175"/>
      <c r="P41" s="175"/>
      <c r="Q41" s="175"/>
      <c r="R41" s="153"/>
    </row>
    <row r="42" spans="1:18" x14ac:dyDescent="0.35">
      <c r="A42" s="52"/>
      <c r="B42" s="30" t="s">
        <v>8</v>
      </c>
      <c r="C42" s="31" t="s">
        <v>15</v>
      </c>
      <c r="D42" s="14">
        <v>1300</v>
      </c>
      <c r="E42" s="14">
        <v>900</v>
      </c>
      <c r="F42" s="28">
        <v>1700</v>
      </c>
      <c r="H42" s="57" t="s">
        <v>70</v>
      </c>
      <c r="I42" s="16">
        <f t="shared" si="3"/>
        <v>4720</v>
      </c>
      <c r="J42" s="16">
        <f t="shared" si="1"/>
        <v>3705</v>
      </c>
      <c r="K42" s="54">
        <f t="shared" si="2"/>
        <v>3475.0000000000005</v>
      </c>
      <c r="M42" s="152"/>
      <c r="N42" s="175"/>
      <c r="O42" s="175"/>
      <c r="P42" s="175"/>
      <c r="Q42" s="175"/>
      <c r="R42" s="153"/>
    </row>
    <row r="43" spans="1:18" x14ac:dyDescent="0.35">
      <c r="A43" s="52"/>
      <c r="B43" s="23" t="s">
        <v>9</v>
      </c>
      <c r="C43" s="32" t="s">
        <v>16</v>
      </c>
      <c r="D43" s="14">
        <v>1400</v>
      </c>
      <c r="E43" s="14">
        <v>1100</v>
      </c>
      <c r="F43" s="28">
        <v>1700</v>
      </c>
      <c r="H43" s="57" t="s">
        <v>71</v>
      </c>
      <c r="I43" s="16">
        <f t="shared" si="3"/>
        <v>5860</v>
      </c>
      <c r="J43" s="16">
        <f t="shared" si="1"/>
        <v>4645</v>
      </c>
      <c r="K43" s="54">
        <f t="shared" si="2"/>
        <v>4295.0000000000009</v>
      </c>
      <c r="M43" s="152"/>
      <c r="N43" s="175"/>
      <c r="O43" s="175"/>
      <c r="P43" s="175"/>
      <c r="Q43" s="175"/>
      <c r="R43" s="153"/>
    </row>
    <row r="44" spans="1:18" x14ac:dyDescent="0.35">
      <c r="A44" s="52"/>
      <c r="B44" s="23" t="s">
        <v>10</v>
      </c>
      <c r="C44" s="32" t="s">
        <v>17</v>
      </c>
      <c r="D44" s="14">
        <v>1200</v>
      </c>
      <c r="E44" s="14">
        <v>800</v>
      </c>
      <c r="F44" s="28">
        <v>1800</v>
      </c>
      <c r="H44" s="57" t="s">
        <v>72</v>
      </c>
      <c r="I44" s="16">
        <f t="shared" si="3"/>
        <v>0</v>
      </c>
      <c r="J44" s="16">
        <f t="shared" si="1"/>
        <v>0</v>
      </c>
      <c r="K44" s="54">
        <f t="shared" si="2"/>
        <v>0</v>
      </c>
      <c r="M44" s="152"/>
      <c r="N44" s="175"/>
      <c r="O44" s="175"/>
      <c r="P44" s="175"/>
      <c r="Q44" s="175"/>
      <c r="R44" s="153"/>
    </row>
    <row r="45" spans="1:18" x14ac:dyDescent="0.35">
      <c r="A45" s="52"/>
      <c r="B45" s="23" t="s">
        <v>11</v>
      </c>
      <c r="C45" s="32" t="s">
        <v>18</v>
      </c>
      <c r="D45" s="14">
        <v>1900</v>
      </c>
      <c r="E45" s="14">
        <v>1200</v>
      </c>
      <c r="F45" s="28">
        <v>2200</v>
      </c>
      <c r="H45" s="57" t="s">
        <v>73</v>
      </c>
      <c r="I45" s="16">
        <f t="shared" si="3"/>
        <v>0</v>
      </c>
      <c r="J45" s="16">
        <f t="shared" si="1"/>
        <v>0</v>
      </c>
      <c r="K45" s="54">
        <f t="shared" si="2"/>
        <v>0</v>
      </c>
      <c r="M45" s="152"/>
      <c r="N45" s="175"/>
      <c r="O45" s="175"/>
      <c r="P45" s="175"/>
      <c r="Q45" s="175"/>
      <c r="R45" s="153"/>
    </row>
    <row r="46" spans="1:18" x14ac:dyDescent="0.35">
      <c r="A46" s="52"/>
      <c r="B46" s="23" t="s">
        <v>12</v>
      </c>
      <c r="C46" s="32" t="s">
        <v>19</v>
      </c>
      <c r="D46" s="14">
        <v>1900</v>
      </c>
      <c r="E46" s="14">
        <v>1400</v>
      </c>
      <c r="F46" s="28">
        <v>2300</v>
      </c>
      <c r="H46" s="57" t="s">
        <v>74</v>
      </c>
      <c r="I46" s="16">
        <f t="shared" si="3"/>
        <v>0</v>
      </c>
      <c r="J46" s="16">
        <f t="shared" si="1"/>
        <v>0</v>
      </c>
      <c r="K46" s="54">
        <f t="shared" si="2"/>
        <v>0</v>
      </c>
      <c r="M46" s="152"/>
      <c r="N46" s="175"/>
      <c r="O46" s="175"/>
      <c r="P46" s="175"/>
      <c r="Q46" s="175"/>
      <c r="R46" s="153"/>
    </row>
    <row r="47" spans="1:18" x14ac:dyDescent="0.35">
      <c r="A47" s="52"/>
      <c r="B47" s="24" t="s">
        <v>13</v>
      </c>
      <c r="C47" s="33" t="s">
        <v>20</v>
      </c>
      <c r="D47" s="2">
        <v>1500</v>
      </c>
      <c r="E47" s="2">
        <v>1000</v>
      </c>
      <c r="F47" s="4">
        <v>1400</v>
      </c>
      <c r="H47" s="58" t="s">
        <v>75</v>
      </c>
      <c r="I47" s="26">
        <f t="shared" si="3"/>
        <v>0</v>
      </c>
      <c r="J47" s="26">
        <f t="shared" si="1"/>
        <v>0</v>
      </c>
      <c r="K47" s="55">
        <f t="shared" si="2"/>
        <v>0</v>
      </c>
      <c r="M47" s="154"/>
      <c r="N47" s="176"/>
      <c r="O47" s="176"/>
      <c r="P47" s="176"/>
      <c r="Q47" s="176"/>
      <c r="R47" s="155"/>
    </row>
    <row r="48" spans="1:18" x14ac:dyDescent="0.35">
      <c r="H48" s="18"/>
    </row>
    <row r="50" spans="2:16" x14ac:dyDescent="0.35">
      <c r="B50" s="22" t="s">
        <v>95</v>
      </c>
      <c r="C50" s="22"/>
      <c r="D50" s="22"/>
      <c r="E50" s="22"/>
      <c r="J50" s="46" t="s">
        <v>96</v>
      </c>
    </row>
    <row r="51" spans="2:16" ht="15.5" x14ac:dyDescent="0.35">
      <c r="B51" s="129" t="s">
        <v>14</v>
      </c>
      <c r="C51" s="129"/>
      <c r="D51" s="129"/>
      <c r="E51" s="129"/>
      <c r="F51" s="129"/>
      <c r="G51" s="129"/>
      <c r="H51" s="129"/>
      <c r="J51" s="193" t="s">
        <v>79</v>
      </c>
      <c r="K51" s="193"/>
      <c r="L51" s="193"/>
      <c r="M51" s="193"/>
      <c r="N51" s="193"/>
      <c r="O51" s="193"/>
      <c r="P51" s="193"/>
    </row>
    <row r="52" spans="2:16" x14ac:dyDescent="0.35">
      <c r="B52" s="60"/>
      <c r="C52" s="39" t="s">
        <v>8</v>
      </c>
      <c r="D52" s="39" t="s">
        <v>9</v>
      </c>
      <c r="E52" s="39" t="s">
        <v>10</v>
      </c>
      <c r="F52" s="39" t="s">
        <v>11</v>
      </c>
      <c r="G52" s="39" t="s">
        <v>12</v>
      </c>
      <c r="H52" s="40" t="s">
        <v>13</v>
      </c>
      <c r="J52" s="84"/>
      <c r="K52" s="39" t="s">
        <v>8</v>
      </c>
      <c r="L52" s="39" t="s">
        <v>9</v>
      </c>
      <c r="M52" s="39" t="s">
        <v>10</v>
      </c>
      <c r="N52" s="39" t="s">
        <v>11</v>
      </c>
      <c r="O52" s="39" t="s">
        <v>12</v>
      </c>
      <c r="P52" s="40" t="s">
        <v>13</v>
      </c>
    </row>
    <row r="53" spans="2:16" x14ac:dyDescent="0.35">
      <c r="B53" s="66" t="s">
        <v>76</v>
      </c>
      <c r="C53" s="11" t="s">
        <v>15</v>
      </c>
      <c r="D53" s="11" t="s">
        <v>16</v>
      </c>
      <c r="E53" s="11" t="s">
        <v>17</v>
      </c>
      <c r="F53" s="11" t="s">
        <v>18</v>
      </c>
      <c r="G53" s="11" t="s">
        <v>19</v>
      </c>
      <c r="H53" s="27" t="s">
        <v>20</v>
      </c>
      <c r="J53" s="66" t="s">
        <v>76</v>
      </c>
      <c r="K53" s="11" t="s">
        <v>15</v>
      </c>
      <c r="L53" s="11" t="s">
        <v>16</v>
      </c>
      <c r="M53" s="11" t="s">
        <v>17</v>
      </c>
      <c r="N53" s="11" t="s">
        <v>18</v>
      </c>
      <c r="O53" s="11" t="s">
        <v>19</v>
      </c>
      <c r="P53" s="27" t="s">
        <v>20</v>
      </c>
    </row>
    <row r="54" spans="2:16" x14ac:dyDescent="0.35">
      <c r="B54" s="67" t="s">
        <v>0</v>
      </c>
      <c r="C54" s="14">
        <v>714.5</v>
      </c>
      <c r="D54" s="14">
        <v>600.70000000000005</v>
      </c>
      <c r="E54" s="14">
        <v>185.1</v>
      </c>
      <c r="F54" s="14">
        <v>172</v>
      </c>
      <c r="G54" s="14">
        <v>282.7</v>
      </c>
      <c r="H54" s="28">
        <v>235.6</v>
      </c>
      <c r="J54" s="6" t="s">
        <v>0</v>
      </c>
      <c r="K54" s="14">
        <f t="shared" ref="K54:P61" si="4">C54*$K$62</f>
        <v>107.175</v>
      </c>
      <c r="L54" s="14">
        <f t="shared" si="4"/>
        <v>90.105000000000004</v>
      </c>
      <c r="M54" s="14">
        <f t="shared" si="4"/>
        <v>27.764999999999997</v>
      </c>
      <c r="N54" s="14">
        <f t="shared" si="4"/>
        <v>25.8</v>
      </c>
      <c r="O54" s="14">
        <f t="shared" si="4"/>
        <v>42.404999999999994</v>
      </c>
      <c r="P54" s="28">
        <f t="shared" si="4"/>
        <v>35.339999999999996</v>
      </c>
    </row>
    <row r="55" spans="2:16" x14ac:dyDescent="0.35">
      <c r="B55" s="6" t="s">
        <v>1</v>
      </c>
      <c r="C55" s="14">
        <v>813.2</v>
      </c>
      <c r="D55" s="14">
        <v>911.8</v>
      </c>
      <c r="E55" s="14">
        <v>590.5</v>
      </c>
      <c r="F55" s="14">
        <v>338.3</v>
      </c>
      <c r="G55" s="14">
        <v>219.7</v>
      </c>
      <c r="H55" s="28">
        <v>700.5</v>
      </c>
      <c r="J55" s="6" t="s">
        <v>1</v>
      </c>
      <c r="K55" s="14">
        <f t="shared" si="4"/>
        <v>121.98</v>
      </c>
      <c r="L55" s="14">
        <f t="shared" si="4"/>
        <v>136.76999999999998</v>
      </c>
      <c r="M55" s="14">
        <f t="shared" si="4"/>
        <v>88.575000000000003</v>
      </c>
      <c r="N55" s="14">
        <f t="shared" si="4"/>
        <v>50.744999999999997</v>
      </c>
      <c r="O55" s="14">
        <f t="shared" si="4"/>
        <v>32.954999999999998</v>
      </c>
      <c r="P55" s="28">
        <f t="shared" si="4"/>
        <v>105.075</v>
      </c>
    </row>
    <row r="56" spans="2:16" x14ac:dyDescent="0.35">
      <c r="B56" s="6" t="s">
        <v>2</v>
      </c>
      <c r="C56" s="14">
        <v>774.4</v>
      </c>
      <c r="D56" s="14">
        <v>452.6</v>
      </c>
      <c r="E56" s="14">
        <v>111.8</v>
      </c>
      <c r="F56" s="14">
        <v>406.1</v>
      </c>
      <c r="G56" s="14">
        <v>483.5</v>
      </c>
      <c r="H56" s="28">
        <v>10</v>
      </c>
      <c r="J56" s="6" t="s">
        <v>2</v>
      </c>
      <c r="K56" s="14">
        <f t="shared" si="4"/>
        <v>116.16</v>
      </c>
      <c r="L56" s="14">
        <f t="shared" si="4"/>
        <v>67.89</v>
      </c>
      <c r="M56" s="14">
        <f t="shared" si="4"/>
        <v>16.77</v>
      </c>
      <c r="N56" s="14">
        <f t="shared" si="4"/>
        <v>60.914999999999999</v>
      </c>
      <c r="O56" s="14">
        <f t="shared" si="4"/>
        <v>72.524999999999991</v>
      </c>
      <c r="P56" s="28">
        <f t="shared" si="4"/>
        <v>1.5</v>
      </c>
    </row>
    <row r="57" spans="2:16" ht="15" customHeight="1" x14ac:dyDescent="0.35">
      <c r="B57" s="6" t="s">
        <v>3</v>
      </c>
      <c r="C57" s="14">
        <v>660.5</v>
      </c>
      <c r="D57" s="14">
        <v>759.1</v>
      </c>
      <c r="E57" s="14">
        <v>345.1</v>
      </c>
      <c r="F57" s="14">
        <v>115</v>
      </c>
      <c r="G57" s="14">
        <v>29.5</v>
      </c>
      <c r="H57" s="28">
        <v>455.1</v>
      </c>
      <c r="J57" s="6" t="s">
        <v>3</v>
      </c>
      <c r="K57" s="14">
        <f t="shared" si="4"/>
        <v>99.075000000000003</v>
      </c>
      <c r="L57" s="14">
        <f t="shared" si="4"/>
        <v>113.86499999999999</v>
      </c>
      <c r="M57" s="14">
        <f t="shared" si="4"/>
        <v>51.765000000000001</v>
      </c>
      <c r="N57" s="14">
        <f t="shared" si="4"/>
        <v>17.25</v>
      </c>
      <c r="O57" s="14">
        <f t="shared" si="4"/>
        <v>4.4249999999999998</v>
      </c>
      <c r="P57" s="28">
        <f t="shared" si="4"/>
        <v>68.265000000000001</v>
      </c>
    </row>
    <row r="58" spans="2:16" x14ac:dyDescent="0.35">
      <c r="B58" s="6" t="s">
        <v>4</v>
      </c>
      <c r="C58" s="14">
        <v>625.20000000000005</v>
      </c>
      <c r="D58" s="14">
        <v>64.400000000000006</v>
      </c>
      <c r="E58" s="14">
        <v>479.7</v>
      </c>
      <c r="F58" s="14">
        <v>832.4</v>
      </c>
      <c r="G58" s="14">
        <v>848.4</v>
      </c>
      <c r="H58" s="28">
        <v>514.1</v>
      </c>
      <c r="J58" s="6" t="s">
        <v>4</v>
      </c>
      <c r="K58" s="14">
        <f t="shared" si="4"/>
        <v>93.78</v>
      </c>
      <c r="L58" s="14">
        <f t="shared" si="4"/>
        <v>9.66</v>
      </c>
      <c r="M58" s="14">
        <f t="shared" si="4"/>
        <v>71.954999999999998</v>
      </c>
      <c r="N58" s="14">
        <f t="shared" si="4"/>
        <v>124.85999999999999</v>
      </c>
      <c r="O58" s="14">
        <f t="shared" si="4"/>
        <v>127.25999999999999</v>
      </c>
      <c r="P58" s="28">
        <f t="shared" si="4"/>
        <v>77.114999999999995</v>
      </c>
    </row>
    <row r="59" spans="2:16" x14ac:dyDescent="0.35">
      <c r="B59" s="6" t="s">
        <v>5</v>
      </c>
      <c r="C59" s="14">
        <v>518.6</v>
      </c>
      <c r="D59" s="14">
        <v>322.5</v>
      </c>
      <c r="E59" s="14">
        <v>144.9</v>
      </c>
      <c r="F59" s="14">
        <v>487.7</v>
      </c>
      <c r="G59" s="14">
        <v>464.7</v>
      </c>
      <c r="H59" s="28">
        <v>255.5</v>
      </c>
      <c r="J59" s="6" t="s">
        <v>5</v>
      </c>
      <c r="K59" s="14">
        <f t="shared" si="4"/>
        <v>77.790000000000006</v>
      </c>
      <c r="L59" s="14">
        <f t="shared" si="4"/>
        <v>48.375</v>
      </c>
      <c r="M59" s="14">
        <f t="shared" si="4"/>
        <v>21.734999999999999</v>
      </c>
      <c r="N59" s="14">
        <f t="shared" si="4"/>
        <v>73.155000000000001</v>
      </c>
      <c r="O59" s="14">
        <f t="shared" si="4"/>
        <v>69.704999999999998</v>
      </c>
      <c r="P59" s="28">
        <f t="shared" si="4"/>
        <v>38.324999999999996</v>
      </c>
    </row>
    <row r="60" spans="2:16" x14ac:dyDescent="0.35">
      <c r="B60" s="6" t="s">
        <v>6</v>
      </c>
      <c r="C60" s="14">
        <v>420.4</v>
      </c>
      <c r="D60" s="14">
        <v>575.6</v>
      </c>
      <c r="E60" s="14">
        <v>301.60000000000002</v>
      </c>
      <c r="F60" s="14">
        <v>331.8</v>
      </c>
      <c r="G60" s="14">
        <v>270.39999999999998</v>
      </c>
      <c r="H60" s="28">
        <v>411.5</v>
      </c>
      <c r="J60" s="6" t="s">
        <v>6</v>
      </c>
      <c r="K60" s="14">
        <f t="shared" si="4"/>
        <v>63.059999999999995</v>
      </c>
      <c r="L60" s="14">
        <f t="shared" si="4"/>
        <v>86.34</v>
      </c>
      <c r="M60" s="14">
        <f t="shared" si="4"/>
        <v>45.24</v>
      </c>
      <c r="N60" s="14">
        <f t="shared" si="4"/>
        <v>49.77</v>
      </c>
      <c r="O60" s="14">
        <f t="shared" si="4"/>
        <v>40.559999999999995</v>
      </c>
      <c r="P60" s="28">
        <f t="shared" si="4"/>
        <v>61.724999999999994</v>
      </c>
    </row>
    <row r="61" spans="2:16" x14ac:dyDescent="0.35">
      <c r="B61" s="38" t="s">
        <v>7</v>
      </c>
      <c r="C61" s="2">
        <v>302.10000000000002</v>
      </c>
      <c r="D61" s="2">
        <v>527.9</v>
      </c>
      <c r="E61" s="2">
        <v>421</v>
      </c>
      <c r="F61" s="2">
        <v>449</v>
      </c>
      <c r="G61" s="2">
        <v>387.5</v>
      </c>
      <c r="H61" s="4">
        <v>531</v>
      </c>
      <c r="J61" s="38" t="s">
        <v>7</v>
      </c>
      <c r="K61" s="2">
        <f t="shared" si="4"/>
        <v>45.315000000000005</v>
      </c>
      <c r="L61" s="2">
        <f t="shared" si="4"/>
        <v>79.184999999999988</v>
      </c>
      <c r="M61" s="2">
        <f t="shared" si="4"/>
        <v>63.15</v>
      </c>
      <c r="N61" s="2">
        <f t="shared" si="4"/>
        <v>67.349999999999994</v>
      </c>
      <c r="O61" s="2">
        <f t="shared" si="4"/>
        <v>58.125</v>
      </c>
      <c r="P61" s="4">
        <f t="shared" si="4"/>
        <v>79.649999999999991</v>
      </c>
    </row>
    <row r="62" spans="2:16" x14ac:dyDescent="0.35">
      <c r="B62" s="37" t="s">
        <v>78</v>
      </c>
      <c r="J62" s="48" t="s">
        <v>89</v>
      </c>
      <c r="K62" s="49">
        <v>0.15</v>
      </c>
    </row>
    <row r="64" spans="2:16" x14ac:dyDescent="0.35">
      <c r="B64" s="20" t="s">
        <v>96</v>
      </c>
    </row>
    <row r="65" spans="2:8" ht="15.5" x14ac:dyDescent="0.35">
      <c r="B65" s="129" t="s">
        <v>103</v>
      </c>
      <c r="D65" s="65"/>
      <c r="E65" s="65"/>
      <c r="F65" s="65"/>
      <c r="G65" s="65"/>
      <c r="H65" s="65"/>
    </row>
    <row r="66" spans="2:8" x14ac:dyDescent="0.35">
      <c r="B66" s="59"/>
      <c r="C66" s="25" t="s">
        <v>8</v>
      </c>
      <c r="D66" s="25" t="s">
        <v>9</v>
      </c>
      <c r="E66" s="25" t="s">
        <v>10</v>
      </c>
      <c r="F66" s="25" t="s">
        <v>11</v>
      </c>
      <c r="G66" s="25" t="s">
        <v>12</v>
      </c>
      <c r="H66" s="53" t="s">
        <v>13</v>
      </c>
    </row>
    <row r="67" spans="2:8" x14ac:dyDescent="0.35">
      <c r="B67" s="85" t="s">
        <v>0</v>
      </c>
      <c r="C67" s="14">
        <f t="shared" ref="C67:C74" si="5">SUM(D85:F85)</f>
        <v>0</v>
      </c>
      <c r="D67" s="14">
        <f t="shared" ref="D67:D74" si="6">SUM(G85:I85)</f>
        <v>0</v>
      </c>
      <c r="E67" s="14">
        <f t="shared" ref="E67:E74" si="7">SUM(J85:L85)</f>
        <v>0</v>
      </c>
      <c r="F67" s="14">
        <f t="shared" ref="F67:F74" si="8">SUM(M85:O85)</f>
        <v>0</v>
      </c>
      <c r="G67" s="14">
        <f t="shared" ref="G67:G74" si="9">SUM(P85:R85)</f>
        <v>0</v>
      </c>
      <c r="H67" s="28">
        <f t="shared" ref="H67:H74" si="10">SUM(S85:U85)</f>
        <v>0</v>
      </c>
    </row>
    <row r="68" spans="2:8" x14ac:dyDescent="0.35">
      <c r="B68" s="86" t="s">
        <v>1</v>
      </c>
      <c r="C68" s="14">
        <f t="shared" si="5"/>
        <v>0</v>
      </c>
      <c r="D68" s="14">
        <f t="shared" si="6"/>
        <v>0</v>
      </c>
      <c r="E68" s="14">
        <f t="shared" si="7"/>
        <v>0</v>
      </c>
      <c r="F68" s="14">
        <f t="shared" si="8"/>
        <v>0</v>
      </c>
      <c r="G68" s="14">
        <f t="shared" si="9"/>
        <v>0</v>
      </c>
      <c r="H68" s="28">
        <f t="shared" si="10"/>
        <v>0</v>
      </c>
    </row>
    <row r="69" spans="2:8" x14ac:dyDescent="0.35">
      <c r="B69" s="86" t="s">
        <v>2</v>
      </c>
      <c r="C69" s="14">
        <f t="shared" si="5"/>
        <v>0</v>
      </c>
      <c r="D69" s="14">
        <f t="shared" si="6"/>
        <v>4200.0000000000009</v>
      </c>
      <c r="E69" s="14">
        <f t="shared" si="7"/>
        <v>3800</v>
      </c>
      <c r="F69" s="14">
        <f t="shared" si="8"/>
        <v>0</v>
      </c>
      <c r="G69" s="14">
        <f t="shared" si="9"/>
        <v>0</v>
      </c>
      <c r="H69" s="28">
        <f t="shared" si="10"/>
        <v>3900</v>
      </c>
    </row>
    <row r="70" spans="2:8" x14ac:dyDescent="0.35">
      <c r="B70" s="86" t="s">
        <v>3</v>
      </c>
      <c r="C70" s="14">
        <f t="shared" si="5"/>
        <v>3900.0000000000009</v>
      </c>
      <c r="D70" s="14">
        <f t="shared" si="6"/>
        <v>0</v>
      </c>
      <c r="E70" s="14">
        <f t="shared" si="7"/>
        <v>0</v>
      </c>
      <c r="F70" s="14">
        <f t="shared" si="8"/>
        <v>5300</v>
      </c>
      <c r="G70" s="14">
        <f t="shared" si="9"/>
        <v>5600</v>
      </c>
      <c r="H70" s="28">
        <f t="shared" si="10"/>
        <v>0</v>
      </c>
    </row>
    <row r="71" spans="2:8" x14ac:dyDescent="0.35">
      <c r="B71" s="86" t="s">
        <v>4</v>
      </c>
      <c r="C71" s="14">
        <f t="shared" si="5"/>
        <v>0</v>
      </c>
      <c r="D71" s="14">
        <f>SUM(G89:I89)</f>
        <v>0</v>
      </c>
      <c r="E71" s="14">
        <f t="shared" si="7"/>
        <v>0</v>
      </c>
      <c r="F71" s="14">
        <f t="shared" si="8"/>
        <v>0</v>
      </c>
      <c r="G71" s="14">
        <f t="shared" si="9"/>
        <v>0</v>
      </c>
      <c r="H71" s="28">
        <f t="shared" si="10"/>
        <v>0</v>
      </c>
    </row>
    <row r="72" spans="2:8" x14ac:dyDescent="0.35">
      <c r="B72" s="86" t="s">
        <v>5</v>
      </c>
      <c r="C72" s="14">
        <f t="shared" si="5"/>
        <v>0</v>
      </c>
      <c r="D72" s="14">
        <f t="shared" si="6"/>
        <v>0</v>
      </c>
      <c r="E72" s="14">
        <f t="shared" si="7"/>
        <v>0</v>
      </c>
      <c r="F72" s="14">
        <f t="shared" si="8"/>
        <v>0</v>
      </c>
      <c r="G72" s="14">
        <f t="shared" si="9"/>
        <v>0</v>
      </c>
      <c r="H72" s="28">
        <f t="shared" si="10"/>
        <v>0</v>
      </c>
    </row>
    <row r="73" spans="2:8" x14ac:dyDescent="0.35">
      <c r="B73" s="86" t="s">
        <v>6</v>
      </c>
      <c r="C73" s="14">
        <f t="shared" si="5"/>
        <v>0</v>
      </c>
      <c r="D73" s="14">
        <f t="shared" si="6"/>
        <v>0</v>
      </c>
      <c r="E73" s="14">
        <f t="shared" si="7"/>
        <v>0</v>
      </c>
      <c r="F73" s="14">
        <f t="shared" si="8"/>
        <v>0</v>
      </c>
      <c r="G73" s="14">
        <f t="shared" si="9"/>
        <v>0</v>
      </c>
      <c r="H73" s="28">
        <f t="shared" si="10"/>
        <v>0</v>
      </c>
    </row>
    <row r="74" spans="2:8" x14ac:dyDescent="0.35">
      <c r="B74" s="87" t="s">
        <v>7</v>
      </c>
      <c r="C74" s="2">
        <f t="shared" si="5"/>
        <v>0</v>
      </c>
      <c r="D74" s="2">
        <f t="shared" si="6"/>
        <v>0</v>
      </c>
      <c r="E74" s="2">
        <f t="shared" si="7"/>
        <v>0</v>
      </c>
      <c r="F74" s="2">
        <f t="shared" si="8"/>
        <v>0</v>
      </c>
      <c r="G74" s="2">
        <f t="shared" si="9"/>
        <v>0</v>
      </c>
      <c r="H74" s="4">
        <f t="shared" si="10"/>
        <v>0</v>
      </c>
    </row>
    <row r="80" spans="2:8" x14ac:dyDescent="0.35">
      <c r="B80" s="68" t="s">
        <v>98</v>
      </c>
    </row>
    <row r="81" spans="2:21" x14ac:dyDescent="0.35">
      <c r="B81" s="17" t="s">
        <v>121</v>
      </c>
    </row>
    <row r="82" spans="2:21" x14ac:dyDescent="0.35">
      <c r="B82" s="17" t="s">
        <v>122</v>
      </c>
    </row>
    <row r="83" spans="2:21" x14ac:dyDescent="0.35">
      <c r="B83" s="196" t="s">
        <v>99</v>
      </c>
      <c r="C83" s="197"/>
      <c r="D83" s="156" t="s">
        <v>80</v>
      </c>
      <c r="E83" s="157"/>
      <c r="F83" s="158"/>
      <c r="G83" s="159" t="s">
        <v>81</v>
      </c>
      <c r="H83" s="160"/>
      <c r="I83" s="161"/>
      <c r="J83" s="163" t="s">
        <v>82</v>
      </c>
      <c r="K83" s="163"/>
      <c r="L83" s="163"/>
      <c r="M83" s="171" t="s">
        <v>83</v>
      </c>
      <c r="N83" s="172"/>
      <c r="O83" s="173"/>
      <c r="P83" s="165" t="s">
        <v>84</v>
      </c>
      <c r="Q83" s="166"/>
      <c r="R83" s="166"/>
      <c r="S83" s="168" t="s">
        <v>85</v>
      </c>
      <c r="T83" s="169"/>
      <c r="U83" s="170"/>
    </row>
    <row r="84" spans="2:21" ht="15" thickBot="1" x14ac:dyDescent="0.4">
      <c r="B84" s="198"/>
      <c r="C84" s="199"/>
      <c r="D84" s="89" t="s">
        <v>45</v>
      </c>
      <c r="E84" s="90" t="s">
        <v>100</v>
      </c>
      <c r="F84" s="91" t="s">
        <v>101</v>
      </c>
      <c r="G84" s="92" t="s">
        <v>45</v>
      </c>
      <c r="H84" s="93" t="s">
        <v>100</v>
      </c>
      <c r="I84" s="94" t="s">
        <v>101</v>
      </c>
      <c r="J84" s="95" t="s">
        <v>45</v>
      </c>
      <c r="K84" s="95" t="s">
        <v>100</v>
      </c>
      <c r="L84" s="95" t="s">
        <v>101</v>
      </c>
      <c r="M84" s="96" t="s">
        <v>45</v>
      </c>
      <c r="N84" s="97" t="s">
        <v>100</v>
      </c>
      <c r="O84" s="98" t="s">
        <v>101</v>
      </c>
      <c r="P84" s="99" t="s">
        <v>45</v>
      </c>
      <c r="Q84" s="99" t="s">
        <v>100</v>
      </c>
      <c r="R84" s="99" t="s">
        <v>101</v>
      </c>
      <c r="S84" s="100" t="s">
        <v>45</v>
      </c>
      <c r="T84" s="101" t="s">
        <v>100</v>
      </c>
      <c r="U84" s="102" t="s">
        <v>101</v>
      </c>
    </row>
    <row r="85" spans="2:21" x14ac:dyDescent="0.35">
      <c r="B85" s="81">
        <v>1</v>
      </c>
      <c r="C85" s="5" t="s">
        <v>0</v>
      </c>
      <c r="D85" s="75">
        <v>0</v>
      </c>
      <c r="E85" s="69">
        <v>0</v>
      </c>
      <c r="F85" s="103">
        <v>0</v>
      </c>
      <c r="G85" s="104">
        <v>0</v>
      </c>
      <c r="H85" s="69">
        <v>0</v>
      </c>
      <c r="I85" s="103">
        <v>0</v>
      </c>
      <c r="J85" s="69">
        <v>0</v>
      </c>
      <c r="K85" s="69">
        <v>0</v>
      </c>
      <c r="L85" s="69">
        <v>0</v>
      </c>
      <c r="M85" s="104">
        <v>0</v>
      </c>
      <c r="N85" s="69">
        <v>0</v>
      </c>
      <c r="O85" s="103">
        <v>0</v>
      </c>
      <c r="P85" s="69">
        <v>0</v>
      </c>
      <c r="Q85" s="69">
        <v>0</v>
      </c>
      <c r="R85" s="69">
        <v>0</v>
      </c>
      <c r="S85" s="104">
        <v>0</v>
      </c>
      <c r="T85" s="69">
        <v>0</v>
      </c>
      <c r="U85" s="76">
        <v>0</v>
      </c>
    </row>
    <row r="86" spans="2:21" x14ac:dyDescent="0.35">
      <c r="B86" s="81">
        <v>2</v>
      </c>
      <c r="C86" s="5" t="s">
        <v>1</v>
      </c>
      <c r="D86" s="71">
        <v>0</v>
      </c>
      <c r="E86" s="14">
        <v>0</v>
      </c>
      <c r="F86" s="28">
        <v>0</v>
      </c>
      <c r="G86" s="77">
        <v>0</v>
      </c>
      <c r="H86" s="14">
        <v>0</v>
      </c>
      <c r="I86" s="28">
        <v>0</v>
      </c>
      <c r="J86" s="14">
        <v>0</v>
      </c>
      <c r="K86" s="14">
        <v>0</v>
      </c>
      <c r="L86" s="14">
        <v>0</v>
      </c>
      <c r="M86" s="77">
        <v>0</v>
      </c>
      <c r="N86" s="14">
        <v>0</v>
      </c>
      <c r="O86" s="28">
        <v>0</v>
      </c>
      <c r="P86" s="14">
        <v>0</v>
      </c>
      <c r="Q86" s="14">
        <v>0</v>
      </c>
      <c r="R86" s="14">
        <v>0</v>
      </c>
      <c r="S86" s="77">
        <v>0</v>
      </c>
      <c r="T86" s="14">
        <v>0</v>
      </c>
      <c r="U86" s="70">
        <v>0</v>
      </c>
    </row>
    <row r="87" spans="2:21" x14ac:dyDescent="0.35">
      <c r="B87" s="81">
        <v>3</v>
      </c>
      <c r="C87" s="5" t="s">
        <v>2</v>
      </c>
      <c r="D87" s="71">
        <v>0</v>
      </c>
      <c r="E87" s="14">
        <v>0</v>
      </c>
      <c r="F87" s="28">
        <v>0</v>
      </c>
      <c r="G87" s="77">
        <v>1400</v>
      </c>
      <c r="H87" s="14">
        <v>1100.0000000000009</v>
      </c>
      <c r="I87" s="28">
        <v>1700</v>
      </c>
      <c r="J87" s="14">
        <v>1200</v>
      </c>
      <c r="K87" s="14">
        <v>800</v>
      </c>
      <c r="L87" s="14">
        <v>1800</v>
      </c>
      <c r="M87" s="77">
        <v>0</v>
      </c>
      <c r="N87" s="14">
        <v>0</v>
      </c>
      <c r="O87" s="28">
        <v>0</v>
      </c>
      <c r="P87" s="14">
        <v>0</v>
      </c>
      <c r="Q87" s="14">
        <v>0</v>
      </c>
      <c r="R87" s="14">
        <v>0</v>
      </c>
      <c r="S87" s="77">
        <v>1500</v>
      </c>
      <c r="T87" s="14">
        <v>1000</v>
      </c>
      <c r="U87" s="70">
        <v>1400</v>
      </c>
    </row>
    <row r="88" spans="2:21" x14ac:dyDescent="0.35">
      <c r="B88" s="81">
        <v>4</v>
      </c>
      <c r="C88" s="5" t="s">
        <v>3</v>
      </c>
      <c r="D88" s="71">
        <v>1300</v>
      </c>
      <c r="E88" s="14">
        <v>900.00000000000091</v>
      </c>
      <c r="F88" s="28">
        <v>1700</v>
      </c>
      <c r="G88" s="77">
        <v>0</v>
      </c>
      <c r="H88" s="14">
        <v>0</v>
      </c>
      <c r="I88" s="28">
        <v>0</v>
      </c>
      <c r="J88" s="14">
        <v>0</v>
      </c>
      <c r="K88" s="14">
        <v>0</v>
      </c>
      <c r="L88" s="14">
        <v>0</v>
      </c>
      <c r="M88" s="77">
        <v>1900</v>
      </c>
      <c r="N88" s="14">
        <v>1200</v>
      </c>
      <c r="O88" s="28">
        <v>2200</v>
      </c>
      <c r="P88" s="14">
        <v>1900</v>
      </c>
      <c r="Q88" s="14">
        <v>1400</v>
      </c>
      <c r="R88" s="14">
        <v>2300</v>
      </c>
      <c r="S88" s="77">
        <v>0</v>
      </c>
      <c r="T88" s="14">
        <v>0</v>
      </c>
      <c r="U88" s="70">
        <v>0</v>
      </c>
    </row>
    <row r="89" spans="2:21" x14ac:dyDescent="0.35">
      <c r="B89" s="81">
        <v>5</v>
      </c>
      <c r="C89" s="5" t="s">
        <v>4</v>
      </c>
      <c r="D89" s="71">
        <v>0</v>
      </c>
      <c r="E89" s="14">
        <v>0</v>
      </c>
      <c r="F89" s="28">
        <v>0</v>
      </c>
      <c r="G89" s="77">
        <v>0</v>
      </c>
      <c r="H89" s="130">
        <v>0</v>
      </c>
      <c r="I89" s="28">
        <v>0</v>
      </c>
      <c r="J89" s="14">
        <v>0</v>
      </c>
      <c r="K89" s="14">
        <v>0</v>
      </c>
      <c r="L89" s="14">
        <v>0</v>
      </c>
      <c r="M89" s="77">
        <v>0</v>
      </c>
      <c r="N89" s="14">
        <v>0</v>
      </c>
      <c r="O89" s="28">
        <v>0</v>
      </c>
      <c r="P89" s="14">
        <v>0</v>
      </c>
      <c r="Q89" s="14">
        <v>0</v>
      </c>
      <c r="R89" s="14">
        <v>0</v>
      </c>
      <c r="S89" s="77">
        <v>0</v>
      </c>
      <c r="T89" s="14">
        <v>0</v>
      </c>
      <c r="U89" s="70">
        <v>0</v>
      </c>
    </row>
    <row r="90" spans="2:21" x14ac:dyDescent="0.35">
      <c r="B90" s="81">
        <v>6</v>
      </c>
      <c r="C90" s="5" t="s">
        <v>5</v>
      </c>
      <c r="D90" s="71">
        <v>0</v>
      </c>
      <c r="E90" s="14">
        <v>0</v>
      </c>
      <c r="F90" s="28">
        <v>0</v>
      </c>
      <c r="G90" s="77">
        <v>0</v>
      </c>
      <c r="H90" s="14">
        <v>0</v>
      </c>
      <c r="I90" s="28">
        <v>0</v>
      </c>
      <c r="J90" s="14">
        <v>0</v>
      </c>
      <c r="K90" s="14">
        <v>0</v>
      </c>
      <c r="L90" s="14">
        <v>0</v>
      </c>
      <c r="M90" s="77">
        <v>0</v>
      </c>
      <c r="N90" s="14">
        <v>0</v>
      </c>
      <c r="O90" s="28">
        <v>0</v>
      </c>
      <c r="P90" s="14">
        <v>0</v>
      </c>
      <c r="Q90" s="14">
        <v>0</v>
      </c>
      <c r="R90" s="14">
        <v>0</v>
      </c>
      <c r="S90" s="77">
        <v>0</v>
      </c>
      <c r="T90" s="14">
        <v>0</v>
      </c>
      <c r="U90" s="70">
        <v>0</v>
      </c>
    </row>
    <row r="91" spans="2:21" x14ac:dyDescent="0.35">
      <c r="B91" s="81">
        <v>7</v>
      </c>
      <c r="C91" s="5" t="s">
        <v>6</v>
      </c>
      <c r="D91" s="71">
        <v>0</v>
      </c>
      <c r="E91" s="14">
        <v>0</v>
      </c>
      <c r="F91" s="28">
        <v>0</v>
      </c>
      <c r="G91" s="77">
        <v>0</v>
      </c>
      <c r="H91" s="14">
        <v>0</v>
      </c>
      <c r="I91" s="28">
        <v>0</v>
      </c>
      <c r="J91" s="14">
        <v>0</v>
      </c>
      <c r="K91" s="14">
        <v>0</v>
      </c>
      <c r="L91" s="14">
        <v>0</v>
      </c>
      <c r="M91" s="77">
        <v>0</v>
      </c>
      <c r="N91" s="14">
        <v>0</v>
      </c>
      <c r="O91" s="28">
        <v>0</v>
      </c>
      <c r="P91" s="14">
        <v>0</v>
      </c>
      <c r="Q91" s="14">
        <v>0</v>
      </c>
      <c r="R91" s="14">
        <v>0</v>
      </c>
      <c r="S91" s="77">
        <v>0</v>
      </c>
      <c r="T91" s="14">
        <v>0</v>
      </c>
      <c r="U91" s="70">
        <v>0</v>
      </c>
    </row>
    <row r="92" spans="2:21" ht="15" thickBot="1" x14ac:dyDescent="0.4">
      <c r="B92" s="82">
        <v>8</v>
      </c>
      <c r="C92" s="88" t="s">
        <v>7</v>
      </c>
      <c r="D92" s="72">
        <v>0</v>
      </c>
      <c r="E92" s="73">
        <v>0</v>
      </c>
      <c r="F92" s="80">
        <v>0</v>
      </c>
      <c r="G92" s="79">
        <v>0</v>
      </c>
      <c r="H92" s="73">
        <v>0</v>
      </c>
      <c r="I92" s="80">
        <v>0</v>
      </c>
      <c r="J92" s="73">
        <v>0</v>
      </c>
      <c r="K92" s="73">
        <v>0</v>
      </c>
      <c r="L92" s="73">
        <v>0</v>
      </c>
      <c r="M92" s="79">
        <v>0</v>
      </c>
      <c r="N92" s="73">
        <v>0</v>
      </c>
      <c r="O92" s="80">
        <v>0</v>
      </c>
      <c r="P92" s="73">
        <v>0</v>
      </c>
      <c r="Q92" s="73">
        <v>0</v>
      </c>
      <c r="R92" s="73">
        <v>0</v>
      </c>
      <c r="S92" s="79">
        <v>0</v>
      </c>
      <c r="T92" s="73">
        <v>0</v>
      </c>
      <c r="U92" s="74">
        <v>0</v>
      </c>
    </row>
    <row r="94" spans="2:21" x14ac:dyDescent="0.35">
      <c r="B94" s="83" t="s">
        <v>104</v>
      </c>
    </row>
    <row r="95" spans="2:21" x14ac:dyDescent="0.35">
      <c r="B95" s="19" t="s">
        <v>27</v>
      </c>
      <c r="C95" s="65">
        <v>0</v>
      </c>
      <c r="D95" s="20" t="s">
        <v>60</v>
      </c>
    </row>
    <row r="96" spans="2:21" x14ac:dyDescent="0.35">
      <c r="B96" s="19" t="s">
        <v>28</v>
      </c>
      <c r="C96" s="65">
        <v>0</v>
      </c>
      <c r="D96" s="20" t="s">
        <v>61</v>
      </c>
    </row>
    <row r="97" spans="2:4" x14ac:dyDescent="0.35">
      <c r="B97" s="19" t="s">
        <v>29</v>
      </c>
      <c r="C97" s="65">
        <v>1</v>
      </c>
      <c r="D97" s="20" t="s">
        <v>62</v>
      </c>
    </row>
    <row r="98" spans="2:4" x14ac:dyDescent="0.35">
      <c r="B98" s="19" t="s">
        <v>30</v>
      </c>
      <c r="C98" s="65">
        <v>1</v>
      </c>
      <c r="D98" s="20" t="s">
        <v>90</v>
      </c>
    </row>
    <row r="99" spans="2:4" x14ac:dyDescent="0.35">
      <c r="B99" s="19" t="s">
        <v>31</v>
      </c>
      <c r="C99" s="65">
        <v>0</v>
      </c>
      <c r="D99" s="20" t="s">
        <v>63</v>
      </c>
    </row>
    <row r="100" spans="2:4" x14ac:dyDescent="0.35">
      <c r="B100" s="19" t="s">
        <v>32</v>
      </c>
      <c r="C100" s="65">
        <v>0</v>
      </c>
      <c r="D100" s="20" t="s">
        <v>64</v>
      </c>
    </row>
    <row r="101" spans="2:4" x14ac:dyDescent="0.35">
      <c r="B101" s="19" t="s">
        <v>33</v>
      </c>
      <c r="C101" s="65">
        <v>0</v>
      </c>
      <c r="D101" s="20" t="s">
        <v>65</v>
      </c>
    </row>
    <row r="102" spans="2:4" x14ac:dyDescent="0.35">
      <c r="B102" s="19" t="s">
        <v>34</v>
      </c>
      <c r="C102" s="65">
        <v>0</v>
      </c>
      <c r="D102" s="20" t="s">
        <v>66</v>
      </c>
    </row>
    <row r="104" spans="2:4" x14ac:dyDescent="0.35">
      <c r="B104" s="20" t="s">
        <v>67</v>
      </c>
    </row>
    <row r="105" spans="2:4" x14ac:dyDescent="0.35">
      <c r="B105" s="16" t="s">
        <v>22</v>
      </c>
      <c r="C105" s="42">
        <v>1</v>
      </c>
      <c r="D105" s="20" t="s">
        <v>55</v>
      </c>
    </row>
    <row r="106" spans="2:4" x14ac:dyDescent="0.35">
      <c r="B106" s="19" t="s">
        <v>23</v>
      </c>
      <c r="C106" s="42">
        <v>1</v>
      </c>
      <c r="D106" s="20" t="s">
        <v>56</v>
      </c>
    </row>
    <row r="107" spans="2:4" x14ac:dyDescent="0.35">
      <c r="B107" s="19" t="s">
        <v>24</v>
      </c>
      <c r="C107" s="42">
        <v>0</v>
      </c>
      <c r="D107" s="20" t="s">
        <v>57</v>
      </c>
    </row>
    <row r="108" spans="2:4" x14ac:dyDescent="0.35">
      <c r="B108" s="19" t="s">
        <v>25</v>
      </c>
      <c r="C108" s="42">
        <v>0</v>
      </c>
      <c r="D108" s="20" t="s">
        <v>58</v>
      </c>
    </row>
    <row r="109" spans="2:4" x14ac:dyDescent="0.35">
      <c r="B109" s="19" t="s">
        <v>26</v>
      </c>
      <c r="C109" s="42">
        <v>0</v>
      </c>
      <c r="D109" s="20" t="s">
        <v>59</v>
      </c>
    </row>
    <row r="110" spans="2:4" x14ac:dyDescent="0.35">
      <c r="B110" s="19"/>
      <c r="C110" s="42"/>
    </row>
    <row r="113" spans="2:14" ht="15" thickBot="1" x14ac:dyDescent="0.4"/>
    <row r="114" spans="2:14" ht="15.75" customHeight="1" thickBot="1" x14ac:dyDescent="0.4">
      <c r="B114" s="177" t="s">
        <v>105</v>
      </c>
      <c r="C114" s="178"/>
      <c r="D114" s="178"/>
      <c r="E114" s="107">
        <f>E115+E116+E117</f>
        <v>1590451.5000000002</v>
      </c>
      <c r="G114" s="183" t="s">
        <v>109</v>
      </c>
      <c r="H114" s="184"/>
      <c r="I114" s="184"/>
      <c r="J114" s="184"/>
      <c r="K114" s="184"/>
      <c r="L114" s="184"/>
      <c r="M114" s="184"/>
      <c r="N114" s="185"/>
    </row>
    <row r="115" spans="2:14" x14ac:dyDescent="0.35">
      <c r="B115" s="179" t="s">
        <v>106</v>
      </c>
      <c r="C115" s="180"/>
      <c r="D115" s="180"/>
      <c r="E115" s="105">
        <f>SUMPRODUCT(C29:C36,C95:C102)</f>
        <v>300000</v>
      </c>
      <c r="G115" s="186"/>
      <c r="H115" s="187"/>
      <c r="I115" s="187"/>
      <c r="J115" s="187"/>
      <c r="K115" s="187"/>
      <c r="L115" s="187"/>
      <c r="M115" s="187"/>
      <c r="N115" s="188"/>
    </row>
    <row r="116" spans="2:14" x14ac:dyDescent="0.35">
      <c r="B116" s="179" t="s">
        <v>107</v>
      </c>
      <c r="C116" s="180"/>
      <c r="D116" s="180"/>
      <c r="E116" s="105">
        <f>SUMPRODUCT(D29:F36,I40:K47)</f>
        <v>433140</v>
      </c>
      <c r="F116" s="43"/>
      <c r="G116" s="186"/>
      <c r="H116" s="187"/>
      <c r="I116" s="187"/>
      <c r="J116" s="187"/>
      <c r="K116" s="187"/>
      <c r="L116" s="187"/>
      <c r="M116" s="187"/>
      <c r="N116" s="188"/>
    </row>
    <row r="117" spans="2:14" x14ac:dyDescent="0.35">
      <c r="B117" s="181" t="s">
        <v>108</v>
      </c>
      <c r="C117" s="182"/>
      <c r="D117" s="182"/>
      <c r="E117" s="106">
        <f>SUMPRODUCT(C67:H74,K54:P61)</f>
        <v>857311.50000000023</v>
      </c>
      <c r="G117" s="186"/>
      <c r="H117" s="187"/>
      <c r="I117" s="187"/>
      <c r="J117" s="187"/>
      <c r="K117" s="187"/>
      <c r="L117" s="187"/>
      <c r="M117" s="187"/>
      <c r="N117" s="188"/>
    </row>
    <row r="118" spans="2:14" x14ac:dyDescent="0.35">
      <c r="G118" s="186"/>
      <c r="H118" s="187"/>
      <c r="I118" s="187"/>
      <c r="J118" s="187"/>
      <c r="K118" s="187"/>
      <c r="L118" s="187"/>
      <c r="M118" s="187"/>
      <c r="N118" s="188"/>
    </row>
    <row r="119" spans="2:14" ht="15" thickBot="1" x14ac:dyDescent="0.4">
      <c r="G119" s="189"/>
      <c r="H119" s="190"/>
      <c r="I119" s="190"/>
      <c r="J119" s="190"/>
      <c r="K119" s="190"/>
      <c r="L119" s="190"/>
      <c r="M119" s="190"/>
      <c r="N119" s="191"/>
    </row>
    <row r="121" spans="2:14" x14ac:dyDescent="0.35">
      <c r="B121" s="83" t="s">
        <v>110</v>
      </c>
      <c r="H121" s="83" t="s">
        <v>112</v>
      </c>
    </row>
    <row r="122" spans="2:14" x14ac:dyDescent="0.35">
      <c r="B122" s="65">
        <f t="shared" ref="B122:B129" si="11">SUM(C67:H67)</f>
        <v>0</v>
      </c>
      <c r="C122" s="127" t="s">
        <v>117</v>
      </c>
      <c r="D122" s="65">
        <v>20000</v>
      </c>
      <c r="H122" s="19" t="s">
        <v>27</v>
      </c>
      <c r="I122" s="65" t="s">
        <v>113</v>
      </c>
      <c r="K122" s="16" t="s">
        <v>22</v>
      </c>
      <c r="L122" s="65" t="s">
        <v>113</v>
      </c>
    </row>
    <row r="123" spans="2:14" x14ac:dyDescent="0.35">
      <c r="B123" s="65">
        <f t="shared" si="11"/>
        <v>0</v>
      </c>
      <c r="C123" s="127" t="s">
        <v>117</v>
      </c>
      <c r="D123" s="65">
        <v>20000</v>
      </c>
      <c r="H123" s="19" t="s">
        <v>28</v>
      </c>
      <c r="I123" s="65" t="s">
        <v>113</v>
      </c>
      <c r="K123" s="19" t="s">
        <v>23</v>
      </c>
      <c r="L123" s="65" t="s">
        <v>113</v>
      </c>
    </row>
    <row r="124" spans="2:14" x14ac:dyDescent="0.35">
      <c r="B124" s="65">
        <f t="shared" si="11"/>
        <v>11900</v>
      </c>
      <c r="C124" s="127" t="s">
        <v>117</v>
      </c>
      <c r="D124" s="65">
        <v>20000</v>
      </c>
      <c r="H124" s="19" t="s">
        <v>29</v>
      </c>
      <c r="I124" s="65" t="s">
        <v>113</v>
      </c>
      <c r="K124" s="19" t="s">
        <v>24</v>
      </c>
      <c r="L124" s="65" t="s">
        <v>113</v>
      </c>
    </row>
    <row r="125" spans="2:14" x14ac:dyDescent="0.35">
      <c r="B125" s="65">
        <f t="shared" si="11"/>
        <v>14800</v>
      </c>
      <c r="C125" s="127" t="s">
        <v>117</v>
      </c>
      <c r="D125" s="65">
        <v>20000</v>
      </c>
      <c r="H125" s="19" t="s">
        <v>30</v>
      </c>
      <c r="I125" s="65" t="s">
        <v>113</v>
      </c>
      <c r="K125" s="19" t="s">
        <v>25</v>
      </c>
      <c r="L125" s="65" t="s">
        <v>113</v>
      </c>
    </row>
    <row r="126" spans="2:14" x14ac:dyDescent="0.35">
      <c r="B126" s="65">
        <f t="shared" si="11"/>
        <v>0</v>
      </c>
      <c r="C126" s="127" t="s">
        <v>117</v>
      </c>
      <c r="D126" s="65">
        <v>20000</v>
      </c>
      <c r="H126" s="19" t="s">
        <v>31</v>
      </c>
      <c r="I126" s="65" t="s">
        <v>113</v>
      </c>
      <c r="K126" s="19" t="s">
        <v>26</v>
      </c>
      <c r="L126" s="65" t="s">
        <v>113</v>
      </c>
    </row>
    <row r="127" spans="2:14" x14ac:dyDescent="0.35">
      <c r="B127" s="65">
        <f t="shared" si="11"/>
        <v>0</v>
      </c>
      <c r="C127" s="127" t="s">
        <v>117</v>
      </c>
      <c r="D127" s="65">
        <v>20000</v>
      </c>
      <c r="H127" s="19" t="s">
        <v>32</v>
      </c>
      <c r="I127" s="65" t="s">
        <v>113</v>
      </c>
    </row>
    <row r="128" spans="2:14" x14ac:dyDescent="0.35">
      <c r="B128" s="65">
        <f t="shared" si="11"/>
        <v>0</v>
      </c>
      <c r="C128" s="127" t="s">
        <v>117</v>
      </c>
      <c r="D128" s="65">
        <v>20000</v>
      </c>
      <c r="H128" s="19" t="s">
        <v>33</v>
      </c>
      <c r="I128" s="65" t="s">
        <v>113</v>
      </c>
      <c r="K128" s="19" t="s">
        <v>114</v>
      </c>
      <c r="L128" s="65" t="s">
        <v>115</v>
      </c>
      <c r="M128" s="65" t="s">
        <v>116</v>
      </c>
    </row>
    <row r="129" spans="2:17" x14ac:dyDescent="0.35">
      <c r="B129" s="65">
        <f t="shared" si="11"/>
        <v>0</v>
      </c>
      <c r="C129" s="127" t="s">
        <v>117</v>
      </c>
      <c r="D129" s="65">
        <v>20000</v>
      </c>
      <c r="H129" s="19" t="s">
        <v>34</v>
      </c>
      <c r="I129" s="65" t="s">
        <v>113</v>
      </c>
    </row>
    <row r="131" spans="2:17" x14ac:dyDescent="0.35">
      <c r="B131" s="83" t="s">
        <v>86</v>
      </c>
    </row>
    <row r="132" spans="2:17" x14ac:dyDescent="0.35">
      <c r="C132" s="156" t="s">
        <v>8</v>
      </c>
      <c r="D132" s="157"/>
      <c r="E132" s="158"/>
      <c r="H132" s="159" t="s">
        <v>9</v>
      </c>
      <c r="I132" s="160"/>
      <c r="J132" s="161"/>
      <c r="M132" s="162" t="s">
        <v>10</v>
      </c>
      <c r="N132" s="163"/>
      <c r="O132" s="164"/>
    </row>
    <row r="133" spans="2:17" x14ac:dyDescent="0.35">
      <c r="B133" s="114" t="s">
        <v>45</v>
      </c>
      <c r="C133" s="77">
        <f>SUM(D$85:D$92)</f>
        <v>1300</v>
      </c>
      <c r="D133" s="14" t="s">
        <v>21</v>
      </c>
      <c r="E133" s="28">
        <f>D42</f>
        <v>1300</v>
      </c>
      <c r="F133" s="65"/>
      <c r="G133" s="111" t="s">
        <v>45</v>
      </c>
      <c r="H133" s="77">
        <f>SUM(G$85:G$92)</f>
        <v>1400</v>
      </c>
      <c r="I133" s="14" t="s">
        <v>21</v>
      </c>
      <c r="J133" s="28">
        <f>D43</f>
        <v>1400</v>
      </c>
      <c r="K133" s="65"/>
      <c r="L133" s="123" t="s">
        <v>45</v>
      </c>
      <c r="M133" s="77">
        <f>SUM(J$85:J$92)</f>
        <v>1200</v>
      </c>
      <c r="N133" s="14" t="s">
        <v>21</v>
      </c>
      <c r="O133" s="28">
        <f>D44</f>
        <v>1200</v>
      </c>
    </row>
    <row r="134" spans="2:17" x14ac:dyDescent="0.35">
      <c r="B134" s="115" t="s">
        <v>111</v>
      </c>
      <c r="C134" s="77">
        <f>SUM(E$85:E$92)</f>
        <v>900.00000000000091</v>
      </c>
      <c r="D134" s="14" t="s">
        <v>21</v>
      </c>
      <c r="E134" s="28">
        <f>E42</f>
        <v>900</v>
      </c>
      <c r="F134" s="65"/>
      <c r="G134" s="112" t="s">
        <v>111</v>
      </c>
      <c r="H134" s="77">
        <f>SUM(H$85:H$92)</f>
        <v>1100.0000000000009</v>
      </c>
      <c r="I134" s="14" t="s">
        <v>21</v>
      </c>
      <c r="J134" s="28">
        <f>E43</f>
        <v>1100</v>
      </c>
      <c r="K134" s="65"/>
      <c r="L134" s="124" t="s">
        <v>111</v>
      </c>
      <c r="M134" s="77">
        <f>SUM(K$85:K$92)</f>
        <v>800</v>
      </c>
      <c r="N134" s="14" t="s">
        <v>21</v>
      </c>
      <c r="O134" s="28">
        <f>E44</f>
        <v>800</v>
      </c>
    </row>
    <row r="135" spans="2:17" x14ac:dyDescent="0.35">
      <c r="B135" s="116" t="s">
        <v>53</v>
      </c>
      <c r="C135" s="78">
        <f>SUM(F$85:F$92)</f>
        <v>1700</v>
      </c>
      <c r="D135" s="2" t="s">
        <v>21</v>
      </c>
      <c r="E135" s="4">
        <f>F42</f>
        <v>1700</v>
      </c>
      <c r="F135" s="65"/>
      <c r="G135" s="113" t="s">
        <v>53</v>
      </c>
      <c r="H135" s="78">
        <f>SUM(I$85:I$92)</f>
        <v>1700</v>
      </c>
      <c r="I135" s="2" t="s">
        <v>21</v>
      </c>
      <c r="J135" s="4">
        <f>F43</f>
        <v>1700</v>
      </c>
      <c r="K135" s="65"/>
      <c r="L135" s="125" t="s">
        <v>53</v>
      </c>
      <c r="M135" s="78">
        <f>SUM(L$85:L$92)</f>
        <v>1800</v>
      </c>
      <c r="N135" s="2" t="s">
        <v>21</v>
      </c>
      <c r="O135" s="4">
        <f>F44</f>
        <v>1800</v>
      </c>
    </row>
    <row r="136" spans="2:17" x14ac:dyDescent="0.35">
      <c r="B136" s="16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</row>
    <row r="137" spans="2:17" x14ac:dyDescent="0.35">
      <c r="C137" s="171" t="s">
        <v>11</v>
      </c>
      <c r="D137" s="172"/>
      <c r="E137" s="173"/>
      <c r="F137" s="65"/>
      <c r="G137" s="65"/>
      <c r="H137" s="165" t="s">
        <v>12</v>
      </c>
      <c r="I137" s="166"/>
      <c r="J137" s="167"/>
      <c r="K137" s="65"/>
      <c r="L137" s="65"/>
      <c r="M137" s="168" t="s">
        <v>13</v>
      </c>
      <c r="N137" s="169"/>
      <c r="O137" s="170"/>
    </row>
    <row r="138" spans="2:17" x14ac:dyDescent="0.35">
      <c r="B138" s="108" t="s">
        <v>45</v>
      </c>
      <c r="C138" s="77">
        <f>SUM(M$85:M$92)</f>
        <v>1900</v>
      </c>
      <c r="D138" s="14" t="s">
        <v>21</v>
      </c>
      <c r="E138" s="28">
        <f>D45</f>
        <v>1900</v>
      </c>
      <c r="F138" s="65"/>
      <c r="G138" s="120" t="s">
        <v>45</v>
      </c>
      <c r="H138" s="77">
        <f>SUM(P$85:P$92)</f>
        <v>1900</v>
      </c>
      <c r="I138" s="14" t="s">
        <v>21</v>
      </c>
      <c r="J138" s="28">
        <f>D46</f>
        <v>1900</v>
      </c>
      <c r="K138" s="65"/>
      <c r="L138" s="117" t="s">
        <v>45</v>
      </c>
      <c r="M138" s="77">
        <f>SUM(S$85:S$92)</f>
        <v>1500</v>
      </c>
      <c r="N138" s="14" t="s">
        <v>21</v>
      </c>
      <c r="O138" s="28">
        <f>D47</f>
        <v>1500</v>
      </c>
    </row>
    <row r="139" spans="2:17" x14ac:dyDescent="0.35">
      <c r="B139" s="109" t="s">
        <v>111</v>
      </c>
      <c r="C139" s="77">
        <f>SUM(N$85:N$92)</f>
        <v>1200</v>
      </c>
      <c r="D139" s="14" t="s">
        <v>21</v>
      </c>
      <c r="E139" s="28">
        <f>E45</f>
        <v>1200</v>
      </c>
      <c r="F139" s="65"/>
      <c r="G139" s="121" t="s">
        <v>111</v>
      </c>
      <c r="H139" s="77">
        <f>SUM(Q$85:Q$92)</f>
        <v>1400</v>
      </c>
      <c r="I139" s="14" t="s">
        <v>21</v>
      </c>
      <c r="J139" s="28">
        <f>E46</f>
        <v>1400</v>
      </c>
      <c r="K139" s="65"/>
      <c r="L139" s="118" t="s">
        <v>111</v>
      </c>
      <c r="M139" s="77">
        <f>SUM(T$85:T$92)</f>
        <v>1000</v>
      </c>
      <c r="N139" s="14" t="s">
        <v>21</v>
      </c>
      <c r="O139" s="28">
        <f>E47</f>
        <v>1000</v>
      </c>
    </row>
    <row r="140" spans="2:17" x14ac:dyDescent="0.35">
      <c r="B140" s="110" t="s">
        <v>53</v>
      </c>
      <c r="C140" s="78">
        <f>SUM(O$85:O$92)</f>
        <v>2200</v>
      </c>
      <c r="D140" s="2" t="s">
        <v>21</v>
      </c>
      <c r="E140" s="4">
        <f>F45</f>
        <v>2200</v>
      </c>
      <c r="F140" s="65"/>
      <c r="G140" s="122" t="s">
        <v>53</v>
      </c>
      <c r="H140" s="78">
        <f>SUM(R$85:R$92)</f>
        <v>2300</v>
      </c>
      <c r="I140" s="2" t="s">
        <v>21</v>
      </c>
      <c r="J140" s="4">
        <f>F46</f>
        <v>2300</v>
      </c>
      <c r="K140" s="65"/>
      <c r="L140" s="119" t="s">
        <v>53</v>
      </c>
      <c r="M140" s="78">
        <f>SUM(U$85:U$92)</f>
        <v>1400</v>
      </c>
      <c r="N140" s="2" t="s">
        <v>21</v>
      </c>
      <c r="O140" s="4">
        <f>F47</f>
        <v>1400</v>
      </c>
    </row>
    <row r="141" spans="2:17" x14ac:dyDescent="0.35">
      <c r="B141" s="16"/>
    </row>
    <row r="142" spans="2:17" x14ac:dyDescent="0.35">
      <c r="B142" s="14"/>
    </row>
    <row r="143" spans="2:17" x14ac:dyDescent="0.35">
      <c r="B143" s="126" t="s">
        <v>87</v>
      </c>
      <c r="F143" s="22"/>
      <c r="G143" s="22"/>
      <c r="I143" s="128" t="s">
        <v>88</v>
      </c>
      <c r="N143" s="17"/>
    </row>
    <row r="144" spans="2:17" ht="15" customHeight="1" x14ac:dyDescent="0.35">
      <c r="B144" s="14">
        <f>C95+C97+C100</f>
        <v>1</v>
      </c>
      <c r="C144" s="127" t="s">
        <v>117</v>
      </c>
      <c r="D144" s="65">
        <f>100*C105</f>
        <v>100</v>
      </c>
      <c r="F144" s="150" t="s">
        <v>118</v>
      </c>
      <c r="G144" s="151"/>
      <c r="I144" s="65">
        <f>SUM(D85:U85)</f>
        <v>0</v>
      </c>
      <c r="J144" s="127" t="s">
        <v>117</v>
      </c>
      <c r="K144" s="65">
        <f>C95*500000</f>
        <v>0</v>
      </c>
      <c r="M144" s="150" t="s">
        <v>119</v>
      </c>
      <c r="N144" s="174"/>
      <c r="O144" s="174"/>
      <c r="P144" s="174"/>
      <c r="Q144" s="151"/>
    </row>
    <row r="145" spans="2:17" x14ac:dyDescent="0.35">
      <c r="B145" s="14">
        <f>C96+C98</f>
        <v>1</v>
      </c>
      <c r="C145" s="127" t="s">
        <v>117</v>
      </c>
      <c r="D145" s="65">
        <f>100*C106</f>
        <v>100</v>
      </c>
      <c r="F145" s="152"/>
      <c r="G145" s="153"/>
      <c r="I145" s="65">
        <f t="shared" ref="I145:I151" si="12">SUM(D86:U86)</f>
        <v>0</v>
      </c>
      <c r="J145" s="127" t="s">
        <v>117</v>
      </c>
      <c r="K145" s="65">
        <f t="shared" ref="K145:K151" si="13">C96*500000</f>
        <v>0</v>
      </c>
      <c r="M145" s="152"/>
      <c r="N145" s="175"/>
      <c r="O145" s="175"/>
      <c r="P145" s="175"/>
      <c r="Q145" s="153"/>
    </row>
    <row r="146" spans="2:17" x14ac:dyDescent="0.35">
      <c r="B146" s="14">
        <f>C99</f>
        <v>0</v>
      </c>
      <c r="C146" s="127" t="s">
        <v>117</v>
      </c>
      <c r="D146" s="65">
        <f>100*C107</f>
        <v>0</v>
      </c>
      <c r="F146" s="152"/>
      <c r="G146" s="153"/>
      <c r="I146" s="65">
        <f t="shared" si="12"/>
        <v>11900</v>
      </c>
      <c r="J146" s="127" t="s">
        <v>117</v>
      </c>
      <c r="K146" s="65">
        <f t="shared" si="13"/>
        <v>500000</v>
      </c>
      <c r="M146" s="152"/>
      <c r="N146" s="175"/>
      <c r="O146" s="175"/>
      <c r="P146" s="175"/>
      <c r="Q146" s="153"/>
    </row>
    <row r="147" spans="2:17" x14ac:dyDescent="0.35">
      <c r="B147" s="14">
        <f>C101</f>
        <v>0</v>
      </c>
      <c r="C147" s="127" t="s">
        <v>117</v>
      </c>
      <c r="D147" s="65">
        <f>100*C108</f>
        <v>0</v>
      </c>
      <c r="F147" s="152"/>
      <c r="G147" s="153"/>
      <c r="I147" s="65">
        <f t="shared" si="12"/>
        <v>14800</v>
      </c>
      <c r="J147" s="127" t="s">
        <v>117</v>
      </c>
      <c r="K147" s="65">
        <f t="shared" si="13"/>
        <v>500000</v>
      </c>
      <c r="M147" s="152"/>
      <c r="N147" s="175"/>
      <c r="O147" s="175"/>
      <c r="P147" s="175"/>
      <c r="Q147" s="153"/>
    </row>
    <row r="148" spans="2:17" x14ac:dyDescent="0.35">
      <c r="B148" s="14">
        <f>C102</f>
        <v>0</v>
      </c>
      <c r="C148" s="127" t="s">
        <v>117</v>
      </c>
      <c r="D148" s="65">
        <f>100*C109</f>
        <v>0</v>
      </c>
      <c r="F148" s="152"/>
      <c r="G148" s="153"/>
      <c r="I148" s="65">
        <f t="shared" si="12"/>
        <v>0</v>
      </c>
      <c r="J148" s="127" t="s">
        <v>117</v>
      </c>
      <c r="K148" s="65">
        <f t="shared" si="13"/>
        <v>0</v>
      </c>
      <c r="M148" s="152"/>
      <c r="N148" s="175"/>
      <c r="O148" s="175"/>
      <c r="P148" s="175"/>
      <c r="Q148" s="153"/>
    </row>
    <row r="149" spans="2:17" x14ac:dyDescent="0.35">
      <c r="B149" s="14"/>
      <c r="C149" s="65"/>
      <c r="D149" s="65"/>
      <c r="F149" s="152"/>
      <c r="G149" s="153"/>
      <c r="I149" s="65">
        <f t="shared" si="12"/>
        <v>0</v>
      </c>
      <c r="J149" s="127" t="s">
        <v>117</v>
      </c>
      <c r="K149" s="65">
        <f t="shared" si="13"/>
        <v>0</v>
      </c>
      <c r="M149" s="152"/>
      <c r="N149" s="175"/>
      <c r="O149" s="175"/>
      <c r="P149" s="175"/>
      <c r="Q149" s="153"/>
    </row>
    <row r="150" spans="2:17" x14ac:dyDescent="0.35">
      <c r="B150" s="65">
        <f>SUM(C105:C109)</f>
        <v>2</v>
      </c>
      <c r="C150" s="127" t="s">
        <v>117</v>
      </c>
      <c r="D150" s="65">
        <v>2</v>
      </c>
      <c r="F150" s="154"/>
      <c r="G150" s="155"/>
      <c r="I150" s="65">
        <f>SUM(D91:U91)</f>
        <v>0</v>
      </c>
      <c r="J150" s="127" t="s">
        <v>117</v>
      </c>
      <c r="K150" s="65">
        <f>C101*500000</f>
        <v>0</v>
      </c>
      <c r="M150" s="152"/>
      <c r="N150" s="175"/>
      <c r="O150" s="175"/>
      <c r="P150" s="175"/>
      <c r="Q150" s="153"/>
    </row>
    <row r="151" spans="2:17" x14ac:dyDescent="0.35">
      <c r="C151" s="127"/>
      <c r="F151" s="22"/>
      <c r="G151" s="22"/>
      <c r="I151" s="65">
        <f t="shared" si="12"/>
        <v>0</v>
      </c>
      <c r="J151" s="127" t="s">
        <v>117</v>
      </c>
      <c r="K151" s="65">
        <f t="shared" si="13"/>
        <v>0</v>
      </c>
      <c r="M151" s="154"/>
      <c r="N151" s="176"/>
      <c r="O151" s="176"/>
      <c r="P151" s="176"/>
      <c r="Q151" s="155"/>
    </row>
    <row r="152" spans="2:17" x14ac:dyDescent="0.35">
      <c r="B152" s="22"/>
      <c r="C152" s="22"/>
    </row>
  </sheetData>
  <mergeCells count="29">
    <mergeCell ref="E4:K4"/>
    <mergeCell ref="D6:L16"/>
    <mergeCell ref="B23:H23"/>
    <mergeCell ref="D27:F27"/>
    <mergeCell ref="I27:K27"/>
    <mergeCell ref="S83:U83"/>
    <mergeCell ref="B114:D114"/>
    <mergeCell ref="G114:N119"/>
    <mergeCell ref="B115:D115"/>
    <mergeCell ref="B116:D116"/>
    <mergeCell ref="B117:D117"/>
    <mergeCell ref="B83:C84"/>
    <mergeCell ref="D83:F83"/>
    <mergeCell ref="G83:I83"/>
    <mergeCell ref="J83:L83"/>
    <mergeCell ref="M83:O83"/>
    <mergeCell ref="P83:R83"/>
    <mergeCell ref="F144:G150"/>
    <mergeCell ref="M144:Q151"/>
    <mergeCell ref="M28:O28"/>
    <mergeCell ref="C132:E132"/>
    <mergeCell ref="H132:J132"/>
    <mergeCell ref="M132:O132"/>
    <mergeCell ref="C137:E137"/>
    <mergeCell ref="H137:J137"/>
    <mergeCell ref="M137:O137"/>
    <mergeCell ref="J51:P51"/>
    <mergeCell ref="M38:R47"/>
    <mergeCell ref="D40:F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</sheetPr>
  <dimension ref="A1:H209"/>
  <sheetViews>
    <sheetView showGridLines="0" topLeftCell="A192" zoomScale="110" zoomScaleNormal="110" workbookViewId="0">
      <selection activeCell="A184" sqref="A184:XFD184"/>
    </sheetView>
  </sheetViews>
  <sheetFormatPr defaultColWidth="10.90625" defaultRowHeight="14.5" x14ac:dyDescent="0.35"/>
  <cols>
    <col min="1" max="1" width="2.26953125" customWidth="1"/>
    <col min="2" max="2" width="7.7265625" bestFit="1" customWidth="1"/>
    <col min="3" max="3" width="47.26953125" bestFit="1" customWidth="1"/>
    <col min="4" max="4" width="12" bestFit="1" customWidth="1"/>
    <col min="5" max="5" width="9.26953125" bestFit="1" customWidth="1"/>
    <col min="6" max="6" width="12.81640625" customWidth="1"/>
    <col min="7" max="7" width="12" bestFit="1" customWidth="1"/>
    <col min="8" max="8" width="10.54296875" customWidth="1"/>
  </cols>
  <sheetData>
    <row r="1" spans="1:8" x14ac:dyDescent="0.35">
      <c r="A1" s="83" t="s">
        <v>123</v>
      </c>
    </row>
    <row r="2" spans="1:8" x14ac:dyDescent="0.35">
      <c r="A2" s="83" t="s">
        <v>124</v>
      </c>
    </row>
    <row r="3" spans="1:8" x14ac:dyDescent="0.35">
      <c r="A3" s="83" t="s">
        <v>125</v>
      </c>
    </row>
    <row r="6" spans="1:8" ht="15" thickBot="1" x14ac:dyDescent="0.4">
      <c r="A6" t="s">
        <v>126</v>
      </c>
    </row>
    <row r="7" spans="1:8" x14ac:dyDescent="0.35">
      <c r="B7" s="135"/>
      <c r="C7" s="135"/>
      <c r="D7" s="135" t="s">
        <v>129</v>
      </c>
      <c r="E7" s="135" t="s">
        <v>131</v>
      </c>
      <c r="F7" s="135" t="s">
        <v>133</v>
      </c>
      <c r="G7" s="135" t="s">
        <v>135</v>
      </c>
      <c r="H7" s="135" t="s">
        <v>135</v>
      </c>
    </row>
    <row r="8" spans="1:8" ht="15" thickBot="1" x14ac:dyDescent="0.4">
      <c r="B8" s="136" t="s">
        <v>127</v>
      </c>
      <c r="C8" s="136" t="s">
        <v>128</v>
      </c>
      <c r="D8" s="136" t="s">
        <v>130</v>
      </c>
      <c r="E8" s="136" t="s">
        <v>132</v>
      </c>
      <c r="F8" s="136" t="s">
        <v>134</v>
      </c>
      <c r="G8" s="136" t="s">
        <v>136</v>
      </c>
      <c r="H8" s="136" t="s">
        <v>137</v>
      </c>
    </row>
    <row r="9" spans="1:8" x14ac:dyDescent="0.35">
      <c r="B9" s="133" t="s">
        <v>143</v>
      </c>
      <c r="C9" s="133" t="s">
        <v>144</v>
      </c>
      <c r="D9" s="133">
        <v>0</v>
      </c>
      <c r="E9" s="133">
        <v>57.879999999999114</v>
      </c>
      <c r="F9" s="133">
        <v>116.77499999999999</v>
      </c>
      <c r="G9" s="133">
        <v>1E+30</v>
      </c>
      <c r="H9" s="133">
        <v>57.879999999999114</v>
      </c>
    </row>
    <row r="10" spans="1:8" x14ac:dyDescent="0.35">
      <c r="B10" s="133" t="s">
        <v>145</v>
      </c>
      <c r="C10" s="133" t="s">
        <v>146</v>
      </c>
      <c r="D10" s="133">
        <v>0</v>
      </c>
      <c r="E10" s="133">
        <v>63.58000000000095</v>
      </c>
      <c r="F10" s="133">
        <v>119.72500000000001</v>
      </c>
      <c r="G10" s="133">
        <v>1E+30</v>
      </c>
      <c r="H10" s="133">
        <v>63.58000000000095</v>
      </c>
    </row>
    <row r="11" spans="1:8" x14ac:dyDescent="0.35">
      <c r="B11" s="133" t="s">
        <v>147</v>
      </c>
      <c r="C11" s="133" t="s">
        <v>148</v>
      </c>
      <c r="D11" s="133">
        <v>0</v>
      </c>
      <c r="E11" s="133">
        <v>58.480000000000558</v>
      </c>
      <c r="F11" s="133">
        <v>116.47499999999997</v>
      </c>
      <c r="G11" s="133">
        <v>1E+30</v>
      </c>
      <c r="H11" s="133">
        <v>58.480000000000558</v>
      </c>
    </row>
    <row r="12" spans="1:8" x14ac:dyDescent="0.35">
      <c r="B12" s="133" t="s">
        <v>149</v>
      </c>
      <c r="C12" s="133" t="s">
        <v>144</v>
      </c>
      <c r="D12" s="133">
        <v>0</v>
      </c>
      <c r="E12" s="133">
        <v>80.595000000000525</v>
      </c>
      <c r="F12" s="133">
        <v>99.705000000000041</v>
      </c>
      <c r="G12" s="133">
        <v>1E+30</v>
      </c>
      <c r="H12" s="133">
        <v>80.595000000000525</v>
      </c>
    </row>
    <row r="13" spans="1:8" x14ac:dyDescent="0.35">
      <c r="B13" s="133" t="s">
        <v>150</v>
      </c>
      <c r="C13" s="133" t="s">
        <v>146</v>
      </c>
      <c r="D13" s="133">
        <v>0</v>
      </c>
      <c r="E13" s="133">
        <v>82.945000000000149</v>
      </c>
      <c r="F13" s="133">
        <v>102.65500000000003</v>
      </c>
      <c r="G13" s="133">
        <v>1E+30</v>
      </c>
      <c r="H13" s="133">
        <v>82.945000000000149</v>
      </c>
    </row>
    <row r="14" spans="1:8" x14ac:dyDescent="0.35">
      <c r="B14" s="133" t="s">
        <v>151</v>
      </c>
      <c r="C14" s="133" t="s">
        <v>148</v>
      </c>
      <c r="D14" s="133">
        <v>0</v>
      </c>
      <c r="E14" s="133">
        <v>78.094999999999615</v>
      </c>
      <c r="F14" s="133">
        <v>99.404999999999859</v>
      </c>
      <c r="G14" s="133">
        <v>1E+30</v>
      </c>
      <c r="H14" s="133">
        <v>78.094999999999615</v>
      </c>
    </row>
    <row r="15" spans="1:8" x14ac:dyDescent="0.35">
      <c r="B15" s="133" t="s">
        <v>152</v>
      </c>
      <c r="C15" s="133" t="s">
        <v>144</v>
      </c>
      <c r="D15" s="133">
        <v>0</v>
      </c>
      <c r="E15" s="133">
        <v>10.765000000000285</v>
      </c>
      <c r="F15" s="133">
        <v>37.365000000000009</v>
      </c>
      <c r="G15" s="133">
        <v>1E+30</v>
      </c>
      <c r="H15" s="133">
        <v>10.765000000000285</v>
      </c>
    </row>
    <row r="16" spans="1:8" x14ac:dyDescent="0.35">
      <c r="B16" s="133" t="s">
        <v>153</v>
      </c>
      <c r="C16" s="133" t="s">
        <v>146</v>
      </c>
      <c r="D16" s="133">
        <v>0</v>
      </c>
      <c r="E16" s="133">
        <v>11.064999999999671</v>
      </c>
      <c r="F16" s="133">
        <v>40.314999999999941</v>
      </c>
      <c r="G16" s="133">
        <v>1E+30</v>
      </c>
      <c r="H16" s="133">
        <v>11.064999999999671</v>
      </c>
    </row>
    <row r="17" spans="2:8" x14ac:dyDescent="0.35">
      <c r="B17" s="133" t="s">
        <v>154</v>
      </c>
      <c r="C17" s="133" t="s">
        <v>148</v>
      </c>
      <c r="D17" s="133">
        <v>0</v>
      </c>
      <c r="E17" s="133">
        <v>8.9650000000003303</v>
      </c>
      <c r="F17" s="133">
        <v>37.065000000000055</v>
      </c>
      <c r="G17" s="133">
        <v>1E+30</v>
      </c>
      <c r="H17" s="133">
        <v>8.9650000000003303</v>
      </c>
    </row>
    <row r="18" spans="2:8" x14ac:dyDescent="0.35">
      <c r="B18" s="133" t="s">
        <v>155</v>
      </c>
      <c r="C18" s="133" t="s">
        <v>144</v>
      </c>
      <c r="D18" s="133">
        <v>0</v>
      </c>
      <c r="E18" s="133">
        <v>7.5799999999999699</v>
      </c>
      <c r="F18" s="133">
        <v>35.399999999999977</v>
      </c>
      <c r="G18" s="133">
        <v>1E+30</v>
      </c>
      <c r="H18" s="133">
        <v>7.5799999999999699</v>
      </c>
    </row>
    <row r="19" spans="2:8" x14ac:dyDescent="0.35">
      <c r="B19" s="133" t="s">
        <v>156</v>
      </c>
      <c r="C19" s="133" t="s">
        <v>146</v>
      </c>
      <c r="D19" s="133">
        <v>0</v>
      </c>
      <c r="E19" s="133">
        <v>8.9799999999998334</v>
      </c>
      <c r="F19" s="133">
        <v>38.350000000000023</v>
      </c>
      <c r="G19" s="133">
        <v>1E+30</v>
      </c>
      <c r="H19" s="133">
        <v>8.9799999999998334</v>
      </c>
    </row>
    <row r="20" spans="2:8" x14ac:dyDescent="0.35">
      <c r="B20" s="133" t="s">
        <v>157</v>
      </c>
      <c r="C20" s="133" t="s">
        <v>148</v>
      </c>
      <c r="D20" s="133">
        <v>0</v>
      </c>
      <c r="E20" s="133">
        <v>7.8800000000002655</v>
      </c>
      <c r="F20" s="133">
        <v>35.099999999999909</v>
      </c>
      <c r="G20" s="133">
        <v>1E+30</v>
      </c>
      <c r="H20" s="133">
        <v>7.8800000000002655</v>
      </c>
    </row>
    <row r="21" spans="2:8" x14ac:dyDescent="0.35">
      <c r="B21" s="133" t="s">
        <v>158</v>
      </c>
      <c r="C21" s="133" t="s">
        <v>144</v>
      </c>
      <c r="D21" s="133">
        <v>0</v>
      </c>
      <c r="E21" s="133">
        <v>37.009999999999806</v>
      </c>
      <c r="F21" s="133">
        <v>52.004999999999995</v>
      </c>
      <c r="G21" s="133">
        <v>1E+30</v>
      </c>
      <c r="H21" s="133">
        <v>37.009999999999806</v>
      </c>
    </row>
    <row r="22" spans="2:8" x14ac:dyDescent="0.35">
      <c r="B22" s="133" t="s">
        <v>159</v>
      </c>
      <c r="C22" s="133" t="s">
        <v>146</v>
      </c>
      <c r="D22" s="133">
        <v>0</v>
      </c>
      <c r="E22" s="133">
        <v>38.40999999999967</v>
      </c>
      <c r="F22" s="133">
        <v>54.955000000000041</v>
      </c>
      <c r="G22" s="133">
        <v>1E+30</v>
      </c>
      <c r="H22" s="133">
        <v>38.40999999999967</v>
      </c>
    </row>
    <row r="23" spans="2:8" x14ac:dyDescent="0.35">
      <c r="B23" s="133" t="s">
        <v>160</v>
      </c>
      <c r="C23" s="133" t="s">
        <v>148</v>
      </c>
      <c r="D23" s="133">
        <v>0</v>
      </c>
      <c r="E23" s="133">
        <v>37.310000000000102</v>
      </c>
      <c r="F23" s="133">
        <v>51.704999999999927</v>
      </c>
      <c r="G23" s="133">
        <v>1E+30</v>
      </c>
      <c r="H23" s="133">
        <v>37.310000000000102</v>
      </c>
    </row>
    <row r="24" spans="2:8" x14ac:dyDescent="0.35">
      <c r="B24" s="133" t="s">
        <v>161</v>
      </c>
      <c r="C24" s="133" t="s">
        <v>144</v>
      </c>
      <c r="D24" s="133">
        <v>0</v>
      </c>
      <c r="E24" s="133">
        <v>33.609999999999857</v>
      </c>
      <c r="F24" s="133">
        <v>44.940000000000055</v>
      </c>
      <c r="G24" s="133">
        <v>1E+30</v>
      </c>
      <c r="H24" s="133">
        <v>33.609999999999857</v>
      </c>
    </row>
    <row r="25" spans="2:8" x14ac:dyDescent="0.35">
      <c r="B25" s="133" t="s">
        <v>162</v>
      </c>
      <c r="C25" s="133" t="s">
        <v>146</v>
      </c>
      <c r="D25" s="133">
        <v>0</v>
      </c>
      <c r="E25" s="133">
        <v>33.910000000000039</v>
      </c>
      <c r="F25" s="133">
        <v>47.889999999999873</v>
      </c>
      <c r="G25" s="133">
        <v>1E+30</v>
      </c>
      <c r="H25" s="133">
        <v>33.910000000000039</v>
      </c>
    </row>
    <row r="26" spans="2:8" x14ac:dyDescent="0.35">
      <c r="B26" s="133" t="s">
        <v>163</v>
      </c>
      <c r="C26" s="133" t="s">
        <v>148</v>
      </c>
      <c r="D26" s="133">
        <v>0</v>
      </c>
      <c r="E26" s="133">
        <v>31.809999999999903</v>
      </c>
      <c r="F26" s="133">
        <v>44.6400000000001</v>
      </c>
      <c r="G26" s="133">
        <v>1E+30</v>
      </c>
      <c r="H26" s="133">
        <v>31.809999999999903</v>
      </c>
    </row>
    <row r="27" spans="2:8" x14ac:dyDescent="0.35">
      <c r="B27" s="133" t="s">
        <v>164</v>
      </c>
      <c r="C27" s="133" t="s">
        <v>165</v>
      </c>
      <c r="D27" s="133">
        <v>0</v>
      </c>
      <c r="E27" s="133">
        <v>73.934999999999064</v>
      </c>
      <c r="F27" s="133">
        <v>133.07999999999993</v>
      </c>
      <c r="G27" s="133">
        <v>1E+30</v>
      </c>
      <c r="H27" s="133">
        <v>73.934999999999064</v>
      </c>
    </row>
    <row r="28" spans="2:8" x14ac:dyDescent="0.35">
      <c r="B28" s="133" t="s">
        <v>166</v>
      </c>
      <c r="C28" s="133" t="s">
        <v>167</v>
      </c>
      <c r="D28" s="133">
        <v>0</v>
      </c>
      <c r="E28" s="133">
        <v>76.435000000001111</v>
      </c>
      <c r="F28" s="133">
        <v>132.83000000000015</v>
      </c>
      <c r="G28" s="133">
        <v>1E+30</v>
      </c>
      <c r="H28" s="133">
        <v>76.435000000001111</v>
      </c>
    </row>
    <row r="29" spans="2:8" x14ac:dyDescent="0.35">
      <c r="B29" s="133" t="s">
        <v>168</v>
      </c>
      <c r="C29" s="133" t="s">
        <v>169</v>
      </c>
      <c r="D29" s="133">
        <v>0</v>
      </c>
      <c r="E29" s="133">
        <v>73.435000000000443</v>
      </c>
      <c r="F29" s="133">
        <v>131.67999999999984</v>
      </c>
      <c r="G29" s="133">
        <v>1E+30</v>
      </c>
      <c r="H29" s="133">
        <v>73.435000000000443</v>
      </c>
    </row>
    <row r="30" spans="2:8" x14ac:dyDescent="0.35">
      <c r="B30" s="133" t="s">
        <v>170</v>
      </c>
      <c r="C30" s="133" t="s">
        <v>165</v>
      </c>
      <c r="D30" s="133">
        <v>0</v>
      </c>
      <c r="E30" s="133">
        <v>128.51000000000062</v>
      </c>
      <c r="F30" s="133">
        <v>147.87000000000012</v>
      </c>
      <c r="G30" s="133">
        <v>1E+30</v>
      </c>
      <c r="H30" s="133">
        <v>128.51000000000062</v>
      </c>
    </row>
    <row r="31" spans="2:8" x14ac:dyDescent="0.35">
      <c r="B31" s="133" t="s">
        <v>171</v>
      </c>
      <c r="C31" s="133" t="s">
        <v>167</v>
      </c>
      <c r="D31" s="133">
        <v>0</v>
      </c>
      <c r="E31" s="133">
        <v>127.66000000000003</v>
      </c>
      <c r="F31" s="133">
        <v>147.61999999999989</v>
      </c>
      <c r="G31" s="133">
        <v>1E+30</v>
      </c>
      <c r="H31" s="133">
        <v>127.66000000000003</v>
      </c>
    </row>
    <row r="32" spans="2:8" x14ac:dyDescent="0.35">
      <c r="B32" s="133" t="s">
        <v>172</v>
      </c>
      <c r="C32" s="133" t="s">
        <v>169</v>
      </c>
      <c r="D32" s="133">
        <v>0</v>
      </c>
      <c r="E32" s="133">
        <v>124.9099999999998</v>
      </c>
      <c r="F32" s="133">
        <v>146.47000000000003</v>
      </c>
      <c r="G32" s="133">
        <v>1E+30</v>
      </c>
      <c r="H32" s="133">
        <v>124.9099999999998</v>
      </c>
    </row>
    <row r="33" spans="2:8" x14ac:dyDescent="0.35">
      <c r="B33" s="133" t="s">
        <v>173</v>
      </c>
      <c r="C33" s="133" t="s">
        <v>165</v>
      </c>
      <c r="D33" s="133">
        <v>0</v>
      </c>
      <c r="E33" s="133">
        <v>72.825000000000244</v>
      </c>
      <c r="F33" s="133">
        <v>99.674999999999955</v>
      </c>
      <c r="G33" s="133">
        <v>1E+30</v>
      </c>
      <c r="H33" s="133">
        <v>72.825000000000244</v>
      </c>
    </row>
    <row r="34" spans="2:8" x14ac:dyDescent="0.35">
      <c r="B34" s="133" t="s">
        <v>174</v>
      </c>
      <c r="C34" s="133" t="s">
        <v>167</v>
      </c>
      <c r="D34" s="133">
        <v>0</v>
      </c>
      <c r="E34" s="133">
        <v>69.924999999999926</v>
      </c>
      <c r="F34" s="133">
        <v>99.425000000000182</v>
      </c>
      <c r="G34" s="133">
        <v>1E+30</v>
      </c>
      <c r="H34" s="133">
        <v>69.924999999999926</v>
      </c>
    </row>
    <row r="35" spans="2:8" x14ac:dyDescent="0.35">
      <c r="B35" s="133" t="s">
        <v>175</v>
      </c>
      <c r="C35" s="133" t="s">
        <v>169</v>
      </c>
      <c r="D35" s="133">
        <v>0</v>
      </c>
      <c r="E35" s="133">
        <v>69.925000000000381</v>
      </c>
      <c r="F35" s="133">
        <v>98.275000000000091</v>
      </c>
      <c r="G35" s="133">
        <v>1E+30</v>
      </c>
      <c r="H35" s="133">
        <v>69.925000000000381</v>
      </c>
    </row>
    <row r="36" spans="2:8" x14ac:dyDescent="0.35">
      <c r="B36" s="133" t="s">
        <v>176</v>
      </c>
      <c r="C36" s="133" t="s">
        <v>165</v>
      </c>
      <c r="D36" s="133">
        <v>0</v>
      </c>
      <c r="E36" s="133">
        <v>33.774999999999807</v>
      </c>
      <c r="F36" s="133">
        <v>61.8449999999998</v>
      </c>
      <c r="G36" s="133">
        <v>1E+30</v>
      </c>
      <c r="H36" s="133">
        <v>33.774999999999807</v>
      </c>
    </row>
    <row r="37" spans="2:8" x14ac:dyDescent="0.35">
      <c r="B37" s="133" t="s">
        <v>177</v>
      </c>
      <c r="C37" s="133" t="s">
        <v>167</v>
      </c>
      <c r="D37" s="133">
        <v>0</v>
      </c>
      <c r="E37" s="133">
        <v>31.974999999999625</v>
      </c>
      <c r="F37" s="133">
        <v>61.5949999999998</v>
      </c>
      <c r="G37" s="133">
        <v>1E+30</v>
      </c>
      <c r="H37" s="133">
        <v>31.974999999999625</v>
      </c>
    </row>
    <row r="38" spans="2:8" x14ac:dyDescent="0.35">
      <c r="B38" s="133" t="s">
        <v>178</v>
      </c>
      <c r="C38" s="133" t="s">
        <v>169</v>
      </c>
      <c r="D38" s="133">
        <v>0</v>
      </c>
      <c r="E38" s="133">
        <v>32.975000000000989</v>
      </c>
      <c r="F38" s="133">
        <v>60.445000000000618</v>
      </c>
      <c r="G38" s="133">
        <v>1E+30</v>
      </c>
      <c r="H38" s="133">
        <v>32.975000000000989</v>
      </c>
    </row>
    <row r="39" spans="2:8" x14ac:dyDescent="0.35">
      <c r="B39" s="133" t="s">
        <v>179</v>
      </c>
      <c r="C39" s="133" t="s">
        <v>165</v>
      </c>
      <c r="D39" s="133">
        <v>0</v>
      </c>
      <c r="E39" s="133">
        <v>28.809999999999661</v>
      </c>
      <c r="F39" s="133">
        <v>44.054999999999836</v>
      </c>
      <c r="G39" s="133">
        <v>1E+30</v>
      </c>
      <c r="H39" s="133">
        <v>28.809999999999661</v>
      </c>
    </row>
    <row r="40" spans="2:8" x14ac:dyDescent="0.35">
      <c r="B40" s="133" t="s">
        <v>180</v>
      </c>
      <c r="C40" s="133" t="s">
        <v>167</v>
      </c>
      <c r="D40" s="133">
        <v>0</v>
      </c>
      <c r="E40" s="133">
        <v>27.009999999999479</v>
      </c>
      <c r="F40" s="133">
        <v>43.804999999999836</v>
      </c>
      <c r="G40" s="133">
        <v>1E+30</v>
      </c>
      <c r="H40" s="133">
        <v>27.009999999999479</v>
      </c>
    </row>
    <row r="41" spans="2:8" x14ac:dyDescent="0.35">
      <c r="B41" s="133" t="s">
        <v>181</v>
      </c>
      <c r="C41" s="133" t="s">
        <v>169</v>
      </c>
      <c r="D41" s="133">
        <v>0</v>
      </c>
      <c r="E41" s="133">
        <v>28.009999999999934</v>
      </c>
      <c r="F41" s="133">
        <v>42.654999999999745</v>
      </c>
      <c r="G41" s="133">
        <v>1E+30</v>
      </c>
      <c r="H41" s="133">
        <v>28.009999999999934</v>
      </c>
    </row>
    <row r="42" spans="2:8" x14ac:dyDescent="0.35">
      <c r="B42" s="133" t="s">
        <v>182</v>
      </c>
      <c r="C42" s="133" t="s">
        <v>165</v>
      </c>
      <c r="D42" s="133">
        <v>0</v>
      </c>
      <c r="E42" s="133">
        <v>104.595</v>
      </c>
      <c r="F42" s="133">
        <v>116.17500000000018</v>
      </c>
      <c r="G42" s="133">
        <v>1E+30</v>
      </c>
      <c r="H42" s="133">
        <v>104.595</v>
      </c>
    </row>
    <row r="43" spans="2:8" x14ac:dyDescent="0.35">
      <c r="B43" s="133" t="s">
        <v>183</v>
      </c>
      <c r="C43" s="133" t="s">
        <v>167</v>
      </c>
      <c r="D43" s="133">
        <v>0</v>
      </c>
      <c r="E43" s="133">
        <v>101.69500000000036</v>
      </c>
      <c r="F43" s="133">
        <v>115.92500000000018</v>
      </c>
      <c r="G43" s="133">
        <v>1E+30</v>
      </c>
      <c r="H43" s="133">
        <v>101.69500000000036</v>
      </c>
    </row>
    <row r="44" spans="2:8" x14ac:dyDescent="0.35">
      <c r="B44" s="133" t="s">
        <v>184</v>
      </c>
      <c r="C44" s="133" t="s">
        <v>169</v>
      </c>
      <c r="D44" s="133">
        <v>0</v>
      </c>
      <c r="E44" s="133">
        <v>101.69499999999945</v>
      </c>
      <c r="F44" s="133">
        <v>114.77499999999964</v>
      </c>
      <c r="G44" s="133">
        <v>1E+30</v>
      </c>
      <c r="H44" s="133">
        <v>101.69499999999945</v>
      </c>
    </row>
    <row r="45" spans="2:8" x14ac:dyDescent="0.35">
      <c r="B45" s="133" t="s">
        <v>185</v>
      </c>
      <c r="C45" s="133" t="s">
        <v>186</v>
      </c>
      <c r="D45" s="133">
        <v>0</v>
      </c>
      <c r="E45" s="133">
        <v>67.094999999999175</v>
      </c>
      <c r="F45" s="133">
        <v>125.96000000000004</v>
      </c>
      <c r="G45" s="133">
        <v>1E+30</v>
      </c>
      <c r="H45" s="133">
        <v>67.094999999999175</v>
      </c>
    </row>
    <row r="46" spans="2:8" x14ac:dyDescent="0.35">
      <c r="B46" s="133" t="s">
        <v>187</v>
      </c>
      <c r="C46" s="133" t="s">
        <v>188</v>
      </c>
      <c r="D46" s="133">
        <v>0</v>
      </c>
      <c r="E46" s="133">
        <v>72.495000000001085</v>
      </c>
      <c r="F46" s="133">
        <v>128.61000000000013</v>
      </c>
      <c r="G46" s="133">
        <v>1E+30</v>
      </c>
      <c r="H46" s="133">
        <v>72.495000000001085</v>
      </c>
    </row>
    <row r="47" spans="2:8" x14ac:dyDescent="0.35">
      <c r="B47" s="133" t="s">
        <v>189</v>
      </c>
      <c r="C47" s="133" t="s">
        <v>190</v>
      </c>
      <c r="D47" s="133">
        <v>0</v>
      </c>
      <c r="E47" s="133">
        <v>69.495000000000644</v>
      </c>
      <c r="F47" s="133">
        <v>127.46000000000004</v>
      </c>
      <c r="G47" s="133">
        <v>1E+30</v>
      </c>
      <c r="H47" s="133">
        <v>69.495000000000644</v>
      </c>
    </row>
    <row r="48" spans="2:8" x14ac:dyDescent="0.35">
      <c r="B48" s="133" t="s">
        <v>191</v>
      </c>
      <c r="C48" s="133" t="s">
        <v>186</v>
      </c>
      <c r="D48" s="133">
        <v>0</v>
      </c>
      <c r="E48" s="133">
        <v>58.610000000000099</v>
      </c>
      <c r="F48" s="133">
        <v>77.6899999999996</v>
      </c>
      <c r="G48" s="133">
        <v>1E+30</v>
      </c>
      <c r="H48" s="133">
        <v>58.610000000000099</v>
      </c>
    </row>
    <row r="49" spans="2:8" x14ac:dyDescent="0.35">
      <c r="B49" s="133" t="s">
        <v>192</v>
      </c>
      <c r="C49" s="133" t="s">
        <v>188</v>
      </c>
      <c r="D49" s="133">
        <v>0</v>
      </c>
      <c r="E49" s="133">
        <v>60.660000000000736</v>
      </c>
      <c r="F49" s="133">
        <v>80.3400000000006</v>
      </c>
      <c r="G49" s="133">
        <v>1E+30</v>
      </c>
      <c r="H49" s="133">
        <v>60.660000000000736</v>
      </c>
    </row>
    <row r="50" spans="2:8" x14ac:dyDescent="0.35">
      <c r="B50" s="133" t="s">
        <v>193</v>
      </c>
      <c r="C50" s="133" t="s">
        <v>190</v>
      </c>
      <c r="D50" s="133">
        <v>0</v>
      </c>
      <c r="E50" s="133">
        <v>57.909999999999826</v>
      </c>
      <c r="F50" s="133">
        <v>79.190000000000055</v>
      </c>
      <c r="G50" s="133">
        <v>1E+30</v>
      </c>
      <c r="H50" s="133">
        <v>57.909999999999826</v>
      </c>
    </row>
    <row r="51" spans="2:8" x14ac:dyDescent="0.35">
      <c r="B51" s="133" t="s">
        <v>194</v>
      </c>
      <c r="C51" s="133" t="s">
        <v>186</v>
      </c>
      <c r="D51" s="133">
        <v>1200</v>
      </c>
      <c r="E51" s="133">
        <v>0</v>
      </c>
      <c r="F51" s="133">
        <v>26.569999999999709</v>
      </c>
      <c r="G51" s="133">
        <v>5.385000000000872</v>
      </c>
      <c r="H51" s="133">
        <v>1E+30</v>
      </c>
    </row>
    <row r="52" spans="2:8" x14ac:dyDescent="0.35">
      <c r="B52" s="133" t="s">
        <v>195</v>
      </c>
      <c r="C52" s="133" t="s">
        <v>188</v>
      </c>
      <c r="D52" s="133">
        <v>800</v>
      </c>
      <c r="E52" s="133">
        <v>0</v>
      </c>
      <c r="F52" s="133">
        <v>29.220000000000255</v>
      </c>
      <c r="G52" s="133">
        <v>3.0849999999997806</v>
      </c>
      <c r="H52" s="133">
        <v>1E+30</v>
      </c>
    </row>
    <row r="53" spans="2:8" x14ac:dyDescent="0.35">
      <c r="B53" s="133" t="s">
        <v>196</v>
      </c>
      <c r="C53" s="133" t="s">
        <v>190</v>
      </c>
      <c r="D53" s="133">
        <v>1800</v>
      </c>
      <c r="E53" s="133">
        <v>0</v>
      </c>
      <c r="F53" s="133">
        <v>28.069999999999709</v>
      </c>
      <c r="G53" s="133">
        <v>4.6850000000001444</v>
      </c>
      <c r="H53" s="133">
        <v>1E+30</v>
      </c>
    </row>
    <row r="54" spans="2:8" x14ac:dyDescent="0.35">
      <c r="B54" s="133" t="s">
        <v>197</v>
      </c>
      <c r="C54" s="133" t="s">
        <v>186</v>
      </c>
      <c r="D54" s="133">
        <v>0</v>
      </c>
      <c r="E54" s="133">
        <v>42.925000000000153</v>
      </c>
      <c r="F54" s="133">
        <v>70.715000000000146</v>
      </c>
      <c r="G54" s="133">
        <v>1E+30</v>
      </c>
      <c r="H54" s="133">
        <v>42.925000000000153</v>
      </c>
    </row>
    <row r="55" spans="2:8" x14ac:dyDescent="0.35">
      <c r="B55" s="133" t="s">
        <v>198</v>
      </c>
      <c r="C55" s="133" t="s">
        <v>188</v>
      </c>
      <c r="D55" s="133">
        <v>0</v>
      </c>
      <c r="E55" s="133">
        <v>44.024999999999608</v>
      </c>
      <c r="F55" s="133">
        <v>73.364999999999782</v>
      </c>
      <c r="G55" s="133">
        <v>1E+30</v>
      </c>
      <c r="H55" s="133">
        <v>44.024999999999608</v>
      </c>
    </row>
    <row r="56" spans="2:8" x14ac:dyDescent="0.35">
      <c r="B56" s="133" t="s">
        <v>199</v>
      </c>
      <c r="C56" s="133" t="s">
        <v>190</v>
      </c>
      <c r="D56" s="133">
        <v>0</v>
      </c>
      <c r="E56" s="133">
        <v>45.025000000000517</v>
      </c>
      <c r="F56" s="133">
        <v>72.215000000000146</v>
      </c>
      <c r="G56" s="133">
        <v>1E+30</v>
      </c>
      <c r="H56" s="133">
        <v>45.025000000000517</v>
      </c>
    </row>
    <row r="57" spans="2:8" x14ac:dyDescent="0.35">
      <c r="B57" s="133" t="s">
        <v>200</v>
      </c>
      <c r="C57" s="133" t="s">
        <v>186</v>
      </c>
      <c r="D57" s="133">
        <v>0</v>
      </c>
      <c r="E57" s="133">
        <v>67.359999999999644</v>
      </c>
      <c r="F57" s="133">
        <v>82.324999999999818</v>
      </c>
      <c r="G57" s="133">
        <v>1E+30</v>
      </c>
      <c r="H57" s="133">
        <v>67.359999999999644</v>
      </c>
    </row>
    <row r="58" spans="2:8" x14ac:dyDescent="0.35">
      <c r="B58" s="133" t="s">
        <v>201</v>
      </c>
      <c r="C58" s="133" t="s">
        <v>188</v>
      </c>
      <c r="D58" s="133">
        <v>0</v>
      </c>
      <c r="E58" s="133">
        <v>68.460000000000008</v>
      </c>
      <c r="F58" s="133">
        <v>84.975000000000364</v>
      </c>
      <c r="G58" s="133">
        <v>1E+30</v>
      </c>
      <c r="H58" s="133">
        <v>68.460000000000008</v>
      </c>
    </row>
    <row r="59" spans="2:8" x14ac:dyDescent="0.35">
      <c r="B59" s="133" t="s">
        <v>202</v>
      </c>
      <c r="C59" s="133" t="s">
        <v>190</v>
      </c>
      <c r="D59" s="133">
        <v>0</v>
      </c>
      <c r="E59" s="133">
        <v>69.460000000000008</v>
      </c>
      <c r="F59" s="133">
        <v>83.824999999999818</v>
      </c>
      <c r="G59" s="133">
        <v>1E+30</v>
      </c>
      <c r="H59" s="133">
        <v>69.460000000000008</v>
      </c>
    </row>
    <row r="60" spans="2:8" x14ac:dyDescent="0.35">
      <c r="B60" s="133" t="s">
        <v>203</v>
      </c>
      <c r="C60" s="133" t="s">
        <v>186</v>
      </c>
      <c r="D60" s="133">
        <v>1500</v>
      </c>
      <c r="E60" s="133">
        <v>0</v>
      </c>
      <c r="F60" s="133">
        <v>11.300000000000182</v>
      </c>
      <c r="G60" s="133">
        <v>33.609999999999857</v>
      </c>
      <c r="H60" s="133">
        <v>1E+30</v>
      </c>
    </row>
    <row r="61" spans="2:8" x14ac:dyDescent="0.35">
      <c r="B61" s="133" t="s">
        <v>204</v>
      </c>
      <c r="C61" s="133" t="s">
        <v>188</v>
      </c>
      <c r="D61" s="133">
        <v>1000</v>
      </c>
      <c r="E61" s="133">
        <v>0</v>
      </c>
      <c r="F61" s="133">
        <v>13.949999999999818</v>
      </c>
      <c r="G61" s="133">
        <v>33.910000000000039</v>
      </c>
      <c r="H61" s="133">
        <v>1E+30</v>
      </c>
    </row>
    <row r="62" spans="2:8" x14ac:dyDescent="0.35">
      <c r="B62" s="133" t="s">
        <v>205</v>
      </c>
      <c r="C62" s="133" t="s">
        <v>190</v>
      </c>
      <c r="D62" s="133">
        <v>1400</v>
      </c>
      <c r="E62" s="133">
        <v>0</v>
      </c>
      <c r="F62" s="133">
        <v>12.800000000000182</v>
      </c>
      <c r="G62" s="133">
        <v>31.809999999999903</v>
      </c>
      <c r="H62" s="133">
        <v>1E+30</v>
      </c>
    </row>
    <row r="63" spans="2:8" x14ac:dyDescent="0.35">
      <c r="B63" s="133" t="s">
        <v>206</v>
      </c>
      <c r="C63" s="133" t="s">
        <v>207</v>
      </c>
      <c r="D63" s="133">
        <v>0</v>
      </c>
      <c r="E63" s="133">
        <v>50.749999999998039</v>
      </c>
      <c r="F63" s="133">
        <v>109.57499999999891</v>
      </c>
      <c r="G63" s="133">
        <v>1E+30</v>
      </c>
      <c r="H63" s="133">
        <v>50.749999999998039</v>
      </c>
    </row>
    <row r="64" spans="2:8" x14ac:dyDescent="0.35">
      <c r="B64" s="133" t="s">
        <v>208</v>
      </c>
      <c r="C64" s="133" t="s">
        <v>209</v>
      </c>
      <c r="D64" s="133">
        <v>0</v>
      </c>
      <c r="E64" s="133">
        <v>55.050000000001859</v>
      </c>
      <c r="F64" s="133">
        <v>111.12500000000091</v>
      </c>
      <c r="G64" s="133">
        <v>1E+30</v>
      </c>
      <c r="H64" s="133">
        <v>55.050000000001859</v>
      </c>
    </row>
    <row r="65" spans="2:8" x14ac:dyDescent="0.35">
      <c r="B65" s="133" t="s">
        <v>210</v>
      </c>
      <c r="C65" s="133" t="s">
        <v>211</v>
      </c>
      <c r="D65" s="133">
        <v>0</v>
      </c>
      <c r="E65" s="133">
        <v>51.050000000000054</v>
      </c>
      <c r="F65" s="133">
        <v>108.97499999999945</v>
      </c>
      <c r="G65" s="133">
        <v>1E+30</v>
      </c>
      <c r="H65" s="133">
        <v>51.050000000000054</v>
      </c>
    </row>
    <row r="66" spans="2:8" x14ac:dyDescent="0.35">
      <c r="B66" s="133" t="s">
        <v>212</v>
      </c>
      <c r="C66" s="133" t="s">
        <v>207</v>
      </c>
      <c r="D66" s="133">
        <v>0</v>
      </c>
      <c r="E66" s="133">
        <v>105.32500000000027</v>
      </c>
      <c r="F66" s="133">
        <v>124.36499999999978</v>
      </c>
      <c r="G66" s="133">
        <v>1E+30</v>
      </c>
      <c r="H66" s="133">
        <v>105.32500000000027</v>
      </c>
    </row>
    <row r="67" spans="2:8" x14ac:dyDescent="0.35">
      <c r="B67" s="133" t="s">
        <v>213</v>
      </c>
      <c r="C67" s="133" t="s">
        <v>209</v>
      </c>
      <c r="D67" s="133">
        <v>0</v>
      </c>
      <c r="E67" s="133">
        <v>106.275000000001</v>
      </c>
      <c r="F67" s="133">
        <v>125.91500000000087</v>
      </c>
      <c r="G67" s="133">
        <v>1E+30</v>
      </c>
      <c r="H67" s="133">
        <v>106.275000000001</v>
      </c>
    </row>
    <row r="68" spans="2:8" x14ac:dyDescent="0.35">
      <c r="B68" s="133" t="s">
        <v>214</v>
      </c>
      <c r="C68" s="133" t="s">
        <v>211</v>
      </c>
      <c r="D68" s="133">
        <v>0</v>
      </c>
      <c r="E68" s="133">
        <v>102.52499999999918</v>
      </c>
      <c r="F68" s="133">
        <v>123.76499999999942</v>
      </c>
      <c r="G68" s="133">
        <v>1E+30</v>
      </c>
      <c r="H68" s="133">
        <v>102.52499999999918</v>
      </c>
    </row>
    <row r="69" spans="2:8" x14ac:dyDescent="0.35">
      <c r="B69" s="133" t="s">
        <v>215</v>
      </c>
      <c r="C69" s="133" t="s">
        <v>207</v>
      </c>
      <c r="D69" s="133">
        <v>0</v>
      </c>
      <c r="E69" s="133">
        <v>35.73500000000061</v>
      </c>
      <c r="F69" s="133">
        <v>62.265000000000327</v>
      </c>
      <c r="G69" s="133">
        <v>1E+30</v>
      </c>
      <c r="H69" s="133">
        <v>35.73500000000061</v>
      </c>
    </row>
    <row r="70" spans="2:8" x14ac:dyDescent="0.35">
      <c r="B70" s="133" t="s">
        <v>216</v>
      </c>
      <c r="C70" s="133" t="s">
        <v>209</v>
      </c>
      <c r="D70" s="133">
        <v>0</v>
      </c>
      <c r="E70" s="133">
        <v>34.634999999999337</v>
      </c>
      <c r="F70" s="133">
        <v>63.8149999999996</v>
      </c>
      <c r="G70" s="133">
        <v>1E+30</v>
      </c>
      <c r="H70" s="133">
        <v>34.634999999999337</v>
      </c>
    </row>
    <row r="71" spans="2:8" x14ac:dyDescent="0.35">
      <c r="B71" s="133" t="s">
        <v>217</v>
      </c>
      <c r="C71" s="133" t="s">
        <v>211</v>
      </c>
      <c r="D71" s="133">
        <v>0</v>
      </c>
      <c r="E71" s="133">
        <v>33.635000000000247</v>
      </c>
      <c r="F71" s="133">
        <v>61.664999999999964</v>
      </c>
      <c r="G71" s="133">
        <v>1E+30</v>
      </c>
      <c r="H71" s="133">
        <v>33.635000000000247</v>
      </c>
    </row>
    <row r="72" spans="2:8" x14ac:dyDescent="0.35">
      <c r="B72" s="133" t="s">
        <v>218</v>
      </c>
      <c r="C72" s="133" t="s">
        <v>207</v>
      </c>
      <c r="D72" s="133">
        <v>1900</v>
      </c>
      <c r="E72" s="133">
        <v>0</v>
      </c>
      <c r="F72" s="133">
        <v>27.75</v>
      </c>
      <c r="G72" s="133">
        <v>7.5799999999999699</v>
      </c>
      <c r="H72" s="133">
        <v>1E+30</v>
      </c>
    </row>
    <row r="73" spans="2:8" x14ac:dyDescent="0.35">
      <c r="B73" s="133" t="s">
        <v>219</v>
      </c>
      <c r="C73" s="133" t="s">
        <v>209</v>
      </c>
      <c r="D73" s="133">
        <v>1200</v>
      </c>
      <c r="E73" s="133">
        <v>0</v>
      </c>
      <c r="F73" s="133">
        <v>29.300000000000182</v>
      </c>
      <c r="G73" s="133">
        <v>8.9799999999998334</v>
      </c>
      <c r="H73" s="133">
        <v>1E+30</v>
      </c>
    </row>
    <row r="74" spans="2:8" x14ac:dyDescent="0.35">
      <c r="B74" s="133" t="s">
        <v>220</v>
      </c>
      <c r="C74" s="133" t="s">
        <v>211</v>
      </c>
      <c r="D74" s="133">
        <v>2200</v>
      </c>
      <c r="E74" s="133">
        <v>0</v>
      </c>
      <c r="F74" s="133">
        <v>27.149999999999636</v>
      </c>
      <c r="G74" s="133">
        <v>7.8800000000002655</v>
      </c>
      <c r="H74" s="133">
        <v>1E+30</v>
      </c>
    </row>
    <row r="75" spans="2:8" x14ac:dyDescent="0.35">
      <c r="B75" s="133" t="s">
        <v>221</v>
      </c>
      <c r="C75" s="133" t="s">
        <v>207</v>
      </c>
      <c r="D75" s="133">
        <v>1900</v>
      </c>
      <c r="E75" s="133">
        <v>0</v>
      </c>
      <c r="F75" s="133">
        <v>14.925000000000182</v>
      </c>
      <c r="G75" s="133">
        <v>28.809999999999661</v>
      </c>
      <c r="H75" s="133">
        <v>1E+30</v>
      </c>
    </row>
    <row r="76" spans="2:8" x14ac:dyDescent="0.35">
      <c r="B76" s="133" t="s">
        <v>222</v>
      </c>
      <c r="C76" s="133" t="s">
        <v>209</v>
      </c>
      <c r="D76" s="133">
        <v>1400</v>
      </c>
      <c r="E76" s="133">
        <v>0</v>
      </c>
      <c r="F76" s="133">
        <v>16.475000000000364</v>
      </c>
      <c r="G76" s="133">
        <v>27.009999999999479</v>
      </c>
      <c r="H76" s="133">
        <v>1E+30</v>
      </c>
    </row>
    <row r="77" spans="2:8" x14ac:dyDescent="0.35">
      <c r="B77" s="133" t="s">
        <v>223</v>
      </c>
      <c r="C77" s="133" t="s">
        <v>211</v>
      </c>
      <c r="D77" s="133">
        <v>2300</v>
      </c>
      <c r="E77" s="133">
        <v>0</v>
      </c>
      <c r="F77" s="133">
        <v>14.324999999999818</v>
      </c>
      <c r="G77" s="133">
        <v>28.009999999999934</v>
      </c>
      <c r="H77" s="133">
        <v>1E+30</v>
      </c>
    </row>
    <row r="78" spans="2:8" x14ac:dyDescent="0.35">
      <c r="B78" s="133" t="s">
        <v>224</v>
      </c>
      <c r="C78" s="133" t="s">
        <v>207</v>
      </c>
      <c r="D78" s="133">
        <v>0</v>
      </c>
      <c r="E78" s="133">
        <v>67.504999999999228</v>
      </c>
      <c r="F78" s="133">
        <v>78.764999999999418</v>
      </c>
      <c r="G78" s="133">
        <v>1E+30</v>
      </c>
      <c r="H78" s="133">
        <v>67.504999999999228</v>
      </c>
    </row>
    <row r="79" spans="2:8" x14ac:dyDescent="0.35">
      <c r="B79" s="133" t="s">
        <v>225</v>
      </c>
      <c r="C79" s="133" t="s">
        <v>209</v>
      </c>
      <c r="D79" s="133">
        <v>0</v>
      </c>
      <c r="E79" s="133">
        <v>66.404999999999774</v>
      </c>
      <c r="F79" s="133">
        <v>80.3149999999996</v>
      </c>
      <c r="G79" s="133">
        <v>1E+30</v>
      </c>
      <c r="H79" s="133">
        <v>66.404999999999774</v>
      </c>
    </row>
    <row r="80" spans="2:8" x14ac:dyDescent="0.35">
      <c r="B80" s="133" t="s">
        <v>226</v>
      </c>
      <c r="C80" s="133" t="s">
        <v>211</v>
      </c>
      <c r="D80" s="133">
        <v>0</v>
      </c>
      <c r="E80" s="133">
        <v>65.405000000000683</v>
      </c>
      <c r="F80" s="133">
        <v>78.165000000000873</v>
      </c>
      <c r="G80" s="133">
        <v>1E+30</v>
      </c>
      <c r="H80" s="133">
        <v>65.405000000000683</v>
      </c>
    </row>
    <row r="81" spans="2:8" x14ac:dyDescent="0.35">
      <c r="B81" s="133" t="s">
        <v>227</v>
      </c>
      <c r="C81" s="133" t="s">
        <v>228</v>
      </c>
      <c r="D81" s="133">
        <v>0</v>
      </c>
      <c r="E81" s="133">
        <v>44.33499999999853</v>
      </c>
      <c r="F81" s="133">
        <v>103.17999999999938</v>
      </c>
      <c r="G81" s="133">
        <v>1E+30</v>
      </c>
      <c r="H81" s="133">
        <v>44.33499999999853</v>
      </c>
    </row>
    <row r="82" spans="2:8" x14ac:dyDescent="0.35">
      <c r="B82" s="133" t="s">
        <v>229</v>
      </c>
      <c r="C82" s="133" t="s">
        <v>230</v>
      </c>
      <c r="D82" s="133">
        <v>0</v>
      </c>
      <c r="E82" s="133">
        <v>47.685000000001622</v>
      </c>
      <c r="F82" s="133">
        <v>103.78000000000065</v>
      </c>
      <c r="G82" s="133">
        <v>1E+30</v>
      </c>
      <c r="H82" s="133">
        <v>47.685000000001622</v>
      </c>
    </row>
    <row r="83" spans="2:8" x14ac:dyDescent="0.35">
      <c r="B83" s="133" t="s">
        <v>231</v>
      </c>
      <c r="C83" s="133" t="s">
        <v>232</v>
      </c>
      <c r="D83" s="133">
        <v>0</v>
      </c>
      <c r="E83" s="133">
        <v>47.435000000000727</v>
      </c>
      <c r="F83" s="133">
        <v>105.38000000000011</v>
      </c>
      <c r="G83" s="133">
        <v>1E+30</v>
      </c>
      <c r="H83" s="133">
        <v>47.435000000000727</v>
      </c>
    </row>
    <row r="84" spans="2:8" x14ac:dyDescent="0.35">
      <c r="B84" s="133" t="s">
        <v>233</v>
      </c>
      <c r="C84" s="133" t="s">
        <v>228</v>
      </c>
      <c r="D84" s="133">
        <v>1400</v>
      </c>
      <c r="E84" s="133">
        <v>0</v>
      </c>
      <c r="F84" s="133">
        <v>19.059999999999491</v>
      </c>
      <c r="G84" s="133">
        <v>39.515000000000498</v>
      </c>
      <c r="H84" s="133">
        <v>1E+30</v>
      </c>
    </row>
    <row r="85" spans="2:8" x14ac:dyDescent="0.35">
      <c r="B85" s="133" t="s">
        <v>234</v>
      </c>
      <c r="C85" s="133" t="s">
        <v>230</v>
      </c>
      <c r="D85" s="133">
        <v>1100</v>
      </c>
      <c r="E85" s="133">
        <v>0</v>
      </c>
      <c r="F85" s="133">
        <v>19.659999999999854</v>
      </c>
      <c r="G85" s="133">
        <v>39.265000000000498</v>
      </c>
      <c r="H85" s="133">
        <v>1E+30</v>
      </c>
    </row>
    <row r="86" spans="2:8" x14ac:dyDescent="0.35">
      <c r="B86" s="133" t="s">
        <v>235</v>
      </c>
      <c r="C86" s="133" t="s">
        <v>232</v>
      </c>
      <c r="D86" s="133">
        <v>1700</v>
      </c>
      <c r="E86" s="133">
        <v>0</v>
      </c>
      <c r="F86" s="133">
        <v>21.260000000000218</v>
      </c>
      <c r="G86" s="133">
        <v>38.114999999999043</v>
      </c>
      <c r="H86" s="133">
        <v>1E+30</v>
      </c>
    </row>
    <row r="87" spans="2:8" x14ac:dyDescent="0.35">
      <c r="B87" s="133" t="s">
        <v>236</v>
      </c>
      <c r="C87" s="133" t="s">
        <v>228</v>
      </c>
      <c r="D87" s="133">
        <v>0</v>
      </c>
      <c r="E87" s="133">
        <v>54.804999999999865</v>
      </c>
      <c r="F87" s="133">
        <v>81.354999999999563</v>
      </c>
      <c r="G87" s="133">
        <v>1E+30</v>
      </c>
      <c r="H87" s="133">
        <v>54.804999999999865</v>
      </c>
    </row>
    <row r="88" spans="2:8" x14ac:dyDescent="0.35">
      <c r="B88" s="133" t="s">
        <v>237</v>
      </c>
      <c r="C88" s="133" t="s">
        <v>230</v>
      </c>
      <c r="D88" s="133">
        <v>0</v>
      </c>
      <c r="E88" s="133">
        <v>52.754999999999683</v>
      </c>
      <c r="F88" s="133">
        <v>81.954999999999927</v>
      </c>
      <c r="G88" s="133">
        <v>1E+30</v>
      </c>
      <c r="H88" s="133">
        <v>52.754999999999683</v>
      </c>
    </row>
    <row r="89" spans="2:8" x14ac:dyDescent="0.35">
      <c r="B89" s="133" t="s">
        <v>238</v>
      </c>
      <c r="C89" s="133" t="s">
        <v>232</v>
      </c>
      <c r="D89" s="133">
        <v>0</v>
      </c>
      <c r="E89" s="133">
        <v>55.505000000000592</v>
      </c>
      <c r="F89" s="133">
        <v>83.555000000000291</v>
      </c>
      <c r="G89" s="133">
        <v>1E+30</v>
      </c>
      <c r="H89" s="133">
        <v>55.505000000000592</v>
      </c>
    </row>
    <row r="90" spans="2:8" x14ac:dyDescent="0.35">
      <c r="B90" s="133" t="s">
        <v>239</v>
      </c>
      <c r="C90" s="133" t="s">
        <v>228</v>
      </c>
      <c r="D90" s="133">
        <v>0</v>
      </c>
      <c r="E90" s="133">
        <v>106.48999999999933</v>
      </c>
      <c r="F90" s="133">
        <v>134.25999999999931</v>
      </c>
      <c r="G90" s="133">
        <v>1E+30</v>
      </c>
      <c r="H90" s="133">
        <v>106.48999999999933</v>
      </c>
    </row>
    <row r="91" spans="2:8" x14ac:dyDescent="0.35">
      <c r="B91" s="133" t="s">
        <v>240</v>
      </c>
      <c r="C91" s="133" t="s">
        <v>230</v>
      </c>
      <c r="D91" s="133">
        <v>0</v>
      </c>
      <c r="E91" s="133">
        <v>105.54000000000042</v>
      </c>
      <c r="F91" s="133">
        <v>134.86000000000058</v>
      </c>
      <c r="G91" s="133">
        <v>1E+30</v>
      </c>
      <c r="H91" s="133">
        <v>105.54000000000042</v>
      </c>
    </row>
    <row r="92" spans="2:8" x14ac:dyDescent="0.35">
      <c r="B92" s="133" t="s">
        <v>241</v>
      </c>
      <c r="C92" s="133" t="s">
        <v>232</v>
      </c>
      <c r="D92" s="133">
        <v>0</v>
      </c>
      <c r="E92" s="133">
        <v>109.29000000000042</v>
      </c>
      <c r="F92" s="133">
        <v>136.46000000000004</v>
      </c>
      <c r="G92" s="133">
        <v>1E+30</v>
      </c>
      <c r="H92" s="133">
        <v>109.29000000000042</v>
      </c>
    </row>
    <row r="93" spans="2:8" x14ac:dyDescent="0.35">
      <c r="B93" s="133" t="s">
        <v>242</v>
      </c>
      <c r="C93" s="133" t="s">
        <v>228</v>
      </c>
      <c r="D93" s="133">
        <v>0</v>
      </c>
      <c r="E93" s="133">
        <v>121.71499999999969</v>
      </c>
      <c r="F93" s="133">
        <v>136.65999999999985</v>
      </c>
      <c r="G93" s="133">
        <v>1E+30</v>
      </c>
      <c r="H93" s="133">
        <v>121.71499999999969</v>
      </c>
    </row>
    <row r="94" spans="2:8" x14ac:dyDescent="0.35">
      <c r="B94" s="133" t="s">
        <v>243</v>
      </c>
      <c r="C94" s="133" t="s">
        <v>230</v>
      </c>
      <c r="D94" s="133">
        <v>0</v>
      </c>
      <c r="E94" s="133">
        <v>120.76499999999896</v>
      </c>
      <c r="F94" s="133">
        <v>137.25999999999931</v>
      </c>
      <c r="G94" s="133">
        <v>1E+30</v>
      </c>
      <c r="H94" s="133">
        <v>120.76499999999896</v>
      </c>
    </row>
    <row r="95" spans="2:8" x14ac:dyDescent="0.35">
      <c r="B95" s="133" t="s">
        <v>244</v>
      </c>
      <c r="C95" s="133" t="s">
        <v>232</v>
      </c>
      <c r="D95" s="133">
        <v>0</v>
      </c>
      <c r="E95" s="133">
        <v>124.51500000000077</v>
      </c>
      <c r="F95" s="133">
        <v>138.86000000000058</v>
      </c>
      <c r="G95" s="133">
        <v>1E+30</v>
      </c>
      <c r="H95" s="133">
        <v>124.51500000000077</v>
      </c>
    </row>
    <row r="96" spans="2:8" x14ac:dyDescent="0.35">
      <c r="B96" s="133" t="s">
        <v>245</v>
      </c>
      <c r="C96" s="133" t="s">
        <v>228</v>
      </c>
      <c r="D96" s="133">
        <v>0</v>
      </c>
      <c r="E96" s="133">
        <v>75.234999999999246</v>
      </c>
      <c r="F96" s="133">
        <v>86.514999999999418</v>
      </c>
      <c r="G96" s="133">
        <v>1E+30</v>
      </c>
      <c r="H96" s="133">
        <v>75.234999999999246</v>
      </c>
    </row>
    <row r="97" spans="2:8" x14ac:dyDescent="0.35">
      <c r="B97" s="133" t="s">
        <v>246</v>
      </c>
      <c r="C97" s="133" t="s">
        <v>230</v>
      </c>
      <c r="D97" s="133">
        <v>0</v>
      </c>
      <c r="E97" s="133">
        <v>73.184999999999974</v>
      </c>
      <c r="F97" s="133">
        <v>87.114999999999782</v>
      </c>
      <c r="G97" s="133">
        <v>1E+30</v>
      </c>
      <c r="H97" s="133">
        <v>73.184999999999974</v>
      </c>
    </row>
    <row r="98" spans="2:8" x14ac:dyDescent="0.35">
      <c r="B98" s="133" t="s">
        <v>247</v>
      </c>
      <c r="C98" s="133" t="s">
        <v>232</v>
      </c>
      <c r="D98" s="133">
        <v>0</v>
      </c>
      <c r="E98" s="133">
        <v>75.935000000000883</v>
      </c>
      <c r="F98" s="133">
        <v>88.715000000001055</v>
      </c>
      <c r="G98" s="133">
        <v>1E+30</v>
      </c>
      <c r="H98" s="133">
        <v>75.935000000000883</v>
      </c>
    </row>
    <row r="99" spans="2:8" x14ac:dyDescent="0.35">
      <c r="B99" s="133" t="s">
        <v>248</v>
      </c>
      <c r="C99" s="133" t="s">
        <v>249</v>
      </c>
      <c r="D99" s="133">
        <v>0</v>
      </c>
      <c r="E99" s="133">
        <v>29.144999999999101</v>
      </c>
      <c r="F99" s="133">
        <v>88.289999999999964</v>
      </c>
      <c r="G99" s="133">
        <v>1E+30</v>
      </c>
      <c r="H99" s="133">
        <v>29.144999999999101</v>
      </c>
    </row>
    <row r="100" spans="2:8" x14ac:dyDescent="0.35">
      <c r="B100" s="133" t="s">
        <v>250</v>
      </c>
      <c r="C100" s="133" t="s">
        <v>251</v>
      </c>
      <c r="D100" s="133">
        <v>0</v>
      </c>
      <c r="E100" s="133">
        <v>32.245000000000374</v>
      </c>
      <c r="F100" s="133">
        <v>88.639999999999418</v>
      </c>
      <c r="G100" s="133">
        <v>1E+30</v>
      </c>
      <c r="H100" s="133">
        <v>32.245000000000374</v>
      </c>
    </row>
    <row r="101" spans="2:8" x14ac:dyDescent="0.35">
      <c r="B101" s="133" t="s">
        <v>252</v>
      </c>
      <c r="C101" s="133" t="s">
        <v>253</v>
      </c>
      <c r="D101" s="133">
        <v>0</v>
      </c>
      <c r="E101" s="133">
        <v>30.845000000000752</v>
      </c>
      <c r="F101" s="133">
        <v>89.090000000000146</v>
      </c>
      <c r="G101" s="133">
        <v>1E+30</v>
      </c>
      <c r="H101" s="133">
        <v>30.845000000000752</v>
      </c>
    </row>
    <row r="102" spans="2:8" x14ac:dyDescent="0.35">
      <c r="B102" s="133" t="s">
        <v>254</v>
      </c>
      <c r="C102" s="133" t="s">
        <v>249</v>
      </c>
      <c r="D102" s="133">
        <v>0</v>
      </c>
      <c r="E102" s="133">
        <v>39.515000000000498</v>
      </c>
      <c r="F102" s="133">
        <v>58.875</v>
      </c>
      <c r="G102" s="133">
        <v>1E+30</v>
      </c>
      <c r="H102" s="133">
        <v>39.515000000000498</v>
      </c>
    </row>
    <row r="103" spans="2:8" x14ac:dyDescent="0.35">
      <c r="B103" s="133" t="s">
        <v>255</v>
      </c>
      <c r="C103" s="133" t="s">
        <v>251</v>
      </c>
      <c r="D103" s="133">
        <v>0</v>
      </c>
      <c r="E103" s="133">
        <v>39.265000000000498</v>
      </c>
      <c r="F103" s="133">
        <v>59.225000000000364</v>
      </c>
      <c r="G103" s="133">
        <v>1E+30</v>
      </c>
      <c r="H103" s="133">
        <v>39.265000000000498</v>
      </c>
    </row>
    <row r="104" spans="2:8" x14ac:dyDescent="0.35">
      <c r="B104" s="133" t="s">
        <v>256</v>
      </c>
      <c r="C104" s="133" t="s">
        <v>253</v>
      </c>
      <c r="D104" s="133">
        <v>0</v>
      </c>
      <c r="E104" s="133">
        <v>38.114999999999043</v>
      </c>
      <c r="F104" s="133">
        <v>59.674999999999272</v>
      </c>
      <c r="G104" s="133">
        <v>1E+30</v>
      </c>
      <c r="H104" s="133">
        <v>38.114999999999043</v>
      </c>
    </row>
    <row r="105" spans="2:8" x14ac:dyDescent="0.35">
      <c r="B105" s="133" t="s">
        <v>257</v>
      </c>
      <c r="C105" s="133" t="s">
        <v>249</v>
      </c>
      <c r="D105" s="133">
        <v>0</v>
      </c>
      <c r="E105" s="133">
        <v>5.385000000000872</v>
      </c>
      <c r="F105" s="133">
        <v>32.235000000000582</v>
      </c>
      <c r="G105" s="133">
        <v>1E+30</v>
      </c>
      <c r="H105" s="133">
        <v>5.385000000000872</v>
      </c>
    </row>
    <row r="106" spans="2:8" x14ac:dyDescent="0.35">
      <c r="B106" s="133" t="s">
        <v>258</v>
      </c>
      <c r="C106" s="133" t="s">
        <v>251</v>
      </c>
      <c r="D106" s="133">
        <v>0</v>
      </c>
      <c r="E106" s="133">
        <v>3.0849999999997806</v>
      </c>
      <c r="F106" s="133">
        <v>32.585000000000036</v>
      </c>
      <c r="G106" s="133">
        <v>1E+30</v>
      </c>
      <c r="H106" s="133">
        <v>3.0849999999997806</v>
      </c>
    </row>
    <row r="107" spans="2:8" x14ac:dyDescent="0.35">
      <c r="B107" s="133" t="s">
        <v>259</v>
      </c>
      <c r="C107" s="133" t="s">
        <v>253</v>
      </c>
      <c r="D107" s="133">
        <v>0</v>
      </c>
      <c r="E107" s="133">
        <v>4.6850000000001444</v>
      </c>
      <c r="F107" s="133">
        <v>33.034999999999854</v>
      </c>
      <c r="G107" s="133">
        <v>1E+30</v>
      </c>
      <c r="H107" s="133">
        <v>4.6850000000001444</v>
      </c>
    </row>
    <row r="108" spans="2:8" x14ac:dyDescent="0.35">
      <c r="B108" s="133" t="s">
        <v>260</v>
      </c>
      <c r="C108" s="133" t="s">
        <v>249</v>
      </c>
      <c r="D108" s="133">
        <v>0</v>
      </c>
      <c r="E108" s="133">
        <v>55.584999999999752</v>
      </c>
      <c r="F108" s="133">
        <v>83.654999999999745</v>
      </c>
      <c r="G108" s="133">
        <v>1E+30</v>
      </c>
      <c r="H108" s="133">
        <v>55.584999999999752</v>
      </c>
    </row>
    <row r="109" spans="2:8" x14ac:dyDescent="0.35">
      <c r="B109" s="133" t="s">
        <v>261</v>
      </c>
      <c r="C109" s="133" t="s">
        <v>251</v>
      </c>
      <c r="D109" s="133">
        <v>0</v>
      </c>
      <c r="E109" s="133">
        <v>54.385000000000844</v>
      </c>
      <c r="F109" s="133">
        <v>84.005000000001019</v>
      </c>
      <c r="G109" s="133">
        <v>1E+30</v>
      </c>
      <c r="H109" s="133">
        <v>54.385000000000844</v>
      </c>
    </row>
    <row r="110" spans="2:8" x14ac:dyDescent="0.35">
      <c r="B110" s="133" t="s">
        <v>262</v>
      </c>
      <c r="C110" s="133" t="s">
        <v>253</v>
      </c>
      <c r="D110" s="133">
        <v>0</v>
      </c>
      <c r="E110" s="133">
        <v>56.984999999999388</v>
      </c>
      <c r="F110" s="133">
        <v>84.454999999999018</v>
      </c>
      <c r="G110" s="133">
        <v>1E+30</v>
      </c>
      <c r="H110" s="133">
        <v>56.984999999999388</v>
      </c>
    </row>
    <row r="111" spans="2:8" x14ac:dyDescent="0.35">
      <c r="B111" s="133" t="s">
        <v>263</v>
      </c>
      <c r="C111" s="133" t="s">
        <v>249</v>
      </c>
      <c r="D111" s="133">
        <v>0</v>
      </c>
      <c r="E111" s="133">
        <v>64.960000000000662</v>
      </c>
      <c r="F111" s="133">
        <v>80.205000000000837</v>
      </c>
      <c r="G111" s="133">
        <v>1E+30</v>
      </c>
      <c r="H111" s="133">
        <v>64.960000000000662</v>
      </c>
    </row>
    <row r="112" spans="2:8" x14ac:dyDescent="0.35">
      <c r="B112" s="133" t="s">
        <v>264</v>
      </c>
      <c r="C112" s="133" t="s">
        <v>251</v>
      </c>
      <c r="D112" s="133">
        <v>0</v>
      </c>
      <c r="E112" s="133">
        <v>63.759999999999025</v>
      </c>
      <c r="F112" s="133">
        <v>80.554999999999382</v>
      </c>
      <c r="G112" s="133">
        <v>1E+30</v>
      </c>
      <c r="H112" s="133">
        <v>63.759999999999025</v>
      </c>
    </row>
    <row r="113" spans="2:8" x14ac:dyDescent="0.35">
      <c r="B113" s="133" t="s">
        <v>265</v>
      </c>
      <c r="C113" s="133" t="s">
        <v>253</v>
      </c>
      <c r="D113" s="133">
        <v>0</v>
      </c>
      <c r="E113" s="133">
        <v>66.360000000000298</v>
      </c>
      <c r="F113" s="133">
        <v>81.005000000000109</v>
      </c>
      <c r="G113" s="133">
        <v>1E+30</v>
      </c>
      <c r="H113" s="133">
        <v>66.360000000000298</v>
      </c>
    </row>
    <row r="114" spans="2:8" x14ac:dyDescent="0.35">
      <c r="B114" s="133" t="s">
        <v>266</v>
      </c>
      <c r="C114" s="133" t="s">
        <v>249</v>
      </c>
      <c r="D114" s="133">
        <v>0</v>
      </c>
      <c r="E114" s="133">
        <v>37.244999999998726</v>
      </c>
      <c r="F114" s="133">
        <v>48.824999999998909</v>
      </c>
      <c r="G114" s="133">
        <v>1E+30</v>
      </c>
      <c r="H114" s="133">
        <v>37.244999999998726</v>
      </c>
    </row>
    <row r="115" spans="2:8" x14ac:dyDescent="0.35">
      <c r="B115" s="133" t="s">
        <v>267</v>
      </c>
      <c r="C115" s="133" t="s">
        <v>251</v>
      </c>
      <c r="D115" s="133">
        <v>0</v>
      </c>
      <c r="E115" s="133">
        <v>34.945000000001272</v>
      </c>
      <c r="F115" s="133">
        <v>49.175000000001091</v>
      </c>
      <c r="G115" s="133">
        <v>1E+30</v>
      </c>
      <c r="H115" s="133">
        <v>34.945000000001272</v>
      </c>
    </row>
    <row r="116" spans="2:8" x14ac:dyDescent="0.35">
      <c r="B116" s="133" t="s">
        <v>268</v>
      </c>
      <c r="C116" s="133" t="s">
        <v>253</v>
      </c>
      <c r="D116" s="133">
        <v>0</v>
      </c>
      <c r="E116" s="133">
        <v>36.544999999999817</v>
      </c>
      <c r="F116" s="133">
        <v>49.625</v>
      </c>
      <c r="G116" s="133">
        <v>1E+30</v>
      </c>
      <c r="H116" s="133">
        <v>36.544999999999817</v>
      </c>
    </row>
    <row r="117" spans="2:8" x14ac:dyDescent="0.35">
      <c r="B117" s="133" t="s">
        <v>269</v>
      </c>
      <c r="C117" s="133" t="s">
        <v>270</v>
      </c>
      <c r="D117" s="133">
        <v>0</v>
      </c>
      <c r="E117" s="133">
        <v>16.315000000000083</v>
      </c>
      <c r="F117" s="133">
        <v>75.460000000000946</v>
      </c>
      <c r="G117" s="133">
        <v>1E+30</v>
      </c>
      <c r="H117" s="133">
        <v>16.315000000000083</v>
      </c>
    </row>
    <row r="118" spans="2:8" x14ac:dyDescent="0.35">
      <c r="B118" s="133" t="s">
        <v>271</v>
      </c>
      <c r="C118" s="133" t="s">
        <v>272</v>
      </c>
      <c r="D118" s="133">
        <v>0</v>
      </c>
      <c r="E118" s="133">
        <v>17.315000000000083</v>
      </c>
      <c r="F118" s="133">
        <v>73.709999999999127</v>
      </c>
      <c r="G118" s="133">
        <v>1E+30</v>
      </c>
      <c r="H118" s="133">
        <v>17.315000000000083</v>
      </c>
    </row>
    <row r="119" spans="2:8" x14ac:dyDescent="0.35">
      <c r="B119" s="133" t="s">
        <v>273</v>
      </c>
      <c r="C119" s="133" t="s">
        <v>274</v>
      </c>
      <c r="D119" s="133">
        <v>0</v>
      </c>
      <c r="E119" s="133">
        <v>16.115000000001189</v>
      </c>
      <c r="F119" s="133">
        <v>74.360000000000582</v>
      </c>
      <c r="G119" s="133">
        <v>1E+30</v>
      </c>
      <c r="H119" s="133">
        <v>16.115000000001189</v>
      </c>
    </row>
    <row r="120" spans="2:8" x14ac:dyDescent="0.35">
      <c r="B120" s="133" t="s">
        <v>275</v>
      </c>
      <c r="C120" s="133" t="s">
        <v>270</v>
      </c>
      <c r="D120" s="133">
        <v>0</v>
      </c>
      <c r="E120" s="133">
        <v>79.38000000000028</v>
      </c>
      <c r="F120" s="133">
        <v>98.739999999999782</v>
      </c>
      <c r="G120" s="133">
        <v>1E+30</v>
      </c>
      <c r="H120" s="133">
        <v>79.38000000000028</v>
      </c>
    </row>
    <row r="121" spans="2:8" x14ac:dyDescent="0.35">
      <c r="B121" s="133" t="s">
        <v>276</v>
      </c>
      <c r="C121" s="133" t="s">
        <v>272</v>
      </c>
      <c r="D121" s="133">
        <v>0</v>
      </c>
      <c r="E121" s="133">
        <v>77.029999999999916</v>
      </c>
      <c r="F121" s="133">
        <v>96.989999999999782</v>
      </c>
      <c r="G121" s="133">
        <v>1E+30</v>
      </c>
      <c r="H121" s="133">
        <v>77.029999999999916</v>
      </c>
    </row>
    <row r="122" spans="2:8" x14ac:dyDescent="0.35">
      <c r="B122" s="133" t="s">
        <v>277</v>
      </c>
      <c r="C122" s="133" t="s">
        <v>274</v>
      </c>
      <c r="D122" s="133">
        <v>0</v>
      </c>
      <c r="E122" s="133">
        <v>76.080000000001007</v>
      </c>
      <c r="F122" s="133">
        <v>97.640000000001237</v>
      </c>
      <c r="G122" s="133">
        <v>1E+30</v>
      </c>
      <c r="H122" s="133">
        <v>76.080000000001007</v>
      </c>
    </row>
    <row r="123" spans="2:8" x14ac:dyDescent="0.35">
      <c r="B123" s="133" t="s">
        <v>278</v>
      </c>
      <c r="C123" s="133" t="s">
        <v>270</v>
      </c>
      <c r="D123" s="133">
        <v>0</v>
      </c>
      <c r="E123" s="133">
        <v>30.789999999999708</v>
      </c>
      <c r="F123" s="133">
        <v>57.639999999999418</v>
      </c>
      <c r="G123" s="133">
        <v>1E+30</v>
      </c>
      <c r="H123" s="133">
        <v>30.789999999999708</v>
      </c>
    </row>
    <row r="124" spans="2:8" x14ac:dyDescent="0.35">
      <c r="B124" s="133" t="s">
        <v>279</v>
      </c>
      <c r="C124" s="133" t="s">
        <v>272</v>
      </c>
      <c r="D124" s="133">
        <v>0</v>
      </c>
      <c r="E124" s="133">
        <v>26.389999999999162</v>
      </c>
      <c r="F124" s="133">
        <v>55.889999999999418</v>
      </c>
      <c r="G124" s="133">
        <v>1E+30</v>
      </c>
      <c r="H124" s="133">
        <v>26.389999999999162</v>
      </c>
    </row>
    <row r="125" spans="2:8" x14ac:dyDescent="0.35">
      <c r="B125" s="133" t="s">
        <v>280</v>
      </c>
      <c r="C125" s="133" t="s">
        <v>274</v>
      </c>
      <c r="D125" s="133">
        <v>0</v>
      </c>
      <c r="E125" s="133">
        <v>28.190000000001163</v>
      </c>
      <c r="F125" s="133">
        <v>56.540000000000873</v>
      </c>
      <c r="G125" s="133">
        <v>1E+30</v>
      </c>
      <c r="H125" s="133">
        <v>28.190000000001163</v>
      </c>
    </row>
    <row r="126" spans="2:8" x14ac:dyDescent="0.35">
      <c r="B126" s="133" t="s">
        <v>281</v>
      </c>
      <c r="C126" s="133" t="s">
        <v>270</v>
      </c>
      <c r="D126" s="133">
        <v>0</v>
      </c>
      <c r="E126" s="133">
        <v>34.10000000000008</v>
      </c>
      <c r="F126" s="133">
        <v>62.170000000000073</v>
      </c>
      <c r="G126" s="133">
        <v>1E+30</v>
      </c>
      <c r="H126" s="133">
        <v>34.10000000000008</v>
      </c>
    </row>
    <row r="127" spans="2:8" x14ac:dyDescent="0.35">
      <c r="B127" s="133" t="s">
        <v>282</v>
      </c>
      <c r="C127" s="133" t="s">
        <v>272</v>
      </c>
      <c r="D127" s="133">
        <v>0</v>
      </c>
      <c r="E127" s="133">
        <v>30.799999999999898</v>
      </c>
      <c r="F127" s="133">
        <v>60.420000000000073</v>
      </c>
      <c r="G127" s="133">
        <v>1E+30</v>
      </c>
      <c r="H127" s="133">
        <v>30.799999999999898</v>
      </c>
    </row>
    <row r="128" spans="2:8" x14ac:dyDescent="0.35">
      <c r="B128" s="133" t="s">
        <v>283</v>
      </c>
      <c r="C128" s="133" t="s">
        <v>274</v>
      </c>
      <c r="D128" s="133">
        <v>0</v>
      </c>
      <c r="E128" s="133">
        <v>33.60000000000008</v>
      </c>
      <c r="F128" s="133">
        <v>61.069999999999709</v>
      </c>
      <c r="G128" s="133">
        <v>1E+30</v>
      </c>
      <c r="H128" s="133">
        <v>33.60000000000008</v>
      </c>
    </row>
    <row r="129" spans="2:8" x14ac:dyDescent="0.35">
      <c r="B129" s="133" t="s">
        <v>284</v>
      </c>
      <c r="C129" s="133" t="s">
        <v>270</v>
      </c>
      <c r="D129" s="133">
        <v>0</v>
      </c>
      <c r="E129" s="133">
        <v>37.715000000000771</v>
      </c>
      <c r="F129" s="133">
        <v>52.960000000000946</v>
      </c>
      <c r="G129" s="133">
        <v>1E+30</v>
      </c>
      <c r="H129" s="133">
        <v>37.715000000000771</v>
      </c>
    </row>
    <row r="130" spans="2:8" x14ac:dyDescent="0.35">
      <c r="B130" s="133" t="s">
        <v>285</v>
      </c>
      <c r="C130" s="133" t="s">
        <v>272</v>
      </c>
      <c r="D130" s="133">
        <v>0</v>
      </c>
      <c r="E130" s="133">
        <v>34.41499999999877</v>
      </c>
      <c r="F130" s="133">
        <v>51.209999999999127</v>
      </c>
      <c r="G130" s="133">
        <v>1E+30</v>
      </c>
      <c r="H130" s="133">
        <v>34.41499999999877</v>
      </c>
    </row>
    <row r="131" spans="2:8" x14ac:dyDescent="0.35">
      <c r="B131" s="133" t="s">
        <v>286</v>
      </c>
      <c r="C131" s="133" t="s">
        <v>274</v>
      </c>
      <c r="D131" s="133">
        <v>0</v>
      </c>
      <c r="E131" s="133">
        <v>37.215000000000771</v>
      </c>
      <c r="F131" s="133">
        <v>51.860000000000582</v>
      </c>
      <c r="G131" s="133">
        <v>1E+30</v>
      </c>
      <c r="H131" s="133">
        <v>37.215000000000771</v>
      </c>
    </row>
    <row r="132" spans="2:8" x14ac:dyDescent="0.35">
      <c r="B132" s="133" t="s">
        <v>287</v>
      </c>
      <c r="C132" s="133" t="s">
        <v>270</v>
      </c>
      <c r="D132" s="133">
        <v>0</v>
      </c>
      <c r="E132" s="133">
        <v>62.544999999999817</v>
      </c>
      <c r="F132" s="133">
        <v>74.125</v>
      </c>
      <c r="G132" s="133">
        <v>1E+30</v>
      </c>
      <c r="H132" s="133">
        <v>62.544999999999817</v>
      </c>
    </row>
    <row r="133" spans="2:8" x14ac:dyDescent="0.35">
      <c r="B133" s="133" t="s">
        <v>288</v>
      </c>
      <c r="C133" s="133" t="s">
        <v>272</v>
      </c>
      <c r="D133" s="133">
        <v>0</v>
      </c>
      <c r="E133" s="133">
        <v>58.145000000000181</v>
      </c>
      <c r="F133" s="133">
        <v>72.375</v>
      </c>
      <c r="G133" s="133">
        <v>1E+30</v>
      </c>
      <c r="H133" s="133">
        <v>58.145000000000181</v>
      </c>
    </row>
    <row r="134" spans="2:8" x14ac:dyDescent="0.35">
      <c r="B134" s="133" t="s">
        <v>289</v>
      </c>
      <c r="C134" s="133" t="s">
        <v>274</v>
      </c>
      <c r="D134" s="133">
        <v>0</v>
      </c>
      <c r="E134" s="133">
        <v>59.944999999999453</v>
      </c>
      <c r="F134" s="133">
        <v>73.024999999999636</v>
      </c>
      <c r="G134" s="133">
        <v>1E+30</v>
      </c>
      <c r="H134" s="133">
        <v>59.944999999999453</v>
      </c>
    </row>
    <row r="135" spans="2:8" x14ac:dyDescent="0.35">
      <c r="B135" s="133" t="s">
        <v>290</v>
      </c>
      <c r="C135" s="133" t="s">
        <v>291</v>
      </c>
      <c r="D135" s="133">
        <v>1300</v>
      </c>
      <c r="E135" s="133">
        <v>0</v>
      </c>
      <c r="F135" s="133">
        <v>58.915000000000873</v>
      </c>
      <c r="G135" s="133">
        <v>16.315000000000083</v>
      </c>
      <c r="H135" s="133">
        <v>1E+30</v>
      </c>
    </row>
    <row r="136" spans="2:8" x14ac:dyDescent="0.35">
      <c r="B136" s="133" t="s">
        <v>292</v>
      </c>
      <c r="C136" s="133" t="s">
        <v>293</v>
      </c>
      <c r="D136" s="133">
        <v>900</v>
      </c>
      <c r="E136" s="133">
        <v>0</v>
      </c>
      <c r="F136" s="133">
        <v>56.164999999999054</v>
      </c>
      <c r="G136" s="133">
        <v>17.315000000000083</v>
      </c>
      <c r="H136" s="133">
        <v>1E+30</v>
      </c>
    </row>
    <row r="137" spans="2:8" x14ac:dyDescent="0.35">
      <c r="B137" s="133" t="s">
        <v>294</v>
      </c>
      <c r="C137" s="133" t="s">
        <v>295</v>
      </c>
      <c r="D137" s="133">
        <v>1700</v>
      </c>
      <c r="E137" s="133">
        <v>0</v>
      </c>
      <c r="F137" s="133">
        <v>58.014999999999418</v>
      </c>
      <c r="G137" s="133">
        <v>16.115000000001189</v>
      </c>
      <c r="H137" s="133">
        <v>1E+30</v>
      </c>
    </row>
    <row r="138" spans="2:8" x14ac:dyDescent="0.35">
      <c r="B138" s="133" t="s">
        <v>296</v>
      </c>
      <c r="C138" s="133" t="s">
        <v>291</v>
      </c>
      <c r="D138" s="133">
        <v>0</v>
      </c>
      <c r="E138" s="133">
        <v>73.655000000000342</v>
      </c>
      <c r="F138" s="133">
        <v>92.784999999999854</v>
      </c>
      <c r="G138" s="133">
        <v>1E+30</v>
      </c>
      <c r="H138" s="133">
        <v>73.655000000000342</v>
      </c>
    </row>
    <row r="139" spans="2:8" x14ac:dyDescent="0.35">
      <c r="B139" s="133" t="s">
        <v>297</v>
      </c>
      <c r="C139" s="133" t="s">
        <v>293</v>
      </c>
      <c r="D139" s="133">
        <v>0</v>
      </c>
      <c r="E139" s="133">
        <v>70.305000000001797</v>
      </c>
      <c r="F139" s="133">
        <v>90.035000000001673</v>
      </c>
      <c r="G139" s="133">
        <v>1E+30</v>
      </c>
      <c r="H139" s="133">
        <v>70.305000000001797</v>
      </c>
    </row>
    <row r="140" spans="2:8" x14ac:dyDescent="0.35">
      <c r="B140" s="133" t="s">
        <v>298</v>
      </c>
      <c r="C140" s="133" t="s">
        <v>295</v>
      </c>
      <c r="D140" s="133">
        <v>0</v>
      </c>
      <c r="E140" s="133">
        <v>70.554999999998159</v>
      </c>
      <c r="F140" s="133">
        <v>91.884999999998399</v>
      </c>
      <c r="G140" s="133">
        <v>1E+30</v>
      </c>
      <c r="H140" s="133">
        <v>70.554999999998159</v>
      </c>
    </row>
    <row r="141" spans="2:8" x14ac:dyDescent="0.35">
      <c r="B141" s="133" t="s">
        <v>299</v>
      </c>
      <c r="C141" s="133" t="s">
        <v>291</v>
      </c>
      <c r="D141" s="133">
        <v>0</v>
      </c>
      <c r="E141" s="133">
        <v>50.13000000000028</v>
      </c>
      <c r="F141" s="133">
        <v>76.75</v>
      </c>
      <c r="G141" s="133">
        <v>1E+30</v>
      </c>
      <c r="H141" s="133">
        <v>50.13000000000028</v>
      </c>
    </row>
    <row r="142" spans="2:8" x14ac:dyDescent="0.35">
      <c r="B142" s="133" t="s">
        <v>300</v>
      </c>
      <c r="C142" s="133" t="s">
        <v>293</v>
      </c>
      <c r="D142" s="133">
        <v>0</v>
      </c>
      <c r="E142" s="133">
        <v>44.729999999999734</v>
      </c>
      <c r="F142" s="133">
        <v>74</v>
      </c>
      <c r="G142" s="133">
        <v>1E+30</v>
      </c>
      <c r="H142" s="133">
        <v>44.729999999999734</v>
      </c>
    </row>
    <row r="143" spans="2:8" x14ac:dyDescent="0.35">
      <c r="B143" s="133" t="s">
        <v>301</v>
      </c>
      <c r="C143" s="133" t="s">
        <v>295</v>
      </c>
      <c r="D143" s="133">
        <v>0</v>
      </c>
      <c r="E143" s="133">
        <v>47.730000000000643</v>
      </c>
      <c r="F143" s="133">
        <v>75.850000000000364</v>
      </c>
      <c r="G143" s="133">
        <v>1E+30</v>
      </c>
      <c r="H143" s="133">
        <v>47.730000000000643</v>
      </c>
    </row>
    <row r="144" spans="2:8" x14ac:dyDescent="0.35">
      <c r="B144" s="133" t="s">
        <v>302</v>
      </c>
      <c r="C144" s="133" t="s">
        <v>291</v>
      </c>
      <c r="D144" s="133">
        <v>0</v>
      </c>
      <c r="E144" s="133">
        <v>53.110000000000724</v>
      </c>
      <c r="F144" s="133">
        <v>80.950000000000728</v>
      </c>
      <c r="G144" s="133">
        <v>1E+30</v>
      </c>
      <c r="H144" s="133">
        <v>53.110000000000724</v>
      </c>
    </row>
    <row r="145" spans="2:8" x14ac:dyDescent="0.35">
      <c r="B145" s="133" t="s">
        <v>303</v>
      </c>
      <c r="C145" s="133" t="s">
        <v>293</v>
      </c>
      <c r="D145" s="133">
        <v>0</v>
      </c>
      <c r="E145" s="133">
        <v>48.810000000000542</v>
      </c>
      <c r="F145" s="133">
        <v>78.200000000000728</v>
      </c>
      <c r="G145" s="133">
        <v>1E+30</v>
      </c>
      <c r="H145" s="133">
        <v>48.810000000000542</v>
      </c>
    </row>
    <row r="146" spans="2:8" x14ac:dyDescent="0.35">
      <c r="B146" s="133" t="s">
        <v>304</v>
      </c>
      <c r="C146" s="133" t="s">
        <v>295</v>
      </c>
      <c r="D146" s="133">
        <v>0</v>
      </c>
      <c r="E146" s="133">
        <v>52.809999999999633</v>
      </c>
      <c r="F146" s="133">
        <v>80.049999999999272</v>
      </c>
      <c r="G146" s="133">
        <v>1E+30</v>
      </c>
      <c r="H146" s="133">
        <v>52.809999999999633</v>
      </c>
    </row>
    <row r="147" spans="2:8" x14ac:dyDescent="0.35">
      <c r="B147" s="133" t="s">
        <v>305</v>
      </c>
      <c r="C147" s="133" t="s">
        <v>291</v>
      </c>
      <c r="D147" s="133">
        <v>0</v>
      </c>
      <c r="E147" s="133">
        <v>56.709999999998359</v>
      </c>
      <c r="F147" s="133">
        <v>71.724999999998545</v>
      </c>
      <c r="G147" s="133">
        <v>1E+30</v>
      </c>
      <c r="H147" s="133">
        <v>56.709999999998359</v>
      </c>
    </row>
    <row r="148" spans="2:8" x14ac:dyDescent="0.35">
      <c r="B148" s="133" t="s">
        <v>306</v>
      </c>
      <c r="C148" s="133" t="s">
        <v>293</v>
      </c>
      <c r="D148" s="133">
        <v>0</v>
      </c>
      <c r="E148" s="133">
        <v>52.41</v>
      </c>
      <c r="F148" s="133">
        <v>68.975000000000364</v>
      </c>
      <c r="G148" s="133">
        <v>1E+30</v>
      </c>
      <c r="H148" s="133">
        <v>52.41</v>
      </c>
    </row>
    <row r="149" spans="2:8" x14ac:dyDescent="0.35">
      <c r="B149" s="133" t="s">
        <v>307</v>
      </c>
      <c r="C149" s="133" t="s">
        <v>295</v>
      </c>
      <c r="D149" s="133">
        <v>0</v>
      </c>
      <c r="E149" s="133">
        <v>56.410000000000906</v>
      </c>
      <c r="F149" s="133">
        <v>70.825000000000728</v>
      </c>
      <c r="G149" s="133">
        <v>1E+30</v>
      </c>
      <c r="H149" s="133">
        <v>56.410000000000906</v>
      </c>
    </row>
    <row r="150" spans="2:8" x14ac:dyDescent="0.35">
      <c r="B150" s="133" t="s">
        <v>308</v>
      </c>
      <c r="C150" s="133" t="s">
        <v>291</v>
      </c>
      <c r="D150" s="133">
        <v>0</v>
      </c>
      <c r="E150" s="133">
        <v>81.899999999999807</v>
      </c>
      <c r="F150" s="133">
        <v>93.25</v>
      </c>
      <c r="G150" s="133">
        <v>1E+30</v>
      </c>
      <c r="H150" s="133">
        <v>81.899999999999807</v>
      </c>
    </row>
    <row r="151" spans="2:8" x14ac:dyDescent="0.35">
      <c r="B151" s="133" t="s">
        <v>309</v>
      </c>
      <c r="C151" s="133" t="s">
        <v>293</v>
      </c>
      <c r="D151" s="133">
        <v>0</v>
      </c>
      <c r="E151" s="133">
        <v>76.499999999998352</v>
      </c>
      <c r="F151" s="133">
        <v>90.499999999998181</v>
      </c>
      <c r="G151" s="133">
        <v>1E+30</v>
      </c>
      <c r="H151" s="133">
        <v>76.499999999998352</v>
      </c>
    </row>
    <row r="152" spans="2:8" x14ac:dyDescent="0.35">
      <c r="B152" s="133" t="s">
        <v>310</v>
      </c>
      <c r="C152" s="133" t="s">
        <v>295</v>
      </c>
      <c r="D152" s="133">
        <v>0</v>
      </c>
      <c r="E152" s="133">
        <v>79.50000000000199</v>
      </c>
      <c r="F152" s="133">
        <v>92.350000000002183</v>
      </c>
      <c r="G152" s="133">
        <v>1E+30</v>
      </c>
      <c r="H152" s="133">
        <v>79.50000000000199</v>
      </c>
    </row>
    <row r="153" spans="2:8" x14ac:dyDescent="0.35">
      <c r="B153" s="133" t="s">
        <v>311</v>
      </c>
      <c r="C153" s="133" t="s">
        <v>312</v>
      </c>
      <c r="D153" s="133">
        <v>6.5052130349130266E-18</v>
      </c>
      <c r="E153" s="133">
        <v>0</v>
      </c>
      <c r="F153" s="133">
        <v>125000</v>
      </c>
      <c r="G153" s="133">
        <v>1E+30</v>
      </c>
      <c r="H153" s="133">
        <v>124999.9999999929</v>
      </c>
    </row>
    <row r="154" spans="2:8" x14ac:dyDescent="0.35">
      <c r="B154" s="133" t="s">
        <v>313</v>
      </c>
      <c r="C154" s="133" t="s">
        <v>314</v>
      </c>
      <c r="D154" s="133">
        <v>0</v>
      </c>
      <c r="E154" s="133">
        <v>129999.99999999627</v>
      </c>
      <c r="F154" s="133">
        <v>130000.00000000003</v>
      </c>
      <c r="G154" s="133">
        <v>1E+30</v>
      </c>
      <c r="H154" s="133">
        <v>129999.99999999627</v>
      </c>
    </row>
    <row r="155" spans="2:8" x14ac:dyDescent="0.35">
      <c r="B155" s="133" t="s">
        <v>315</v>
      </c>
      <c r="C155" s="133" t="s">
        <v>316</v>
      </c>
      <c r="D155" s="133">
        <v>1.54E-2</v>
      </c>
      <c r="E155" s="133">
        <v>0</v>
      </c>
      <c r="F155" s="133">
        <v>140000</v>
      </c>
      <c r="G155" s="133">
        <v>1542499.9999998903</v>
      </c>
      <c r="H155" s="133">
        <v>140000.00000000058</v>
      </c>
    </row>
    <row r="156" spans="2:8" x14ac:dyDescent="0.35">
      <c r="B156" s="133" t="s">
        <v>317</v>
      </c>
      <c r="C156" s="133" t="s">
        <v>318</v>
      </c>
      <c r="D156" s="133">
        <v>2.18E-2</v>
      </c>
      <c r="E156" s="133">
        <v>0</v>
      </c>
      <c r="F156" s="133">
        <v>159999.99999999994</v>
      </c>
      <c r="G156" s="133">
        <v>3789999.9999999851</v>
      </c>
      <c r="H156" s="133">
        <v>159999.99999999659</v>
      </c>
    </row>
    <row r="157" spans="2:8" x14ac:dyDescent="0.35">
      <c r="B157" s="133" t="s">
        <v>319</v>
      </c>
      <c r="C157" s="133" t="s">
        <v>320</v>
      </c>
      <c r="D157" s="133">
        <v>8.4000000000000012E-3</v>
      </c>
      <c r="E157" s="133">
        <v>0</v>
      </c>
      <c r="F157" s="133">
        <v>150000</v>
      </c>
      <c r="G157" s="133">
        <v>19057499.999999523</v>
      </c>
      <c r="H157" s="133">
        <v>150000.0000000057</v>
      </c>
    </row>
    <row r="158" spans="2:8" x14ac:dyDescent="0.35">
      <c r="B158" s="133" t="s">
        <v>321</v>
      </c>
      <c r="C158" s="133" t="s">
        <v>322</v>
      </c>
      <c r="D158" s="133">
        <v>0</v>
      </c>
      <c r="E158" s="133">
        <v>170000</v>
      </c>
      <c r="F158" s="133">
        <v>170000</v>
      </c>
      <c r="G158" s="133">
        <v>1E+30</v>
      </c>
      <c r="H158" s="133">
        <v>170000</v>
      </c>
    </row>
    <row r="159" spans="2:8" x14ac:dyDescent="0.35">
      <c r="B159" s="133" t="s">
        <v>323</v>
      </c>
      <c r="C159" s="133" t="s">
        <v>324</v>
      </c>
      <c r="D159" s="133">
        <v>0</v>
      </c>
      <c r="E159" s="133">
        <v>155000</v>
      </c>
      <c r="F159" s="133">
        <v>155000</v>
      </c>
      <c r="G159" s="133">
        <v>1E+30</v>
      </c>
      <c r="H159" s="133">
        <v>155000</v>
      </c>
    </row>
    <row r="160" spans="2:8" x14ac:dyDescent="0.35">
      <c r="B160" s="133" t="s">
        <v>325</v>
      </c>
      <c r="C160" s="133" t="s">
        <v>326</v>
      </c>
      <c r="D160" s="133">
        <v>7.8000000000000014E-3</v>
      </c>
      <c r="E160" s="133">
        <v>0</v>
      </c>
      <c r="F160" s="133">
        <v>115000.00000000012</v>
      </c>
      <c r="G160" s="133">
        <v>8057500.0000005951</v>
      </c>
      <c r="H160" s="133">
        <v>114999.99999999489</v>
      </c>
    </row>
    <row r="161" spans="1:8" x14ac:dyDescent="0.35">
      <c r="B161" s="133" t="s">
        <v>327</v>
      </c>
      <c r="C161" s="133" t="s">
        <v>328</v>
      </c>
      <c r="D161" s="133">
        <v>1.54E-4</v>
      </c>
      <c r="E161" s="133">
        <v>0</v>
      </c>
      <c r="F161" s="133">
        <v>0</v>
      </c>
      <c r="G161" s="133">
        <v>154249999.99998903</v>
      </c>
      <c r="H161" s="133">
        <v>0</v>
      </c>
    </row>
    <row r="162" spans="1:8" x14ac:dyDescent="0.35">
      <c r="B162" s="133" t="s">
        <v>329</v>
      </c>
      <c r="C162" s="133" t="s">
        <v>330</v>
      </c>
      <c r="D162" s="133">
        <v>2.1799999999999999E-4</v>
      </c>
      <c r="E162" s="133">
        <v>0</v>
      </c>
      <c r="F162" s="133">
        <v>0</v>
      </c>
      <c r="G162" s="133">
        <v>378999999.99999851</v>
      </c>
      <c r="H162" s="133">
        <v>0</v>
      </c>
    </row>
    <row r="163" spans="1:8" x14ac:dyDescent="0.35">
      <c r="B163" s="133" t="s">
        <v>331</v>
      </c>
      <c r="C163" s="133" t="s">
        <v>332</v>
      </c>
      <c r="D163" s="133">
        <v>8.3999999999999995E-5</v>
      </c>
      <c r="E163" s="133">
        <v>0</v>
      </c>
      <c r="F163" s="133">
        <v>0</v>
      </c>
      <c r="G163" s="133">
        <v>1905749999.9999521</v>
      </c>
      <c r="H163" s="133">
        <v>0</v>
      </c>
    </row>
    <row r="164" spans="1:8" x14ac:dyDescent="0.35">
      <c r="B164" s="133" t="s">
        <v>333</v>
      </c>
      <c r="C164" s="133" t="s">
        <v>334</v>
      </c>
      <c r="D164" s="133">
        <v>0</v>
      </c>
      <c r="E164" s="133">
        <v>0</v>
      </c>
      <c r="F164" s="133">
        <v>0</v>
      </c>
      <c r="G164" s="133">
        <v>1E+30</v>
      </c>
      <c r="H164" s="133">
        <v>0</v>
      </c>
    </row>
    <row r="165" spans="1:8" ht="15" thickBot="1" x14ac:dyDescent="0.4">
      <c r="B165" s="134" t="s">
        <v>335</v>
      </c>
      <c r="C165" s="134" t="s">
        <v>336</v>
      </c>
      <c r="D165" s="134">
        <v>7.7999999999999999E-5</v>
      </c>
      <c r="E165" s="134">
        <v>0</v>
      </c>
      <c r="F165" s="134">
        <v>0</v>
      </c>
      <c r="G165" s="134">
        <v>805750000.00005937</v>
      </c>
      <c r="H165" s="134">
        <v>0</v>
      </c>
    </row>
    <row r="167" spans="1:8" ht="15" thickBot="1" x14ac:dyDescent="0.4">
      <c r="A167" t="s">
        <v>138</v>
      </c>
    </row>
    <row r="168" spans="1:8" x14ac:dyDescent="0.35">
      <c r="B168" s="135"/>
      <c r="C168" s="135"/>
      <c r="D168" s="135" t="s">
        <v>129</v>
      </c>
      <c r="E168" s="135" t="s">
        <v>139</v>
      </c>
      <c r="F168" s="135" t="s">
        <v>141</v>
      </c>
      <c r="G168" s="135" t="s">
        <v>135</v>
      </c>
      <c r="H168" s="135" t="s">
        <v>135</v>
      </c>
    </row>
    <row r="169" spans="1:8" ht="15" thickBot="1" x14ac:dyDescent="0.4">
      <c r="B169" s="136" t="s">
        <v>127</v>
      </c>
      <c r="C169" s="136" t="s">
        <v>128</v>
      </c>
      <c r="D169" s="136" t="s">
        <v>130</v>
      </c>
      <c r="E169" s="136" t="s">
        <v>140</v>
      </c>
      <c r="F169" s="136" t="s">
        <v>142</v>
      </c>
      <c r="G169" s="136" t="s">
        <v>136</v>
      </c>
      <c r="H169" s="136" t="s">
        <v>137</v>
      </c>
    </row>
    <row r="170" spans="1:8" x14ac:dyDescent="0.35">
      <c r="B170" s="133" t="s">
        <v>337</v>
      </c>
      <c r="C170" s="133" t="s">
        <v>110</v>
      </c>
      <c r="D170" s="133">
        <v>0</v>
      </c>
      <c r="E170" s="133">
        <v>0</v>
      </c>
      <c r="F170" s="133">
        <v>20000</v>
      </c>
      <c r="G170" s="133">
        <v>1E+30</v>
      </c>
      <c r="H170" s="133">
        <v>20000</v>
      </c>
    </row>
    <row r="171" spans="1:8" x14ac:dyDescent="0.35">
      <c r="B171" s="133" t="s">
        <v>338</v>
      </c>
      <c r="C171" s="133" t="s">
        <v>110</v>
      </c>
      <c r="D171" s="133">
        <v>0</v>
      </c>
      <c r="E171" s="133">
        <v>0</v>
      </c>
      <c r="F171" s="133">
        <v>20000</v>
      </c>
      <c r="G171" s="133">
        <v>1E+30</v>
      </c>
      <c r="H171" s="133">
        <v>20000</v>
      </c>
    </row>
    <row r="172" spans="1:8" x14ac:dyDescent="0.35">
      <c r="B172" s="133" t="s">
        <v>339</v>
      </c>
      <c r="C172" s="133" t="s">
        <v>110</v>
      </c>
      <c r="D172" s="133">
        <v>7700</v>
      </c>
      <c r="E172" s="133">
        <v>0</v>
      </c>
      <c r="F172" s="133">
        <v>20000</v>
      </c>
      <c r="G172" s="133">
        <v>1E+30</v>
      </c>
      <c r="H172" s="133">
        <v>12300</v>
      </c>
    </row>
    <row r="173" spans="1:8" x14ac:dyDescent="0.35">
      <c r="B173" s="133" t="s">
        <v>340</v>
      </c>
      <c r="C173" s="133" t="s">
        <v>110</v>
      </c>
      <c r="D173" s="133">
        <v>10900</v>
      </c>
      <c r="E173" s="133">
        <v>0</v>
      </c>
      <c r="F173" s="133">
        <v>20000</v>
      </c>
      <c r="G173" s="133">
        <v>1E+30</v>
      </c>
      <c r="H173" s="133">
        <v>9100</v>
      </c>
    </row>
    <row r="174" spans="1:8" x14ac:dyDescent="0.35">
      <c r="B174" s="133" t="s">
        <v>341</v>
      </c>
      <c r="C174" s="133" t="s">
        <v>110</v>
      </c>
      <c r="D174" s="133">
        <v>4200</v>
      </c>
      <c r="E174" s="133">
        <v>0</v>
      </c>
      <c r="F174" s="133">
        <v>20000</v>
      </c>
      <c r="G174" s="133">
        <v>1E+30</v>
      </c>
      <c r="H174" s="133">
        <v>15800</v>
      </c>
    </row>
    <row r="175" spans="1:8" x14ac:dyDescent="0.35">
      <c r="B175" s="133" t="s">
        <v>342</v>
      </c>
      <c r="C175" s="133" t="s">
        <v>110</v>
      </c>
      <c r="D175" s="133">
        <v>0</v>
      </c>
      <c r="E175" s="133">
        <v>0</v>
      </c>
      <c r="F175" s="133">
        <v>20000</v>
      </c>
      <c r="G175" s="133">
        <v>1E+30</v>
      </c>
      <c r="H175" s="133">
        <v>20000</v>
      </c>
    </row>
    <row r="176" spans="1:8" x14ac:dyDescent="0.35">
      <c r="B176" s="133" t="s">
        <v>343</v>
      </c>
      <c r="C176" s="133" t="s">
        <v>110</v>
      </c>
      <c r="D176" s="133">
        <v>0</v>
      </c>
      <c r="E176" s="133">
        <v>0</v>
      </c>
      <c r="F176" s="133">
        <v>20000</v>
      </c>
      <c r="G176" s="133">
        <v>1E+30</v>
      </c>
      <c r="H176" s="133">
        <v>20000</v>
      </c>
    </row>
    <row r="177" spans="2:8" x14ac:dyDescent="0.35">
      <c r="B177" s="133" t="s">
        <v>344</v>
      </c>
      <c r="C177" s="133" t="s">
        <v>110</v>
      </c>
      <c r="D177" s="133">
        <v>3900</v>
      </c>
      <c r="E177" s="133">
        <v>0</v>
      </c>
      <c r="F177" s="133">
        <v>20000</v>
      </c>
      <c r="G177" s="133">
        <v>1E+30</v>
      </c>
      <c r="H177" s="133">
        <v>16100</v>
      </c>
    </row>
    <row r="178" spans="2:8" x14ac:dyDescent="0.35">
      <c r="B178" s="133" t="s">
        <v>345</v>
      </c>
      <c r="C178" s="133" t="s">
        <v>87</v>
      </c>
      <c r="D178" s="133">
        <v>1.5400000000000007E-2</v>
      </c>
      <c r="E178" s="133">
        <v>0</v>
      </c>
      <c r="F178" s="133">
        <v>0</v>
      </c>
      <c r="G178" s="133">
        <v>1.54E-2</v>
      </c>
      <c r="H178" s="133">
        <v>99.9846</v>
      </c>
    </row>
    <row r="179" spans="2:8" x14ac:dyDescent="0.35">
      <c r="B179" s="133" t="s">
        <v>346</v>
      </c>
      <c r="C179" s="133" t="s">
        <v>87</v>
      </c>
      <c r="D179" s="133">
        <v>2.18E-2</v>
      </c>
      <c r="E179" s="133">
        <v>0</v>
      </c>
      <c r="F179" s="133">
        <v>0</v>
      </c>
      <c r="G179" s="133">
        <v>2.1799999999999996E-2</v>
      </c>
      <c r="H179" s="133">
        <v>99.978199999999987</v>
      </c>
    </row>
    <row r="180" spans="2:8" x14ac:dyDescent="0.35">
      <c r="B180" s="133" t="s">
        <v>347</v>
      </c>
      <c r="C180" s="133" t="s">
        <v>87</v>
      </c>
      <c r="D180" s="133">
        <v>8.4000000000000012E-3</v>
      </c>
      <c r="E180" s="133">
        <v>0</v>
      </c>
      <c r="F180" s="133">
        <v>0</v>
      </c>
      <c r="G180" s="133">
        <v>8.3999999999999995E-3</v>
      </c>
      <c r="H180" s="133">
        <v>99.991600000000005</v>
      </c>
    </row>
    <row r="181" spans="2:8" x14ac:dyDescent="0.35">
      <c r="B181" s="133" t="s">
        <v>348</v>
      </c>
      <c r="C181" s="133" t="s">
        <v>87</v>
      </c>
      <c r="D181" s="133">
        <v>0</v>
      </c>
      <c r="E181" s="133">
        <v>0</v>
      </c>
      <c r="F181" s="133">
        <v>0</v>
      </c>
      <c r="G181" s="133">
        <v>1E+30</v>
      </c>
      <c r="H181" s="133">
        <v>0</v>
      </c>
    </row>
    <row r="182" spans="2:8" x14ac:dyDescent="0.35">
      <c r="B182" s="133" t="s">
        <v>349</v>
      </c>
      <c r="C182" s="133" t="s">
        <v>87</v>
      </c>
      <c r="D182" s="133">
        <v>7.8000000000000014E-3</v>
      </c>
      <c r="E182" s="133">
        <v>0</v>
      </c>
      <c r="F182" s="133">
        <v>0</v>
      </c>
      <c r="G182" s="133">
        <v>7.7999999999999996E-3</v>
      </c>
      <c r="H182" s="133">
        <v>99.992199999999997</v>
      </c>
    </row>
    <row r="183" spans="2:8" x14ac:dyDescent="0.35">
      <c r="B183" s="133" t="s">
        <v>350</v>
      </c>
      <c r="C183" s="133" t="s">
        <v>87</v>
      </c>
      <c r="D183" s="133">
        <v>5.3399999999999997E-4</v>
      </c>
      <c r="E183" s="133">
        <v>0</v>
      </c>
      <c r="F183" s="133">
        <v>2</v>
      </c>
      <c r="G183" s="133">
        <v>1E+30</v>
      </c>
      <c r="H183" s="133">
        <v>1.999466</v>
      </c>
    </row>
    <row r="184" spans="2:8" x14ac:dyDescent="0.35">
      <c r="B184" s="133" t="s">
        <v>351</v>
      </c>
      <c r="C184" s="133" t="s">
        <v>352</v>
      </c>
      <c r="D184" s="133">
        <v>1300</v>
      </c>
      <c r="E184" s="133">
        <v>59.145000000000877</v>
      </c>
      <c r="F184" s="133">
        <v>1300</v>
      </c>
      <c r="G184" s="133">
        <v>16100</v>
      </c>
      <c r="H184" s="133">
        <v>1300</v>
      </c>
    </row>
    <row r="185" spans="2:8" x14ac:dyDescent="0.35">
      <c r="B185" s="133" t="s">
        <v>353</v>
      </c>
      <c r="C185" s="133" t="s">
        <v>354</v>
      </c>
      <c r="D185" s="133">
        <v>900</v>
      </c>
      <c r="E185" s="133">
        <v>56.39499999999903</v>
      </c>
      <c r="F185" s="133">
        <v>900</v>
      </c>
      <c r="G185" s="133">
        <v>16100</v>
      </c>
      <c r="H185" s="133">
        <v>900</v>
      </c>
    </row>
    <row r="186" spans="2:8" x14ac:dyDescent="0.35">
      <c r="B186" s="133" t="s">
        <v>355</v>
      </c>
      <c r="C186" s="133" t="s">
        <v>356</v>
      </c>
      <c r="D186" s="133">
        <v>1700</v>
      </c>
      <c r="E186" s="133">
        <v>58.244999999999422</v>
      </c>
      <c r="F186" s="133">
        <v>1700</v>
      </c>
      <c r="G186" s="133">
        <v>16100</v>
      </c>
      <c r="H186" s="133">
        <v>1700</v>
      </c>
    </row>
    <row r="187" spans="2:8" x14ac:dyDescent="0.35">
      <c r="B187" s="133" t="s">
        <v>357</v>
      </c>
      <c r="C187" s="133" t="s">
        <v>358</v>
      </c>
      <c r="D187" s="133">
        <v>1900</v>
      </c>
      <c r="E187" s="133">
        <v>28.069999999999993</v>
      </c>
      <c r="F187" s="133">
        <v>1900</v>
      </c>
      <c r="G187" s="133">
        <v>9100</v>
      </c>
      <c r="H187" s="133">
        <v>1900</v>
      </c>
    </row>
    <row r="188" spans="2:8" x14ac:dyDescent="0.35">
      <c r="B188" s="133" t="s">
        <v>359</v>
      </c>
      <c r="C188" s="133" t="s">
        <v>360</v>
      </c>
      <c r="D188" s="133">
        <v>1200</v>
      </c>
      <c r="E188" s="133">
        <v>29.620000000000175</v>
      </c>
      <c r="F188" s="133">
        <v>1200</v>
      </c>
      <c r="G188" s="133">
        <v>9100</v>
      </c>
      <c r="H188" s="133">
        <v>1200</v>
      </c>
    </row>
    <row r="189" spans="2:8" x14ac:dyDescent="0.35">
      <c r="B189" s="133" t="s">
        <v>361</v>
      </c>
      <c r="C189" s="133" t="s">
        <v>362</v>
      </c>
      <c r="D189" s="133">
        <v>2200</v>
      </c>
      <c r="E189" s="133">
        <v>27.469999999999629</v>
      </c>
      <c r="F189" s="133">
        <v>2200</v>
      </c>
      <c r="G189" s="133">
        <v>9100</v>
      </c>
      <c r="H189" s="133">
        <v>2200</v>
      </c>
    </row>
    <row r="190" spans="2:8" x14ac:dyDescent="0.35">
      <c r="B190" s="133" t="s">
        <v>363</v>
      </c>
      <c r="C190" s="133" t="s">
        <v>364</v>
      </c>
      <c r="D190" s="133">
        <v>1400</v>
      </c>
      <c r="E190" s="133">
        <v>19.359999999999502</v>
      </c>
      <c r="F190" s="133">
        <v>1400</v>
      </c>
      <c r="G190" s="133">
        <v>15800</v>
      </c>
      <c r="H190" s="133">
        <v>1400</v>
      </c>
    </row>
    <row r="191" spans="2:8" x14ac:dyDescent="0.35">
      <c r="B191" s="133" t="s">
        <v>365</v>
      </c>
      <c r="C191" s="133" t="s">
        <v>366</v>
      </c>
      <c r="D191" s="133">
        <v>1100</v>
      </c>
      <c r="E191" s="133">
        <v>19.959999999999866</v>
      </c>
      <c r="F191" s="133">
        <v>1100</v>
      </c>
      <c r="G191" s="133">
        <v>15800</v>
      </c>
      <c r="H191" s="133">
        <v>1100</v>
      </c>
    </row>
    <row r="192" spans="2:8" x14ac:dyDescent="0.35">
      <c r="B192" s="133" t="s">
        <v>367</v>
      </c>
      <c r="C192" s="133" t="s">
        <v>368</v>
      </c>
      <c r="D192" s="133">
        <v>1700</v>
      </c>
      <c r="E192" s="133">
        <v>21.56000000000023</v>
      </c>
      <c r="F192" s="133">
        <v>1700</v>
      </c>
      <c r="G192" s="133">
        <v>15800</v>
      </c>
      <c r="H192" s="133">
        <v>1700</v>
      </c>
    </row>
    <row r="193" spans="2:8" x14ac:dyDescent="0.35">
      <c r="B193" s="133" t="s">
        <v>369</v>
      </c>
      <c r="C193" s="133" t="s">
        <v>370</v>
      </c>
      <c r="D193" s="133">
        <v>1900</v>
      </c>
      <c r="E193" s="133">
        <v>15.245000000000175</v>
      </c>
      <c r="F193" s="133">
        <v>1900</v>
      </c>
      <c r="G193" s="133">
        <v>9100</v>
      </c>
      <c r="H193" s="133">
        <v>1900</v>
      </c>
    </row>
    <row r="194" spans="2:8" x14ac:dyDescent="0.35">
      <c r="B194" s="133" t="s">
        <v>371</v>
      </c>
      <c r="C194" s="133" t="s">
        <v>372</v>
      </c>
      <c r="D194" s="133">
        <v>1400</v>
      </c>
      <c r="E194" s="133">
        <v>16.795000000000357</v>
      </c>
      <c r="F194" s="133">
        <v>1400</v>
      </c>
      <c r="G194" s="133">
        <v>9100</v>
      </c>
      <c r="H194" s="133">
        <v>1400</v>
      </c>
    </row>
    <row r="195" spans="2:8" x14ac:dyDescent="0.35">
      <c r="B195" s="133" t="s">
        <v>373</v>
      </c>
      <c r="C195" s="133" t="s">
        <v>374</v>
      </c>
      <c r="D195" s="133">
        <v>2300</v>
      </c>
      <c r="E195" s="133">
        <v>14.644999999999811</v>
      </c>
      <c r="F195" s="133">
        <v>2300</v>
      </c>
      <c r="G195" s="133">
        <v>9100</v>
      </c>
      <c r="H195" s="133">
        <v>2300</v>
      </c>
    </row>
    <row r="196" spans="2:8" ht="15.75" customHeight="1" x14ac:dyDescent="0.35">
      <c r="B196" s="133" t="s">
        <v>375</v>
      </c>
      <c r="C196" s="137" t="s">
        <v>396</v>
      </c>
      <c r="D196" s="133">
        <v>0</v>
      </c>
      <c r="E196" s="133">
        <v>-0.24999999999998579</v>
      </c>
      <c r="F196" s="133">
        <v>0</v>
      </c>
      <c r="G196" s="133">
        <v>3.2526065174565133E-12</v>
      </c>
      <c r="H196" s="133">
        <v>500000</v>
      </c>
    </row>
    <row r="197" spans="2:8" x14ac:dyDescent="0.35">
      <c r="B197" s="133" t="s">
        <v>376</v>
      </c>
      <c r="C197" s="133" t="s">
        <v>377</v>
      </c>
      <c r="D197" s="133">
        <v>0</v>
      </c>
      <c r="E197" s="133">
        <v>0</v>
      </c>
      <c r="F197" s="133">
        <v>0</v>
      </c>
      <c r="G197" s="133">
        <v>1E+30</v>
      </c>
      <c r="H197" s="133">
        <v>0</v>
      </c>
    </row>
    <row r="198" spans="2:8" x14ac:dyDescent="0.35">
      <c r="B198" s="133" t="s">
        <v>378</v>
      </c>
      <c r="C198" s="133" t="s">
        <v>377</v>
      </c>
      <c r="D198" s="133">
        <v>7700</v>
      </c>
      <c r="E198" s="133">
        <v>-0.28000000000000114</v>
      </c>
      <c r="F198" s="133">
        <v>0</v>
      </c>
      <c r="G198" s="133">
        <v>7700</v>
      </c>
      <c r="H198" s="133">
        <v>492300.00000000006</v>
      </c>
    </row>
    <row r="199" spans="2:8" x14ac:dyDescent="0.35">
      <c r="B199" s="133" t="s">
        <v>379</v>
      </c>
      <c r="C199" s="133" t="s">
        <v>377</v>
      </c>
      <c r="D199" s="133">
        <v>10900</v>
      </c>
      <c r="E199" s="133">
        <v>-0.31999999999999318</v>
      </c>
      <c r="F199" s="133">
        <v>0</v>
      </c>
      <c r="G199" s="133">
        <v>10899.999999999998</v>
      </c>
      <c r="H199" s="133">
        <v>489100</v>
      </c>
    </row>
    <row r="200" spans="2:8" x14ac:dyDescent="0.35">
      <c r="B200" s="133" t="s">
        <v>380</v>
      </c>
      <c r="C200" s="133" t="s">
        <v>377</v>
      </c>
      <c r="D200" s="133">
        <v>4200</v>
      </c>
      <c r="E200" s="133">
        <v>-0.30000000000001137</v>
      </c>
      <c r="F200" s="133">
        <v>0</v>
      </c>
      <c r="G200" s="133">
        <v>4200</v>
      </c>
      <c r="H200" s="133">
        <v>495800.00000000006</v>
      </c>
    </row>
    <row r="201" spans="2:8" x14ac:dyDescent="0.35">
      <c r="B201" s="133" t="s">
        <v>381</v>
      </c>
      <c r="C201" s="133" t="s">
        <v>88</v>
      </c>
      <c r="D201" s="133">
        <v>0</v>
      </c>
      <c r="E201" s="133">
        <v>0</v>
      </c>
      <c r="F201" s="133">
        <v>0</v>
      </c>
      <c r="G201" s="133">
        <v>1E+30</v>
      </c>
      <c r="H201" s="133">
        <v>0</v>
      </c>
    </row>
    <row r="202" spans="2:8" x14ac:dyDescent="0.35">
      <c r="B202" s="133" t="s">
        <v>382</v>
      </c>
      <c r="C202" s="133" t="s">
        <v>377</v>
      </c>
      <c r="D202" s="133">
        <v>0</v>
      </c>
      <c r="E202" s="133">
        <v>0</v>
      </c>
      <c r="F202" s="133">
        <v>0</v>
      </c>
      <c r="G202" s="133">
        <v>1E+30</v>
      </c>
      <c r="H202" s="133">
        <v>0</v>
      </c>
    </row>
    <row r="203" spans="2:8" x14ac:dyDescent="0.35">
      <c r="B203" s="133" t="s">
        <v>383</v>
      </c>
      <c r="C203" s="133" t="s">
        <v>88</v>
      </c>
      <c r="D203" s="133">
        <v>3900</v>
      </c>
      <c r="E203" s="133">
        <v>-0.22999999999998977</v>
      </c>
      <c r="F203" s="133">
        <v>0</v>
      </c>
      <c r="G203" s="133">
        <v>3900</v>
      </c>
      <c r="H203" s="133">
        <v>496100</v>
      </c>
    </row>
    <row r="204" spans="2:8" x14ac:dyDescent="0.35">
      <c r="B204" s="133" t="s">
        <v>384</v>
      </c>
      <c r="C204" s="133" t="s">
        <v>385</v>
      </c>
      <c r="D204" s="133">
        <v>1200</v>
      </c>
      <c r="E204" s="133">
        <v>26.84999999999971</v>
      </c>
      <c r="F204" s="133">
        <v>1200</v>
      </c>
      <c r="G204" s="133">
        <v>12300</v>
      </c>
      <c r="H204" s="133">
        <v>1200</v>
      </c>
    </row>
    <row r="205" spans="2:8" x14ac:dyDescent="0.35">
      <c r="B205" s="133" t="s">
        <v>386</v>
      </c>
      <c r="C205" s="133" t="s">
        <v>387</v>
      </c>
      <c r="D205" s="133">
        <v>800</v>
      </c>
      <c r="E205" s="133">
        <v>29.500000000000256</v>
      </c>
      <c r="F205" s="133">
        <v>800</v>
      </c>
      <c r="G205" s="133">
        <v>12300</v>
      </c>
      <c r="H205" s="133">
        <v>800</v>
      </c>
    </row>
    <row r="206" spans="2:8" x14ac:dyDescent="0.35">
      <c r="B206" s="133" t="s">
        <v>388</v>
      </c>
      <c r="C206" s="133" t="s">
        <v>389</v>
      </c>
      <c r="D206" s="133">
        <v>1800</v>
      </c>
      <c r="E206" s="133">
        <v>28.34999999999971</v>
      </c>
      <c r="F206" s="133">
        <v>1800</v>
      </c>
      <c r="G206" s="133">
        <v>12300</v>
      </c>
      <c r="H206" s="133">
        <v>1800</v>
      </c>
    </row>
    <row r="207" spans="2:8" x14ac:dyDescent="0.35">
      <c r="B207" s="133" t="s">
        <v>390</v>
      </c>
      <c r="C207" s="133" t="s">
        <v>391</v>
      </c>
      <c r="D207" s="133">
        <v>1500</v>
      </c>
      <c r="E207" s="133">
        <v>11.580000000000183</v>
      </c>
      <c r="F207" s="133">
        <v>1500</v>
      </c>
      <c r="G207" s="133">
        <v>12300</v>
      </c>
      <c r="H207" s="133">
        <v>1500</v>
      </c>
    </row>
    <row r="208" spans="2:8" x14ac:dyDescent="0.35">
      <c r="B208" s="133" t="s">
        <v>392</v>
      </c>
      <c r="C208" s="133" t="s">
        <v>393</v>
      </c>
      <c r="D208" s="133">
        <v>1000</v>
      </c>
      <c r="E208" s="133">
        <v>14.229999999999819</v>
      </c>
      <c r="F208" s="133">
        <v>1000</v>
      </c>
      <c r="G208" s="133">
        <v>12300</v>
      </c>
      <c r="H208" s="133">
        <v>1000</v>
      </c>
    </row>
    <row r="209" spans="2:8" ht="15" thickBot="1" x14ac:dyDescent="0.4">
      <c r="B209" s="134" t="s">
        <v>394</v>
      </c>
      <c r="C209" s="134" t="s">
        <v>395</v>
      </c>
      <c r="D209" s="134">
        <v>1400</v>
      </c>
      <c r="E209" s="134">
        <v>13.080000000000183</v>
      </c>
      <c r="F209" s="134">
        <v>1400</v>
      </c>
      <c r="G209" s="134">
        <v>12300</v>
      </c>
      <c r="H209" s="134">
        <v>1400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34998626667073579"/>
  </sheetPr>
  <dimension ref="A1:U170"/>
  <sheetViews>
    <sheetView topLeftCell="A36" zoomScale="90" zoomScaleNormal="90" zoomScaleSheetLayoutView="77" workbookViewId="0">
      <selection activeCell="A24" sqref="A24"/>
    </sheetView>
  </sheetViews>
  <sheetFormatPr defaultColWidth="11.453125" defaultRowHeight="14.5" x14ac:dyDescent="0.35"/>
  <cols>
    <col min="1" max="1" width="9.26953125" style="20" customWidth="1"/>
    <col min="2" max="2" width="17" style="20" customWidth="1"/>
    <col min="3" max="3" width="22.81640625" style="20" customWidth="1"/>
    <col min="4" max="4" width="14" style="20" customWidth="1"/>
    <col min="5" max="5" width="15.7265625" style="20" customWidth="1"/>
    <col min="6" max="6" width="13.81640625" style="20" customWidth="1"/>
    <col min="7" max="7" width="13.1796875" style="20" customWidth="1"/>
    <col min="8" max="8" width="19.81640625" style="20" customWidth="1"/>
    <col min="9" max="9" width="15.1796875" style="20" customWidth="1"/>
    <col min="10" max="10" width="14.26953125" style="20" customWidth="1"/>
    <col min="11" max="11" width="14" style="20" customWidth="1"/>
    <col min="12" max="12" width="14.26953125" style="20" customWidth="1"/>
    <col min="13" max="13" width="13.54296875" style="20" bestFit="1" customWidth="1"/>
    <col min="14" max="14" width="12" style="20" bestFit="1" customWidth="1"/>
    <col min="15" max="16384" width="11.453125" style="20"/>
  </cols>
  <sheetData>
    <row r="1" spans="3:12" ht="15" hidden="1" customHeight="1" x14ac:dyDescent="0.35"/>
    <row r="2" spans="3:12" ht="15" hidden="1" customHeight="1" x14ac:dyDescent="0.35"/>
    <row r="3" spans="3:12" ht="15" hidden="1" customHeight="1" x14ac:dyDescent="0.35"/>
    <row r="4" spans="3:12" ht="15.75" hidden="1" customHeight="1" thickBot="1" x14ac:dyDescent="0.4">
      <c r="C4" s="131"/>
    </row>
    <row r="5" spans="3:12" ht="15" hidden="1" customHeight="1" x14ac:dyDescent="0.35"/>
    <row r="6" spans="3:12" ht="15" hidden="1" customHeight="1" x14ac:dyDescent="0.35"/>
    <row r="7" spans="3:12" ht="15" hidden="1" customHeight="1" x14ac:dyDescent="0.35"/>
    <row r="8" spans="3:12" ht="15" hidden="1" customHeight="1" x14ac:dyDescent="0.35"/>
    <row r="9" spans="3:12" ht="15" hidden="1" customHeight="1" x14ac:dyDescent="0.35"/>
    <row r="10" spans="3:12" ht="15" hidden="1" customHeight="1" x14ac:dyDescent="0.35"/>
    <row r="11" spans="3:12" ht="15.75" hidden="1" customHeight="1" x14ac:dyDescent="0.35">
      <c r="E11" s="140" t="s">
        <v>120</v>
      </c>
      <c r="F11" s="140"/>
      <c r="G11" s="140"/>
      <c r="H11" s="140"/>
      <c r="I11" s="140"/>
      <c r="J11" s="140"/>
      <c r="K11" s="140"/>
    </row>
    <row r="12" spans="3:12" ht="16.5" hidden="1" customHeight="1" thickBot="1" x14ac:dyDescent="0.4"/>
    <row r="13" spans="3:12" ht="15" hidden="1" customHeight="1" x14ac:dyDescent="0.35">
      <c r="D13" s="141" t="s">
        <v>102</v>
      </c>
      <c r="E13" s="142"/>
      <c r="F13" s="142"/>
      <c r="G13" s="142"/>
      <c r="H13" s="142"/>
      <c r="I13" s="142"/>
      <c r="J13" s="142"/>
      <c r="K13" s="142"/>
      <c r="L13" s="143"/>
    </row>
    <row r="14" spans="3:12" ht="15" hidden="1" customHeight="1" x14ac:dyDescent="0.35">
      <c r="D14" s="144"/>
      <c r="E14" s="145"/>
      <c r="F14" s="145"/>
      <c r="G14" s="145"/>
      <c r="H14" s="145"/>
      <c r="I14" s="145"/>
      <c r="J14" s="145"/>
      <c r="K14" s="145"/>
      <c r="L14" s="146"/>
    </row>
    <row r="15" spans="3:12" ht="15" hidden="1" customHeight="1" x14ac:dyDescent="0.35">
      <c r="D15" s="144"/>
      <c r="E15" s="145"/>
      <c r="F15" s="145"/>
      <c r="G15" s="145"/>
      <c r="H15" s="145"/>
      <c r="I15" s="145"/>
      <c r="J15" s="145"/>
      <c r="K15" s="145"/>
      <c r="L15" s="146"/>
    </row>
    <row r="16" spans="3:12" ht="15" hidden="1" customHeight="1" x14ac:dyDescent="0.35">
      <c r="D16" s="144"/>
      <c r="E16" s="145"/>
      <c r="F16" s="145"/>
      <c r="G16" s="145"/>
      <c r="H16" s="145"/>
      <c r="I16" s="145"/>
      <c r="J16" s="145"/>
      <c r="K16" s="145"/>
      <c r="L16" s="146"/>
    </row>
    <row r="17" spans="1:12" ht="19.5" hidden="1" customHeight="1" x14ac:dyDescent="0.35">
      <c r="D17" s="144"/>
      <c r="E17" s="145"/>
      <c r="F17" s="145"/>
      <c r="G17" s="145"/>
      <c r="H17" s="145"/>
      <c r="I17" s="145"/>
      <c r="J17" s="145"/>
      <c r="K17" s="145"/>
      <c r="L17" s="146"/>
    </row>
    <row r="18" spans="1:12" ht="15" hidden="1" customHeight="1" x14ac:dyDescent="0.35">
      <c r="D18" s="144"/>
      <c r="E18" s="145"/>
      <c r="F18" s="145"/>
      <c r="G18" s="145"/>
      <c r="H18" s="145"/>
      <c r="I18" s="145"/>
      <c r="J18" s="145"/>
      <c r="K18" s="145"/>
      <c r="L18" s="146"/>
    </row>
    <row r="19" spans="1:12" ht="15" hidden="1" customHeight="1" x14ac:dyDescent="0.35">
      <c r="D19" s="144"/>
      <c r="E19" s="145"/>
      <c r="F19" s="145"/>
      <c r="G19" s="145"/>
      <c r="H19" s="145"/>
      <c r="I19" s="145"/>
      <c r="J19" s="145"/>
      <c r="K19" s="145"/>
      <c r="L19" s="146"/>
    </row>
    <row r="20" spans="1:12" ht="15" hidden="1" customHeight="1" x14ac:dyDescent="0.35">
      <c r="D20" s="144"/>
      <c r="E20" s="145"/>
      <c r="F20" s="145"/>
      <c r="G20" s="145"/>
      <c r="H20" s="145"/>
      <c r="I20" s="145"/>
      <c r="J20" s="145"/>
      <c r="K20" s="145"/>
      <c r="L20" s="146"/>
    </row>
    <row r="21" spans="1:12" ht="15" hidden="1" customHeight="1" x14ac:dyDescent="0.35">
      <c r="D21" s="144"/>
      <c r="E21" s="145"/>
      <c r="F21" s="145"/>
      <c r="G21" s="145"/>
      <c r="H21" s="145"/>
      <c r="I21" s="145"/>
      <c r="J21" s="145"/>
      <c r="K21" s="145"/>
      <c r="L21" s="146"/>
    </row>
    <row r="22" spans="1:12" ht="15" hidden="1" customHeight="1" x14ac:dyDescent="0.35">
      <c r="D22" s="144"/>
      <c r="E22" s="145"/>
      <c r="F22" s="145"/>
      <c r="G22" s="145"/>
      <c r="H22" s="145"/>
      <c r="I22" s="145"/>
      <c r="J22" s="145"/>
      <c r="K22" s="145"/>
      <c r="L22" s="146"/>
    </row>
    <row r="23" spans="1:12" ht="15.75" hidden="1" customHeight="1" thickBot="1" x14ac:dyDescent="0.4">
      <c r="D23" s="147"/>
      <c r="E23" s="148"/>
      <c r="F23" s="148"/>
      <c r="G23" s="148"/>
      <c r="H23" s="148"/>
      <c r="I23" s="148"/>
      <c r="J23" s="148"/>
      <c r="K23" s="148"/>
      <c r="L23" s="149"/>
    </row>
    <row r="24" spans="1:12" x14ac:dyDescent="0.35">
      <c r="B24" s="212" t="s">
        <v>400</v>
      </c>
      <c r="C24" s="212"/>
      <c r="D24" s="212"/>
      <c r="E24" s="212"/>
    </row>
    <row r="25" spans="1:12" x14ac:dyDescent="0.35">
      <c r="B25" s="20" t="s">
        <v>91</v>
      </c>
      <c r="H25" s="47" t="s">
        <v>93</v>
      </c>
    </row>
    <row r="26" spans="1:12" ht="15.5" x14ac:dyDescent="0.35">
      <c r="B26" s="13" t="s">
        <v>41</v>
      </c>
      <c r="H26" s="13" t="s">
        <v>49</v>
      </c>
    </row>
    <row r="27" spans="1:12" x14ac:dyDescent="0.35">
      <c r="A27" s="52"/>
      <c r="B27" s="9"/>
      <c r="C27" s="9"/>
      <c r="D27" s="194" t="s">
        <v>40</v>
      </c>
      <c r="E27" s="194"/>
      <c r="F27" s="195"/>
      <c r="H27" s="60"/>
      <c r="I27" s="194" t="s">
        <v>54</v>
      </c>
      <c r="J27" s="194"/>
      <c r="K27" s="195"/>
    </row>
    <row r="28" spans="1:12" x14ac:dyDescent="0.35">
      <c r="A28" s="52"/>
      <c r="B28" s="10" t="s">
        <v>35</v>
      </c>
      <c r="C28" s="11" t="s">
        <v>36</v>
      </c>
      <c r="D28" s="11" t="s">
        <v>37</v>
      </c>
      <c r="E28" s="11" t="s">
        <v>38</v>
      </c>
      <c r="F28" s="27" t="s">
        <v>39</v>
      </c>
      <c r="H28" s="61" t="s">
        <v>50</v>
      </c>
      <c r="I28" s="11" t="s">
        <v>37</v>
      </c>
      <c r="J28" s="11" t="s">
        <v>38</v>
      </c>
      <c r="K28" s="27" t="s">
        <v>39</v>
      </c>
    </row>
    <row r="29" spans="1:12" x14ac:dyDescent="0.35">
      <c r="A29" s="52"/>
      <c r="B29" s="34" t="s">
        <v>0</v>
      </c>
      <c r="C29" s="8">
        <v>125000</v>
      </c>
      <c r="D29" s="14">
        <v>10</v>
      </c>
      <c r="E29" s="14">
        <v>5</v>
      </c>
      <c r="F29" s="28">
        <v>16</v>
      </c>
      <c r="G29" s="7"/>
      <c r="H29" s="62" t="s">
        <v>51</v>
      </c>
      <c r="I29" s="15">
        <v>70</v>
      </c>
      <c r="J29" s="15">
        <v>20</v>
      </c>
      <c r="K29" s="29">
        <v>10</v>
      </c>
    </row>
    <row r="30" spans="1:12" x14ac:dyDescent="0.35">
      <c r="A30" s="52"/>
      <c r="B30" s="35" t="s">
        <v>1</v>
      </c>
      <c r="C30" s="8">
        <v>130000</v>
      </c>
      <c r="D30" s="14">
        <v>12</v>
      </c>
      <c r="E30" s="14">
        <v>8</v>
      </c>
      <c r="F30" s="28">
        <v>11</v>
      </c>
      <c r="H30" s="63" t="s">
        <v>52</v>
      </c>
      <c r="I30" s="14">
        <v>30</v>
      </c>
      <c r="J30" s="14">
        <v>15</v>
      </c>
      <c r="K30" s="28">
        <v>55</v>
      </c>
    </row>
    <row r="31" spans="1:12" x14ac:dyDescent="0.35">
      <c r="A31" s="52"/>
      <c r="B31" s="35" t="s">
        <v>2</v>
      </c>
      <c r="C31" s="8">
        <v>140000</v>
      </c>
      <c r="D31" s="14">
        <v>9</v>
      </c>
      <c r="E31" s="14">
        <v>10</v>
      </c>
      <c r="F31" s="28">
        <v>15</v>
      </c>
      <c r="H31" s="64" t="s">
        <v>53</v>
      </c>
      <c r="I31" s="2">
        <v>20</v>
      </c>
      <c r="J31" s="2">
        <v>50</v>
      </c>
      <c r="K31" s="4">
        <v>30</v>
      </c>
    </row>
    <row r="32" spans="1:12" x14ac:dyDescent="0.35">
      <c r="A32" s="52"/>
      <c r="B32" s="35" t="s">
        <v>3</v>
      </c>
      <c r="C32" s="8">
        <v>160000</v>
      </c>
      <c r="D32" s="14">
        <v>11</v>
      </c>
      <c r="E32" s="14">
        <v>7</v>
      </c>
      <c r="F32" s="28">
        <v>14</v>
      </c>
      <c r="I32" s="14"/>
      <c r="J32" s="14"/>
      <c r="K32" s="14"/>
    </row>
    <row r="33" spans="1:18" x14ac:dyDescent="0.35">
      <c r="A33" s="52"/>
      <c r="B33" s="35" t="s">
        <v>4</v>
      </c>
      <c r="C33" s="8">
        <v>150000</v>
      </c>
      <c r="D33" s="14">
        <v>8</v>
      </c>
      <c r="E33" s="14">
        <v>14</v>
      </c>
      <c r="F33" s="28">
        <v>10</v>
      </c>
      <c r="I33" s="14"/>
      <c r="J33" s="14"/>
      <c r="K33" s="14"/>
    </row>
    <row r="34" spans="1:18" x14ac:dyDescent="0.35">
      <c r="A34" s="52"/>
      <c r="B34" s="35" t="s">
        <v>5</v>
      </c>
      <c r="C34" s="8">
        <v>170000</v>
      </c>
      <c r="D34" s="14">
        <v>10</v>
      </c>
      <c r="E34" s="14">
        <v>12</v>
      </c>
      <c r="F34" s="28">
        <v>11</v>
      </c>
      <c r="I34" s="14"/>
      <c r="J34" s="14"/>
      <c r="K34" s="14"/>
    </row>
    <row r="35" spans="1:18" x14ac:dyDescent="0.35">
      <c r="A35" s="52"/>
      <c r="B35" s="35" t="s">
        <v>6</v>
      </c>
      <c r="C35" s="8">
        <v>155000</v>
      </c>
      <c r="D35" s="14">
        <v>13</v>
      </c>
      <c r="E35" s="14">
        <v>12</v>
      </c>
      <c r="F35" s="28">
        <v>9</v>
      </c>
      <c r="I35" s="14"/>
      <c r="J35" s="14"/>
      <c r="K35" s="14"/>
    </row>
    <row r="36" spans="1:18" x14ac:dyDescent="0.35">
      <c r="A36" s="52"/>
      <c r="B36" s="36" t="s">
        <v>7</v>
      </c>
      <c r="C36" s="12">
        <v>115000</v>
      </c>
      <c r="D36" s="2">
        <v>14</v>
      </c>
      <c r="E36" s="2">
        <v>15</v>
      </c>
      <c r="F36" s="4">
        <v>8</v>
      </c>
    </row>
    <row r="37" spans="1:18" x14ac:dyDescent="0.35">
      <c r="D37" s="7"/>
      <c r="H37" s="50" t="s">
        <v>94</v>
      </c>
    </row>
    <row r="38" spans="1:18" ht="15.75" customHeight="1" x14ac:dyDescent="0.35">
      <c r="B38" s="46" t="s">
        <v>92</v>
      </c>
      <c r="H38" s="21" t="s">
        <v>77</v>
      </c>
      <c r="M38" s="150" t="s">
        <v>97</v>
      </c>
      <c r="N38" s="174"/>
      <c r="O38" s="174"/>
      <c r="P38" s="174"/>
      <c r="Q38" s="174"/>
      <c r="R38" s="151"/>
    </row>
    <row r="39" spans="1:18" ht="15.5" x14ac:dyDescent="0.35">
      <c r="B39" s="13" t="s">
        <v>42</v>
      </c>
      <c r="H39" s="59" t="s">
        <v>76</v>
      </c>
      <c r="I39" s="25" t="s">
        <v>37</v>
      </c>
      <c r="J39" s="25" t="s">
        <v>38</v>
      </c>
      <c r="K39" s="53" t="s">
        <v>39</v>
      </c>
      <c r="M39" s="152"/>
      <c r="N39" s="175"/>
      <c r="O39" s="175"/>
      <c r="P39" s="175"/>
      <c r="Q39" s="175"/>
      <c r="R39" s="153"/>
    </row>
    <row r="40" spans="1:18" x14ac:dyDescent="0.35">
      <c r="A40" s="52"/>
      <c r="B40" s="9"/>
      <c r="C40" s="9"/>
      <c r="D40" s="194" t="s">
        <v>48</v>
      </c>
      <c r="E40" s="194"/>
      <c r="F40" s="195"/>
      <c r="H40" s="56" t="s">
        <v>68</v>
      </c>
      <c r="I40" s="16">
        <f t="shared" ref="I40:I47" si="0">(SUM($D85,$G85,$J85,$M85,$P85,$S85)*$I$29+SUM($E85,$H85,$K85,$N85,$Q85,$T85)*$I$30+SUM($F85,$I85,$L85,$O85,$R85,$U85)*$I$31)/100</f>
        <v>0</v>
      </c>
      <c r="J40" s="16">
        <f t="shared" ref="J40:J47" si="1">(SUM($D85,$G85,$J85,$M85,$P85,$S85)*$J$29+SUM($E85,$H85,$K85,$N85,$Q85,$T85)*$J$30+SUM($F85,$I85,$L85,$O85,$R85,$U85)*$J$31)/100</f>
        <v>0</v>
      </c>
      <c r="K40" s="54">
        <f t="shared" ref="K40:K47" si="2">(SUM($D85,$G85,$J85,$M85,$P85,$S85)*$K$29+SUM($E85,$H85,$K85,$N85,$Q85,$T85)*$K$30+SUM($F85,$I85,$L85,$O85,$R85,$U85)*$K$31)/100</f>
        <v>0</v>
      </c>
      <c r="M40" s="152"/>
      <c r="N40" s="175"/>
      <c r="O40" s="175"/>
      <c r="P40" s="175"/>
      <c r="Q40" s="175"/>
      <c r="R40" s="153"/>
    </row>
    <row r="41" spans="1:18" x14ac:dyDescent="0.35">
      <c r="A41" s="52"/>
      <c r="B41" s="10" t="s">
        <v>43</v>
      </c>
      <c r="C41" s="10" t="s">
        <v>44</v>
      </c>
      <c r="D41" s="11" t="s">
        <v>45</v>
      </c>
      <c r="E41" s="11" t="s">
        <v>46</v>
      </c>
      <c r="F41" s="27" t="s">
        <v>47</v>
      </c>
      <c r="H41" s="57" t="s">
        <v>69</v>
      </c>
      <c r="I41" s="16">
        <f t="shared" si="0"/>
        <v>0</v>
      </c>
      <c r="J41" s="16">
        <f t="shared" si="1"/>
        <v>0</v>
      </c>
      <c r="K41" s="54">
        <f t="shared" si="2"/>
        <v>0</v>
      </c>
      <c r="M41" s="152"/>
      <c r="N41" s="175"/>
      <c r="O41" s="175"/>
      <c r="P41" s="175"/>
      <c r="Q41" s="175"/>
      <c r="R41" s="153"/>
    </row>
    <row r="42" spans="1:18" x14ac:dyDescent="0.35">
      <c r="A42" s="52"/>
      <c r="B42" s="30" t="s">
        <v>8</v>
      </c>
      <c r="C42" s="31" t="s">
        <v>15</v>
      </c>
      <c r="D42" s="14">
        <v>1300</v>
      </c>
      <c r="E42" s="14">
        <v>900</v>
      </c>
      <c r="F42" s="28">
        <v>1700</v>
      </c>
      <c r="H42" s="57" t="s">
        <v>70</v>
      </c>
      <c r="I42" s="16">
        <f t="shared" si="0"/>
        <v>3070</v>
      </c>
      <c r="J42" s="16">
        <f t="shared" si="1"/>
        <v>2410</v>
      </c>
      <c r="K42" s="54">
        <f t="shared" si="2"/>
        <v>2220</v>
      </c>
      <c r="M42" s="152"/>
      <c r="N42" s="175"/>
      <c r="O42" s="175"/>
      <c r="P42" s="175"/>
      <c r="Q42" s="175"/>
      <c r="R42" s="153"/>
    </row>
    <row r="43" spans="1:18" x14ac:dyDescent="0.35">
      <c r="A43" s="52"/>
      <c r="B43" s="23" t="s">
        <v>9</v>
      </c>
      <c r="C43" s="32" t="s">
        <v>16</v>
      </c>
      <c r="D43" s="14">
        <v>1400</v>
      </c>
      <c r="E43" s="14">
        <v>1100</v>
      </c>
      <c r="F43" s="28">
        <v>1700</v>
      </c>
      <c r="H43" s="57" t="s">
        <v>71</v>
      </c>
      <c r="I43" s="16">
        <f t="shared" si="0"/>
        <v>4340</v>
      </c>
      <c r="J43" s="16">
        <f t="shared" si="1"/>
        <v>3400</v>
      </c>
      <c r="K43" s="54">
        <f t="shared" si="2"/>
        <v>3160</v>
      </c>
      <c r="M43" s="152"/>
      <c r="N43" s="175"/>
      <c r="O43" s="175"/>
      <c r="P43" s="175"/>
      <c r="Q43" s="175"/>
      <c r="R43" s="153"/>
    </row>
    <row r="44" spans="1:18" x14ac:dyDescent="0.35">
      <c r="A44" s="52"/>
      <c r="B44" s="23" t="s">
        <v>10</v>
      </c>
      <c r="C44" s="32" t="s">
        <v>17</v>
      </c>
      <c r="D44" s="14">
        <v>1200</v>
      </c>
      <c r="E44" s="14">
        <v>800</v>
      </c>
      <c r="F44" s="28">
        <v>1800</v>
      </c>
      <c r="H44" s="57" t="s">
        <v>72</v>
      </c>
      <c r="I44" s="16">
        <f t="shared" si="0"/>
        <v>1650</v>
      </c>
      <c r="J44" s="16">
        <f t="shared" si="1"/>
        <v>1295</v>
      </c>
      <c r="K44" s="54">
        <f t="shared" si="2"/>
        <v>1255</v>
      </c>
      <c r="M44" s="152"/>
      <c r="N44" s="175"/>
      <c r="O44" s="175"/>
      <c r="P44" s="175"/>
      <c r="Q44" s="175"/>
      <c r="R44" s="153"/>
    </row>
    <row r="45" spans="1:18" x14ac:dyDescent="0.35">
      <c r="A45" s="52"/>
      <c r="B45" s="23" t="s">
        <v>11</v>
      </c>
      <c r="C45" s="32" t="s">
        <v>18</v>
      </c>
      <c r="D45" s="14">
        <v>1900</v>
      </c>
      <c r="E45" s="14">
        <v>1200</v>
      </c>
      <c r="F45" s="28">
        <v>2200</v>
      </c>
      <c r="H45" s="57" t="s">
        <v>73</v>
      </c>
      <c r="I45" s="16">
        <f t="shared" si="0"/>
        <v>0</v>
      </c>
      <c r="J45" s="16">
        <f t="shared" si="1"/>
        <v>0</v>
      </c>
      <c r="K45" s="54">
        <f t="shared" si="2"/>
        <v>0</v>
      </c>
      <c r="M45" s="152"/>
      <c r="N45" s="175"/>
      <c r="O45" s="175"/>
      <c r="P45" s="175"/>
      <c r="Q45" s="175"/>
      <c r="R45" s="153"/>
    </row>
    <row r="46" spans="1:18" x14ac:dyDescent="0.35">
      <c r="A46" s="52"/>
      <c r="B46" s="23" t="s">
        <v>12</v>
      </c>
      <c r="C46" s="32" t="s">
        <v>19</v>
      </c>
      <c r="D46" s="14">
        <v>1900</v>
      </c>
      <c r="E46" s="14">
        <v>1400</v>
      </c>
      <c r="F46" s="28">
        <v>2300</v>
      </c>
      <c r="H46" s="57" t="s">
        <v>74</v>
      </c>
      <c r="I46" s="16">
        <f t="shared" si="0"/>
        <v>0</v>
      </c>
      <c r="J46" s="16">
        <f t="shared" si="1"/>
        <v>0</v>
      </c>
      <c r="K46" s="54">
        <f t="shared" si="2"/>
        <v>0</v>
      </c>
      <c r="M46" s="152"/>
      <c r="N46" s="175"/>
      <c r="O46" s="175"/>
      <c r="P46" s="175"/>
      <c r="Q46" s="175"/>
      <c r="R46" s="153"/>
    </row>
    <row r="47" spans="1:18" x14ac:dyDescent="0.35">
      <c r="A47" s="52"/>
      <c r="B47" s="24" t="s">
        <v>13</v>
      </c>
      <c r="C47" s="33" t="s">
        <v>20</v>
      </c>
      <c r="D47" s="2">
        <v>1500</v>
      </c>
      <c r="E47" s="2">
        <v>1000</v>
      </c>
      <c r="F47" s="4">
        <v>1400</v>
      </c>
      <c r="H47" s="58" t="s">
        <v>75</v>
      </c>
      <c r="I47" s="26">
        <f t="shared" si="0"/>
        <v>1520</v>
      </c>
      <c r="J47" s="26">
        <f t="shared" si="1"/>
        <v>1245</v>
      </c>
      <c r="K47" s="55">
        <f t="shared" si="2"/>
        <v>1135</v>
      </c>
      <c r="M47" s="154"/>
      <c r="N47" s="176"/>
      <c r="O47" s="176"/>
      <c r="P47" s="176"/>
      <c r="Q47" s="176"/>
      <c r="R47" s="155"/>
    </row>
    <row r="48" spans="1:18" x14ac:dyDescent="0.35">
      <c r="H48" s="18"/>
    </row>
    <row r="50" spans="2:16" x14ac:dyDescent="0.35">
      <c r="B50" s="22" t="s">
        <v>95</v>
      </c>
      <c r="C50" s="22"/>
      <c r="D50" s="22"/>
      <c r="E50" s="22"/>
      <c r="J50" s="46" t="s">
        <v>96</v>
      </c>
    </row>
    <row r="51" spans="2:16" ht="15.5" x14ac:dyDescent="0.35">
      <c r="B51" s="129" t="s">
        <v>14</v>
      </c>
      <c r="C51" s="129"/>
      <c r="D51" s="129"/>
      <c r="E51" s="129"/>
      <c r="F51" s="129"/>
      <c r="G51" s="129"/>
      <c r="H51" s="129"/>
      <c r="J51" s="193" t="s">
        <v>79</v>
      </c>
      <c r="K51" s="193"/>
      <c r="L51" s="193"/>
      <c r="M51" s="193"/>
      <c r="N51" s="193"/>
      <c r="O51" s="193"/>
      <c r="P51" s="193"/>
    </row>
    <row r="52" spans="2:16" x14ac:dyDescent="0.35">
      <c r="B52" s="60"/>
      <c r="C52" s="39" t="s">
        <v>8</v>
      </c>
      <c r="D52" s="39" t="s">
        <v>9</v>
      </c>
      <c r="E52" s="39" t="s">
        <v>10</v>
      </c>
      <c r="F52" s="39" t="s">
        <v>11</v>
      </c>
      <c r="G52" s="39" t="s">
        <v>12</v>
      </c>
      <c r="H52" s="40" t="s">
        <v>13</v>
      </c>
      <c r="J52" s="84"/>
      <c r="K52" s="39" t="s">
        <v>8</v>
      </c>
      <c r="L52" s="39" t="s">
        <v>9</v>
      </c>
      <c r="M52" s="39" t="s">
        <v>10</v>
      </c>
      <c r="N52" s="39" t="s">
        <v>11</v>
      </c>
      <c r="O52" s="39" t="s">
        <v>12</v>
      </c>
      <c r="P52" s="40" t="s">
        <v>13</v>
      </c>
    </row>
    <row r="53" spans="2:16" x14ac:dyDescent="0.35">
      <c r="B53" s="66" t="s">
        <v>76</v>
      </c>
      <c r="C53" s="11" t="s">
        <v>15</v>
      </c>
      <c r="D53" s="11" t="s">
        <v>16</v>
      </c>
      <c r="E53" s="11" t="s">
        <v>17</v>
      </c>
      <c r="F53" s="11" t="s">
        <v>18</v>
      </c>
      <c r="G53" s="11" t="s">
        <v>19</v>
      </c>
      <c r="H53" s="27" t="s">
        <v>20</v>
      </c>
      <c r="J53" s="66" t="s">
        <v>76</v>
      </c>
      <c r="K53" s="11" t="s">
        <v>15</v>
      </c>
      <c r="L53" s="11" t="s">
        <v>16</v>
      </c>
      <c r="M53" s="11" t="s">
        <v>17</v>
      </c>
      <c r="N53" s="11" t="s">
        <v>18</v>
      </c>
      <c r="O53" s="11" t="s">
        <v>19</v>
      </c>
      <c r="P53" s="27" t="s">
        <v>20</v>
      </c>
    </row>
    <row r="54" spans="2:16" x14ac:dyDescent="0.35">
      <c r="B54" s="67" t="s">
        <v>0</v>
      </c>
      <c r="C54" s="14">
        <v>714.5</v>
      </c>
      <c r="D54" s="14">
        <v>600.70000000000005</v>
      </c>
      <c r="E54" s="14">
        <v>185.1</v>
      </c>
      <c r="F54" s="14">
        <v>172</v>
      </c>
      <c r="G54" s="14">
        <v>282.7</v>
      </c>
      <c r="H54" s="28">
        <v>235.6</v>
      </c>
      <c r="J54" s="6" t="s">
        <v>0</v>
      </c>
      <c r="K54" s="14">
        <f t="shared" ref="K54:P61" si="3">C54*$K$62</f>
        <v>107.175</v>
      </c>
      <c r="L54" s="14">
        <f t="shared" si="3"/>
        <v>90.105000000000004</v>
      </c>
      <c r="M54" s="14">
        <f t="shared" si="3"/>
        <v>27.764999999999997</v>
      </c>
      <c r="N54" s="14">
        <f t="shared" si="3"/>
        <v>25.8</v>
      </c>
      <c r="O54" s="14">
        <f t="shared" si="3"/>
        <v>42.404999999999994</v>
      </c>
      <c r="P54" s="28">
        <f t="shared" si="3"/>
        <v>35.339999999999996</v>
      </c>
    </row>
    <row r="55" spans="2:16" x14ac:dyDescent="0.35">
      <c r="B55" s="6" t="s">
        <v>1</v>
      </c>
      <c r="C55" s="14">
        <v>813.2</v>
      </c>
      <c r="D55" s="14">
        <v>911.8</v>
      </c>
      <c r="E55" s="14">
        <v>590.5</v>
      </c>
      <c r="F55" s="14">
        <v>338.3</v>
      </c>
      <c r="G55" s="14">
        <v>219.7</v>
      </c>
      <c r="H55" s="28">
        <v>700.5</v>
      </c>
      <c r="J55" s="6" t="s">
        <v>1</v>
      </c>
      <c r="K55" s="14">
        <f t="shared" si="3"/>
        <v>121.98</v>
      </c>
      <c r="L55" s="14">
        <f t="shared" si="3"/>
        <v>136.76999999999998</v>
      </c>
      <c r="M55" s="14">
        <f t="shared" si="3"/>
        <v>88.575000000000003</v>
      </c>
      <c r="N55" s="14">
        <f t="shared" si="3"/>
        <v>50.744999999999997</v>
      </c>
      <c r="O55" s="14">
        <f t="shared" si="3"/>
        <v>32.954999999999998</v>
      </c>
      <c r="P55" s="28">
        <f t="shared" si="3"/>
        <v>105.075</v>
      </c>
    </row>
    <row r="56" spans="2:16" x14ac:dyDescent="0.35">
      <c r="B56" s="6" t="s">
        <v>2</v>
      </c>
      <c r="C56" s="14">
        <v>774.4</v>
      </c>
      <c r="D56" s="14">
        <v>452.6</v>
      </c>
      <c r="E56" s="14">
        <v>111.8</v>
      </c>
      <c r="F56" s="14">
        <v>406.1</v>
      </c>
      <c r="G56" s="14">
        <v>483.5</v>
      </c>
      <c r="H56" s="28">
        <v>10</v>
      </c>
      <c r="J56" s="6" t="s">
        <v>2</v>
      </c>
      <c r="K56" s="14">
        <f t="shared" si="3"/>
        <v>116.16</v>
      </c>
      <c r="L56" s="14">
        <f t="shared" si="3"/>
        <v>67.89</v>
      </c>
      <c r="M56" s="14">
        <f t="shared" si="3"/>
        <v>16.77</v>
      </c>
      <c r="N56" s="14">
        <f t="shared" si="3"/>
        <v>60.914999999999999</v>
      </c>
      <c r="O56" s="14">
        <f t="shared" si="3"/>
        <v>72.524999999999991</v>
      </c>
      <c r="P56" s="28">
        <f t="shared" si="3"/>
        <v>1.5</v>
      </c>
    </row>
    <row r="57" spans="2:16" ht="15" customHeight="1" x14ac:dyDescent="0.35">
      <c r="B57" s="6" t="s">
        <v>3</v>
      </c>
      <c r="C57" s="14">
        <v>660.5</v>
      </c>
      <c r="D57" s="14">
        <v>759.1</v>
      </c>
      <c r="E57" s="14">
        <v>345.1</v>
      </c>
      <c r="F57" s="14">
        <v>115</v>
      </c>
      <c r="G57" s="14">
        <v>29.5</v>
      </c>
      <c r="H57" s="28">
        <v>455.1</v>
      </c>
      <c r="J57" s="6" t="s">
        <v>3</v>
      </c>
      <c r="K57" s="14">
        <f t="shared" si="3"/>
        <v>99.075000000000003</v>
      </c>
      <c r="L57" s="14">
        <f t="shared" si="3"/>
        <v>113.86499999999999</v>
      </c>
      <c r="M57" s="14">
        <f t="shared" si="3"/>
        <v>51.765000000000001</v>
      </c>
      <c r="N57" s="14">
        <f t="shared" si="3"/>
        <v>17.25</v>
      </c>
      <c r="O57" s="14">
        <f t="shared" si="3"/>
        <v>4.4249999999999998</v>
      </c>
      <c r="P57" s="28">
        <f t="shared" si="3"/>
        <v>68.265000000000001</v>
      </c>
    </row>
    <row r="58" spans="2:16" x14ac:dyDescent="0.35">
      <c r="B58" s="6" t="s">
        <v>4</v>
      </c>
      <c r="C58" s="14">
        <v>625.20000000000005</v>
      </c>
      <c r="D58" s="14">
        <v>64.400000000000006</v>
      </c>
      <c r="E58" s="14">
        <v>479.7</v>
      </c>
      <c r="F58" s="14">
        <v>832.4</v>
      </c>
      <c r="G58" s="14">
        <v>848.4</v>
      </c>
      <c r="H58" s="28">
        <v>514.1</v>
      </c>
      <c r="J58" s="6" t="s">
        <v>4</v>
      </c>
      <c r="K58" s="14">
        <f t="shared" si="3"/>
        <v>93.78</v>
      </c>
      <c r="L58" s="14">
        <f t="shared" si="3"/>
        <v>9.66</v>
      </c>
      <c r="M58" s="14">
        <f t="shared" si="3"/>
        <v>71.954999999999998</v>
      </c>
      <c r="N58" s="14">
        <f t="shared" si="3"/>
        <v>124.85999999999999</v>
      </c>
      <c r="O58" s="14">
        <f t="shared" si="3"/>
        <v>127.25999999999999</v>
      </c>
      <c r="P58" s="28">
        <f t="shared" si="3"/>
        <v>77.114999999999995</v>
      </c>
    </row>
    <row r="59" spans="2:16" x14ac:dyDescent="0.35">
      <c r="B59" s="6" t="s">
        <v>5</v>
      </c>
      <c r="C59" s="14">
        <v>518.6</v>
      </c>
      <c r="D59" s="14">
        <v>322.5</v>
      </c>
      <c r="E59" s="14">
        <v>144.9</v>
      </c>
      <c r="F59" s="14">
        <v>487.7</v>
      </c>
      <c r="G59" s="14">
        <v>464.7</v>
      </c>
      <c r="H59" s="28">
        <v>255.5</v>
      </c>
      <c r="J59" s="6" t="s">
        <v>5</v>
      </c>
      <c r="K59" s="14">
        <f t="shared" si="3"/>
        <v>77.790000000000006</v>
      </c>
      <c r="L59" s="14">
        <f t="shared" si="3"/>
        <v>48.375</v>
      </c>
      <c r="M59" s="14">
        <f t="shared" si="3"/>
        <v>21.734999999999999</v>
      </c>
      <c r="N59" s="14">
        <f t="shared" si="3"/>
        <v>73.155000000000001</v>
      </c>
      <c r="O59" s="14">
        <f t="shared" si="3"/>
        <v>69.704999999999998</v>
      </c>
      <c r="P59" s="28">
        <f t="shared" si="3"/>
        <v>38.324999999999996</v>
      </c>
    </row>
    <row r="60" spans="2:16" x14ac:dyDescent="0.35">
      <c r="B60" s="6" t="s">
        <v>6</v>
      </c>
      <c r="C60" s="14">
        <v>420.4</v>
      </c>
      <c r="D60" s="14">
        <v>575.6</v>
      </c>
      <c r="E60" s="14">
        <v>301.60000000000002</v>
      </c>
      <c r="F60" s="14">
        <v>331.8</v>
      </c>
      <c r="G60" s="14">
        <v>270.39999999999998</v>
      </c>
      <c r="H60" s="28">
        <v>411.5</v>
      </c>
      <c r="J60" s="6" t="s">
        <v>6</v>
      </c>
      <c r="K60" s="14">
        <f t="shared" si="3"/>
        <v>63.059999999999995</v>
      </c>
      <c r="L60" s="14">
        <f t="shared" si="3"/>
        <v>86.34</v>
      </c>
      <c r="M60" s="14">
        <f t="shared" si="3"/>
        <v>45.24</v>
      </c>
      <c r="N60" s="14">
        <f t="shared" si="3"/>
        <v>49.77</v>
      </c>
      <c r="O60" s="14">
        <f t="shared" si="3"/>
        <v>40.559999999999995</v>
      </c>
      <c r="P60" s="28">
        <f t="shared" si="3"/>
        <v>61.724999999999994</v>
      </c>
    </row>
    <row r="61" spans="2:16" x14ac:dyDescent="0.35">
      <c r="B61" s="38" t="s">
        <v>7</v>
      </c>
      <c r="C61" s="2">
        <v>302.10000000000002</v>
      </c>
      <c r="D61" s="2">
        <v>527.9</v>
      </c>
      <c r="E61" s="2">
        <v>421</v>
      </c>
      <c r="F61" s="2">
        <v>449</v>
      </c>
      <c r="G61" s="2">
        <v>387.5</v>
      </c>
      <c r="H61" s="4">
        <v>531</v>
      </c>
      <c r="J61" s="38" t="s">
        <v>7</v>
      </c>
      <c r="K61" s="2">
        <f t="shared" si="3"/>
        <v>45.315000000000005</v>
      </c>
      <c r="L61" s="2">
        <f t="shared" si="3"/>
        <v>79.184999999999988</v>
      </c>
      <c r="M61" s="2">
        <f t="shared" si="3"/>
        <v>63.15</v>
      </c>
      <c r="N61" s="2">
        <f t="shared" si="3"/>
        <v>67.349999999999994</v>
      </c>
      <c r="O61" s="2">
        <f t="shared" si="3"/>
        <v>58.125</v>
      </c>
      <c r="P61" s="4">
        <f t="shared" si="3"/>
        <v>79.649999999999991</v>
      </c>
    </row>
    <row r="62" spans="2:16" x14ac:dyDescent="0.35">
      <c r="B62" s="37" t="s">
        <v>78</v>
      </c>
      <c r="J62" s="48" t="s">
        <v>89</v>
      </c>
      <c r="K62" s="49">
        <v>0.15</v>
      </c>
    </row>
    <row r="64" spans="2:16" x14ac:dyDescent="0.35">
      <c r="B64" s="20" t="s">
        <v>96</v>
      </c>
    </row>
    <row r="65" spans="2:8" ht="15.5" x14ac:dyDescent="0.35">
      <c r="B65" s="129" t="s">
        <v>103</v>
      </c>
      <c r="D65" s="65"/>
      <c r="E65" s="65"/>
      <c r="F65" s="65"/>
      <c r="G65" s="65"/>
      <c r="H65" s="65"/>
    </row>
    <row r="66" spans="2:8" x14ac:dyDescent="0.35">
      <c r="B66" s="59"/>
      <c r="C66" s="25" t="s">
        <v>8</v>
      </c>
      <c r="D66" s="25" t="s">
        <v>9</v>
      </c>
      <c r="E66" s="25" t="s">
        <v>10</v>
      </c>
      <c r="F66" s="25" t="s">
        <v>11</v>
      </c>
      <c r="G66" s="25" t="s">
        <v>12</v>
      </c>
      <c r="H66" s="53" t="s">
        <v>13</v>
      </c>
    </row>
    <row r="67" spans="2:8" x14ac:dyDescent="0.35">
      <c r="B67" s="85" t="s">
        <v>0</v>
      </c>
      <c r="C67" s="14">
        <f t="shared" ref="C67:C74" si="4">SUM(D85:F85)</f>
        <v>0</v>
      </c>
      <c r="D67" s="14">
        <f t="shared" ref="D67:D74" si="5">SUM(G85:I85)</f>
        <v>0</v>
      </c>
      <c r="E67" s="14">
        <f t="shared" ref="E67:E74" si="6">SUM(J85:L85)</f>
        <v>0</v>
      </c>
      <c r="F67" s="14">
        <f t="shared" ref="F67:F74" si="7">SUM(M85:O85)</f>
        <v>0</v>
      </c>
      <c r="G67" s="14">
        <f t="shared" ref="G67:G74" si="8">SUM(P85:R85)</f>
        <v>0</v>
      </c>
      <c r="H67" s="28">
        <f t="shared" ref="H67:H74" si="9">SUM(S85:U85)</f>
        <v>0</v>
      </c>
    </row>
    <row r="68" spans="2:8" x14ac:dyDescent="0.35">
      <c r="B68" s="86" t="s">
        <v>1</v>
      </c>
      <c r="C68" s="14">
        <f t="shared" si="4"/>
        <v>0</v>
      </c>
      <c r="D68" s="14">
        <f t="shared" si="5"/>
        <v>0</v>
      </c>
      <c r="E68" s="14">
        <f t="shared" si="6"/>
        <v>0</v>
      </c>
      <c r="F68" s="14">
        <f t="shared" si="7"/>
        <v>0</v>
      </c>
      <c r="G68" s="14">
        <f t="shared" si="8"/>
        <v>0</v>
      </c>
      <c r="H68" s="28">
        <f t="shared" si="9"/>
        <v>0</v>
      </c>
    </row>
    <row r="69" spans="2:8" x14ac:dyDescent="0.35">
      <c r="B69" s="86" t="s">
        <v>2</v>
      </c>
      <c r="C69" s="14">
        <f t="shared" si="4"/>
        <v>0</v>
      </c>
      <c r="D69" s="14">
        <f t="shared" si="5"/>
        <v>0</v>
      </c>
      <c r="E69" s="14">
        <f t="shared" si="6"/>
        <v>3800</v>
      </c>
      <c r="F69" s="14">
        <f t="shared" si="7"/>
        <v>0</v>
      </c>
      <c r="G69" s="14">
        <f t="shared" si="8"/>
        <v>0</v>
      </c>
      <c r="H69" s="28">
        <f t="shared" si="9"/>
        <v>3900</v>
      </c>
    </row>
    <row r="70" spans="2:8" x14ac:dyDescent="0.35">
      <c r="B70" s="86" t="s">
        <v>3</v>
      </c>
      <c r="C70" s="14">
        <f t="shared" si="4"/>
        <v>0</v>
      </c>
      <c r="D70" s="14">
        <f t="shared" si="5"/>
        <v>0</v>
      </c>
      <c r="E70" s="14">
        <f t="shared" si="6"/>
        <v>0</v>
      </c>
      <c r="F70" s="14">
        <f t="shared" si="7"/>
        <v>5300</v>
      </c>
      <c r="G70" s="14">
        <f t="shared" si="8"/>
        <v>5600</v>
      </c>
      <c r="H70" s="28">
        <f t="shared" si="9"/>
        <v>0</v>
      </c>
    </row>
    <row r="71" spans="2:8" x14ac:dyDescent="0.35">
      <c r="B71" s="86" t="s">
        <v>4</v>
      </c>
      <c r="C71" s="14">
        <f t="shared" si="4"/>
        <v>0</v>
      </c>
      <c r="D71" s="14">
        <f>SUM(G89:I89)</f>
        <v>4200</v>
      </c>
      <c r="E71" s="14">
        <f t="shared" si="6"/>
        <v>0</v>
      </c>
      <c r="F71" s="14">
        <f t="shared" si="7"/>
        <v>0</v>
      </c>
      <c r="G71" s="14">
        <f t="shared" si="8"/>
        <v>0</v>
      </c>
      <c r="H71" s="28">
        <f t="shared" si="9"/>
        <v>0</v>
      </c>
    </row>
    <row r="72" spans="2:8" x14ac:dyDescent="0.35">
      <c r="B72" s="86" t="s">
        <v>5</v>
      </c>
      <c r="C72" s="14">
        <f t="shared" si="4"/>
        <v>0</v>
      </c>
      <c r="D72" s="14">
        <f t="shared" si="5"/>
        <v>0</v>
      </c>
      <c r="E72" s="14">
        <f t="shared" si="6"/>
        <v>0</v>
      </c>
      <c r="F72" s="14">
        <f t="shared" si="7"/>
        <v>0</v>
      </c>
      <c r="G72" s="14">
        <f t="shared" si="8"/>
        <v>0</v>
      </c>
      <c r="H72" s="28">
        <f t="shared" si="9"/>
        <v>0</v>
      </c>
    </row>
    <row r="73" spans="2:8" x14ac:dyDescent="0.35">
      <c r="B73" s="86" t="s">
        <v>6</v>
      </c>
      <c r="C73" s="14">
        <f t="shared" si="4"/>
        <v>0</v>
      </c>
      <c r="D73" s="14">
        <f t="shared" si="5"/>
        <v>0</v>
      </c>
      <c r="E73" s="14">
        <f t="shared" si="6"/>
        <v>0</v>
      </c>
      <c r="F73" s="14">
        <f t="shared" si="7"/>
        <v>0</v>
      </c>
      <c r="G73" s="14">
        <f t="shared" si="8"/>
        <v>0</v>
      </c>
      <c r="H73" s="28">
        <f t="shared" si="9"/>
        <v>0</v>
      </c>
    </row>
    <row r="74" spans="2:8" x14ac:dyDescent="0.35">
      <c r="B74" s="87" t="s">
        <v>7</v>
      </c>
      <c r="C74" s="2">
        <f t="shared" si="4"/>
        <v>3900</v>
      </c>
      <c r="D74" s="2">
        <f t="shared" si="5"/>
        <v>0</v>
      </c>
      <c r="E74" s="2">
        <f t="shared" si="6"/>
        <v>0</v>
      </c>
      <c r="F74" s="2">
        <f t="shared" si="7"/>
        <v>0</v>
      </c>
      <c r="G74" s="2">
        <f t="shared" si="8"/>
        <v>0</v>
      </c>
      <c r="H74" s="4">
        <f t="shared" si="9"/>
        <v>0</v>
      </c>
    </row>
    <row r="80" spans="2:8" x14ac:dyDescent="0.35">
      <c r="B80" s="68" t="s">
        <v>98</v>
      </c>
    </row>
    <row r="81" spans="2:21" x14ac:dyDescent="0.35">
      <c r="B81" s="17" t="s">
        <v>121</v>
      </c>
    </row>
    <row r="82" spans="2:21" x14ac:dyDescent="0.35">
      <c r="B82" s="17" t="s">
        <v>122</v>
      </c>
    </row>
    <row r="83" spans="2:21" x14ac:dyDescent="0.35">
      <c r="B83" s="196" t="s">
        <v>99</v>
      </c>
      <c r="C83" s="197"/>
      <c r="D83" s="156" t="s">
        <v>80</v>
      </c>
      <c r="E83" s="157"/>
      <c r="F83" s="158"/>
      <c r="G83" s="159" t="s">
        <v>81</v>
      </c>
      <c r="H83" s="160"/>
      <c r="I83" s="161"/>
      <c r="J83" s="163" t="s">
        <v>82</v>
      </c>
      <c r="K83" s="163"/>
      <c r="L83" s="163"/>
      <c r="M83" s="171" t="s">
        <v>83</v>
      </c>
      <c r="N83" s="172"/>
      <c r="O83" s="173"/>
      <c r="P83" s="165" t="s">
        <v>84</v>
      </c>
      <c r="Q83" s="166"/>
      <c r="R83" s="166"/>
      <c r="S83" s="168" t="s">
        <v>85</v>
      </c>
      <c r="T83" s="169"/>
      <c r="U83" s="170"/>
    </row>
    <row r="84" spans="2:21" ht="15" thickBot="1" x14ac:dyDescent="0.4">
      <c r="B84" s="198"/>
      <c r="C84" s="199"/>
      <c r="D84" s="89" t="s">
        <v>45</v>
      </c>
      <c r="E84" s="90" t="s">
        <v>100</v>
      </c>
      <c r="F84" s="91" t="s">
        <v>101</v>
      </c>
      <c r="G84" s="92" t="s">
        <v>45</v>
      </c>
      <c r="H84" s="93" t="s">
        <v>100</v>
      </c>
      <c r="I84" s="94" t="s">
        <v>101</v>
      </c>
      <c r="J84" s="95" t="s">
        <v>45</v>
      </c>
      <c r="K84" s="95" t="s">
        <v>100</v>
      </c>
      <c r="L84" s="95" t="s">
        <v>101</v>
      </c>
      <c r="M84" s="96" t="s">
        <v>45</v>
      </c>
      <c r="N84" s="97" t="s">
        <v>100</v>
      </c>
      <c r="O84" s="98" t="s">
        <v>101</v>
      </c>
      <c r="P84" s="99" t="s">
        <v>45</v>
      </c>
      <c r="Q84" s="99" t="s">
        <v>100</v>
      </c>
      <c r="R84" s="99" t="s">
        <v>101</v>
      </c>
      <c r="S84" s="100" t="s">
        <v>45</v>
      </c>
      <c r="T84" s="101" t="s">
        <v>100</v>
      </c>
      <c r="U84" s="102" t="s">
        <v>101</v>
      </c>
    </row>
    <row r="85" spans="2:21" x14ac:dyDescent="0.35">
      <c r="B85" s="81">
        <v>1</v>
      </c>
      <c r="C85" s="5" t="s">
        <v>0</v>
      </c>
      <c r="D85" s="75">
        <v>0</v>
      </c>
      <c r="E85" s="69">
        <v>0</v>
      </c>
      <c r="F85" s="103">
        <v>0</v>
      </c>
      <c r="G85" s="104">
        <v>0</v>
      </c>
      <c r="H85" s="69">
        <v>0</v>
      </c>
      <c r="I85" s="103">
        <v>0</v>
      </c>
      <c r="J85" s="69">
        <v>0</v>
      </c>
      <c r="K85" s="69">
        <v>0</v>
      </c>
      <c r="L85" s="69">
        <v>0</v>
      </c>
      <c r="M85" s="104">
        <v>0</v>
      </c>
      <c r="N85" s="69">
        <v>0</v>
      </c>
      <c r="O85" s="103">
        <v>0</v>
      </c>
      <c r="P85" s="69">
        <v>0</v>
      </c>
      <c r="Q85" s="69">
        <v>0</v>
      </c>
      <c r="R85" s="69">
        <v>0</v>
      </c>
      <c r="S85" s="104">
        <v>0</v>
      </c>
      <c r="T85" s="69">
        <v>0</v>
      </c>
      <c r="U85" s="76">
        <v>0</v>
      </c>
    </row>
    <row r="86" spans="2:21" x14ac:dyDescent="0.35">
      <c r="B86" s="81">
        <v>2</v>
      </c>
      <c r="C86" s="5" t="s">
        <v>1</v>
      </c>
      <c r="D86" s="71">
        <v>0</v>
      </c>
      <c r="E86" s="14">
        <v>0</v>
      </c>
      <c r="F86" s="28">
        <v>0</v>
      </c>
      <c r="G86" s="77">
        <v>0</v>
      </c>
      <c r="H86" s="14">
        <v>0</v>
      </c>
      <c r="I86" s="28">
        <v>0</v>
      </c>
      <c r="J86" s="14">
        <v>0</v>
      </c>
      <c r="K86" s="14">
        <v>0</v>
      </c>
      <c r="L86" s="14">
        <v>0</v>
      </c>
      <c r="M86" s="77">
        <v>0</v>
      </c>
      <c r="N86" s="14">
        <v>0</v>
      </c>
      <c r="O86" s="28">
        <v>0</v>
      </c>
      <c r="P86" s="14">
        <v>0</v>
      </c>
      <c r="Q86" s="14">
        <v>0</v>
      </c>
      <c r="R86" s="14">
        <v>0</v>
      </c>
      <c r="S86" s="77">
        <v>0</v>
      </c>
      <c r="T86" s="14">
        <v>0</v>
      </c>
      <c r="U86" s="70">
        <v>0</v>
      </c>
    </row>
    <row r="87" spans="2:21" x14ac:dyDescent="0.35">
      <c r="B87" s="81">
        <v>3</v>
      </c>
      <c r="C87" s="5" t="s">
        <v>2</v>
      </c>
      <c r="D87" s="71">
        <v>0</v>
      </c>
      <c r="E87" s="14">
        <v>0</v>
      </c>
      <c r="F87" s="28">
        <v>0</v>
      </c>
      <c r="G87" s="77">
        <v>0</v>
      </c>
      <c r="H87" s="14">
        <v>0</v>
      </c>
      <c r="I87" s="28">
        <v>0</v>
      </c>
      <c r="J87" s="14">
        <v>1200</v>
      </c>
      <c r="K87" s="14">
        <v>800</v>
      </c>
      <c r="L87" s="14">
        <v>1800</v>
      </c>
      <c r="M87" s="77">
        <v>0</v>
      </c>
      <c r="N87" s="14">
        <v>0</v>
      </c>
      <c r="O87" s="28">
        <v>0</v>
      </c>
      <c r="P87" s="14">
        <v>0</v>
      </c>
      <c r="Q87" s="14">
        <v>0</v>
      </c>
      <c r="R87" s="14">
        <v>0</v>
      </c>
      <c r="S87" s="77">
        <v>1500</v>
      </c>
      <c r="T87" s="14">
        <v>1000</v>
      </c>
      <c r="U87" s="70">
        <v>1400</v>
      </c>
    </row>
    <row r="88" spans="2:21" x14ac:dyDescent="0.35">
      <c r="B88" s="81">
        <v>4</v>
      </c>
      <c r="C88" s="5" t="s">
        <v>3</v>
      </c>
      <c r="D88" s="71">
        <v>0</v>
      </c>
      <c r="E88" s="14">
        <v>0</v>
      </c>
      <c r="F88" s="28">
        <v>0</v>
      </c>
      <c r="G88" s="77">
        <v>0</v>
      </c>
      <c r="H88" s="14">
        <v>0</v>
      </c>
      <c r="I88" s="28">
        <v>0</v>
      </c>
      <c r="J88" s="14">
        <v>0</v>
      </c>
      <c r="K88" s="14">
        <v>0</v>
      </c>
      <c r="L88" s="14">
        <v>0</v>
      </c>
      <c r="M88" s="77">
        <v>1900</v>
      </c>
      <c r="N88" s="14">
        <v>1200</v>
      </c>
      <c r="O88" s="28">
        <v>2200</v>
      </c>
      <c r="P88" s="14">
        <v>1900</v>
      </c>
      <c r="Q88" s="14">
        <v>1400</v>
      </c>
      <c r="R88" s="14">
        <v>2300</v>
      </c>
      <c r="S88" s="77">
        <v>0</v>
      </c>
      <c r="T88" s="14">
        <v>0</v>
      </c>
      <c r="U88" s="70">
        <v>0</v>
      </c>
    </row>
    <row r="89" spans="2:21" x14ac:dyDescent="0.35">
      <c r="B89" s="81">
        <v>5</v>
      </c>
      <c r="C89" s="5" t="s">
        <v>4</v>
      </c>
      <c r="D89" s="71">
        <v>0</v>
      </c>
      <c r="E89" s="14">
        <v>0</v>
      </c>
      <c r="F89" s="28">
        <v>0</v>
      </c>
      <c r="G89" s="77">
        <v>1400</v>
      </c>
      <c r="H89" s="130">
        <v>1100</v>
      </c>
      <c r="I89" s="28">
        <v>1700</v>
      </c>
      <c r="J89" s="14">
        <v>0</v>
      </c>
      <c r="K89" s="14">
        <v>0</v>
      </c>
      <c r="L89" s="14">
        <v>0</v>
      </c>
      <c r="M89" s="77">
        <v>0</v>
      </c>
      <c r="N89" s="14">
        <v>0</v>
      </c>
      <c r="O89" s="28">
        <v>0</v>
      </c>
      <c r="P89" s="14">
        <v>0</v>
      </c>
      <c r="Q89" s="14">
        <v>0</v>
      </c>
      <c r="R89" s="14">
        <v>0</v>
      </c>
      <c r="S89" s="77">
        <v>0</v>
      </c>
      <c r="T89" s="14">
        <v>0</v>
      </c>
      <c r="U89" s="70">
        <v>0</v>
      </c>
    </row>
    <row r="90" spans="2:21" x14ac:dyDescent="0.35">
      <c r="B90" s="81">
        <v>6</v>
      </c>
      <c r="C90" s="5" t="s">
        <v>5</v>
      </c>
      <c r="D90" s="71">
        <v>0</v>
      </c>
      <c r="E90" s="14">
        <v>0</v>
      </c>
      <c r="F90" s="28">
        <v>0</v>
      </c>
      <c r="G90" s="77">
        <v>0</v>
      </c>
      <c r="H90" s="14">
        <v>0</v>
      </c>
      <c r="I90" s="28">
        <v>0</v>
      </c>
      <c r="J90" s="14">
        <v>0</v>
      </c>
      <c r="K90" s="14">
        <v>0</v>
      </c>
      <c r="L90" s="14">
        <v>0</v>
      </c>
      <c r="M90" s="77">
        <v>0</v>
      </c>
      <c r="N90" s="14">
        <v>0</v>
      </c>
      <c r="O90" s="28">
        <v>0</v>
      </c>
      <c r="P90" s="14">
        <v>0</v>
      </c>
      <c r="Q90" s="14">
        <v>0</v>
      </c>
      <c r="R90" s="14">
        <v>0</v>
      </c>
      <c r="S90" s="77">
        <v>0</v>
      </c>
      <c r="T90" s="14">
        <v>0</v>
      </c>
      <c r="U90" s="70">
        <v>0</v>
      </c>
    </row>
    <row r="91" spans="2:21" x14ac:dyDescent="0.35">
      <c r="B91" s="81">
        <v>7</v>
      </c>
      <c r="C91" s="5" t="s">
        <v>6</v>
      </c>
      <c r="D91" s="71">
        <v>0</v>
      </c>
      <c r="E91" s="14">
        <v>0</v>
      </c>
      <c r="F91" s="28">
        <v>0</v>
      </c>
      <c r="G91" s="77">
        <v>0</v>
      </c>
      <c r="H91" s="14">
        <v>0</v>
      </c>
      <c r="I91" s="28">
        <v>0</v>
      </c>
      <c r="J91" s="14">
        <v>0</v>
      </c>
      <c r="K91" s="14">
        <v>0</v>
      </c>
      <c r="L91" s="14">
        <v>0</v>
      </c>
      <c r="M91" s="77">
        <v>0</v>
      </c>
      <c r="N91" s="14">
        <v>0</v>
      </c>
      <c r="O91" s="28">
        <v>0</v>
      </c>
      <c r="P91" s="14">
        <v>0</v>
      </c>
      <c r="Q91" s="14">
        <v>0</v>
      </c>
      <c r="R91" s="14">
        <v>0</v>
      </c>
      <c r="S91" s="77">
        <v>0</v>
      </c>
      <c r="T91" s="14">
        <v>0</v>
      </c>
      <c r="U91" s="70">
        <v>0</v>
      </c>
    </row>
    <row r="92" spans="2:21" ht="15" thickBot="1" x14ac:dyDescent="0.4">
      <c r="B92" s="82">
        <v>8</v>
      </c>
      <c r="C92" s="88" t="s">
        <v>7</v>
      </c>
      <c r="D92" s="72">
        <v>1300</v>
      </c>
      <c r="E92" s="73">
        <v>900</v>
      </c>
      <c r="F92" s="80">
        <v>1700</v>
      </c>
      <c r="G92" s="79">
        <v>0</v>
      </c>
      <c r="H92" s="73">
        <v>0</v>
      </c>
      <c r="I92" s="80">
        <v>0</v>
      </c>
      <c r="J92" s="73">
        <v>0</v>
      </c>
      <c r="K92" s="73">
        <v>0</v>
      </c>
      <c r="L92" s="73">
        <v>0</v>
      </c>
      <c r="M92" s="79">
        <v>0</v>
      </c>
      <c r="N92" s="73">
        <v>0</v>
      </c>
      <c r="O92" s="80">
        <v>0</v>
      </c>
      <c r="P92" s="73">
        <v>0</v>
      </c>
      <c r="Q92" s="73">
        <v>0</v>
      </c>
      <c r="R92" s="73">
        <v>0</v>
      </c>
      <c r="S92" s="79">
        <v>0</v>
      </c>
      <c r="T92" s="73">
        <v>0</v>
      </c>
      <c r="U92" s="74">
        <v>0</v>
      </c>
    </row>
    <row r="94" spans="2:21" x14ac:dyDescent="0.35">
      <c r="B94" s="83" t="s">
        <v>104</v>
      </c>
    </row>
    <row r="95" spans="2:21" x14ac:dyDescent="0.35">
      <c r="B95" s="19" t="s">
        <v>27</v>
      </c>
      <c r="C95" s="65">
        <v>6.5052130349130266E-18</v>
      </c>
      <c r="D95" s="20" t="s">
        <v>60</v>
      </c>
    </row>
    <row r="96" spans="2:21" x14ac:dyDescent="0.35">
      <c r="B96" s="19" t="s">
        <v>28</v>
      </c>
      <c r="C96" s="65">
        <v>0</v>
      </c>
      <c r="D96" s="20" t="s">
        <v>61</v>
      </c>
    </row>
    <row r="97" spans="2:4" x14ac:dyDescent="0.35">
      <c r="B97" s="19" t="s">
        <v>29</v>
      </c>
      <c r="C97" s="65">
        <v>1.54E-2</v>
      </c>
      <c r="D97" s="20" t="s">
        <v>62</v>
      </c>
    </row>
    <row r="98" spans="2:4" x14ac:dyDescent="0.35">
      <c r="B98" s="19" t="s">
        <v>30</v>
      </c>
      <c r="C98" s="65">
        <v>2.18E-2</v>
      </c>
      <c r="D98" s="20" t="s">
        <v>90</v>
      </c>
    </row>
    <row r="99" spans="2:4" x14ac:dyDescent="0.35">
      <c r="B99" s="19" t="s">
        <v>31</v>
      </c>
      <c r="C99" s="65">
        <v>8.4000000000000012E-3</v>
      </c>
      <c r="D99" s="20" t="s">
        <v>63</v>
      </c>
    </row>
    <row r="100" spans="2:4" x14ac:dyDescent="0.35">
      <c r="B100" s="19" t="s">
        <v>32</v>
      </c>
      <c r="C100" s="65">
        <v>0</v>
      </c>
      <c r="D100" s="20" t="s">
        <v>64</v>
      </c>
    </row>
    <row r="101" spans="2:4" x14ac:dyDescent="0.35">
      <c r="B101" s="19" t="s">
        <v>33</v>
      </c>
      <c r="C101" s="65">
        <v>0</v>
      </c>
      <c r="D101" s="20" t="s">
        <v>65</v>
      </c>
    </row>
    <row r="102" spans="2:4" x14ac:dyDescent="0.35">
      <c r="B102" s="19" t="s">
        <v>34</v>
      </c>
      <c r="C102" s="65">
        <v>7.8000000000000014E-3</v>
      </c>
      <c r="D102" s="20" t="s">
        <v>66</v>
      </c>
    </row>
    <row r="104" spans="2:4" x14ac:dyDescent="0.35">
      <c r="B104" s="20" t="s">
        <v>67</v>
      </c>
    </row>
    <row r="105" spans="2:4" x14ac:dyDescent="0.35">
      <c r="B105" s="16" t="s">
        <v>22</v>
      </c>
      <c r="C105" s="42">
        <v>1.54E-4</v>
      </c>
      <c r="D105" s="20" t="s">
        <v>55</v>
      </c>
    </row>
    <row r="106" spans="2:4" x14ac:dyDescent="0.35">
      <c r="B106" s="19" t="s">
        <v>23</v>
      </c>
      <c r="C106" s="42">
        <v>2.1799999999999999E-4</v>
      </c>
      <c r="D106" s="20" t="s">
        <v>56</v>
      </c>
    </row>
    <row r="107" spans="2:4" x14ac:dyDescent="0.35">
      <c r="B107" s="19" t="s">
        <v>24</v>
      </c>
      <c r="C107" s="42">
        <v>8.3999999999999995E-5</v>
      </c>
      <c r="D107" s="20" t="s">
        <v>57</v>
      </c>
    </row>
    <row r="108" spans="2:4" x14ac:dyDescent="0.35">
      <c r="B108" s="19" t="s">
        <v>25</v>
      </c>
      <c r="C108" s="42">
        <v>0</v>
      </c>
      <c r="D108" s="20" t="s">
        <v>58</v>
      </c>
    </row>
    <row r="109" spans="2:4" x14ac:dyDescent="0.35">
      <c r="B109" s="19" t="s">
        <v>26</v>
      </c>
      <c r="C109" s="42">
        <v>7.7999999999999999E-5</v>
      </c>
      <c r="D109" s="20" t="s">
        <v>59</v>
      </c>
    </row>
    <row r="110" spans="2:4" x14ac:dyDescent="0.35">
      <c r="B110" s="19"/>
      <c r="C110" s="42"/>
    </row>
    <row r="113" spans="2:14" ht="15" thickBot="1" x14ac:dyDescent="0.4"/>
    <row r="114" spans="2:14" ht="15.75" customHeight="1" thickBot="1" x14ac:dyDescent="0.4">
      <c r="B114" s="177" t="s">
        <v>105</v>
      </c>
      <c r="C114" s="178"/>
      <c r="D114" s="178"/>
      <c r="E114" s="107">
        <f>E115+E116+E117</f>
        <v>704607.5</v>
      </c>
      <c r="G114" s="183" t="s">
        <v>109</v>
      </c>
      <c r="H114" s="184"/>
      <c r="I114" s="184"/>
      <c r="J114" s="184"/>
      <c r="K114" s="184"/>
      <c r="L114" s="184"/>
      <c r="M114" s="184"/>
      <c r="N114" s="185"/>
    </row>
    <row r="115" spans="2:14" x14ac:dyDescent="0.35">
      <c r="B115" s="179" t="s">
        <v>106</v>
      </c>
      <c r="C115" s="180"/>
      <c r="D115" s="180"/>
      <c r="E115" s="105">
        <f>SUMPRODUCT(C29:C36,C95:C102)</f>
        <v>7801.0000000000009</v>
      </c>
      <c r="G115" s="186"/>
      <c r="H115" s="187"/>
      <c r="I115" s="187"/>
      <c r="J115" s="187"/>
      <c r="K115" s="187"/>
      <c r="L115" s="187"/>
      <c r="M115" s="187"/>
      <c r="N115" s="188"/>
    </row>
    <row r="116" spans="2:14" x14ac:dyDescent="0.35">
      <c r="B116" s="179" t="s">
        <v>107</v>
      </c>
      <c r="C116" s="180"/>
      <c r="D116" s="180"/>
      <c r="E116" s="105">
        <f>SUMPRODUCT(D29:F36,I40:K47)</f>
        <v>293725</v>
      </c>
      <c r="F116" s="43"/>
      <c r="G116" s="186"/>
      <c r="H116" s="187"/>
      <c r="I116" s="187"/>
      <c r="J116" s="187"/>
      <c r="K116" s="187"/>
      <c r="L116" s="187"/>
      <c r="M116" s="187"/>
      <c r="N116" s="188"/>
    </row>
    <row r="117" spans="2:14" x14ac:dyDescent="0.35">
      <c r="B117" s="181" t="s">
        <v>108</v>
      </c>
      <c r="C117" s="182"/>
      <c r="D117" s="182"/>
      <c r="E117" s="106">
        <f>SUMPRODUCT(C67:H74,K54:P61)</f>
        <v>403081.5</v>
      </c>
      <c r="G117" s="186"/>
      <c r="H117" s="187"/>
      <c r="I117" s="187"/>
      <c r="J117" s="187"/>
      <c r="K117" s="187"/>
      <c r="L117" s="187"/>
      <c r="M117" s="187"/>
      <c r="N117" s="188"/>
    </row>
    <row r="118" spans="2:14" x14ac:dyDescent="0.35">
      <c r="G118" s="186"/>
      <c r="H118" s="187"/>
      <c r="I118" s="187"/>
      <c r="J118" s="187"/>
      <c r="K118" s="187"/>
      <c r="L118" s="187"/>
      <c r="M118" s="187"/>
      <c r="N118" s="188"/>
    </row>
    <row r="119" spans="2:14" ht="15" thickBot="1" x14ac:dyDescent="0.4">
      <c r="E119"/>
      <c r="G119" s="189"/>
      <c r="H119" s="190"/>
      <c r="I119" s="190"/>
      <c r="J119" s="190"/>
      <c r="K119" s="190"/>
      <c r="L119" s="190"/>
      <c r="M119" s="190"/>
      <c r="N119" s="191"/>
    </row>
    <row r="120" spans="2:14" x14ac:dyDescent="0.35">
      <c r="E120"/>
    </row>
    <row r="121" spans="2:14" x14ac:dyDescent="0.35">
      <c r="B121" s="83" t="s">
        <v>110</v>
      </c>
      <c r="E121"/>
      <c r="H121" s="83" t="s">
        <v>112</v>
      </c>
    </row>
    <row r="122" spans="2:14" x14ac:dyDescent="0.35">
      <c r="B122" s="65">
        <f t="shared" ref="B122:B129" si="10">SUM(C67:H67)</f>
        <v>0</v>
      </c>
      <c r="C122" s="127" t="s">
        <v>117</v>
      </c>
      <c r="D122" s="65">
        <v>20000</v>
      </c>
      <c r="E122"/>
      <c r="H122" s="19" t="s">
        <v>27</v>
      </c>
      <c r="I122" s="127" t="s">
        <v>117</v>
      </c>
      <c r="J122" s="20">
        <v>1</v>
      </c>
      <c r="K122" s="16" t="s">
        <v>22</v>
      </c>
      <c r="L122" s="127" t="s">
        <v>117</v>
      </c>
      <c r="M122" s="20">
        <v>1</v>
      </c>
    </row>
    <row r="123" spans="2:14" x14ac:dyDescent="0.35">
      <c r="B123" s="65">
        <f t="shared" si="10"/>
        <v>0</v>
      </c>
      <c r="C123" s="127" t="s">
        <v>117</v>
      </c>
      <c r="D123" s="65">
        <v>20000</v>
      </c>
      <c r="E123"/>
      <c r="H123" s="19" t="s">
        <v>28</v>
      </c>
      <c r="I123" s="127" t="s">
        <v>117</v>
      </c>
      <c r="J123" s="20">
        <v>1</v>
      </c>
      <c r="K123" s="19" t="s">
        <v>23</v>
      </c>
      <c r="L123" s="127" t="s">
        <v>117</v>
      </c>
      <c r="M123" s="20">
        <v>1</v>
      </c>
    </row>
    <row r="124" spans="2:14" x14ac:dyDescent="0.35">
      <c r="B124" s="65">
        <f t="shared" si="10"/>
        <v>7700</v>
      </c>
      <c r="C124" s="127" t="s">
        <v>117</v>
      </c>
      <c r="D124" s="65">
        <v>20000</v>
      </c>
      <c r="H124" s="19" t="s">
        <v>29</v>
      </c>
      <c r="I124" s="127" t="s">
        <v>117</v>
      </c>
      <c r="J124" s="20">
        <v>1</v>
      </c>
      <c r="K124" s="19" t="s">
        <v>24</v>
      </c>
      <c r="L124" s="127" t="s">
        <v>117</v>
      </c>
      <c r="M124" s="20">
        <v>1</v>
      </c>
    </row>
    <row r="125" spans="2:14" x14ac:dyDescent="0.35">
      <c r="B125" s="65">
        <f t="shared" si="10"/>
        <v>10900</v>
      </c>
      <c r="C125" s="127" t="s">
        <v>117</v>
      </c>
      <c r="D125" s="65">
        <v>20000</v>
      </c>
      <c r="H125" s="19" t="s">
        <v>30</v>
      </c>
      <c r="I125" s="127" t="s">
        <v>117</v>
      </c>
      <c r="J125" s="20">
        <v>1</v>
      </c>
      <c r="K125" s="19" t="s">
        <v>25</v>
      </c>
      <c r="L125" s="127" t="s">
        <v>117</v>
      </c>
      <c r="M125" s="20">
        <v>1</v>
      </c>
    </row>
    <row r="126" spans="2:14" x14ac:dyDescent="0.35">
      <c r="B126" s="65">
        <f t="shared" si="10"/>
        <v>4200</v>
      </c>
      <c r="C126" s="127" t="s">
        <v>117</v>
      </c>
      <c r="D126" s="65">
        <v>20000</v>
      </c>
      <c r="H126" s="19" t="s">
        <v>31</v>
      </c>
      <c r="I126" s="127" t="s">
        <v>117</v>
      </c>
      <c r="J126" s="20">
        <v>1</v>
      </c>
      <c r="K126" s="19" t="s">
        <v>26</v>
      </c>
      <c r="L126" s="127" t="s">
        <v>117</v>
      </c>
      <c r="M126" s="20">
        <v>1</v>
      </c>
    </row>
    <row r="127" spans="2:14" x14ac:dyDescent="0.35">
      <c r="B127" s="65">
        <f t="shared" si="10"/>
        <v>0</v>
      </c>
      <c r="C127" s="127" t="s">
        <v>117</v>
      </c>
      <c r="D127" s="65">
        <v>20000</v>
      </c>
      <c r="H127" s="19" t="s">
        <v>32</v>
      </c>
      <c r="I127" s="127" t="s">
        <v>117</v>
      </c>
      <c r="J127" s="20">
        <v>1</v>
      </c>
    </row>
    <row r="128" spans="2:14" x14ac:dyDescent="0.35">
      <c r="B128" s="65">
        <f t="shared" si="10"/>
        <v>0</v>
      </c>
      <c r="C128" s="127" t="s">
        <v>117</v>
      </c>
      <c r="D128" s="65">
        <v>20000</v>
      </c>
      <c r="H128" s="19" t="s">
        <v>33</v>
      </c>
      <c r="I128" s="127" t="s">
        <v>117</v>
      </c>
      <c r="J128" s="20">
        <v>1</v>
      </c>
      <c r="K128" s="19" t="s">
        <v>114</v>
      </c>
      <c r="L128" s="65" t="s">
        <v>115</v>
      </c>
      <c r="M128" s="65" t="s">
        <v>116</v>
      </c>
    </row>
    <row r="129" spans="2:17" x14ac:dyDescent="0.35">
      <c r="B129" s="65">
        <f t="shared" si="10"/>
        <v>3900</v>
      </c>
      <c r="C129" s="127" t="s">
        <v>117</v>
      </c>
      <c r="D129" s="65">
        <v>20000</v>
      </c>
      <c r="H129" s="19" t="s">
        <v>34</v>
      </c>
      <c r="I129" s="127" t="s">
        <v>117</v>
      </c>
      <c r="J129" s="20">
        <v>1</v>
      </c>
    </row>
    <row r="131" spans="2:17" x14ac:dyDescent="0.35">
      <c r="B131" s="83" t="s">
        <v>86</v>
      </c>
    </row>
    <row r="132" spans="2:17" x14ac:dyDescent="0.35">
      <c r="C132" s="156" t="s">
        <v>8</v>
      </c>
      <c r="D132" s="157"/>
      <c r="E132" s="158"/>
      <c r="H132" s="159" t="s">
        <v>9</v>
      </c>
      <c r="I132" s="160"/>
      <c r="J132" s="161"/>
      <c r="M132" s="162" t="s">
        <v>10</v>
      </c>
      <c r="N132" s="163"/>
      <c r="O132" s="164"/>
    </row>
    <row r="133" spans="2:17" x14ac:dyDescent="0.35">
      <c r="B133" s="114" t="s">
        <v>45</v>
      </c>
      <c r="C133" s="77">
        <f>SUM(D85:D92)</f>
        <v>1300</v>
      </c>
      <c r="D133" s="14" t="s">
        <v>21</v>
      </c>
      <c r="E133" s="28">
        <v>1300</v>
      </c>
      <c r="F133" s="65"/>
      <c r="G133" s="111" t="s">
        <v>45</v>
      </c>
      <c r="H133" s="77">
        <f>SUM(G$85:G$92)</f>
        <v>1400</v>
      </c>
      <c r="I133" s="14" t="s">
        <v>21</v>
      </c>
      <c r="J133" s="28">
        <f>D43</f>
        <v>1400</v>
      </c>
      <c r="K133" s="65"/>
      <c r="L133" s="123" t="s">
        <v>45</v>
      </c>
      <c r="M133" s="77">
        <f>SUM(J$85:J$92)</f>
        <v>1200</v>
      </c>
      <c r="N133" s="14" t="s">
        <v>21</v>
      </c>
      <c r="O133" s="28">
        <f>D44</f>
        <v>1200</v>
      </c>
    </row>
    <row r="134" spans="2:17" x14ac:dyDescent="0.35">
      <c r="B134" s="115" t="s">
        <v>111</v>
      </c>
      <c r="C134" s="77">
        <f>SUM(E$85:E$92)</f>
        <v>900</v>
      </c>
      <c r="D134" s="14" t="s">
        <v>21</v>
      </c>
      <c r="E134" s="28">
        <f>E42</f>
        <v>900</v>
      </c>
      <c r="F134" s="65"/>
      <c r="G134" s="112" t="s">
        <v>111</v>
      </c>
      <c r="H134" s="77">
        <f>SUM(H$85:H$92)</f>
        <v>1100</v>
      </c>
      <c r="I134" s="14" t="s">
        <v>21</v>
      </c>
      <c r="J134" s="28">
        <f>E43</f>
        <v>1100</v>
      </c>
      <c r="K134" s="65"/>
      <c r="L134" s="124" t="s">
        <v>111</v>
      </c>
      <c r="M134" s="77">
        <f>SUM(K$85:K$92)</f>
        <v>800</v>
      </c>
      <c r="N134" s="14" t="s">
        <v>21</v>
      </c>
      <c r="O134" s="28">
        <f>E44</f>
        <v>800</v>
      </c>
    </row>
    <row r="135" spans="2:17" x14ac:dyDescent="0.35">
      <c r="B135" s="116" t="s">
        <v>53</v>
      </c>
      <c r="C135" s="78">
        <f>SUM(F$85:F$92)</f>
        <v>1700</v>
      </c>
      <c r="D135" s="2" t="s">
        <v>21</v>
      </c>
      <c r="E135" s="4">
        <f>F42</f>
        <v>1700</v>
      </c>
      <c r="F135" s="65"/>
      <c r="G135" s="113" t="s">
        <v>53</v>
      </c>
      <c r="H135" s="78">
        <f>SUM(I$85:I$92)</f>
        <v>1700</v>
      </c>
      <c r="I135" s="2" t="s">
        <v>21</v>
      </c>
      <c r="J135" s="4">
        <f>F43</f>
        <v>1700</v>
      </c>
      <c r="K135" s="65"/>
      <c r="L135" s="125" t="s">
        <v>53</v>
      </c>
      <c r="M135" s="78">
        <f>SUM(L$85:L$92)</f>
        <v>1800</v>
      </c>
      <c r="N135" s="2" t="s">
        <v>21</v>
      </c>
      <c r="O135" s="4">
        <f>F44</f>
        <v>1800</v>
      </c>
    </row>
    <row r="136" spans="2:17" x14ac:dyDescent="0.35">
      <c r="B136" s="16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</row>
    <row r="137" spans="2:17" x14ac:dyDescent="0.35">
      <c r="C137" s="171" t="s">
        <v>11</v>
      </c>
      <c r="D137" s="172"/>
      <c r="E137" s="173"/>
      <c r="F137" s="65"/>
      <c r="G137" s="65"/>
      <c r="H137" s="165" t="s">
        <v>12</v>
      </c>
      <c r="I137" s="166"/>
      <c r="J137" s="167"/>
      <c r="K137" s="65"/>
      <c r="L137" s="65"/>
      <c r="M137" s="168" t="s">
        <v>13</v>
      </c>
      <c r="N137" s="169"/>
      <c r="O137" s="170"/>
    </row>
    <row r="138" spans="2:17" x14ac:dyDescent="0.35">
      <c r="B138" s="108" t="s">
        <v>45</v>
      </c>
      <c r="C138" s="77">
        <f>SUM(M$85:M$92)</f>
        <v>1900</v>
      </c>
      <c r="D138" s="14" t="s">
        <v>21</v>
      </c>
      <c r="E138" s="28">
        <f>D45</f>
        <v>1900</v>
      </c>
      <c r="F138" s="65"/>
      <c r="G138" s="120" t="s">
        <v>45</v>
      </c>
      <c r="H138" s="77">
        <f>SUM(P$85:P$92)</f>
        <v>1900</v>
      </c>
      <c r="I138" s="14" t="s">
        <v>21</v>
      </c>
      <c r="J138" s="28">
        <f>D46</f>
        <v>1900</v>
      </c>
      <c r="K138" s="65"/>
      <c r="L138" s="117" t="s">
        <v>45</v>
      </c>
      <c r="M138" s="77">
        <f>SUM(S$85:S$92)</f>
        <v>1500</v>
      </c>
      <c r="N138" s="14" t="s">
        <v>21</v>
      </c>
      <c r="O138" s="28">
        <f>D47</f>
        <v>1500</v>
      </c>
    </row>
    <row r="139" spans="2:17" x14ac:dyDescent="0.35">
      <c r="B139" s="109" t="s">
        <v>111</v>
      </c>
      <c r="C139" s="77">
        <f>SUM(N$85:N$92)</f>
        <v>1200</v>
      </c>
      <c r="D139" s="14" t="s">
        <v>21</v>
      </c>
      <c r="E139" s="28">
        <f>E45</f>
        <v>1200</v>
      </c>
      <c r="F139" s="65"/>
      <c r="G139" s="121" t="s">
        <v>111</v>
      </c>
      <c r="H139" s="77">
        <f>SUM(Q$85:Q$92)</f>
        <v>1400</v>
      </c>
      <c r="I139" s="14" t="s">
        <v>21</v>
      </c>
      <c r="J139" s="28">
        <f>E46</f>
        <v>1400</v>
      </c>
      <c r="K139" s="65"/>
      <c r="L139" s="118" t="s">
        <v>111</v>
      </c>
      <c r="M139" s="77">
        <f>SUM(T$85:T$92)</f>
        <v>1000</v>
      </c>
      <c r="N139" s="14" t="s">
        <v>21</v>
      </c>
      <c r="O139" s="28">
        <f>E47</f>
        <v>1000</v>
      </c>
    </row>
    <row r="140" spans="2:17" x14ac:dyDescent="0.35">
      <c r="B140" s="110" t="s">
        <v>53</v>
      </c>
      <c r="C140" s="78">
        <f>SUM(O$85:O$92)</f>
        <v>2200</v>
      </c>
      <c r="D140" s="2" t="s">
        <v>21</v>
      </c>
      <c r="E140" s="4">
        <f>F45</f>
        <v>2200</v>
      </c>
      <c r="F140" s="65"/>
      <c r="G140" s="122" t="s">
        <v>53</v>
      </c>
      <c r="H140" s="78">
        <f>SUM(R$85:R$92)</f>
        <v>2300</v>
      </c>
      <c r="I140" s="2" t="s">
        <v>21</v>
      </c>
      <c r="J140" s="4">
        <f>F46</f>
        <v>2300</v>
      </c>
      <c r="K140" s="65"/>
      <c r="L140" s="119" t="s">
        <v>53</v>
      </c>
      <c r="M140" s="78">
        <f>SUM(U$85:U$92)</f>
        <v>1400</v>
      </c>
      <c r="N140" s="2" t="s">
        <v>21</v>
      </c>
      <c r="O140" s="4">
        <f>F47</f>
        <v>1400</v>
      </c>
    </row>
    <row r="141" spans="2:17" x14ac:dyDescent="0.35">
      <c r="B141" s="16"/>
    </row>
    <row r="142" spans="2:17" x14ac:dyDescent="0.35">
      <c r="B142" s="14"/>
    </row>
    <row r="143" spans="2:17" x14ac:dyDescent="0.35">
      <c r="B143" s="126" t="s">
        <v>87</v>
      </c>
      <c r="F143" s="22"/>
      <c r="G143" s="22"/>
      <c r="I143" s="128" t="s">
        <v>88</v>
      </c>
      <c r="N143" s="17"/>
    </row>
    <row r="144" spans="2:17" ht="15" customHeight="1" x14ac:dyDescent="0.35">
      <c r="B144" s="14">
        <f>C95+C97+C100</f>
        <v>1.5400000000000007E-2</v>
      </c>
      <c r="C144" s="127" t="s">
        <v>117</v>
      </c>
      <c r="D144" s="65">
        <f>100*C105</f>
        <v>1.54E-2</v>
      </c>
      <c r="F144" s="150" t="s">
        <v>118</v>
      </c>
      <c r="G144" s="151"/>
      <c r="I144" s="65">
        <f>SUM(D85:U85)</f>
        <v>0</v>
      </c>
      <c r="J144" s="127" t="s">
        <v>117</v>
      </c>
      <c r="K144" s="65">
        <f>C95*500000</f>
        <v>3.2526065174565133E-12</v>
      </c>
      <c r="M144" s="150" t="s">
        <v>119</v>
      </c>
      <c r="N144" s="174"/>
      <c r="O144" s="174"/>
      <c r="P144" s="174"/>
      <c r="Q144" s="151"/>
    </row>
    <row r="145" spans="2:17" x14ac:dyDescent="0.35">
      <c r="B145" s="14">
        <f>C96+C98</f>
        <v>2.18E-2</v>
      </c>
      <c r="C145" s="127" t="s">
        <v>117</v>
      </c>
      <c r="D145" s="65">
        <f>100*C106</f>
        <v>2.18E-2</v>
      </c>
      <c r="F145" s="152"/>
      <c r="G145" s="153"/>
      <c r="I145" s="65">
        <f t="shared" ref="I145:I151" si="11">SUM(D86:U86)</f>
        <v>0</v>
      </c>
      <c r="J145" s="127" t="s">
        <v>117</v>
      </c>
      <c r="K145" s="65">
        <f t="shared" ref="K145:K151" si="12">C96*500000</f>
        <v>0</v>
      </c>
      <c r="M145" s="152"/>
      <c r="N145" s="175"/>
      <c r="O145" s="175"/>
      <c r="P145" s="175"/>
      <c r="Q145" s="153"/>
    </row>
    <row r="146" spans="2:17" x14ac:dyDescent="0.35">
      <c r="B146" s="14">
        <f>C99</f>
        <v>8.4000000000000012E-3</v>
      </c>
      <c r="C146" s="127" t="s">
        <v>117</v>
      </c>
      <c r="D146" s="65">
        <f>100*C107</f>
        <v>8.3999999999999995E-3</v>
      </c>
      <c r="F146" s="152"/>
      <c r="G146" s="153"/>
      <c r="I146" s="65">
        <f t="shared" si="11"/>
        <v>7700</v>
      </c>
      <c r="J146" s="127" t="s">
        <v>117</v>
      </c>
      <c r="K146" s="65">
        <f t="shared" si="12"/>
        <v>7700</v>
      </c>
      <c r="M146" s="152"/>
      <c r="N146" s="175"/>
      <c r="O146" s="175"/>
      <c r="P146" s="175"/>
      <c r="Q146" s="153"/>
    </row>
    <row r="147" spans="2:17" x14ac:dyDescent="0.35">
      <c r="B147" s="14">
        <f>C101</f>
        <v>0</v>
      </c>
      <c r="C147" s="127" t="s">
        <v>117</v>
      </c>
      <c r="D147" s="65">
        <f>100*C108</f>
        <v>0</v>
      </c>
      <c r="F147" s="152"/>
      <c r="G147" s="153"/>
      <c r="I147" s="65">
        <f t="shared" si="11"/>
        <v>10900</v>
      </c>
      <c r="J147" s="127" t="s">
        <v>117</v>
      </c>
      <c r="K147" s="65">
        <f t="shared" si="12"/>
        <v>10900</v>
      </c>
      <c r="M147" s="152"/>
      <c r="N147" s="175"/>
      <c r="O147" s="175"/>
      <c r="P147" s="175"/>
      <c r="Q147" s="153"/>
    </row>
    <row r="148" spans="2:17" x14ac:dyDescent="0.35">
      <c r="B148" s="14">
        <f>C102</f>
        <v>7.8000000000000014E-3</v>
      </c>
      <c r="C148" s="127" t="s">
        <v>117</v>
      </c>
      <c r="D148" s="65">
        <f>100*C109</f>
        <v>7.7999999999999996E-3</v>
      </c>
      <c r="F148" s="152"/>
      <c r="G148" s="153"/>
      <c r="I148" s="65">
        <f t="shared" si="11"/>
        <v>4200</v>
      </c>
      <c r="J148" s="127" t="s">
        <v>117</v>
      </c>
      <c r="K148" s="65">
        <f t="shared" si="12"/>
        <v>4200.0000000000009</v>
      </c>
      <c r="M148" s="152"/>
      <c r="N148" s="175"/>
      <c r="O148" s="175"/>
      <c r="P148" s="175"/>
      <c r="Q148" s="153"/>
    </row>
    <row r="149" spans="2:17" x14ac:dyDescent="0.35">
      <c r="B149" s="14"/>
      <c r="C149" s="65"/>
      <c r="D149" s="65"/>
      <c r="F149" s="152"/>
      <c r="G149" s="153"/>
      <c r="I149" s="65">
        <f t="shared" si="11"/>
        <v>0</v>
      </c>
      <c r="J149" s="127" t="s">
        <v>117</v>
      </c>
      <c r="K149" s="65">
        <f t="shared" si="12"/>
        <v>0</v>
      </c>
      <c r="M149" s="152"/>
      <c r="N149" s="175"/>
      <c r="O149" s="175"/>
      <c r="P149" s="175"/>
      <c r="Q149" s="153"/>
    </row>
    <row r="150" spans="2:17" x14ac:dyDescent="0.35">
      <c r="B150" s="65">
        <f>SUM(C105:C109)</f>
        <v>5.3399999999999997E-4</v>
      </c>
      <c r="C150" s="127" t="s">
        <v>117</v>
      </c>
      <c r="D150" s="65">
        <v>2</v>
      </c>
      <c r="F150" s="154"/>
      <c r="G150" s="155"/>
      <c r="I150" s="65">
        <f>SUM(D91:U91)</f>
        <v>0</v>
      </c>
      <c r="J150" s="127" t="s">
        <v>117</v>
      </c>
      <c r="K150" s="65">
        <f>C101*500000</f>
        <v>0</v>
      </c>
      <c r="M150" s="152"/>
      <c r="N150" s="175"/>
      <c r="O150" s="175"/>
      <c r="P150" s="175"/>
      <c r="Q150" s="153"/>
    </row>
    <row r="151" spans="2:17" x14ac:dyDescent="0.35">
      <c r="F151" s="22"/>
      <c r="G151" s="22"/>
      <c r="I151" s="65">
        <f t="shared" si="11"/>
        <v>3900</v>
      </c>
      <c r="J151" s="127" t="s">
        <v>117</v>
      </c>
      <c r="K151" s="65">
        <f t="shared" si="12"/>
        <v>3900.0000000000009</v>
      </c>
      <c r="M151" s="154"/>
      <c r="N151" s="176"/>
      <c r="O151" s="176"/>
      <c r="P151" s="176"/>
      <c r="Q151" s="155"/>
    </row>
    <row r="152" spans="2:17" x14ac:dyDescent="0.35">
      <c r="B152" s="22"/>
      <c r="C152" s="22"/>
    </row>
    <row r="160" spans="2:17" x14ac:dyDescent="0.35">
      <c r="F160"/>
      <c r="G160"/>
      <c r="H160"/>
      <c r="I160"/>
      <c r="J160"/>
      <c r="K160"/>
      <c r="L160"/>
      <c r="M160"/>
      <c r="N160"/>
      <c r="O160"/>
      <c r="P160"/>
      <c r="Q160"/>
    </row>
    <row r="161" spans="6:17" x14ac:dyDescent="0.35">
      <c r="F161"/>
      <c r="G161"/>
      <c r="H161"/>
      <c r="I161"/>
      <c r="J161"/>
      <c r="K161"/>
      <c r="L161"/>
      <c r="M161"/>
      <c r="N161"/>
      <c r="O161"/>
      <c r="P161"/>
      <c r="Q161"/>
    </row>
    <row r="162" spans="6:17" x14ac:dyDescent="0.35">
      <c r="F162"/>
      <c r="G162"/>
      <c r="H162"/>
      <c r="I162"/>
      <c r="J162"/>
      <c r="K162"/>
      <c r="L162"/>
      <c r="M162"/>
      <c r="N162"/>
      <c r="O162"/>
      <c r="P162"/>
      <c r="Q162"/>
    </row>
    <row r="163" spans="6:17" x14ac:dyDescent="0.35">
      <c r="F163"/>
      <c r="G163"/>
      <c r="H163"/>
      <c r="I163"/>
      <c r="J163"/>
      <c r="K163"/>
      <c r="L163"/>
      <c r="M163"/>
      <c r="N163"/>
      <c r="O163"/>
      <c r="P163"/>
      <c r="Q163"/>
    </row>
    <row r="164" spans="6:17" x14ac:dyDescent="0.35">
      <c r="F164"/>
      <c r="G164"/>
      <c r="H164"/>
      <c r="I164"/>
      <c r="J164"/>
      <c r="K164"/>
      <c r="L164"/>
      <c r="M164"/>
      <c r="N164"/>
      <c r="O164"/>
      <c r="P164"/>
      <c r="Q164"/>
    </row>
    <row r="165" spans="6:17" x14ac:dyDescent="0.35">
      <c r="F165"/>
      <c r="G165"/>
      <c r="H165"/>
      <c r="I165"/>
      <c r="J165"/>
      <c r="K165"/>
      <c r="L165"/>
      <c r="M165"/>
      <c r="N165"/>
      <c r="O165"/>
      <c r="P165"/>
      <c r="Q165"/>
    </row>
    <row r="166" spans="6:17" x14ac:dyDescent="0.35">
      <c r="F166"/>
      <c r="G166"/>
      <c r="H166"/>
      <c r="I166"/>
      <c r="J166"/>
      <c r="K166"/>
      <c r="L166"/>
      <c r="M166"/>
      <c r="N166"/>
      <c r="O166"/>
      <c r="P166"/>
      <c r="Q166"/>
    </row>
    <row r="167" spans="6:17" x14ac:dyDescent="0.35">
      <c r="F167"/>
      <c r="G167"/>
      <c r="H167"/>
      <c r="I167"/>
      <c r="J167"/>
      <c r="K167"/>
      <c r="L167"/>
      <c r="M167"/>
      <c r="N167"/>
      <c r="O167"/>
      <c r="P167"/>
      <c r="Q167"/>
    </row>
    <row r="168" spans="6:17" x14ac:dyDescent="0.35">
      <c r="F168"/>
      <c r="G168"/>
      <c r="H168"/>
      <c r="I168"/>
      <c r="J168"/>
      <c r="K168"/>
      <c r="L168"/>
      <c r="M168"/>
      <c r="N168"/>
      <c r="O168"/>
      <c r="P168"/>
      <c r="Q168"/>
    </row>
    <row r="169" spans="6:17" x14ac:dyDescent="0.35">
      <c r="F169"/>
      <c r="G169"/>
      <c r="H169"/>
      <c r="I169"/>
      <c r="J169"/>
      <c r="K169"/>
      <c r="L169"/>
      <c r="M169"/>
      <c r="N169"/>
      <c r="O169"/>
      <c r="P169"/>
      <c r="Q169"/>
    </row>
    <row r="170" spans="6:17" x14ac:dyDescent="0.35">
      <c r="F170"/>
      <c r="G170"/>
      <c r="H170"/>
      <c r="I170"/>
      <c r="J170"/>
      <c r="K170"/>
      <c r="L170"/>
      <c r="M170"/>
      <c r="N170"/>
      <c r="O170"/>
      <c r="P170"/>
      <c r="Q170"/>
    </row>
  </sheetData>
  <mergeCells count="26">
    <mergeCell ref="S83:U83"/>
    <mergeCell ref="B114:D114"/>
    <mergeCell ref="G114:N119"/>
    <mergeCell ref="B115:D115"/>
    <mergeCell ref="B116:D116"/>
    <mergeCell ref="B117:D117"/>
    <mergeCell ref="B83:C84"/>
    <mergeCell ref="D83:F83"/>
    <mergeCell ref="G83:I83"/>
    <mergeCell ref="J83:L83"/>
    <mergeCell ref="M83:O83"/>
    <mergeCell ref="P83:R83"/>
    <mergeCell ref="F144:G150"/>
    <mergeCell ref="M144:Q151"/>
    <mergeCell ref="B24:E24"/>
    <mergeCell ref="C132:E132"/>
    <mergeCell ref="H132:J132"/>
    <mergeCell ref="M132:O132"/>
    <mergeCell ref="C137:E137"/>
    <mergeCell ref="H137:J137"/>
    <mergeCell ref="M137:O137"/>
    <mergeCell ref="J51:P51"/>
    <mergeCell ref="D27:F27"/>
    <mergeCell ref="I27:K27"/>
    <mergeCell ref="M38:R47"/>
    <mergeCell ref="D40:F4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Solver</vt:lpstr>
      <vt:lpstr>Solver (2)</vt:lpstr>
      <vt:lpstr>Solver (3)</vt:lpstr>
      <vt:lpstr>Informe de sensibilidad</vt:lpstr>
      <vt:lpstr>Relajamiento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margy yuliana garzon garcia</dc:creator>
  <cp:lastModifiedBy>Margy Garzon</cp:lastModifiedBy>
  <dcterms:created xsi:type="dcterms:W3CDTF">2022-07-30T01:32:36Z</dcterms:created>
  <dcterms:modified xsi:type="dcterms:W3CDTF">2025-03-06T18:11:20Z</dcterms:modified>
</cp:coreProperties>
</file>