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5.1" sheetId="37" r:id="rId1"/>
    <sheet name="5.2" sheetId="48" r:id="rId2"/>
    <sheet name="晟华累计" sheetId="47" r:id="rId3"/>
    <sheet name="MDT挂号费" sheetId="42" r:id="rId4"/>
  </sheets>
  <definedNames>
    <definedName name="_xlnm._FilterDatabase" localSheetId="0" hidden="1">'5.1'!$A$3:$AD$90</definedName>
    <definedName name="_xlnm._FilterDatabase" localSheetId="1" hidden="1">'5.2'!$A$3:$AD$99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K3" authorId="0">
      <text>
        <r>
          <rPr>
            <sz val="12"/>
            <rFont val="宋体"/>
            <charset val="134"/>
          </rPr>
          <t>包含：
中医针灸、刃针、艾灸、隔物灸、红外线治疗、耳穴、敷贴等中医治疗类项目</t>
        </r>
      </text>
    </comment>
    <comment ref="R3" authorId="0">
      <text>
        <r>
          <rPr>
            <sz val="9"/>
            <rFont val="宋体"/>
            <charset val="134"/>
          </rPr>
          <t>包含：灌肠、西医类治疗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3" authorId="0">
      <text>
        <r>
          <rPr>
            <sz val="12"/>
            <rFont val="宋体"/>
            <charset val="134"/>
          </rPr>
          <t>包含：
中医针灸、刃针、艾灸、隔物灸、红外线治疗、耳穴、敷贴等中医治疗类项目</t>
        </r>
      </text>
    </comment>
    <comment ref="R3" authorId="0">
      <text>
        <r>
          <rPr>
            <sz val="9"/>
            <rFont val="宋体"/>
            <charset val="134"/>
          </rPr>
          <t>包含：灌肠、西医类治疗</t>
        </r>
      </text>
    </comment>
  </commentList>
</comments>
</file>

<file path=xl/sharedStrings.xml><?xml version="1.0" encoding="utf-8"?>
<sst xmlns="http://schemas.openxmlformats.org/spreadsheetml/2006/main" count="738" uniqueCount="203">
  <si>
    <t>2025年5月日报表</t>
  </si>
  <si>
    <t>日期</t>
  </si>
  <si>
    <t>序号</t>
  </si>
  <si>
    <t>姓名</t>
  </si>
  <si>
    <t>初诊</t>
  </si>
  <si>
    <t>复诊</t>
  </si>
  <si>
    <t>简易</t>
  </si>
  <si>
    <t>专家</t>
  </si>
  <si>
    <t>会员码</t>
  </si>
  <si>
    <t>预约号</t>
  </si>
  <si>
    <t>中医</t>
  </si>
  <si>
    <t>西药</t>
  </si>
  <si>
    <t>检验</t>
  </si>
  <si>
    <t>B超类</t>
  </si>
  <si>
    <t>西医治疗类</t>
  </si>
  <si>
    <t>挂号</t>
  </si>
  <si>
    <t>蛋白</t>
  </si>
  <si>
    <t>消费</t>
  </si>
  <si>
    <t>收款方式</t>
  </si>
  <si>
    <t>系统未开单</t>
  </si>
  <si>
    <t>蛋白
瓶数</t>
  </si>
  <si>
    <t>备注</t>
  </si>
  <si>
    <t>报号说明</t>
  </si>
  <si>
    <t>收费员</t>
  </si>
  <si>
    <t>中药</t>
  </si>
  <si>
    <t>针灸</t>
  </si>
  <si>
    <t>保健品</t>
  </si>
  <si>
    <t>孕三项</t>
  </si>
  <si>
    <t>检验/化验</t>
  </si>
  <si>
    <t>彩超</t>
  </si>
  <si>
    <t>心电图/胎心</t>
  </si>
  <si>
    <t>治疗</t>
  </si>
  <si>
    <t>打针一</t>
  </si>
  <si>
    <t>打针二</t>
  </si>
  <si>
    <t>其他</t>
  </si>
  <si>
    <t>高金芝8206</t>
  </si>
  <si>
    <t>熊为先</t>
  </si>
  <si>
    <t>对公</t>
  </si>
  <si>
    <t>李嘉慧</t>
  </si>
  <si>
    <t>立尤为2</t>
  </si>
  <si>
    <t>刘梅</t>
  </si>
  <si>
    <t>杨东80（8822）</t>
  </si>
  <si>
    <t>2460蛋白1</t>
  </si>
  <si>
    <t>罗红娟21（1770）</t>
  </si>
  <si>
    <t>易志姣</t>
  </si>
  <si>
    <t>2460蛋白2+3元耗材</t>
  </si>
  <si>
    <t>罗燕妮</t>
  </si>
  <si>
    <t>退4.30</t>
  </si>
  <si>
    <t>现金</t>
  </si>
  <si>
    <t>退检验</t>
  </si>
  <si>
    <t>潘石红</t>
  </si>
  <si>
    <t>贾桂桂</t>
  </si>
  <si>
    <t>鲍群春</t>
  </si>
  <si>
    <t>G9565</t>
  </si>
  <si>
    <t>陈娟100（6865）</t>
  </si>
  <si>
    <t>凝胶1</t>
  </si>
  <si>
    <t>胡显云</t>
  </si>
  <si>
    <t>退4.29</t>
  </si>
  <si>
    <t>退检验+B超+治疗</t>
  </si>
  <si>
    <t>陈开芬</t>
  </si>
  <si>
    <t>张建奇</t>
  </si>
  <si>
    <t>肖俊蓉</t>
  </si>
  <si>
    <t>张晓兰80（9685）</t>
  </si>
  <si>
    <t>军0914</t>
  </si>
  <si>
    <t>328保胎贴</t>
  </si>
  <si>
    <t>段梦玲</t>
  </si>
  <si>
    <t>远程支付</t>
  </si>
  <si>
    <t>刘红1（46）</t>
  </si>
  <si>
    <t>赛能6</t>
  </si>
  <si>
    <t>张乐80（4211）</t>
  </si>
  <si>
    <t>钟洁80（2622）</t>
  </si>
  <si>
    <t>贾琳1（7669）</t>
  </si>
  <si>
    <t>赛能1，地屈1</t>
  </si>
  <si>
    <t>唐思宇</t>
  </si>
  <si>
    <t>王雪梅</t>
  </si>
  <si>
    <t>2460蛋白2</t>
  </si>
  <si>
    <t>万佳惠</t>
  </si>
  <si>
    <t>杨佩华</t>
  </si>
  <si>
    <t>自费</t>
  </si>
  <si>
    <t>吴燕21（7986）</t>
  </si>
  <si>
    <t>胡小英</t>
  </si>
  <si>
    <t>吴嫣珍</t>
  </si>
  <si>
    <t>冯小艳2（3142）</t>
  </si>
  <si>
    <t>欧阳亚兰</t>
  </si>
  <si>
    <t>欧阳桂珍</t>
  </si>
  <si>
    <t>向忠莲</t>
  </si>
  <si>
    <t>梁雪敏</t>
  </si>
  <si>
    <t>蒋紫娟</t>
  </si>
  <si>
    <t>舒丹琪</t>
  </si>
  <si>
    <t>彭彩红</t>
  </si>
  <si>
    <t>陈娟80（6580）</t>
  </si>
  <si>
    <t>刘会</t>
  </si>
  <si>
    <t>华龙丽</t>
  </si>
  <si>
    <t>石贝</t>
  </si>
  <si>
    <t>贾莹45（7050）</t>
  </si>
  <si>
    <t>张书娟</t>
  </si>
  <si>
    <t>开业活动赠140B超</t>
  </si>
  <si>
    <t>黄远芯</t>
  </si>
  <si>
    <t>牛昆坤</t>
  </si>
  <si>
    <t>冯春利80（35）</t>
  </si>
  <si>
    <t>G折免政策</t>
  </si>
  <si>
    <t>邱月80（37）</t>
  </si>
  <si>
    <t>夏颖62（1604）</t>
  </si>
  <si>
    <t>冯海平</t>
  </si>
  <si>
    <t>李浩月80（0721）</t>
  </si>
  <si>
    <t>李静138（7171）</t>
  </si>
  <si>
    <t>冯美华</t>
  </si>
  <si>
    <t>郑锦花</t>
  </si>
  <si>
    <t>王丽22（3344）</t>
  </si>
  <si>
    <t>杨莉80（37）</t>
  </si>
  <si>
    <t>黄梓依</t>
  </si>
  <si>
    <t>唐萍80（1163）</t>
  </si>
  <si>
    <t>孙群芳1（0756）</t>
  </si>
  <si>
    <t>邹莉娜</t>
  </si>
  <si>
    <t>廖柳梦</t>
  </si>
  <si>
    <t>王丽100（0386）</t>
  </si>
  <si>
    <t>罗品华</t>
  </si>
  <si>
    <t>周文80（9628）</t>
  </si>
  <si>
    <t>婷1973</t>
  </si>
  <si>
    <t>1688报号为初诊复诊实际为简易</t>
  </si>
  <si>
    <t>郭金铭</t>
  </si>
  <si>
    <t>G4899</t>
  </si>
  <si>
    <t>陶发明</t>
  </si>
  <si>
    <t>严怡</t>
  </si>
  <si>
    <t>550蛋白10</t>
  </si>
  <si>
    <t>邓阿梦</t>
  </si>
  <si>
    <t>刘蓉80（3017）</t>
  </si>
  <si>
    <t>袁3017</t>
  </si>
  <si>
    <t>宋晓宁</t>
  </si>
  <si>
    <t>张玲娜</t>
  </si>
  <si>
    <t>5.1对公</t>
  </si>
  <si>
    <t>黄紫玲</t>
  </si>
  <si>
    <t>梁攀</t>
  </si>
  <si>
    <t>吉昌琴</t>
  </si>
  <si>
    <t>5.1夜间收费</t>
  </si>
  <si>
    <t>郑丽萍21（1761）</t>
  </si>
  <si>
    <t>苏雪娇</t>
  </si>
  <si>
    <t>医生申请减免挂号费</t>
  </si>
  <si>
    <t>周均苑</t>
  </si>
  <si>
    <t>宋聚婷</t>
  </si>
  <si>
    <t>退西药</t>
  </si>
  <si>
    <t>补4.30</t>
  </si>
  <si>
    <t>补西药</t>
  </si>
  <si>
    <t>易飞叶</t>
  </si>
  <si>
    <t>郑小梅</t>
  </si>
  <si>
    <t>杨检秀</t>
  </si>
  <si>
    <t>退4.27</t>
  </si>
  <si>
    <t>退孕三项</t>
  </si>
  <si>
    <t>补4.27</t>
  </si>
  <si>
    <t>补孕三项</t>
  </si>
  <si>
    <t>蒋秋荣</t>
  </si>
  <si>
    <t>地屈1，补佳乐3</t>
  </si>
  <si>
    <t>石青林1（2063）</t>
  </si>
  <si>
    <t>张丽丽3（8373）</t>
  </si>
  <si>
    <t>998温阳罐套餐</t>
  </si>
  <si>
    <t>夏倍倍</t>
  </si>
  <si>
    <t>退5.2</t>
  </si>
  <si>
    <t>退注射费</t>
  </si>
  <si>
    <t>曲琳琳</t>
  </si>
  <si>
    <t>雷芳1（0883）</t>
  </si>
  <si>
    <t>立尤为1</t>
  </si>
  <si>
    <t>向雪梅80（6341）</t>
  </si>
  <si>
    <t>罗3983</t>
  </si>
  <si>
    <t>王霞20（7218）</t>
  </si>
  <si>
    <t>徐巍</t>
  </si>
  <si>
    <t>田梅3（0999）</t>
  </si>
  <si>
    <t>地屈1，赛能1</t>
  </si>
  <si>
    <t>林馨雅</t>
  </si>
  <si>
    <t>陈晓丽80（9487）</t>
  </si>
  <si>
    <t>梁木琴</t>
  </si>
  <si>
    <t>宋进</t>
  </si>
  <si>
    <t>罗艳80（8900）</t>
  </si>
  <si>
    <t>曹娟</t>
  </si>
  <si>
    <t>员工折扣</t>
  </si>
  <si>
    <t>吴健柳</t>
  </si>
  <si>
    <t>何奇志</t>
  </si>
  <si>
    <t>李春素</t>
  </si>
  <si>
    <t>旷杰</t>
  </si>
  <si>
    <t>G7013</t>
  </si>
  <si>
    <t>郑欣</t>
  </si>
  <si>
    <t>乐石慧</t>
  </si>
  <si>
    <t>杨卫芳</t>
  </si>
  <si>
    <t>何三平</t>
  </si>
  <si>
    <t>当日收入金额</t>
  </si>
  <si>
    <t>晟华累计</t>
  </si>
  <si>
    <t>累计天数</t>
  </si>
  <si>
    <t>目标</t>
  </si>
  <si>
    <t>达标率</t>
  </si>
  <si>
    <t>超额/差额</t>
  </si>
  <si>
    <t>中医科开单</t>
  </si>
  <si>
    <t>中医科累计收入</t>
  </si>
  <si>
    <t>保健品收入</t>
  </si>
  <si>
    <t>保健品累计收入</t>
  </si>
  <si>
    <t>华侨分院</t>
  </si>
  <si>
    <t>麓城分院</t>
  </si>
  <si>
    <t>华远分院</t>
  </si>
  <si>
    <t>泊富分院</t>
  </si>
  <si>
    <t>晟华分院</t>
  </si>
  <si>
    <t>收入总计</t>
  </si>
  <si>
    <t>MDT挂号费登记表</t>
  </si>
  <si>
    <t>主诊医生</t>
  </si>
  <si>
    <t>MDT专家</t>
  </si>
  <si>
    <t>挂号费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</si>
</sst>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_ "/>
  </numFmts>
  <fonts count="3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20"/>
      <name val="宋体"/>
      <charset val="134"/>
    </font>
    <font>
      <b/>
      <sz val="12"/>
      <name val="宋体"/>
      <charset val="134"/>
    </font>
    <font>
      <b/>
      <sz val="12"/>
      <name val="微软雅黑"/>
      <charset val="134"/>
    </font>
    <font>
      <sz val="11"/>
      <name val="宋体"/>
      <charset val="134"/>
      <scheme val="major"/>
    </font>
    <font>
      <sz val="11"/>
      <name val="宋体"/>
      <charset val="134"/>
    </font>
    <font>
      <sz val="10.5"/>
      <name val="宋体"/>
      <charset val="134"/>
    </font>
    <font>
      <b/>
      <sz val="12"/>
      <name val="宋体"/>
      <charset val="134"/>
      <scheme val="minor"/>
    </font>
    <font>
      <sz val="10.5"/>
      <name val="宋体"/>
      <charset val="134"/>
      <scheme val="major"/>
    </font>
    <font>
      <sz val="10.5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28"/>
      <name val="宋体"/>
      <charset val="134"/>
    </font>
    <font>
      <b/>
      <sz val="12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5F7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17" applyNumberFormat="0" applyAlignment="0" applyProtection="0">
      <alignment vertical="center"/>
    </xf>
    <xf numFmtId="0" fontId="26" fillId="11" borderId="18" applyNumberFormat="0" applyAlignment="0" applyProtection="0">
      <alignment vertical="center"/>
    </xf>
    <xf numFmtId="0" fontId="27" fillId="11" borderId="17" applyNumberFormat="0" applyAlignment="0" applyProtection="0">
      <alignment vertical="center"/>
    </xf>
    <xf numFmtId="0" fontId="28" fillId="12" borderId="19" applyNumberFormat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58" fontId="1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2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9" fontId="11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176" fontId="13" fillId="4" borderId="7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5" fillId="3" borderId="9" xfId="0" applyFont="1" applyFill="1" applyBorder="1" applyAlignment="1" applyProtection="1">
      <alignment horizontal="center" vertical="center"/>
    </xf>
    <xf numFmtId="0" fontId="15" fillId="3" borderId="10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5" fillId="5" borderId="9" xfId="0" applyFont="1" applyFill="1" applyBorder="1" applyAlignment="1" applyProtection="1">
      <alignment horizontal="center" vertical="center"/>
      <protection locked="0"/>
    </xf>
    <xf numFmtId="0" fontId="5" fillId="5" borderId="10" xfId="0" applyFont="1" applyFill="1" applyBorder="1" applyAlignment="1" applyProtection="1">
      <alignment horizontal="center" vertical="center"/>
      <protection locked="0"/>
    </xf>
    <xf numFmtId="0" fontId="5" fillId="5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5" fillId="0" borderId="12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5" borderId="9" xfId="0" applyFont="1" applyFill="1" applyBorder="1" applyAlignment="1" applyProtection="1">
      <alignment horizontal="center" vertical="center" wrapText="1"/>
      <protection locked="0"/>
    </xf>
    <xf numFmtId="0" fontId="4" fillId="5" borderId="11" xfId="0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4" fillId="8" borderId="1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4" fillId="8" borderId="1" xfId="0" applyFont="1" applyFill="1" applyBorder="1" applyAlignment="1" applyProtection="1">
      <alignment horizontal="center" vertical="center" wrapText="1"/>
      <protection locked="0"/>
    </xf>
    <xf numFmtId="0" fontId="4" fillId="5" borderId="8" xfId="0" applyFont="1" applyFill="1" applyBorder="1" applyAlignment="1" applyProtection="1">
      <alignment horizontal="center" vertical="center"/>
      <protection locked="0"/>
    </xf>
    <xf numFmtId="0" fontId="4" fillId="7" borderId="8" xfId="0" applyFont="1" applyFill="1" applyBorder="1" applyAlignment="1" applyProtection="1">
      <alignment horizontal="center" vertical="center"/>
      <protection locked="0"/>
    </xf>
    <xf numFmtId="0" fontId="4" fillId="5" borderId="13" xfId="0" applyFont="1" applyFill="1" applyBorder="1" applyAlignment="1" applyProtection="1">
      <alignment horizontal="center" vertical="center" wrapText="1"/>
      <protection locked="0"/>
    </xf>
    <xf numFmtId="0" fontId="4" fillId="7" borderId="13" xfId="0" applyFont="1" applyFill="1" applyBorder="1" applyAlignment="1" applyProtection="1">
      <alignment horizontal="center" vertical="center" wrapText="1"/>
      <protection locked="0"/>
    </xf>
    <xf numFmtId="0" fontId="15" fillId="3" borderId="1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0" fontId="6" fillId="0" borderId="13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91"/>
  <sheetViews>
    <sheetView workbookViewId="0">
      <pane ySplit="3" topLeftCell="A47" activePane="bottomLeft" state="frozen"/>
      <selection/>
      <selection pane="bottomLeft" activeCell="X91" sqref="X91"/>
    </sheetView>
  </sheetViews>
  <sheetFormatPr defaultColWidth="9" defaultRowHeight="13.5"/>
  <cols>
    <col min="1" max="1" width="8.60833333333333" style="1" customWidth="1"/>
    <col min="2" max="2" width="5.68333333333333" style="1" customWidth="1"/>
    <col min="3" max="3" width="16.2416666666667" style="1" customWidth="1"/>
    <col min="4" max="6" width="7" style="1" customWidth="1"/>
    <col min="7" max="7" width="8.28333333333333" style="1" customWidth="1"/>
    <col min="8" max="8" width="7" style="45" customWidth="1"/>
    <col min="9" max="9" width="7" style="1" customWidth="1"/>
    <col min="10" max="22" width="7.425" style="1" customWidth="1"/>
    <col min="23" max="23" width="8.025" style="1" customWidth="1"/>
    <col min="24" max="24" width="12.5" style="1" customWidth="1"/>
    <col min="25" max="25" width="9.54166666666667" style="1" customWidth="1"/>
    <col min="26" max="26" width="5.90833333333333" style="1" customWidth="1"/>
    <col min="27" max="27" width="7.21666666666667" style="1" customWidth="1"/>
    <col min="28" max="28" width="18.8666666666667" style="1" customWidth="1"/>
    <col min="29" max="29" width="9.99166666666667" style="1" customWidth="1"/>
    <col min="30" max="30" width="8.89166666666667" style="1" customWidth="1"/>
    <col min="31" max="16384" width="9" style="1"/>
  </cols>
  <sheetData>
    <row r="1" s="42" customFormat="1" ht="42" customHeight="1" spans="1:30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70"/>
    </row>
    <row r="2" s="42" customFormat="1" ht="37" customHeight="1" spans="1:30">
      <c r="A2" s="48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48" t="s">
        <v>6</v>
      </c>
      <c r="G2" s="6" t="s">
        <v>7</v>
      </c>
      <c r="H2" s="49" t="s">
        <v>8</v>
      </c>
      <c r="I2" s="6" t="s">
        <v>9</v>
      </c>
      <c r="J2" s="58" t="s">
        <v>10</v>
      </c>
      <c r="K2" s="59"/>
      <c r="L2" s="60" t="s">
        <v>11</v>
      </c>
      <c r="M2" s="60"/>
      <c r="N2" s="61" t="s">
        <v>12</v>
      </c>
      <c r="O2" s="61"/>
      <c r="P2" s="62" t="s">
        <v>13</v>
      </c>
      <c r="Q2" s="62"/>
      <c r="R2" s="60" t="s">
        <v>14</v>
      </c>
      <c r="S2" s="60"/>
      <c r="T2" s="60"/>
      <c r="U2" s="60"/>
      <c r="V2" s="66" t="s">
        <v>15</v>
      </c>
      <c r="W2" s="67" t="s">
        <v>16</v>
      </c>
      <c r="X2" s="62" t="s">
        <v>17</v>
      </c>
      <c r="Y2" s="71" t="s">
        <v>18</v>
      </c>
      <c r="Z2" s="72" t="s">
        <v>19</v>
      </c>
      <c r="AA2" s="64" t="s">
        <v>20</v>
      </c>
      <c r="AB2" s="73" t="s">
        <v>21</v>
      </c>
      <c r="AC2" s="73" t="s">
        <v>22</v>
      </c>
      <c r="AD2" s="74" t="s">
        <v>23</v>
      </c>
    </row>
    <row r="3" s="43" customFormat="1" ht="37" customHeight="1" spans="1:30">
      <c r="A3" s="7"/>
      <c r="B3" s="50"/>
      <c r="C3" s="50"/>
      <c r="D3" s="50"/>
      <c r="E3" s="50"/>
      <c r="F3" s="7"/>
      <c r="G3" s="50"/>
      <c r="H3" s="49"/>
      <c r="I3" s="50"/>
      <c r="J3" s="63" t="s">
        <v>24</v>
      </c>
      <c r="K3" s="63" t="s">
        <v>25</v>
      </c>
      <c r="L3" s="64" t="s">
        <v>11</v>
      </c>
      <c r="M3" s="64" t="s">
        <v>26</v>
      </c>
      <c r="N3" s="65" t="s">
        <v>27</v>
      </c>
      <c r="O3" s="65" t="s">
        <v>28</v>
      </c>
      <c r="P3" s="63" t="s">
        <v>29</v>
      </c>
      <c r="Q3" s="63" t="s">
        <v>30</v>
      </c>
      <c r="R3" s="64" t="s">
        <v>31</v>
      </c>
      <c r="S3" s="64" t="s">
        <v>32</v>
      </c>
      <c r="T3" s="64" t="s">
        <v>33</v>
      </c>
      <c r="U3" s="64" t="s">
        <v>34</v>
      </c>
      <c r="V3" s="68"/>
      <c r="W3" s="69"/>
      <c r="X3" s="63"/>
      <c r="Y3" s="71"/>
      <c r="Z3" s="72"/>
      <c r="AA3" s="64"/>
      <c r="AB3" s="73"/>
      <c r="AC3" s="73"/>
      <c r="AD3" s="75"/>
    </row>
    <row r="4" s="42" customFormat="1" ht="25" customHeight="1" spans="1:30">
      <c r="A4" s="8">
        <v>45778</v>
      </c>
      <c r="B4" s="54">
        <v>1</v>
      </c>
      <c r="C4" s="54" t="s">
        <v>35</v>
      </c>
      <c r="D4" s="9"/>
      <c r="E4" s="54">
        <v>1</v>
      </c>
      <c r="F4" s="9"/>
      <c r="G4" s="9" t="s">
        <v>36</v>
      </c>
      <c r="H4" s="9"/>
      <c r="I4" s="9"/>
      <c r="J4" s="9"/>
      <c r="K4" s="9"/>
      <c r="L4" s="9"/>
      <c r="M4" s="9"/>
      <c r="N4" s="9"/>
      <c r="O4" s="9">
        <v>60</v>
      </c>
      <c r="P4" s="9"/>
      <c r="Q4" s="9"/>
      <c r="R4" s="9">
        <v>7</v>
      </c>
      <c r="S4" s="9"/>
      <c r="T4" s="9"/>
      <c r="U4" s="9"/>
      <c r="V4" s="9"/>
      <c r="W4" s="9"/>
      <c r="X4" s="10">
        <f t="shared" ref="X4:X16" si="0">SUM(J4:W4)</f>
        <v>67</v>
      </c>
      <c r="Y4" s="9" t="s">
        <v>37</v>
      </c>
      <c r="Z4" s="11"/>
      <c r="AA4" s="9"/>
      <c r="AB4" s="11"/>
      <c r="AC4" s="11"/>
      <c r="AD4" s="18" t="s">
        <v>38</v>
      </c>
    </row>
    <row r="5" s="42" customFormat="1" ht="25" customHeight="1" spans="1:30">
      <c r="A5" s="8">
        <v>45778</v>
      </c>
      <c r="B5" s="57"/>
      <c r="C5" s="57"/>
      <c r="D5" s="9"/>
      <c r="E5" s="57"/>
      <c r="F5" s="9"/>
      <c r="G5" s="9" t="s">
        <v>36</v>
      </c>
      <c r="H5" s="9"/>
      <c r="I5" s="9"/>
      <c r="J5" s="9"/>
      <c r="K5" s="9"/>
      <c r="L5" s="9">
        <v>672.7</v>
      </c>
      <c r="M5" s="9"/>
      <c r="N5" s="9"/>
      <c r="O5" s="9"/>
      <c r="P5" s="9"/>
      <c r="Q5" s="9"/>
      <c r="R5" s="9">
        <v>60</v>
      </c>
      <c r="S5" s="9"/>
      <c r="T5" s="9"/>
      <c r="U5" s="9"/>
      <c r="V5" s="9"/>
      <c r="W5" s="9"/>
      <c r="X5" s="10">
        <f t="shared" si="0"/>
        <v>732.7</v>
      </c>
      <c r="Y5" s="9" t="s">
        <v>37</v>
      </c>
      <c r="Z5" s="11"/>
      <c r="AA5" s="9"/>
      <c r="AB5" s="11" t="s">
        <v>39</v>
      </c>
      <c r="AC5" s="11"/>
      <c r="AD5" s="18" t="s">
        <v>38</v>
      </c>
    </row>
    <row r="6" s="42" customFormat="1" ht="25" customHeight="1" spans="1:30">
      <c r="A6" s="8">
        <v>45778</v>
      </c>
      <c r="B6" s="9">
        <v>2</v>
      </c>
      <c r="C6" s="9" t="s">
        <v>40</v>
      </c>
      <c r="D6" s="9"/>
      <c r="E6" s="9"/>
      <c r="F6" s="9">
        <v>1</v>
      </c>
      <c r="G6" s="9"/>
      <c r="H6" s="9"/>
      <c r="I6" s="9"/>
      <c r="J6" s="9"/>
      <c r="K6" s="9"/>
      <c r="L6" s="9"/>
      <c r="M6" s="9"/>
      <c r="N6" s="9"/>
      <c r="O6" s="9">
        <v>331</v>
      </c>
      <c r="P6" s="9"/>
      <c r="Q6" s="9"/>
      <c r="R6" s="9">
        <v>11</v>
      </c>
      <c r="S6" s="9"/>
      <c r="T6" s="9"/>
      <c r="U6" s="9"/>
      <c r="V6" s="9"/>
      <c r="W6" s="9"/>
      <c r="X6" s="10">
        <f t="shared" si="0"/>
        <v>342</v>
      </c>
      <c r="Y6" s="9" t="s">
        <v>37</v>
      </c>
      <c r="Z6" s="11"/>
      <c r="AA6" s="9"/>
      <c r="AB6" s="11"/>
      <c r="AC6" s="11"/>
      <c r="AD6" s="18" t="s">
        <v>38</v>
      </c>
    </row>
    <row r="7" s="42" customFormat="1" ht="25" customHeight="1" spans="1:30">
      <c r="A7" s="8">
        <v>45778</v>
      </c>
      <c r="B7" s="54">
        <v>3</v>
      </c>
      <c r="C7" s="54" t="s">
        <v>41</v>
      </c>
      <c r="D7" s="9"/>
      <c r="E7" s="79">
        <v>1</v>
      </c>
      <c r="F7" s="9"/>
      <c r="G7" s="9" t="s">
        <v>36</v>
      </c>
      <c r="H7" s="9"/>
      <c r="I7" s="9"/>
      <c r="J7" s="9"/>
      <c r="K7" s="9"/>
      <c r="L7" s="9"/>
      <c r="M7" s="9"/>
      <c r="N7" s="9"/>
      <c r="O7" s="9">
        <v>35</v>
      </c>
      <c r="P7" s="9"/>
      <c r="Q7" s="9"/>
      <c r="R7" s="9">
        <v>15</v>
      </c>
      <c r="S7" s="9"/>
      <c r="T7" s="9"/>
      <c r="U7" s="9"/>
      <c r="V7" s="9"/>
      <c r="W7" s="9"/>
      <c r="X7" s="10">
        <f t="shared" si="0"/>
        <v>50</v>
      </c>
      <c r="Y7" s="9" t="s">
        <v>37</v>
      </c>
      <c r="Z7" s="11"/>
      <c r="AA7" s="9"/>
      <c r="AB7" s="11"/>
      <c r="AC7" s="11"/>
      <c r="AD7" s="18" t="s">
        <v>38</v>
      </c>
    </row>
    <row r="8" s="42" customFormat="1" ht="25" customHeight="1" spans="1:30">
      <c r="A8" s="8">
        <v>45778</v>
      </c>
      <c r="B8" s="57"/>
      <c r="C8" s="57"/>
      <c r="D8" s="9"/>
      <c r="E8" s="80"/>
      <c r="F8" s="9"/>
      <c r="G8" s="9" t="s">
        <v>36</v>
      </c>
      <c r="H8" s="9"/>
      <c r="I8" s="9"/>
      <c r="J8" s="9"/>
      <c r="K8" s="9"/>
      <c r="L8" s="9">
        <f>2921.7-2460-20</f>
        <v>441.7</v>
      </c>
      <c r="M8" s="9"/>
      <c r="N8" s="9"/>
      <c r="O8" s="9"/>
      <c r="P8" s="9"/>
      <c r="Q8" s="9"/>
      <c r="R8" s="9">
        <v>45</v>
      </c>
      <c r="S8" s="9"/>
      <c r="T8" s="9"/>
      <c r="U8" s="9"/>
      <c r="V8" s="9"/>
      <c r="W8" s="9">
        <v>2460</v>
      </c>
      <c r="X8" s="10">
        <f t="shared" si="0"/>
        <v>2946.7</v>
      </c>
      <c r="Y8" s="9" t="s">
        <v>37</v>
      </c>
      <c r="Z8" s="11"/>
      <c r="AA8" s="9">
        <v>1</v>
      </c>
      <c r="AB8" s="11" t="s">
        <v>42</v>
      </c>
      <c r="AC8" s="11"/>
      <c r="AD8" s="18" t="s">
        <v>38</v>
      </c>
    </row>
    <row r="9" s="42" customFormat="1" ht="25" customHeight="1" spans="1:30">
      <c r="A9" s="8">
        <v>45778</v>
      </c>
      <c r="B9" s="9">
        <v>4</v>
      </c>
      <c r="C9" s="9" t="s">
        <v>43</v>
      </c>
      <c r="D9" s="9"/>
      <c r="E9" s="9">
        <v>1</v>
      </c>
      <c r="F9" s="9"/>
      <c r="G9" s="9" t="s">
        <v>44</v>
      </c>
      <c r="H9" s="9"/>
      <c r="I9" s="9"/>
      <c r="J9" s="9"/>
      <c r="K9" s="9"/>
      <c r="L9" s="9">
        <f>6015.7-4920-40</f>
        <v>1055.7</v>
      </c>
      <c r="M9" s="9"/>
      <c r="N9" s="9">
        <v>121</v>
      </c>
      <c r="O9" s="9">
        <f>186-121</f>
        <v>65</v>
      </c>
      <c r="P9" s="9">
        <v>200</v>
      </c>
      <c r="Q9" s="9"/>
      <c r="R9" s="9">
        <f>160-70-3</f>
        <v>87</v>
      </c>
      <c r="S9" s="9"/>
      <c r="T9" s="9"/>
      <c r="U9" s="9">
        <v>3</v>
      </c>
      <c r="V9" s="9"/>
      <c r="W9" s="9">
        <v>4920</v>
      </c>
      <c r="X9" s="10">
        <f t="shared" si="0"/>
        <v>6451.7</v>
      </c>
      <c r="Y9" s="9" t="s">
        <v>37</v>
      </c>
      <c r="Z9" s="11"/>
      <c r="AA9" s="9">
        <v>2</v>
      </c>
      <c r="AB9" s="11" t="s">
        <v>45</v>
      </c>
      <c r="AC9" s="11"/>
      <c r="AD9" s="18" t="s">
        <v>38</v>
      </c>
    </row>
    <row r="10" s="42" customFormat="1" ht="25" customHeight="1" spans="1:30">
      <c r="A10" s="8">
        <v>45778</v>
      </c>
      <c r="B10" s="54">
        <v>5</v>
      </c>
      <c r="C10" s="54" t="s">
        <v>46</v>
      </c>
      <c r="D10" s="9"/>
      <c r="E10" s="56" t="s">
        <v>47</v>
      </c>
      <c r="F10" s="9"/>
      <c r="G10" s="9" t="s">
        <v>36</v>
      </c>
      <c r="H10" s="9"/>
      <c r="I10" s="9"/>
      <c r="J10" s="9"/>
      <c r="K10" s="9"/>
      <c r="L10" s="9"/>
      <c r="M10" s="9"/>
      <c r="N10" s="9"/>
      <c r="O10" s="9">
        <v>-200</v>
      </c>
      <c r="P10" s="9"/>
      <c r="Q10" s="9"/>
      <c r="R10" s="9"/>
      <c r="S10" s="9"/>
      <c r="T10" s="9"/>
      <c r="U10" s="9"/>
      <c r="V10" s="9"/>
      <c r="W10" s="9"/>
      <c r="X10" s="10">
        <f t="shared" si="0"/>
        <v>-200</v>
      </c>
      <c r="Y10" s="9" t="s">
        <v>48</v>
      </c>
      <c r="Z10" s="11"/>
      <c r="AA10" s="9"/>
      <c r="AB10" s="11" t="s">
        <v>49</v>
      </c>
      <c r="AC10" s="11"/>
      <c r="AD10" s="18" t="s">
        <v>38</v>
      </c>
    </row>
    <row r="11" s="42" customFormat="1" ht="25" customHeight="1" spans="1:30">
      <c r="A11" s="8">
        <v>45778</v>
      </c>
      <c r="B11" s="57"/>
      <c r="C11" s="57"/>
      <c r="D11" s="9"/>
      <c r="E11" s="9">
        <v>1</v>
      </c>
      <c r="F11" s="9"/>
      <c r="G11" s="9" t="s">
        <v>36</v>
      </c>
      <c r="H11" s="9"/>
      <c r="I11" s="9"/>
      <c r="J11" s="9"/>
      <c r="K11" s="9"/>
      <c r="L11" s="9"/>
      <c r="M11" s="9"/>
      <c r="N11" s="9"/>
      <c r="O11" s="9"/>
      <c r="P11" s="9"/>
      <c r="Q11" s="9">
        <v>20</v>
      </c>
      <c r="R11" s="9"/>
      <c r="S11" s="9"/>
      <c r="T11" s="9"/>
      <c r="U11" s="9"/>
      <c r="V11" s="9"/>
      <c r="W11" s="9"/>
      <c r="X11" s="10">
        <f t="shared" si="0"/>
        <v>20</v>
      </c>
      <c r="Y11" s="9" t="s">
        <v>48</v>
      </c>
      <c r="Z11" s="11"/>
      <c r="AA11" s="9"/>
      <c r="AB11" s="11"/>
      <c r="AC11" s="11"/>
      <c r="AD11" s="18" t="s">
        <v>38</v>
      </c>
    </row>
    <row r="12" s="42" customFormat="1" ht="25" customHeight="1" spans="1:30">
      <c r="A12" s="8">
        <v>45778</v>
      </c>
      <c r="B12" s="54">
        <v>6</v>
      </c>
      <c r="C12" s="54" t="s">
        <v>50</v>
      </c>
      <c r="D12" s="9"/>
      <c r="E12" s="9">
        <v>1</v>
      </c>
      <c r="F12" s="9"/>
      <c r="G12" s="9" t="s">
        <v>51</v>
      </c>
      <c r="H12" s="9"/>
      <c r="I12" s="9"/>
      <c r="J12" s="9"/>
      <c r="K12" s="9"/>
      <c r="L12" s="9"/>
      <c r="M12" s="9"/>
      <c r="N12" s="9">
        <v>121</v>
      </c>
      <c r="O12" s="9"/>
      <c r="P12" s="9"/>
      <c r="Q12" s="9"/>
      <c r="R12" s="9">
        <v>9</v>
      </c>
      <c r="S12" s="9"/>
      <c r="T12" s="9"/>
      <c r="U12" s="9"/>
      <c r="V12" s="9"/>
      <c r="W12" s="9"/>
      <c r="X12" s="10">
        <f t="shared" si="0"/>
        <v>130</v>
      </c>
      <c r="Y12" s="9" t="s">
        <v>37</v>
      </c>
      <c r="Z12" s="11"/>
      <c r="AA12" s="9"/>
      <c r="AB12" s="11"/>
      <c r="AC12" s="11"/>
      <c r="AD12" s="18" t="s">
        <v>38</v>
      </c>
    </row>
    <row r="13" s="42" customFormat="1" ht="25" customHeight="1" spans="1:30">
      <c r="A13" s="8">
        <v>45778</v>
      </c>
      <c r="B13" s="57"/>
      <c r="C13" s="57"/>
      <c r="D13" s="9"/>
      <c r="E13" s="9"/>
      <c r="F13" s="9" t="s">
        <v>6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>
        <v>12</v>
      </c>
      <c r="U13" s="9"/>
      <c r="V13" s="9"/>
      <c r="W13" s="9"/>
      <c r="X13" s="10">
        <f t="shared" si="0"/>
        <v>12</v>
      </c>
      <c r="Y13" s="9" t="s">
        <v>37</v>
      </c>
      <c r="Z13" s="11"/>
      <c r="AA13" s="9"/>
      <c r="AB13" s="11"/>
      <c r="AC13" s="11"/>
      <c r="AD13" s="18" t="s">
        <v>38</v>
      </c>
    </row>
    <row r="14" s="42" customFormat="1" ht="25" customHeight="1" spans="1:30">
      <c r="A14" s="8">
        <v>45778</v>
      </c>
      <c r="B14" s="9">
        <v>7</v>
      </c>
      <c r="C14" s="9" t="s">
        <v>52</v>
      </c>
      <c r="D14" s="9"/>
      <c r="E14" s="9"/>
      <c r="F14" s="9">
        <v>1</v>
      </c>
      <c r="G14" s="9"/>
      <c r="H14" s="9" t="s">
        <v>53</v>
      </c>
      <c r="I14" s="9">
        <v>1638</v>
      </c>
      <c r="J14" s="9"/>
      <c r="K14" s="9"/>
      <c r="L14" s="9"/>
      <c r="M14" s="9"/>
      <c r="N14" s="9"/>
      <c r="O14" s="9"/>
      <c r="P14" s="9">
        <v>360</v>
      </c>
      <c r="Q14" s="9"/>
      <c r="R14" s="9"/>
      <c r="S14" s="9"/>
      <c r="T14" s="9"/>
      <c r="U14" s="9"/>
      <c r="V14" s="9"/>
      <c r="W14" s="9"/>
      <c r="X14" s="10">
        <f t="shared" si="0"/>
        <v>360</v>
      </c>
      <c r="Y14" s="9" t="s">
        <v>37</v>
      </c>
      <c r="Z14" s="11"/>
      <c r="AA14" s="9"/>
      <c r="AB14" s="11"/>
      <c r="AC14" s="11"/>
      <c r="AD14" s="18" t="s">
        <v>38</v>
      </c>
    </row>
    <row r="15" s="42" customFormat="1" ht="25" customHeight="1" spans="1:30">
      <c r="A15" s="8">
        <v>45778</v>
      </c>
      <c r="B15" s="54">
        <v>8</v>
      </c>
      <c r="C15" s="54" t="s">
        <v>54</v>
      </c>
      <c r="D15" s="9"/>
      <c r="E15" s="54">
        <v>1</v>
      </c>
      <c r="F15" s="9"/>
      <c r="G15" s="9" t="s">
        <v>36</v>
      </c>
      <c r="H15" s="9"/>
      <c r="I15" s="9"/>
      <c r="J15" s="9"/>
      <c r="K15" s="9"/>
      <c r="L15" s="9"/>
      <c r="M15" s="9"/>
      <c r="N15" s="9">
        <v>121</v>
      </c>
      <c r="O15" s="9">
        <f>261-121</f>
        <v>140</v>
      </c>
      <c r="P15" s="9"/>
      <c r="Q15" s="9"/>
      <c r="R15" s="9">
        <v>7</v>
      </c>
      <c r="S15" s="9"/>
      <c r="T15" s="9"/>
      <c r="U15" s="9"/>
      <c r="V15" s="9"/>
      <c r="W15" s="9"/>
      <c r="X15" s="10">
        <f t="shared" si="0"/>
        <v>268</v>
      </c>
      <c r="Y15" s="9" t="s">
        <v>37</v>
      </c>
      <c r="Z15" s="11"/>
      <c r="AA15" s="9"/>
      <c r="AB15" s="11"/>
      <c r="AC15" s="11"/>
      <c r="AD15" s="18" t="s">
        <v>38</v>
      </c>
    </row>
    <row r="16" s="42" customFormat="1" ht="25" customHeight="1" spans="1:30">
      <c r="A16" s="8">
        <v>45778</v>
      </c>
      <c r="B16" s="57"/>
      <c r="C16" s="57"/>
      <c r="D16" s="9"/>
      <c r="E16" s="57"/>
      <c r="F16" s="9"/>
      <c r="G16" s="9" t="s">
        <v>36</v>
      </c>
      <c r="H16" s="9"/>
      <c r="I16" s="9"/>
      <c r="J16" s="9"/>
      <c r="K16" s="9"/>
      <c r="L16" s="9">
        <v>256</v>
      </c>
      <c r="M16" s="9"/>
      <c r="N16" s="9">
        <v>121</v>
      </c>
      <c r="O16" s="9"/>
      <c r="P16" s="9"/>
      <c r="Q16" s="9"/>
      <c r="R16" s="9">
        <v>7</v>
      </c>
      <c r="S16" s="9"/>
      <c r="T16" s="9"/>
      <c r="U16" s="9"/>
      <c r="V16" s="9"/>
      <c r="W16" s="9"/>
      <c r="X16" s="10">
        <f t="shared" si="0"/>
        <v>384</v>
      </c>
      <c r="Y16" s="9" t="s">
        <v>37</v>
      </c>
      <c r="Z16" s="11"/>
      <c r="AA16" s="9"/>
      <c r="AB16" s="11" t="s">
        <v>55</v>
      </c>
      <c r="AC16" s="11"/>
      <c r="AD16" s="18" t="s">
        <v>38</v>
      </c>
    </row>
    <row r="17" s="42" customFormat="1" ht="25" customHeight="1" spans="1:30">
      <c r="A17" s="8">
        <v>45778</v>
      </c>
      <c r="B17" s="9"/>
      <c r="C17" s="9" t="s">
        <v>56</v>
      </c>
      <c r="D17" s="9"/>
      <c r="E17" s="9"/>
      <c r="F17" s="56" t="s">
        <v>57</v>
      </c>
      <c r="G17" s="9"/>
      <c r="H17" s="9"/>
      <c r="I17" s="9"/>
      <c r="J17" s="9"/>
      <c r="K17" s="9"/>
      <c r="L17" s="9"/>
      <c r="M17" s="9"/>
      <c r="N17" s="9"/>
      <c r="O17" s="9">
        <v>-96</v>
      </c>
      <c r="P17" s="9">
        <v>-70</v>
      </c>
      <c r="Q17" s="9"/>
      <c r="R17" s="9">
        <v>-7</v>
      </c>
      <c r="S17" s="9"/>
      <c r="T17" s="9"/>
      <c r="U17" s="9"/>
      <c r="V17" s="9"/>
      <c r="W17" s="9"/>
      <c r="X17" s="10">
        <f t="shared" ref="X17:X63" si="1">SUM(J17:W17)</f>
        <v>-173</v>
      </c>
      <c r="Y17" s="9" t="s">
        <v>37</v>
      </c>
      <c r="Z17" s="11"/>
      <c r="AA17" s="9"/>
      <c r="AB17" s="11" t="s">
        <v>58</v>
      </c>
      <c r="AC17" s="11"/>
      <c r="AD17" s="18" t="s">
        <v>38</v>
      </c>
    </row>
    <row r="18" s="42" customFormat="1" ht="25" customHeight="1" spans="1:30">
      <c r="A18" s="8">
        <v>45778</v>
      </c>
      <c r="B18" s="9">
        <v>9</v>
      </c>
      <c r="C18" s="9" t="s">
        <v>59</v>
      </c>
      <c r="D18" s="9"/>
      <c r="E18" s="9">
        <v>1</v>
      </c>
      <c r="F18" s="9"/>
      <c r="G18" s="9" t="s">
        <v>36</v>
      </c>
      <c r="H18" s="9"/>
      <c r="I18" s="9"/>
      <c r="J18" s="9"/>
      <c r="K18" s="9"/>
      <c r="L18" s="9">
        <v>590</v>
      </c>
      <c r="M18" s="9"/>
      <c r="N18" s="9"/>
      <c r="O18" s="9"/>
      <c r="P18" s="9"/>
      <c r="Q18" s="9"/>
      <c r="R18" s="9">
        <v>25</v>
      </c>
      <c r="S18" s="9"/>
      <c r="T18" s="9"/>
      <c r="U18" s="9"/>
      <c r="V18" s="9"/>
      <c r="W18" s="9"/>
      <c r="X18" s="10">
        <f t="shared" si="1"/>
        <v>615</v>
      </c>
      <c r="Y18" s="9" t="s">
        <v>37</v>
      </c>
      <c r="Z18" s="11"/>
      <c r="AA18" s="9"/>
      <c r="AB18" s="11"/>
      <c r="AC18" s="11"/>
      <c r="AD18" s="18" t="s">
        <v>38</v>
      </c>
    </row>
    <row r="19" s="42" customFormat="1" ht="25" customHeight="1" spans="1:30">
      <c r="A19" s="8">
        <v>45778</v>
      </c>
      <c r="B19" s="54">
        <v>10</v>
      </c>
      <c r="C19" s="54" t="s">
        <v>60</v>
      </c>
      <c r="D19" s="9"/>
      <c r="E19" s="9">
        <v>1</v>
      </c>
      <c r="F19" s="9"/>
      <c r="G19" s="9" t="s">
        <v>36</v>
      </c>
      <c r="H19" s="9"/>
      <c r="I19" s="9"/>
      <c r="J19" s="9"/>
      <c r="K19" s="9"/>
      <c r="L19" s="9">
        <v>113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>
        <f t="shared" si="1"/>
        <v>113</v>
      </c>
      <c r="Y19" s="9" t="s">
        <v>37</v>
      </c>
      <c r="Z19" s="11"/>
      <c r="AA19" s="9"/>
      <c r="AB19" s="11"/>
      <c r="AC19" s="11"/>
      <c r="AD19" s="18" t="s">
        <v>38</v>
      </c>
    </row>
    <row r="20" s="42" customFormat="1" ht="25" customHeight="1" spans="1:30">
      <c r="A20" s="8">
        <v>45778</v>
      </c>
      <c r="B20" s="57"/>
      <c r="C20" s="57"/>
      <c r="D20" s="9"/>
      <c r="E20" s="9" t="s">
        <v>5</v>
      </c>
      <c r="F20" s="9"/>
      <c r="G20" s="9" t="s">
        <v>61</v>
      </c>
      <c r="H20" s="9"/>
      <c r="I20" s="9"/>
      <c r="J20" s="9"/>
      <c r="K20" s="9">
        <v>80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>
        <f t="shared" si="1"/>
        <v>80</v>
      </c>
      <c r="Y20" s="9" t="s">
        <v>37</v>
      </c>
      <c r="Z20" s="11"/>
      <c r="AA20" s="9"/>
      <c r="AB20" s="11"/>
      <c r="AC20" s="11"/>
      <c r="AD20" s="18" t="s">
        <v>38</v>
      </c>
    </row>
    <row r="21" s="42" customFormat="1" ht="25" customHeight="1" spans="1:30">
      <c r="A21" s="8">
        <v>45778</v>
      </c>
      <c r="B21" s="54">
        <v>11</v>
      </c>
      <c r="C21" s="54" t="s">
        <v>62</v>
      </c>
      <c r="D21" s="54">
        <v>1</v>
      </c>
      <c r="E21" s="9"/>
      <c r="F21" s="9"/>
      <c r="G21" s="9" t="s">
        <v>36</v>
      </c>
      <c r="H21" s="54" t="s">
        <v>63</v>
      </c>
      <c r="I21" s="54">
        <v>1688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>
        <v>20</v>
      </c>
      <c r="W21" s="9"/>
      <c r="X21" s="10">
        <f t="shared" si="1"/>
        <v>20</v>
      </c>
      <c r="Y21" s="9" t="s">
        <v>37</v>
      </c>
      <c r="Z21" s="11"/>
      <c r="AA21" s="9"/>
      <c r="AB21" s="11"/>
      <c r="AC21" s="11"/>
      <c r="AD21" s="18" t="s">
        <v>38</v>
      </c>
    </row>
    <row r="22" s="42" customFormat="1" ht="25" customHeight="1" spans="1:30">
      <c r="A22" s="8">
        <v>45778</v>
      </c>
      <c r="B22" s="55"/>
      <c r="C22" s="55"/>
      <c r="D22" s="55"/>
      <c r="E22" s="9"/>
      <c r="F22" s="9"/>
      <c r="G22" s="9" t="s">
        <v>36</v>
      </c>
      <c r="H22" s="55"/>
      <c r="I22" s="55"/>
      <c r="J22" s="9"/>
      <c r="K22" s="9"/>
      <c r="L22" s="9">
        <v>273.4</v>
      </c>
      <c r="M22" s="9"/>
      <c r="N22" s="9">
        <v>121</v>
      </c>
      <c r="O22" s="9"/>
      <c r="P22" s="9"/>
      <c r="Q22" s="9"/>
      <c r="R22" s="9">
        <v>67</v>
      </c>
      <c r="S22" s="9"/>
      <c r="T22" s="9"/>
      <c r="U22" s="9"/>
      <c r="V22" s="9"/>
      <c r="W22" s="9"/>
      <c r="X22" s="10">
        <f t="shared" si="1"/>
        <v>461.4</v>
      </c>
      <c r="Y22" s="9" t="s">
        <v>37</v>
      </c>
      <c r="Z22" s="11"/>
      <c r="AA22" s="9"/>
      <c r="AB22" s="11"/>
      <c r="AC22" s="11"/>
      <c r="AD22" s="18" t="s">
        <v>38</v>
      </c>
    </row>
    <row r="23" s="42" customFormat="1" ht="25" customHeight="1" spans="1:30">
      <c r="A23" s="8">
        <v>45778</v>
      </c>
      <c r="B23" s="55"/>
      <c r="C23" s="55"/>
      <c r="D23" s="57"/>
      <c r="E23" s="9"/>
      <c r="F23" s="9"/>
      <c r="G23" s="9" t="s">
        <v>36</v>
      </c>
      <c r="H23" s="57"/>
      <c r="I23" s="57"/>
      <c r="J23" s="9"/>
      <c r="K23" s="9"/>
      <c r="L23" s="9">
        <v>12</v>
      </c>
      <c r="M23" s="9"/>
      <c r="N23" s="9"/>
      <c r="O23" s="9"/>
      <c r="P23" s="9"/>
      <c r="Q23" s="9"/>
      <c r="R23" s="9">
        <v>20</v>
      </c>
      <c r="S23" s="9"/>
      <c r="T23" s="9"/>
      <c r="U23" s="9"/>
      <c r="V23" s="9"/>
      <c r="W23" s="9"/>
      <c r="X23" s="10">
        <f t="shared" si="1"/>
        <v>32</v>
      </c>
      <c r="Y23" s="9" t="s">
        <v>37</v>
      </c>
      <c r="Z23" s="11"/>
      <c r="AA23" s="9"/>
      <c r="AB23" s="11"/>
      <c r="AC23" s="11"/>
      <c r="AD23" s="18" t="s">
        <v>38</v>
      </c>
    </row>
    <row r="24" s="42" customFormat="1" ht="25" customHeight="1" spans="1:30">
      <c r="A24" s="8">
        <v>45778</v>
      </c>
      <c r="B24" s="57"/>
      <c r="C24" s="57"/>
      <c r="D24" s="9"/>
      <c r="E24" s="9" t="s">
        <v>5</v>
      </c>
      <c r="F24" s="9"/>
      <c r="G24" s="9" t="s">
        <v>61</v>
      </c>
      <c r="H24" s="9"/>
      <c r="I24" s="9"/>
      <c r="J24" s="9">
        <v>488</v>
      </c>
      <c r="K24" s="9">
        <f>328+60</f>
        <v>388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>
        <f t="shared" si="1"/>
        <v>876</v>
      </c>
      <c r="Y24" s="9" t="s">
        <v>37</v>
      </c>
      <c r="Z24" s="11"/>
      <c r="AA24" s="9"/>
      <c r="AB24" s="11" t="s">
        <v>64</v>
      </c>
      <c r="AC24" s="11"/>
      <c r="AD24" s="18" t="s">
        <v>38</v>
      </c>
    </row>
    <row r="25" s="42" customFormat="1" ht="25" customHeight="1" spans="1:30">
      <c r="A25" s="8">
        <v>45778</v>
      </c>
      <c r="B25" s="9">
        <v>12</v>
      </c>
      <c r="C25" s="9" t="s">
        <v>65</v>
      </c>
      <c r="D25" s="9"/>
      <c r="E25" s="9">
        <v>1</v>
      </c>
      <c r="F25" s="9"/>
      <c r="G25" s="9" t="s">
        <v>44</v>
      </c>
      <c r="H25" s="9"/>
      <c r="I25" s="9"/>
      <c r="J25" s="9"/>
      <c r="K25" s="9"/>
      <c r="L25" s="9">
        <v>840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>
        <f t="shared" si="1"/>
        <v>840</v>
      </c>
      <c r="Y25" s="9" t="s">
        <v>66</v>
      </c>
      <c r="Z25" s="11"/>
      <c r="AA25" s="9"/>
      <c r="AB25" s="11"/>
      <c r="AC25" s="11"/>
      <c r="AD25" s="18" t="s">
        <v>38</v>
      </c>
    </row>
    <row r="26" s="42" customFormat="1" ht="25" customHeight="1" spans="1:30">
      <c r="A26" s="8">
        <v>45778</v>
      </c>
      <c r="B26" s="9">
        <v>13</v>
      </c>
      <c r="C26" s="9" t="s">
        <v>67</v>
      </c>
      <c r="D26" s="9"/>
      <c r="E26" s="9">
        <v>1</v>
      </c>
      <c r="F26" s="9"/>
      <c r="G26" s="9" t="s">
        <v>44</v>
      </c>
      <c r="H26" s="9"/>
      <c r="I26" s="9"/>
      <c r="J26" s="9"/>
      <c r="K26" s="9"/>
      <c r="L26" s="9">
        <f>1384-398-368</f>
        <v>618</v>
      </c>
      <c r="M26" s="9">
        <f>398+368+150+150</f>
        <v>1066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10">
        <f t="shared" si="1"/>
        <v>1684</v>
      </c>
      <c r="Y26" s="9" t="s">
        <v>66</v>
      </c>
      <c r="Z26" s="11"/>
      <c r="AA26" s="9"/>
      <c r="AB26" s="11" t="s">
        <v>68</v>
      </c>
      <c r="AC26" s="11"/>
      <c r="AD26" s="18" t="s">
        <v>38</v>
      </c>
    </row>
    <row r="27" s="42" customFormat="1" ht="25" customHeight="1" spans="1:30">
      <c r="A27" s="8">
        <v>45778</v>
      </c>
      <c r="B27" s="9">
        <v>14</v>
      </c>
      <c r="C27" s="9" t="s">
        <v>69</v>
      </c>
      <c r="D27" s="9"/>
      <c r="E27" s="9">
        <v>1</v>
      </c>
      <c r="F27" s="9"/>
      <c r="G27" s="9" t="s">
        <v>51</v>
      </c>
      <c r="H27" s="9"/>
      <c r="I27" s="9"/>
      <c r="J27" s="9"/>
      <c r="K27" s="9"/>
      <c r="L27" s="9">
        <v>441.7</v>
      </c>
      <c r="M27" s="9"/>
      <c r="N27" s="9"/>
      <c r="O27" s="9"/>
      <c r="P27" s="9"/>
      <c r="Q27" s="9"/>
      <c r="R27" s="9">
        <v>35</v>
      </c>
      <c r="S27" s="9"/>
      <c r="T27" s="9"/>
      <c r="U27" s="9"/>
      <c r="V27" s="9"/>
      <c r="W27" s="9"/>
      <c r="X27" s="10">
        <f t="shared" si="1"/>
        <v>476.7</v>
      </c>
      <c r="Y27" s="9" t="s">
        <v>37</v>
      </c>
      <c r="Z27" s="11"/>
      <c r="AA27" s="9"/>
      <c r="AB27" s="11"/>
      <c r="AC27" s="11"/>
      <c r="AD27" s="18" t="s">
        <v>38</v>
      </c>
    </row>
    <row r="28" s="42" customFormat="1" ht="25" customHeight="1" spans="1:30">
      <c r="A28" s="8">
        <v>45778</v>
      </c>
      <c r="B28" s="9">
        <v>15</v>
      </c>
      <c r="C28" s="9" t="s">
        <v>70</v>
      </c>
      <c r="D28" s="9"/>
      <c r="E28" s="9">
        <v>1</v>
      </c>
      <c r="F28" s="9"/>
      <c r="G28" s="9" t="s">
        <v>51</v>
      </c>
      <c r="H28" s="9"/>
      <c r="I28" s="9"/>
      <c r="J28" s="9"/>
      <c r="K28" s="9"/>
      <c r="L28" s="9">
        <v>193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>
        <f t="shared" si="1"/>
        <v>193</v>
      </c>
      <c r="Y28" s="9" t="s">
        <v>37</v>
      </c>
      <c r="Z28" s="11"/>
      <c r="AA28" s="9"/>
      <c r="AB28" s="11"/>
      <c r="AC28" s="11"/>
      <c r="AD28" s="18" t="s">
        <v>38</v>
      </c>
    </row>
    <row r="29" s="42" customFormat="1" ht="25" customHeight="1" spans="1:30">
      <c r="A29" s="8">
        <v>45778</v>
      </c>
      <c r="B29" s="9">
        <v>16</v>
      </c>
      <c r="C29" s="9" t="s">
        <v>71</v>
      </c>
      <c r="D29" s="9"/>
      <c r="E29" s="9">
        <v>1</v>
      </c>
      <c r="F29" s="9"/>
      <c r="G29" s="9" t="s">
        <v>36</v>
      </c>
      <c r="H29" s="9"/>
      <c r="I29" s="9"/>
      <c r="J29" s="9"/>
      <c r="K29" s="9"/>
      <c r="L29" s="9">
        <v>421.1</v>
      </c>
      <c r="M29" s="9"/>
      <c r="N29" s="9"/>
      <c r="O29" s="9"/>
      <c r="P29" s="9"/>
      <c r="Q29" s="9"/>
      <c r="R29" s="9">
        <v>90</v>
      </c>
      <c r="S29" s="9"/>
      <c r="T29" s="9"/>
      <c r="U29" s="9"/>
      <c r="V29" s="9"/>
      <c r="W29" s="9"/>
      <c r="X29" s="10">
        <f t="shared" si="1"/>
        <v>511.1</v>
      </c>
      <c r="Y29" s="9" t="s">
        <v>37</v>
      </c>
      <c r="Z29" s="11"/>
      <c r="AA29" s="9"/>
      <c r="AB29" s="11" t="s">
        <v>72</v>
      </c>
      <c r="AC29" s="11"/>
      <c r="AD29" s="18" t="s">
        <v>38</v>
      </c>
    </row>
    <row r="30" s="42" customFormat="1" ht="25" customHeight="1" spans="1:30">
      <c r="A30" s="8">
        <v>45778</v>
      </c>
      <c r="B30" s="9">
        <v>17</v>
      </c>
      <c r="C30" s="9" t="s">
        <v>73</v>
      </c>
      <c r="D30" s="9"/>
      <c r="E30" s="9">
        <v>1</v>
      </c>
      <c r="F30" s="9"/>
      <c r="G30" s="9" t="s">
        <v>36</v>
      </c>
      <c r="H30" s="9"/>
      <c r="I30" s="9"/>
      <c r="J30" s="9"/>
      <c r="K30" s="9"/>
      <c r="L30" s="9">
        <v>285.4</v>
      </c>
      <c r="M30" s="9"/>
      <c r="N30" s="9"/>
      <c r="O30" s="9"/>
      <c r="P30" s="9">
        <v>360</v>
      </c>
      <c r="Q30" s="9"/>
      <c r="R30" s="9">
        <v>70</v>
      </c>
      <c r="S30" s="9"/>
      <c r="T30" s="9"/>
      <c r="U30" s="9"/>
      <c r="V30" s="9"/>
      <c r="W30" s="9"/>
      <c r="X30" s="10">
        <f t="shared" si="1"/>
        <v>715.4</v>
      </c>
      <c r="Y30" s="9" t="s">
        <v>37</v>
      </c>
      <c r="Z30" s="11"/>
      <c r="AA30" s="9"/>
      <c r="AB30" s="11"/>
      <c r="AC30" s="11"/>
      <c r="AD30" s="18" t="s">
        <v>38</v>
      </c>
    </row>
    <row r="31" s="42" customFormat="1" ht="25" customHeight="1" spans="1:30">
      <c r="A31" s="8">
        <v>45778</v>
      </c>
      <c r="B31" s="9">
        <v>18</v>
      </c>
      <c r="C31" s="9" t="s">
        <v>74</v>
      </c>
      <c r="D31" s="9"/>
      <c r="E31" s="9">
        <v>1</v>
      </c>
      <c r="F31" s="9"/>
      <c r="G31" s="9" t="s">
        <v>36</v>
      </c>
      <c r="H31" s="9"/>
      <c r="I31" s="9"/>
      <c r="J31" s="9"/>
      <c r="K31" s="9"/>
      <c r="L31" s="9">
        <v>10</v>
      </c>
      <c r="M31" s="9"/>
      <c r="N31" s="9">
        <v>121</v>
      </c>
      <c r="O31" s="9"/>
      <c r="P31" s="9"/>
      <c r="Q31" s="9"/>
      <c r="R31" s="9">
        <v>42</v>
      </c>
      <c r="S31" s="9"/>
      <c r="T31" s="9"/>
      <c r="U31" s="9"/>
      <c r="V31" s="9"/>
      <c r="W31" s="9">
        <v>4920</v>
      </c>
      <c r="X31" s="10">
        <f t="shared" si="1"/>
        <v>5093</v>
      </c>
      <c r="Y31" s="9" t="s">
        <v>37</v>
      </c>
      <c r="Z31" s="11"/>
      <c r="AA31" s="9">
        <v>2</v>
      </c>
      <c r="AB31" s="11" t="s">
        <v>75</v>
      </c>
      <c r="AC31" s="11"/>
      <c r="AD31" s="18" t="s">
        <v>38</v>
      </c>
    </row>
    <row r="32" s="42" customFormat="1" ht="25" customHeight="1" spans="1:30">
      <c r="A32" s="8">
        <v>45778</v>
      </c>
      <c r="B32" s="9">
        <v>19</v>
      </c>
      <c r="C32" s="9" t="s">
        <v>76</v>
      </c>
      <c r="D32" s="9"/>
      <c r="E32" s="9">
        <v>1</v>
      </c>
      <c r="F32" s="9"/>
      <c r="G32" s="9" t="s">
        <v>36</v>
      </c>
      <c r="H32" s="9"/>
      <c r="I32" s="9"/>
      <c r="J32" s="9"/>
      <c r="K32" s="9"/>
      <c r="L32" s="9">
        <v>63</v>
      </c>
      <c r="M32" s="9"/>
      <c r="N32" s="9"/>
      <c r="O32" s="9"/>
      <c r="P32" s="9"/>
      <c r="Q32" s="9">
        <v>20</v>
      </c>
      <c r="R32" s="9">
        <v>35</v>
      </c>
      <c r="S32" s="9"/>
      <c r="T32" s="9"/>
      <c r="U32" s="9"/>
      <c r="V32" s="9"/>
      <c r="W32" s="9"/>
      <c r="X32" s="10">
        <f t="shared" si="1"/>
        <v>118</v>
      </c>
      <c r="Y32" s="9" t="s">
        <v>37</v>
      </c>
      <c r="Z32" s="11"/>
      <c r="AA32" s="9"/>
      <c r="AB32" s="11"/>
      <c r="AC32" s="11"/>
      <c r="AD32" s="18" t="s">
        <v>38</v>
      </c>
    </row>
    <row r="33" s="42" customFormat="1" ht="25" customHeight="1" spans="1:30">
      <c r="A33" s="8">
        <v>45778</v>
      </c>
      <c r="B33" s="54">
        <v>20</v>
      </c>
      <c r="C33" s="54" t="s">
        <v>77</v>
      </c>
      <c r="D33" s="9"/>
      <c r="E33" s="9"/>
      <c r="F33" s="54">
        <v>1</v>
      </c>
      <c r="G33" s="9"/>
      <c r="H33" s="9"/>
      <c r="I33" s="9"/>
      <c r="J33" s="9"/>
      <c r="K33" s="9"/>
      <c r="L33" s="9">
        <v>60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>
        <f t="shared" si="1"/>
        <v>60</v>
      </c>
      <c r="Y33" s="9" t="s">
        <v>37</v>
      </c>
      <c r="Z33" s="11"/>
      <c r="AA33" s="9"/>
      <c r="AB33" s="11" t="s">
        <v>78</v>
      </c>
      <c r="AC33" s="11"/>
      <c r="AD33" s="18" t="s">
        <v>38</v>
      </c>
    </row>
    <row r="34" s="42" customFormat="1" ht="25" customHeight="1" spans="1:30">
      <c r="A34" s="8">
        <v>45778</v>
      </c>
      <c r="B34" s="57"/>
      <c r="C34" s="57"/>
      <c r="D34" s="9"/>
      <c r="E34" s="9"/>
      <c r="F34" s="57"/>
      <c r="G34" s="9"/>
      <c r="H34" s="9"/>
      <c r="I34" s="9"/>
      <c r="J34" s="9"/>
      <c r="K34" s="9"/>
      <c r="L34" s="9"/>
      <c r="M34" s="9"/>
      <c r="N34" s="9"/>
      <c r="O34" s="9">
        <v>120</v>
      </c>
      <c r="P34" s="9">
        <v>140</v>
      </c>
      <c r="Q34" s="9"/>
      <c r="R34" s="9">
        <v>7</v>
      </c>
      <c r="S34" s="9"/>
      <c r="T34" s="9"/>
      <c r="U34" s="9"/>
      <c r="V34" s="9"/>
      <c r="W34" s="9"/>
      <c r="X34" s="10">
        <f t="shared" si="1"/>
        <v>267</v>
      </c>
      <c r="Y34" s="9" t="s">
        <v>37</v>
      </c>
      <c r="Z34" s="11"/>
      <c r="AA34" s="9"/>
      <c r="AB34" s="11"/>
      <c r="AC34" s="11"/>
      <c r="AD34" s="18" t="s">
        <v>38</v>
      </c>
    </row>
    <row r="35" s="42" customFormat="1" ht="25" customHeight="1" spans="1:30">
      <c r="A35" s="8">
        <v>45778</v>
      </c>
      <c r="B35" s="9">
        <v>21</v>
      </c>
      <c r="C35" s="9" t="s">
        <v>79</v>
      </c>
      <c r="D35" s="9"/>
      <c r="E35" s="9"/>
      <c r="F35" s="9">
        <v>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>
        <v>6</v>
      </c>
      <c r="U35" s="9"/>
      <c r="V35" s="9"/>
      <c r="W35" s="9"/>
      <c r="X35" s="10">
        <f t="shared" si="1"/>
        <v>6</v>
      </c>
      <c r="Y35" s="9" t="s">
        <v>37</v>
      </c>
      <c r="Z35" s="11"/>
      <c r="AA35" s="9"/>
      <c r="AB35" s="11"/>
      <c r="AC35" s="11"/>
      <c r="AD35" s="18" t="s">
        <v>38</v>
      </c>
    </row>
    <row r="36" s="42" customFormat="1" ht="25" customHeight="1" spans="1:30">
      <c r="A36" s="8">
        <v>45778</v>
      </c>
      <c r="B36" s="9">
        <v>22</v>
      </c>
      <c r="C36" s="9" t="s">
        <v>80</v>
      </c>
      <c r="D36" s="9"/>
      <c r="E36" s="9"/>
      <c r="F36" s="9">
        <v>1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>
        <v>2</v>
      </c>
      <c r="U36" s="9"/>
      <c r="V36" s="9"/>
      <c r="W36" s="9"/>
      <c r="X36" s="10">
        <f t="shared" si="1"/>
        <v>2</v>
      </c>
      <c r="Y36" s="9" t="s">
        <v>37</v>
      </c>
      <c r="Z36" s="11"/>
      <c r="AA36" s="9"/>
      <c r="AB36" s="11"/>
      <c r="AC36" s="11"/>
      <c r="AD36" s="18" t="s">
        <v>38</v>
      </c>
    </row>
    <row r="37" s="42" customFormat="1" ht="25" customHeight="1" spans="1:30">
      <c r="A37" s="8">
        <v>45778</v>
      </c>
      <c r="B37" s="9">
        <v>23</v>
      </c>
      <c r="C37" s="9" t="s">
        <v>81</v>
      </c>
      <c r="D37" s="9"/>
      <c r="E37" s="9"/>
      <c r="F37" s="9">
        <v>1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6</v>
      </c>
      <c r="U37" s="9"/>
      <c r="V37" s="9"/>
      <c r="W37" s="9"/>
      <c r="X37" s="10">
        <f t="shared" si="1"/>
        <v>6</v>
      </c>
      <c r="Y37" s="9" t="s">
        <v>37</v>
      </c>
      <c r="Z37" s="11"/>
      <c r="AA37" s="9"/>
      <c r="AB37" s="11"/>
      <c r="AC37" s="11"/>
      <c r="AD37" s="18" t="s">
        <v>38</v>
      </c>
    </row>
    <row r="38" s="42" customFormat="1" ht="25" customHeight="1" spans="1:30">
      <c r="A38" s="8">
        <v>45778</v>
      </c>
      <c r="B38" s="9">
        <v>24</v>
      </c>
      <c r="C38" s="9" t="s">
        <v>82</v>
      </c>
      <c r="D38" s="9"/>
      <c r="E38" s="9"/>
      <c r="F38" s="9">
        <v>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>
        <v>6</v>
      </c>
      <c r="U38" s="9"/>
      <c r="V38" s="9"/>
      <c r="W38" s="9"/>
      <c r="X38" s="10">
        <f t="shared" si="1"/>
        <v>6</v>
      </c>
      <c r="Y38" s="9" t="s">
        <v>37</v>
      </c>
      <c r="Z38" s="11"/>
      <c r="AA38" s="9"/>
      <c r="AB38" s="11"/>
      <c r="AC38" s="11"/>
      <c r="AD38" s="18" t="s">
        <v>38</v>
      </c>
    </row>
    <row r="39" s="42" customFormat="1" ht="25" customHeight="1" spans="1:30">
      <c r="A39" s="8">
        <v>45778</v>
      </c>
      <c r="B39" s="9">
        <v>25</v>
      </c>
      <c r="C39" s="9" t="s">
        <v>83</v>
      </c>
      <c r="D39" s="9"/>
      <c r="E39" s="9"/>
      <c r="F39" s="9">
        <v>1</v>
      </c>
      <c r="G39" s="9"/>
      <c r="H39" s="9"/>
      <c r="I39" s="9"/>
      <c r="J39" s="9"/>
      <c r="K39" s="9"/>
      <c r="L39" s="9">
        <v>60</v>
      </c>
      <c r="M39" s="9"/>
      <c r="N39" s="9">
        <v>180</v>
      </c>
      <c r="O39" s="9"/>
      <c r="P39" s="9"/>
      <c r="Q39" s="9"/>
      <c r="R39" s="9">
        <v>2</v>
      </c>
      <c r="S39" s="9"/>
      <c r="T39" s="9">
        <v>23</v>
      </c>
      <c r="U39" s="9"/>
      <c r="V39" s="9"/>
      <c r="W39" s="9"/>
      <c r="X39" s="10">
        <f t="shared" si="1"/>
        <v>265</v>
      </c>
      <c r="Y39" s="9" t="s">
        <v>37</v>
      </c>
      <c r="Z39" s="11"/>
      <c r="AA39" s="9"/>
      <c r="AB39" s="11"/>
      <c r="AC39" s="11"/>
      <c r="AD39" s="18" t="s">
        <v>38</v>
      </c>
    </row>
    <row r="40" s="42" customFormat="1" ht="25" customHeight="1" spans="1:30">
      <c r="A40" s="8">
        <v>45778</v>
      </c>
      <c r="B40" s="9">
        <v>26</v>
      </c>
      <c r="C40" s="9" t="s">
        <v>84</v>
      </c>
      <c r="D40" s="9"/>
      <c r="E40" s="9"/>
      <c r="F40" s="9">
        <v>1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>
        <v>6</v>
      </c>
      <c r="U40" s="9"/>
      <c r="V40" s="9"/>
      <c r="W40" s="9"/>
      <c r="X40" s="10">
        <f t="shared" si="1"/>
        <v>6</v>
      </c>
      <c r="Y40" s="9" t="s">
        <v>37</v>
      </c>
      <c r="Z40" s="11"/>
      <c r="AA40" s="9"/>
      <c r="AB40" s="11"/>
      <c r="AC40" s="11"/>
      <c r="AD40" s="18" t="s">
        <v>38</v>
      </c>
    </row>
    <row r="41" s="42" customFormat="1" ht="25" customHeight="1" spans="1:30">
      <c r="A41" s="8">
        <v>45778</v>
      </c>
      <c r="B41" s="9">
        <v>27</v>
      </c>
      <c r="C41" s="9" t="s">
        <v>85</v>
      </c>
      <c r="D41" s="9"/>
      <c r="E41" s="9"/>
      <c r="F41" s="9">
        <v>1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12</v>
      </c>
      <c r="U41" s="9"/>
      <c r="V41" s="9"/>
      <c r="W41" s="9"/>
      <c r="X41" s="10">
        <f t="shared" si="1"/>
        <v>12</v>
      </c>
      <c r="Y41" s="9" t="s">
        <v>37</v>
      </c>
      <c r="Z41" s="11"/>
      <c r="AA41" s="9"/>
      <c r="AB41" s="11"/>
      <c r="AC41" s="11"/>
      <c r="AD41" s="18" t="s">
        <v>38</v>
      </c>
    </row>
    <row r="42" s="42" customFormat="1" ht="25" customHeight="1" spans="1:30">
      <c r="A42" s="8">
        <v>45778</v>
      </c>
      <c r="B42" s="9">
        <v>28</v>
      </c>
      <c r="C42" s="9" t="s">
        <v>86</v>
      </c>
      <c r="D42" s="9"/>
      <c r="E42" s="9"/>
      <c r="F42" s="9">
        <v>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>
        <v>6</v>
      </c>
      <c r="U42" s="9"/>
      <c r="V42" s="9"/>
      <c r="W42" s="9"/>
      <c r="X42" s="10">
        <f t="shared" si="1"/>
        <v>6</v>
      </c>
      <c r="Y42" s="9" t="s">
        <v>37</v>
      </c>
      <c r="Z42" s="11"/>
      <c r="AA42" s="9"/>
      <c r="AB42" s="11"/>
      <c r="AC42" s="11"/>
      <c r="AD42" s="18" t="s">
        <v>38</v>
      </c>
    </row>
    <row r="43" s="42" customFormat="1" ht="25" customHeight="1" spans="1:30">
      <c r="A43" s="8">
        <v>45778</v>
      </c>
      <c r="B43" s="9">
        <v>29</v>
      </c>
      <c r="C43" s="9" t="s">
        <v>87</v>
      </c>
      <c r="D43" s="9"/>
      <c r="E43" s="9"/>
      <c r="F43" s="9">
        <v>1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>
        <v>12</v>
      </c>
      <c r="U43" s="9"/>
      <c r="V43" s="9"/>
      <c r="W43" s="9"/>
      <c r="X43" s="10">
        <f t="shared" si="1"/>
        <v>12</v>
      </c>
      <c r="Y43" s="9" t="s">
        <v>37</v>
      </c>
      <c r="Z43" s="11"/>
      <c r="AA43" s="9"/>
      <c r="AB43" s="11"/>
      <c r="AC43" s="11"/>
      <c r="AD43" s="18" t="s">
        <v>38</v>
      </c>
    </row>
    <row r="44" s="42" customFormat="1" ht="25" customHeight="1" spans="1:30">
      <c r="A44" s="8">
        <v>45778</v>
      </c>
      <c r="B44" s="9">
        <v>30</v>
      </c>
      <c r="C44" s="9" t="s">
        <v>88</v>
      </c>
      <c r="D44" s="9"/>
      <c r="E44" s="9">
        <v>1</v>
      </c>
      <c r="F44" s="9"/>
      <c r="G44" s="9" t="s">
        <v>36</v>
      </c>
      <c r="H44" s="9"/>
      <c r="I44" s="9"/>
      <c r="J44" s="9"/>
      <c r="K44" s="9"/>
      <c r="L44" s="9">
        <v>436</v>
      </c>
      <c r="M44" s="9"/>
      <c r="N44" s="9"/>
      <c r="O44" s="9"/>
      <c r="P44" s="9"/>
      <c r="Q44" s="9"/>
      <c r="R44" s="9"/>
      <c r="S44" s="9"/>
      <c r="T44" s="9">
        <v>6</v>
      </c>
      <c r="U44" s="9"/>
      <c r="V44" s="9"/>
      <c r="W44" s="9"/>
      <c r="X44" s="10">
        <f t="shared" si="1"/>
        <v>442</v>
      </c>
      <c r="Y44" s="9" t="s">
        <v>37</v>
      </c>
      <c r="Z44" s="11"/>
      <c r="AA44" s="9"/>
      <c r="AB44" s="11"/>
      <c r="AC44" s="11"/>
      <c r="AD44" s="18" t="s">
        <v>38</v>
      </c>
    </row>
    <row r="45" s="42" customFormat="1" ht="25" customHeight="1" spans="1:30">
      <c r="A45" s="8">
        <v>45778</v>
      </c>
      <c r="B45" s="9">
        <v>31</v>
      </c>
      <c r="C45" s="9" t="s">
        <v>89</v>
      </c>
      <c r="D45" s="9"/>
      <c r="E45" s="9">
        <v>1</v>
      </c>
      <c r="F45" s="9"/>
      <c r="G45" s="9" t="s">
        <v>36</v>
      </c>
      <c r="H45" s="9"/>
      <c r="I45" s="9"/>
      <c r="J45" s="9"/>
      <c r="K45" s="9"/>
      <c r="L45" s="9">
        <v>668.3</v>
      </c>
      <c r="M45" s="9"/>
      <c r="N45" s="9"/>
      <c r="O45" s="9"/>
      <c r="P45" s="9"/>
      <c r="Q45" s="9"/>
      <c r="R45" s="9">
        <v>30</v>
      </c>
      <c r="S45" s="9"/>
      <c r="T45" s="9"/>
      <c r="U45" s="9"/>
      <c r="V45" s="9"/>
      <c r="W45" s="9"/>
      <c r="X45" s="10">
        <f t="shared" si="1"/>
        <v>698.3</v>
      </c>
      <c r="Y45" s="9" t="s">
        <v>37</v>
      </c>
      <c r="Z45" s="11"/>
      <c r="AA45" s="9"/>
      <c r="AB45" s="11"/>
      <c r="AC45" s="11"/>
      <c r="AD45" s="18" t="s">
        <v>38</v>
      </c>
    </row>
    <row r="46" s="42" customFormat="1" ht="25" customHeight="1" spans="1:30">
      <c r="A46" s="8">
        <v>45778</v>
      </c>
      <c r="B46" s="9">
        <v>32</v>
      </c>
      <c r="C46" s="9" t="s">
        <v>90</v>
      </c>
      <c r="D46" s="9"/>
      <c r="E46" s="9">
        <v>1</v>
      </c>
      <c r="F46" s="9"/>
      <c r="G46" s="9" t="s">
        <v>61</v>
      </c>
      <c r="H46" s="9"/>
      <c r="I46" s="9"/>
      <c r="J46" s="9">
        <v>975.8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>
        <f t="shared" si="1"/>
        <v>975.8</v>
      </c>
      <c r="Y46" s="9" t="s">
        <v>37</v>
      </c>
      <c r="Z46" s="11"/>
      <c r="AA46" s="9"/>
      <c r="AB46" s="11"/>
      <c r="AC46" s="11"/>
      <c r="AD46" s="18" t="s">
        <v>38</v>
      </c>
    </row>
    <row r="47" s="42" customFormat="1" ht="25" customHeight="1" spans="1:30">
      <c r="A47" s="8">
        <v>45778</v>
      </c>
      <c r="B47" s="9">
        <v>33</v>
      </c>
      <c r="C47" s="9" t="s">
        <v>91</v>
      </c>
      <c r="D47" s="9"/>
      <c r="E47" s="9">
        <v>1</v>
      </c>
      <c r="F47" s="9"/>
      <c r="G47" s="9" t="s">
        <v>36</v>
      </c>
      <c r="H47" s="9"/>
      <c r="I47" s="9"/>
      <c r="J47" s="9"/>
      <c r="K47" s="9"/>
      <c r="L47" s="9">
        <v>179</v>
      </c>
      <c r="M47" s="9"/>
      <c r="N47" s="9"/>
      <c r="O47" s="9"/>
      <c r="P47" s="9"/>
      <c r="Q47" s="9"/>
      <c r="R47" s="9">
        <v>310</v>
      </c>
      <c r="S47" s="9"/>
      <c r="T47" s="9"/>
      <c r="U47" s="9"/>
      <c r="V47" s="9"/>
      <c r="W47" s="9"/>
      <c r="X47" s="10">
        <f t="shared" si="1"/>
        <v>489</v>
      </c>
      <c r="Y47" s="9" t="s">
        <v>37</v>
      </c>
      <c r="Z47" s="11"/>
      <c r="AA47" s="9"/>
      <c r="AB47" s="11"/>
      <c r="AC47" s="11"/>
      <c r="AD47" s="18" t="s">
        <v>38</v>
      </c>
    </row>
    <row r="48" s="42" customFormat="1" ht="25" customHeight="1" spans="1:30">
      <c r="A48" s="8">
        <v>45778</v>
      </c>
      <c r="B48" s="9">
        <v>34</v>
      </c>
      <c r="C48" s="9" t="s">
        <v>92</v>
      </c>
      <c r="D48" s="9"/>
      <c r="E48" s="9">
        <v>1</v>
      </c>
      <c r="F48" s="9"/>
      <c r="G48" s="9" t="s">
        <v>36</v>
      </c>
      <c r="H48" s="9"/>
      <c r="I48" s="9"/>
      <c r="J48" s="9"/>
      <c r="K48" s="9"/>
      <c r="L48" s="9">
        <v>164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>
        <f t="shared" si="1"/>
        <v>164</v>
      </c>
      <c r="Y48" s="9" t="s">
        <v>37</v>
      </c>
      <c r="Z48" s="11"/>
      <c r="AA48" s="9"/>
      <c r="AB48" s="11"/>
      <c r="AC48" s="11"/>
      <c r="AD48" s="18" t="s">
        <v>38</v>
      </c>
    </row>
    <row r="49" s="42" customFormat="1" ht="25" customHeight="1" spans="1:30">
      <c r="A49" s="8">
        <v>45778</v>
      </c>
      <c r="B49" s="54">
        <v>35</v>
      </c>
      <c r="C49" s="54" t="s">
        <v>93</v>
      </c>
      <c r="D49" s="9"/>
      <c r="E49" s="9"/>
      <c r="F49" s="54">
        <v>1</v>
      </c>
      <c r="G49" s="9"/>
      <c r="H49" s="9"/>
      <c r="I49" s="9"/>
      <c r="J49" s="9"/>
      <c r="K49" s="9"/>
      <c r="L49" s="9">
        <v>83</v>
      </c>
      <c r="M49" s="9"/>
      <c r="N49" s="9"/>
      <c r="O49" s="9"/>
      <c r="P49" s="9"/>
      <c r="Q49" s="9"/>
      <c r="R49" s="9">
        <v>30</v>
      </c>
      <c r="S49" s="9"/>
      <c r="T49" s="9"/>
      <c r="U49" s="9"/>
      <c r="V49" s="9"/>
      <c r="W49" s="9"/>
      <c r="X49" s="10">
        <f t="shared" si="1"/>
        <v>113</v>
      </c>
      <c r="Y49" s="9" t="s">
        <v>37</v>
      </c>
      <c r="Z49" s="11"/>
      <c r="AA49" s="9"/>
      <c r="AB49" s="11" t="s">
        <v>78</v>
      </c>
      <c r="AC49" s="11"/>
      <c r="AD49" s="18" t="s">
        <v>38</v>
      </c>
    </row>
    <row r="50" s="42" customFormat="1" ht="25" customHeight="1" spans="1:30">
      <c r="A50" s="8">
        <v>45778</v>
      </c>
      <c r="B50" s="57"/>
      <c r="C50" s="57"/>
      <c r="D50" s="9"/>
      <c r="E50" s="9"/>
      <c r="F50" s="57"/>
      <c r="G50" s="9"/>
      <c r="H50" s="9"/>
      <c r="I50" s="9"/>
      <c r="J50" s="9"/>
      <c r="K50" s="9"/>
      <c r="L50" s="9">
        <v>9</v>
      </c>
      <c r="M50" s="9"/>
      <c r="N50" s="9"/>
      <c r="O50" s="9">
        <v>120</v>
      </c>
      <c r="P50" s="9">
        <v>140</v>
      </c>
      <c r="Q50" s="9"/>
      <c r="R50" s="9">
        <v>7</v>
      </c>
      <c r="S50" s="9"/>
      <c r="T50" s="9"/>
      <c r="U50" s="9"/>
      <c r="V50" s="9"/>
      <c r="W50" s="9"/>
      <c r="X50" s="10">
        <f t="shared" si="1"/>
        <v>276</v>
      </c>
      <c r="Y50" s="9" t="s">
        <v>37</v>
      </c>
      <c r="Z50" s="11"/>
      <c r="AA50" s="9"/>
      <c r="AB50" s="11"/>
      <c r="AC50" s="11"/>
      <c r="AD50" s="18" t="s">
        <v>38</v>
      </c>
    </row>
    <row r="51" s="42" customFormat="1" ht="25" customHeight="1" spans="1:30">
      <c r="A51" s="8">
        <v>45778</v>
      </c>
      <c r="B51" s="9">
        <v>36</v>
      </c>
      <c r="C51" s="9" t="s">
        <v>94</v>
      </c>
      <c r="D51" s="9"/>
      <c r="E51" s="9">
        <v>1</v>
      </c>
      <c r="F51" s="9"/>
      <c r="G51" s="9" t="s">
        <v>36</v>
      </c>
      <c r="H51" s="9"/>
      <c r="I51" s="9"/>
      <c r="J51" s="9"/>
      <c r="K51" s="9"/>
      <c r="L51" s="9">
        <v>150</v>
      </c>
      <c r="M51" s="9"/>
      <c r="N51" s="9"/>
      <c r="O51" s="9">
        <v>353</v>
      </c>
      <c r="P51" s="9"/>
      <c r="Q51" s="9"/>
      <c r="R51" s="9">
        <v>447</v>
      </c>
      <c r="S51" s="9"/>
      <c r="T51" s="9"/>
      <c r="U51" s="9"/>
      <c r="V51" s="9"/>
      <c r="W51" s="9"/>
      <c r="X51" s="10">
        <f t="shared" si="1"/>
        <v>950</v>
      </c>
      <c r="Y51" s="9" t="s">
        <v>37</v>
      </c>
      <c r="Z51" s="11"/>
      <c r="AA51" s="9"/>
      <c r="AB51" s="11"/>
      <c r="AC51" s="11"/>
      <c r="AD51" s="18" t="s">
        <v>38</v>
      </c>
    </row>
    <row r="52" s="42" customFormat="1" ht="25" customHeight="1" spans="1:30">
      <c r="A52" s="8">
        <v>45778</v>
      </c>
      <c r="B52" s="54">
        <v>37</v>
      </c>
      <c r="C52" s="54" t="s">
        <v>95</v>
      </c>
      <c r="D52" s="9"/>
      <c r="E52" s="9">
        <v>1</v>
      </c>
      <c r="F52" s="9"/>
      <c r="G52" s="9" t="s">
        <v>44</v>
      </c>
      <c r="H52" s="9"/>
      <c r="I52" s="9"/>
      <c r="J52" s="9"/>
      <c r="K52" s="9"/>
      <c r="L52" s="9"/>
      <c r="M52" s="9"/>
      <c r="N52" s="9"/>
      <c r="O52" s="9"/>
      <c r="P52" s="9">
        <v>220</v>
      </c>
      <c r="Q52" s="9"/>
      <c r="R52" s="9"/>
      <c r="S52" s="9"/>
      <c r="T52" s="9"/>
      <c r="U52" s="9"/>
      <c r="V52" s="9"/>
      <c r="W52" s="9"/>
      <c r="X52" s="10">
        <f t="shared" si="1"/>
        <v>220</v>
      </c>
      <c r="Y52" s="9" t="s">
        <v>37</v>
      </c>
      <c r="Z52" s="11"/>
      <c r="AA52" s="9"/>
      <c r="AB52" s="12" t="s">
        <v>96</v>
      </c>
      <c r="AC52" s="12"/>
      <c r="AD52" s="18" t="s">
        <v>38</v>
      </c>
    </row>
    <row r="53" s="42" customFormat="1" ht="25" customHeight="1" spans="1:30">
      <c r="A53" s="8">
        <v>45778</v>
      </c>
      <c r="B53" s="57"/>
      <c r="C53" s="57"/>
      <c r="D53" s="9"/>
      <c r="E53" s="9" t="s">
        <v>5</v>
      </c>
      <c r="F53" s="9"/>
      <c r="G53" s="9" t="s">
        <v>36</v>
      </c>
      <c r="H53" s="9"/>
      <c r="I53" s="9"/>
      <c r="J53" s="9"/>
      <c r="K53" s="9"/>
      <c r="L53" s="9">
        <v>85</v>
      </c>
      <c r="M53" s="9"/>
      <c r="N53" s="9"/>
      <c r="O53" s="9"/>
      <c r="P53" s="9"/>
      <c r="Q53" s="9"/>
      <c r="R53" s="9">
        <v>60</v>
      </c>
      <c r="S53" s="9"/>
      <c r="T53" s="9"/>
      <c r="U53" s="9"/>
      <c r="V53" s="9"/>
      <c r="W53" s="9"/>
      <c r="X53" s="10">
        <f t="shared" si="1"/>
        <v>145</v>
      </c>
      <c r="Y53" s="9" t="s">
        <v>37</v>
      </c>
      <c r="Z53" s="11"/>
      <c r="AA53" s="9"/>
      <c r="AB53" s="12"/>
      <c r="AC53" s="12"/>
      <c r="AD53" s="18" t="s">
        <v>38</v>
      </c>
    </row>
    <row r="54" s="42" customFormat="1" ht="25" customHeight="1" spans="1:30">
      <c r="A54" s="8">
        <v>45778</v>
      </c>
      <c r="B54" s="9">
        <v>38</v>
      </c>
      <c r="C54" s="9" t="s">
        <v>97</v>
      </c>
      <c r="D54" s="9"/>
      <c r="E54" s="9">
        <v>1</v>
      </c>
      <c r="F54" s="9"/>
      <c r="G54" s="9" t="s">
        <v>36</v>
      </c>
      <c r="H54" s="9"/>
      <c r="I54" s="9"/>
      <c r="J54" s="9"/>
      <c r="K54" s="9"/>
      <c r="L54" s="9">
        <v>108</v>
      </c>
      <c r="M54" s="9"/>
      <c r="N54" s="9">
        <v>121</v>
      </c>
      <c r="O54" s="9"/>
      <c r="P54" s="9"/>
      <c r="Q54" s="9"/>
      <c r="R54" s="9">
        <v>7</v>
      </c>
      <c r="S54" s="9"/>
      <c r="T54" s="9"/>
      <c r="U54" s="9"/>
      <c r="V54" s="9"/>
      <c r="W54" s="9"/>
      <c r="X54" s="10">
        <f t="shared" si="1"/>
        <v>236</v>
      </c>
      <c r="Y54" s="9" t="s">
        <v>37</v>
      </c>
      <c r="Z54" s="11"/>
      <c r="AA54" s="9"/>
      <c r="AB54" s="12"/>
      <c r="AC54" s="12"/>
      <c r="AD54" s="18" t="s">
        <v>38</v>
      </c>
    </row>
    <row r="55" s="42" customFormat="1" ht="25" customHeight="1" spans="1:30">
      <c r="A55" s="8">
        <v>45778</v>
      </c>
      <c r="B55" s="9">
        <v>39</v>
      </c>
      <c r="C55" s="9" t="s">
        <v>98</v>
      </c>
      <c r="D55" s="9"/>
      <c r="E55" s="9"/>
      <c r="F55" s="9">
        <v>1</v>
      </c>
      <c r="G55" s="9"/>
      <c r="H55" s="9"/>
      <c r="I55" s="9"/>
      <c r="J55" s="9"/>
      <c r="K55" s="9"/>
      <c r="L55" s="9"/>
      <c r="M55" s="9"/>
      <c r="N55" s="9"/>
      <c r="O55" s="9">
        <v>120</v>
      </c>
      <c r="P55" s="9">
        <v>140</v>
      </c>
      <c r="Q55" s="9"/>
      <c r="R55" s="9">
        <v>7</v>
      </c>
      <c r="S55" s="9"/>
      <c r="T55" s="9"/>
      <c r="U55" s="9"/>
      <c r="V55" s="9"/>
      <c r="W55" s="9"/>
      <c r="X55" s="10">
        <f t="shared" si="1"/>
        <v>267</v>
      </c>
      <c r="Y55" s="9" t="s">
        <v>37</v>
      </c>
      <c r="Z55" s="11"/>
      <c r="AA55" s="9"/>
      <c r="AB55" s="11"/>
      <c r="AC55" s="11"/>
      <c r="AD55" s="18" t="s">
        <v>38</v>
      </c>
    </row>
    <row r="56" s="42" customFormat="1" ht="25" customHeight="1" spans="1:30">
      <c r="A56" s="8">
        <v>45778</v>
      </c>
      <c r="B56" s="9">
        <v>40</v>
      </c>
      <c r="C56" s="9" t="s">
        <v>99</v>
      </c>
      <c r="D56" s="9"/>
      <c r="E56" s="9"/>
      <c r="F56" s="9">
        <v>1</v>
      </c>
      <c r="G56" s="9"/>
      <c r="H56" s="9"/>
      <c r="I56" s="9"/>
      <c r="J56" s="9"/>
      <c r="K56" s="9"/>
      <c r="L56" s="9"/>
      <c r="M56" s="9"/>
      <c r="N56" s="9"/>
      <c r="O56" s="9">
        <f>180*0.7</f>
        <v>126</v>
      </c>
      <c r="P56" s="9">
        <v>90</v>
      </c>
      <c r="Q56" s="9"/>
      <c r="R56" s="9">
        <v>7</v>
      </c>
      <c r="S56" s="9"/>
      <c r="T56" s="9"/>
      <c r="U56" s="9"/>
      <c r="V56" s="9"/>
      <c r="W56" s="9"/>
      <c r="X56" s="10">
        <f t="shared" si="1"/>
        <v>223</v>
      </c>
      <c r="Y56" s="9" t="s">
        <v>37</v>
      </c>
      <c r="Z56" s="11"/>
      <c r="AA56" s="9"/>
      <c r="AB56" s="11" t="s">
        <v>100</v>
      </c>
      <c r="AC56" s="11"/>
      <c r="AD56" s="18" t="s">
        <v>38</v>
      </c>
    </row>
    <row r="57" s="42" customFormat="1" ht="25" customHeight="1" spans="1:30">
      <c r="A57" s="8">
        <v>45778</v>
      </c>
      <c r="B57" s="9">
        <v>41</v>
      </c>
      <c r="C57" s="9" t="s">
        <v>101</v>
      </c>
      <c r="D57" s="9"/>
      <c r="E57" s="9"/>
      <c r="F57" s="9">
        <v>1</v>
      </c>
      <c r="G57" s="9"/>
      <c r="H57" s="9"/>
      <c r="I57" s="9"/>
      <c r="J57" s="9"/>
      <c r="K57" s="9"/>
      <c r="L57" s="9"/>
      <c r="M57" s="9"/>
      <c r="N57" s="9"/>
      <c r="O57" s="9">
        <f>240*0.7</f>
        <v>168</v>
      </c>
      <c r="P57" s="9">
        <v>90</v>
      </c>
      <c r="Q57" s="9"/>
      <c r="R57" s="9">
        <v>7</v>
      </c>
      <c r="S57" s="9"/>
      <c r="T57" s="9"/>
      <c r="U57" s="9"/>
      <c r="V57" s="9"/>
      <c r="W57" s="9"/>
      <c r="X57" s="10">
        <f t="shared" si="1"/>
        <v>265</v>
      </c>
      <c r="Y57" s="9" t="s">
        <v>37</v>
      </c>
      <c r="Z57" s="11"/>
      <c r="AA57" s="9"/>
      <c r="AB57" s="11" t="s">
        <v>100</v>
      </c>
      <c r="AC57" s="11"/>
      <c r="AD57" s="18" t="s">
        <v>38</v>
      </c>
    </row>
    <row r="58" s="42" customFormat="1" ht="25" customHeight="1" spans="1:30">
      <c r="A58" s="8">
        <v>45778</v>
      </c>
      <c r="B58" s="9">
        <v>42</v>
      </c>
      <c r="C58" s="9" t="s">
        <v>102</v>
      </c>
      <c r="D58" s="9"/>
      <c r="E58" s="9"/>
      <c r="F58" s="9">
        <v>1</v>
      </c>
      <c r="G58" s="9"/>
      <c r="H58" s="9"/>
      <c r="I58" s="9"/>
      <c r="J58" s="9"/>
      <c r="K58" s="9"/>
      <c r="L58" s="9"/>
      <c r="M58" s="9"/>
      <c r="N58" s="9"/>
      <c r="O58" s="9"/>
      <c r="P58" s="9">
        <v>140</v>
      </c>
      <c r="Q58" s="9"/>
      <c r="R58" s="9"/>
      <c r="S58" s="9"/>
      <c r="T58" s="9"/>
      <c r="U58" s="9"/>
      <c r="V58" s="9"/>
      <c r="W58" s="9"/>
      <c r="X58" s="10">
        <f t="shared" si="1"/>
        <v>140</v>
      </c>
      <c r="Y58" s="9" t="s">
        <v>37</v>
      </c>
      <c r="Z58" s="11"/>
      <c r="AA58" s="9"/>
      <c r="AB58" s="11"/>
      <c r="AC58" s="11"/>
      <c r="AD58" s="18" t="s">
        <v>38</v>
      </c>
    </row>
    <row r="59" s="42" customFormat="1" ht="25" customHeight="1" spans="1:30">
      <c r="A59" s="8">
        <v>45778</v>
      </c>
      <c r="B59" s="9">
        <v>43</v>
      </c>
      <c r="C59" s="9" t="s">
        <v>103</v>
      </c>
      <c r="D59" s="9"/>
      <c r="E59" s="9"/>
      <c r="F59" s="9">
        <v>1</v>
      </c>
      <c r="G59" s="9"/>
      <c r="H59" s="9"/>
      <c r="I59" s="9"/>
      <c r="J59" s="9"/>
      <c r="K59" s="9"/>
      <c r="L59" s="9"/>
      <c r="M59" s="9"/>
      <c r="N59" s="9"/>
      <c r="O59" s="9">
        <v>360</v>
      </c>
      <c r="P59" s="9">
        <v>140</v>
      </c>
      <c r="Q59" s="9"/>
      <c r="R59" s="9">
        <v>7</v>
      </c>
      <c r="S59" s="9"/>
      <c r="T59" s="9"/>
      <c r="U59" s="9"/>
      <c r="V59" s="9"/>
      <c r="W59" s="9"/>
      <c r="X59" s="10">
        <f t="shared" si="1"/>
        <v>507</v>
      </c>
      <c r="Y59" s="9" t="s">
        <v>37</v>
      </c>
      <c r="Z59" s="11"/>
      <c r="AA59" s="9"/>
      <c r="AB59" s="11"/>
      <c r="AC59" s="11"/>
      <c r="AD59" s="18" t="s">
        <v>38</v>
      </c>
    </row>
    <row r="60" s="42" customFormat="1" ht="25" customHeight="1" spans="1:30">
      <c r="A60" s="8">
        <v>45778</v>
      </c>
      <c r="B60" s="9">
        <v>44</v>
      </c>
      <c r="C60" s="9" t="s">
        <v>104</v>
      </c>
      <c r="D60" s="9"/>
      <c r="E60" s="9"/>
      <c r="F60" s="9">
        <v>1</v>
      </c>
      <c r="G60" s="9"/>
      <c r="H60" s="9"/>
      <c r="I60" s="9"/>
      <c r="J60" s="9"/>
      <c r="K60" s="9"/>
      <c r="L60" s="9"/>
      <c r="M60" s="9"/>
      <c r="N60" s="9"/>
      <c r="O60" s="9">
        <v>180</v>
      </c>
      <c r="P60" s="9">
        <v>140</v>
      </c>
      <c r="Q60" s="9"/>
      <c r="R60" s="9">
        <v>7</v>
      </c>
      <c r="S60" s="9"/>
      <c r="T60" s="9"/>
      <c r="U60" s="9"/>
      <c r="V60" s="9"/>
      <c r="W60" s="9"/>
      <c r="X60" s="10">
        <f t="shared" si="1"/>
        <v>327</v>
      </c>
      <c r="Y60" s="9" t="s">
        <v>37</v>
      </c>
      <c r="Z60" s="11"/>
      <c r="AA60" s="9"/>
      <c r="AB60" s="11"/>
      <c r="AC60" s="11"/>
      <c r="AD60" s="18" t="s">
        <v>38</v>
      </c>
    </row>
    <row r="61" s="42" customFormat="1" ht="25" customHeight="1" spans="1:30">
      <c r="A61" s="8">
        <v>45778</v>
      </c>
      <c r="B61" s="9">
        <v>45</v>
      </c>
      <c r="C61" s="9" t="s">
        <v>105</v>
      </c>
      <c r="D61" s="9"/>
      <c r="E61" s="9">
        <v>1</v>
      </c>
      <c r="F61" s="9"/>
      <c r="G61" s="9" t="s">
        <v>36</v>
      </c>
      <c r="H61" s="9"/>
      <c r="I61" s="9"/>
      <c r="J61" s="9"/>
      <c r="K61" s="9"/>
      <c r="L61" s="9">
        <f>4298.8-2460-20</f>
        <v>1818.8</v>
      </c>
      <c r="M61" s="9"/>
      <c r="N61" s="9"/>
      <c r="O61" s="9">
        <v>170</v>
      </c>
      <c r="P61" s="9"/>
      <c r="Q61" s="9"/>
      <c r="R61" s="9">
        <f>242-85</f>
        <v>157</v>
      </c>
      <c r="S61" s="9"/>
      <c r="T61" s="9"/>
      <c r="U61" s="9"/>
      <c r="V61" s="9"/>
      <c r="W61" s="9">
        <v>2460</v>
      </c>
      <c r="X61" s="10">
        <f t="shared" si="1"/>
        <v>4605.8</v>
      </c>
      <c r="Y61" s="9" t="s">
        <v>37</v>
      </c>
      <c r="Z61" s="11"/>
      <c r="AA61" s="9">
        <v>1</v>
      </c>
      <c r="AB61" s="11" t="s">
        <v>42</v>
      </c>
      <c r="AC61" s="11"/>
      <c r="AD61" s="18" t="s">
        <v>38</v>
      </c>
    </row>
    <row r="62" s="42" customFormat="1" ht="25" customHeight="1" spans="1:30">
      <c r="A62" s="8">
        <v>45778</v>
      </c>
      <c r="B62" s="54">
        <v>46</v>
      </c>
      <c r="C62" s="54" t="s">
        <v>106</v>
      </c>
      <c r="D62" s="9"/>
      <c r="E62" s="54">
        <v>1</v>
      </c>
      <c r="F62" s="9"/>
      <c r="G62" s="9" t="s">
        <v>36</v>
      </c>
      <c r="H62" s="9"/>
      <c r="I62" s="9"/>
      <c r="J62" s="9"/>
      <c r="K62" s="9"/>
      <c r="L62" s="9">
        <v>219.7</v>
      </c>
      <c r="M62" s="9"/>
      <c r="N62" s="9">
        <v>121</v>
      </c>
      <c r="O62" s="9"/>
      <c r="P62" s="9"/>
      <c r="Q62" s="9"/>
      <c r="R62" s="9">
        <v>12</v>
      </c>
      <c r="S62" s="9"/>
      <c r="T62" s="9">
        <v>30</v>
      </c>
      <c r="U62" s="9"/>
      <c r="V62" s="9"/>
      <c r="W62" s="9"/>
      <c r="X62" s="10">
        <f t="shared" si="1"/>
        <v>382.7</v>
      </c>
      <c r="Y62" s="9" t="s">
        <v>37</v>
      </c>
      <c r="Z62" s="11"/>
      <c r="AA62" s="9"/>
      <c r="AB62" s="11"/>
      <c r="AC62" s="11"/>
      <c r="AD62" s="18" t="s">
        <v>38</v>
      </c>
    </row>
    <row r="63" s="42" customFormat="1" ht="25" customHeight="1" spans="1:30">
      <c r="A63" s="8">
        <v>45778</v>
      </c>
      <c r="B63" s="57"/>
      <c r="C63" s="57"/>
      <c r="D63" s="9"/>
      <c r="E63" s="57"/>
      <c r="F63" s="9"/>
      <c r="G63" s="9" t="s">
        <v>36</v>
      </c>
      <c r="H63" s="9"/>
      <c r="I63" s="9"/>
      <c r="J63" s="9"/>
      <c r="K63" s="9"/>
      <c r="L63" s="9">
        <v>205.7</v>
      </c>
      <c r="M63" s="9"/>
      <c r="N63" s="9"/>
      <c r="O63" s="9"/>
      <c r="P63" s="9"/>
      <c r="Q63" s="9"/>
      <c r="R63" s="9"/>
      <c r="S63" s="9"/>
      <c r="T63" s="9">
        <v>30</v>
      </c>
      <c r="U63" s="9"/>
      <c r="V63" s="9"/>
      <c r="W63" s="9"/>
      <c r="X63" s="10">
        <f t="shared" si="1"/>
        <v>235.7</v>
      </c>
      <c r="Y63" s="9" t="s">
        <v>37</v>
      </c>
      <c r="Z63" s="11"/>
      <c r="AA63" s="9"/>
      <c r="AB63" s="11"/>
      <c r="AC63" s="11"/>
      <c r="AD63" s="18" t="s">
        <v>38</v>
      </c>
    </row>
    <row r="64" s="42" customFormat="1" ht="25" customHeight="1" spans="1:30">
      <c r="A64" s="8">
        <v>45778</v>
      </c>
      <c r="B64" s="9">
        <v>47</v>
      </c>
      <c r="C64" s="9" t="s">
        <v>107</v>
      </c>
      <c r="D64" s="9"/>
      <c r="E64" s="9"/>
      <c r="F64" s="9">
        <v>1</v>
      </c>
      <c r="G64" s="9"/>
      <c r="H64" s="9"/>
      <c r="I64" s="9"/>
      <c r="J64" s="9"/>
      <c r="K64" s="9"/>
      <c r="L64" s="9">
        <v>5</v>
      </c>
      <c r="M64" s="9"/>
      <c r="N64" s="9"/>
      <c r="O64" s="9"/>
      <c r="P64" s="9"/>
      <c r="Q64" s="9"/>
      <c r="R64" s="9"/>
      <c r="S64" s="9"/>
      <c r="T64" s="9">
        <v>42</v>
      </c>
      <c r="U64" s="9"/>
      <c r="V64" s="9"/>
      <c r="W64" s="9"/>
      <c r="X64" s="10">
        <f t="shared" ref="X64:X80" si="2">SUM(J64:W64)</f>
        <v>47</v>
      </c>
      <c r="Y64" s="9" t="s">
        <v>37</v>
      </c>
      <c r="Z64" s="11"/>
      <c r="AA64" s="9"/>
      <c r="AB64" s="11"/>
      <c r="AC64" s="11"/>
      <c r="AD64" s="18" t="s">
        <v>38</v>
      </c>
    </row>
    <row r="65" s="42" customFormat="1" ht="25" customHeight="1" spans="1:30">
      <c r="A65" s="8">
        <v>45778</v>
      </c>
      <c r="B65" s="9">
        <v>48</v>
      </c>
      <c r="C65" s="9" t="s">
        <v>108</v>
      </c>
      <c r="D65" s="9"/>
      <c r="E65" s="9"/>
      <c r="F65" s="9">
        <v>1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>
        <v>18</v>
      </c>
      <c r="U65" s="9"/>
      <c r="V65" s="9"/>
      <c r="W65" s="9"/>
      <c r="X65" s="10">
        <f t="shared" si="2"/>
        <v>18</v>
      </c>
      <c r="Y65" s="9" t="s">
        <v>37</v>
      </c>
      <c r="Z65" s="11"/>
      <c r="AA65" s="9"/>
      <c r="AB65" s="11"/>
      <c r="AC65" s="11"/>
      <c r="AD65" s="18" t="s">
        <v>38</v>
      </c>
    </row>
    <row r="66" s="42" customFormat="1" ht="25" customHeight="1" spans="1:30">
      <c r="A66" s="8">
        <v>45778</v>
      </c>
      <c r="B66" s="9">
        <v>49</v>
      </c>
      <c r="C66" s="9" t="s">
        <v>109</v>
      </c>
      <c r="D66" s="9"/>
      <c r="E66" s="9"/>
      <c r="F66" s="9">
        <v>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>
        <v>12</v>
      </c>
      <c r="U66" s="9"/>
      <c r="V66" s="9"/>
      <c r="W66" s="9"/>
      <c r="X66" s="10">
        <f t="shared" si="2"/>
        <v>12</v>
      </c>
      <c r="Y66" s="9" t="s">
        <v>37</v>
      </c>
      <c r="Z66" s="11"/>
      <c r="AA66" s="9"/>
      <c r="AB66" s="11"/>
      <c r="AC66" s="11"/>
      <c r="AD66" s="18" t="s">
        <v>38</v>
      </c>
    </row>
    <row r="67" s="42" customFormat="1" ht="25" customHeight="1" spans="1:30">
      <c r="A67" s="8">
        <v>45778</v>
      </c>
      <c r="B67" s="9">
        <v>50</v>
      </c>
      <c r="C67" s="9" t="s">
        <v>110</v>
      </c>
      <c r="D67" s="9"/>
      <c r="E67" s="9"/>
      <c r="F67" s="9">
        <v>1</v>
      </c>
      <c r="G67" s="9"/>
      <c r="H67" s="9"/>
      <c r="I67" s="9"/>
      <c r="J67" s="9"/>
      <c r="K67" s="9"/>
      <c r="L67" s="9">
        <v>82.7</v>
      </c>
      <c r="M67" s="9"/>
      <c r="N67" s="9"/>
      <c r="O67" s="9"/>
      <c r="P67" s="9"/>
      <c r="Q67" s="9"/>
      <c r="R67" s="9"/>
      <c r="S67" s="9"/>
      <c r="T67" s="9">
        <v>30</v>
      </c>
      <c r="U67" s="9"/>
      <c r="V67" s="9"/>
      <c r="W67" s="9"/>
      <c r="X67" s="10">
        <f t="shared" si="2"/>
        <v>112.7</v>
      </c>
      <c r="Y67" s="9" t="s">
        <v>37</v>
      </c>
      <c r="Z67" s="11"/>
      <c r="AA67" s="9"/>
      <c r="AB67" s="11"/>
      <c r="AC67" s="11"/>
      <c r="AD67" s="18" t="s">
        <v>38</v>
      </c>
    </row>
    <row r="68" s="42" customFormat="1" ht="25" customHeight="1" spans="1:30">
      <c r="A68" s="8">
        <v>45778</v>
      </c>
      <c r="B68" s="9">
        <v>51</v>
      </c>
      <c r="C68" s="9" t="s">
        <v>111</v>
      </c>
      <c r="D68" s="9"/>
      <c r="E68" s="9"/>
      <c r="F68" s="9">
        <v>1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>
        <v>6</v>
      </c>
      <c r="U68" s="9"/>
      <c r="V68" s="9"/>
      <c r="W68" s="9"/>
      <c r="X68" s="10">
        <f t="shared" si="2"/>
        <v>6</v>
      </c>
      <c r="Y68" s="9" t="s">
        <v>37</v>
      </c>
      <c r="Z68" s="11"/>
      <c r="AA68" s="9"/>
      <c r="AB68" s="11"/>
      <c r="AC68" s="11"/>
      <c r="AD68" s="18" t="s">
        <v>38</v>
      </c>
    </row>
    <row r="69" s="42" customFormat="1" ht="25" customHeight="1" spans="1:30">
      <c r="A69" s="8">
        <v>45778</v>
      </c>
      <c r="B69" s="9">
        <v>52</v>
      </c>
      <c r="C69" s="9" t="s">
        <v>112</v>
      </c>
      <c r="D69" s="9"/>
      <c r="E69" s="9"/>
      <c r="F69" s="9">
        <v>1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>
        <v>6</v>
      </c>
      <c r="U69" s="9"/>
      <c r="V69" s="9"/>
      <c r="W69" s="9"/>
      <c r="X69" s="10">
        <f t="shared" si="2"/>
        <v>6</v>
      </c>
      <c r="Y69" s="9" t="s">
        <v>37</v>
      </c>
      <c r="Z69" s="11"/>
      <c r="AA69" s="9"/>
      <c r="AB69" s="11"/>
      <c r="AC69" s="11"/>
      <c r="AD69" s="18" t="s">
        <v>38</v>
      </c>
    </row>
    <row r="70" s="42" customFormat="1" ht="25" customHeight="1" spans="1:30">
      <c r="A70" s="8">
        <v>45778</v>
      </c>
      <c r="B70" s="9">
        <v>53</v>
      </c>
      <c r="C70" s="9" t="s">
        <v>113</v>
      </c>
      <c r="D70" s="9"/>
      <c r="E70" s="9"/>
      <c r="F70" s="9">
        <v>1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>
        <v>6</v>
      </c>
      <c r="U70" s="9"/>
      <c r="V70" s="9"/>
      <c r="W70" s="9"/>
      <c r="X70" s="10">
        <f t="shared" si="2"/>
        <v>6</v>
      </c>
      <c r="Y70" s="9" t="s">
        <v>37</v>
      </c>
      <c r="Z70" s="11"/>
      <c r="AA70" s="9"/>
      <c r="AB70" s="11"/>
      <c r="AC70" s="11"/>
      <c r="AD70" s="18" t="s">
        <v>38</v>
      </c>
    </row>
    <row r="71" s="42" customFormat="1" ht="25" customHeight="1" spans="1:30">
      <c r="A71" s="8">
        <v>45778</v>
      </c>
      <c r="B71" s="9">
        <v>54</v>
      </c>
      <c r="C71" s="9" t="s">
        <v>114</v>
      </c>
      <c r="D71" s="9"/>
      <c r="E71" s="9"/>
      <c r="F71" s="9">
        <v>1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>
        <v>6</v>
      </c>
      <c r="U71" s="9"/>
      <c r="V71" s="9"/>
      <c r="W71" s="9"/>
      <c r="X71" s="10">
        <f t="shared" si="2"/>
        <v>6</v>
      </c>
      <c r="Y71" s="9" t="s">
        <v>37</v>
      </c>
      <c r="Z71" s="11"/>
      <c r="AA71" s="9"/>
      <c r="AB71" s="11"/>
      <c r="AC71" s="11"/>
      <c r="AD71" s="18" t="s">
        <v>38</v>
      </c>
    </row>
    <row r="72" s="42" customFormat="1" ht="25" customHeight="1" spans="1:30">
      <c r="A72" s="8">
        <v>45778</v>
      </c>
      <c r="B72" s="9">
        <v>55</v>
      </c>
      <c r="C72" s="9" t="s">
        <v>115</v>
      </c>
      <c r="D72" s="9"/>
      <c r="E72" s="9"/>
      <c r="F72" s="9">
        <v>1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>
        <v>12</v>
      </c>
      <c r="U72" s="9"/>
      <c r="V72" s="9"/>
      <c r="W72" s="9"/>
      <c r="X72" s="10">
        <f t="shared" si="2"/>
        <v>12</v>
      </c>
      <c r="Y72" s="9" t="s">
        <v>37</v>
      </c>
      <c r="Z72" s="11"/>
      <c r="AA72" s="9"/>
      <c r="AB72" s="11"/>
      <c r="AC72" s="11"/>
      <c r="AD72" s="18" t="s">
        <v>38</v>
      </c>
    </row>
    <row r="73" s="42" customFormat="1" ht="25" customHeight="1" spans="1:30">
      <c r="A73" s="8">
        <v>45778</v>
      </c>
      <c r="B73" s="9">
        <v>56</v>
      </c>
      <c r="C73" s="9" t="s">
        <v>116</v>
      </c>
      <c r="D73" s="9"/>
      <c r="E73" s="9"/>
      <c r="F73" s="9">
        <v>1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>
        <v>12</v>
      </c>
      <c r="U73" s="9"/>
      <c r="V73" s="9"/>
      <c r="W73" s="9"/>
      <c r="X73" s="10">
        <f t="shared" si="2"/>
        <v>12</v>
      </c>
      <c r="Y73" s="9" t="s">
        <v>37</v>
      </c>
      <c r="Z73" s="11"/>
      <c r="AA73" s="9"/>
      <c r="AB73" s="11"/>
      <c r="AC73" s="11"/>
      <c r="AD73" s="18" t="s">
        <v>38</v>
      </c>
    </row>
    <row r="74" s="42" customFormat="1" ht="25" customHeight="1" spans="1:30">
      <c r="A74" s="8">
        <v>45778</v>
      </c>
      <c r="B74" s="9">
        <v>57</v>
      </c>
      <c r="C74" s="9" t="s">
        <v>117</v>
      </c>
      <c r="D74" s="9"/>
      <c r="E74" s="9"/>
      <c r="F74" s="9">
        <v>1</v>
      </c>
      <c r="G74" s="9"/>
      <c r="H74" s="9" t="s">
        <v>118</v>
      </c>
      <c r="I74" s="9">
        <v>1688</v>
      </c>
      <c r="J74" s="9"/>
      <c r="K74" s="9">
        <v>60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>
        <f t="shared" si="2"/>
        <v>60</v>
      </c>
      <c r="Y74" s="9" t="s">
        <v>37</v>
      </c>
      <c r="Z74" s="11"/>
      <c r="AA74" s="9"/>
      <c r="AB74" s="11"/>
      <c r="AC74" s="11" t="s">
        <v>119</v>
      </c>
      <c r="AD74" s="18" t="s">
        <v>38</v>
      </c>
    </row>
    <row r="75" s="42" customFormat="1" ht="25" customHeight="1" spans="1:30">
      <c r="A75" s="8">
        <v>45778</v>
      </c>
      <c r="B75" s="9">
        <v>58</v>
      </c>
      <c r="C75" s="9" t="s">
        <v>120</v>
      </c>
      <c r="D75" s="9"/>
      <c r="E75" s="9"/>
      <c r="F75" s="9">
        <v>1</v>
      </c>
      <c r="G75" s="9"/>
      <c r="H75" s="9" t="s">
        <v>121</v>
      </c>
      <c r="I75" s="9">
        <v>8070</v>
      </c>
      <c r="J75" s="9"/>
      <c r="K75" s="9"/>
      <c r="L75" s="9"/>
      <c r="M75" s="9"/>
      <c r="N75" s="9"/>
      <c r="O75" s="9">
        <v>180</v>
      </c>
      <c r="P75" s="9">
        <v>140</v>
      </c>
      <c r="Q75" s="9"/>
      <c r="R75" s="9"/>
      <c r="S75" s="9"/>
      <c r="T75" s="9">
        <v>7</v>
      </c>
      <c r="U75" s="9"/>
      <c r="V75" s="9"/>
      <c r="W75" s="9"/>
      <c r="X75" s="10">
        <f t="shared" si="2"/>
        <v>327</v>
      </c>
      <c r="Y75" s="9" t="s">
        <v>37</v>
      </c>
      <c r="Z75" s="11"/>
      <c r="AA75" s="9"/>
      <c r="AB75" s="11"/>
      <c r="AC75" s="11"/>
      <c r="AD75" s="18" t="s">
        <v>38</v>
      </c>
    </row>
    <row r="76" s="42" customFormat="1" ht="25" customHeight="1" spans="1:30">
      <c r="A76" s="8">
        <v>45778</v>
      </c>
      <c r="B76" s="9">
        <v>59</v>
      </c>
      <c r="C76" s="9" t="s">
        <v>122</v>
      </c>
      <c r="D76" s="9"/>
      <c r="E76" s="9">
        <v>1</v>
      </c>
      <c r="F76" s="9"/>
      <c r="G76" s="9" t="s">
        <v>61</v>
      </c>
      <c r="H76" s="9"/>
      <c r="I76" s="9"/>
      <c r="J76" s="9">
        <v>385.5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>
        <f t="shared" si="2"/>
        <v>385.5</v>
      </c>
      <c r="Y76" s="9" t="s">
        <v>37</v>
      </c>
      <c r="Z76" s="11"/>
      <c r="AA76" s="9"/>
      <c r="AB76" s="11"/>
      <c r="AC76" s="11"/>
      <c r="AD76" s="18" t="s">
        <v>38</v>
      </c>
    </row>
    <row r="77" s="42" customFormat="1" ht="25" customHeight="1" spans="1:30">
      <c r="A77" s="8">
        <v>45778</v>
      </c>
      <c r="B77" s="9">
        <v>60</v>
      </c>
      <c r="C77" s="9" t="s">
        <v>123</v>
      </c>
      <c r="D77" s="9"/>
      <c r="E77" s="9">
        <v>1</v>
      </c>
      <c r="F77" s="9"/>
      <c r="G77" s="9" t="s">
        <v>36</v>
      </c>
      <c r="H77" s="9"/>
      <c r="I77" s="9"/>
      <c r="J77" s="9"/>
      <c r="K77" s="9"/>
      <c r="L77" s="9">
        <v>5500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>
        <f t="shared" si="2"/>
        <v>5500</v>
      </c>
      <c r="Y77" s="9" t="s">
        <v>37</v>
      </c>
      <c r="Z77" s="11"/>
      <c r="AA77" s="9">
        <v>10</v>
      </c>
      <c r="AB77" s="11" t="s">
        <v>124</v>
      </c>
      <c r="AC77" s="11"/>
      <c r="AD77" s="18" t="s">
        <v>38</v>
      </c>
    </row>
    <row r="78" s="42" customFormat="1" ht="25" customHeight="1" spans="1:30">
      <c r="A78" s="8">
        <v>45778</v>
      </c>
      <c r="B78" s="9">
        <v>61</v>
      </c>
      <c r="C78" s="9" t="s">
        <v>125</v>
      </c>
      <c r="D78" s="9"/>
      <c r="E78" s="9"/>
      <c r="F78" s="9">
        <v>1</v>
      </c>
      <c r="G78" s="9"/>
      <c r="H78" s="9" t="s">
        <v>118</v>
      </c>
      <c r="I78" s="9">
        <v>1688</v>
      </c>
      <c r="J78" s="9"/>
      <c r="K78" s="9">
        <v>60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>
        <f t="shared" si="2"/>
        <v>60</v>
      </c>
      <c r="Y78" s="9" t="s">
        <v>37</v>
      </c>
      <c r="Z78" s="11"/>
      <c r="AA78" s="9"/>
      <c r="AB78" s="11"/>
      <c r="AC78" s="11" t="s">
        <v>119</v>
      </c>
      <c r="AD78" s="18" t="s">
        <v>38</v>
      </c>
    </row>
    <row r="79" s="42" customFormat="1" ht="25" customHeight="1" spans="1:30">
      <c r="A79" s="8">
        <v>45778</v>
      </c>
      <c r="B79" s="9">
        <v>62</v>
      </c>
      <c r="C79" s="9" t="s">
        <v>126</v>
      </c>
      <c r="D79" s="9"/>
      <c r="E79" s="9"/>
      <c r="F79" s="9">
        <v>1</v>
      </c>
      <c r="G79" s="9"/>
      <c r="H79" s="9" t="s">
        <v>127</v>
      </c>
      <c r="I79" s="9">
        <v>3333</v>
      </c>
      <c r="J79" s="9"/>
      <c r="K79" s="9"/>
      <c r="L79" s="9"/>
      <c r="M79" s="9"/>
      <c r="N79" s="9"/>
      <c r="O79" s="9">
        <v>280</v>
      </c>
      <c r="P79" s="9">
        <v>140</v>
      </c>
      <c r="Q79" s="9"/>
      <c r="R79" s="9"/>
      <c r="S79" s="9"/>
      <c r="T79" s="9">
        <v>7</v>
      </c>
      <c r="U79" s="9"/>
      <c r="V79" s="9"/>
      <c r="W79" s="9"/>
      <c r="X79" s="10">
        <f t="shared" si="2"/>
        <v>427</v>
      </c>
      <c r="Y79" s="9" t="s">
        <v>37</v>
      </c>
      <c r="Z79" s="11"/>
      <c r="AA79" s="9"/>
      <c r="AB79" s="11"/>
      <c r="AC79" s="11"/>
      <c r="AD79" s="18" t="s">
        <v>38</v>
      </c>
    </row>
    <row r="80" s="42" customFormat="1" ht="25" customHeight="1" spans="1:30">
      <c r="A80" s="8">
        <v>45778</v>
      </c>
      <c r="B80" s="9">
        <v>63</v>
      </c>
      <c r="C80" s="9" t="s">
        <v>128</v>
      </c>
      <c r="D80" s="9"/>
      <c r="E80" s="9">
        <v>1</v>
      </c>
      <c r="F80" s="9"/>
      <c r="G80" s="9" t="s">
        <v>61</v>
      </c>
      <c r="H80" s="9"/>
      <c r="I80" s="9"/>
      <c r="J80" s="9">
        <f>1817.2-770</f>
        <v>1047.2</v>
      </c>
      <c r="K80" s="9">
        <v>770</v>
      </c>
      <c r="L80" s="9"/>
      <c r="M80" s="9"/>
      <c r="N80" s="9"/>
      <c r="O80" s="9"/>
      <c r="P80" s="9"/>
      <c r="Q80" s="9"/>
      <c r="R80" s="9">
        <v>42</v>
      </c>
      <c r="S80" s="9"/>
      <c r="T80" s="9"/>
      <c r="U80" s="9"/>
      <c r="V80" s="9"/>
      <c r="W80" s="9"/>
      <c r="X80" s="10">
        <f t="shared" si="2"/>
        <v>1859.2</v>
      </c>
      <c r="Y80" s="9" t="s">
        <v>37</v>
      </c>
      <c r="Z80" s="11"/>
      <c r="AA80" s="9"/>
      <c r="AB80" s="11"/>
      <c r="AC80" s="11"/>
      <c r="AD80" s="18" t="s">
        <v>38</v>
      </c>
    </row>
    <row r="81" s="42" customFormat="1" ht="25" customHeight="1" spans="1:30">
      <c r="A81" s="8">
        <v>45778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>
        <f t="shared" ref="X81:X105" si="3">SUM(J81:W81)</f>
        <v>0</v>
      </c>
      <c r="Y81" s="9" t="s">
        <v>37</v>
      </c>
      <c r="Z81" s="11"/>
      <c r="AA81" s="9"/>
      <c r="AB81" s="11"/>
      <c r="AC81" s="11"/>
      <c r="AD81" s="18" t="s">
        <v>38</v>
      </c>
    </row>
    <row r="82" s="42" customFormat="1" ht="25" customHeight="1" spans="1:30">
      <c r="A82" s="8">
        <v>45778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>
        <f t="shared" si="3"/>
        <v>0</v>
      </c>
      <c r="Y82" s="9" t="s">
        <v>37</v>
      </c>
      <c r="Z82" s="11"/>
      <c r="AA82" s="9"/>
      <c r="AB82" s="11"/>
      <c r="AC82" s="11"/>
      <c r="AD82" s="18" t="s">
        <v>38</v>
      </c>
    </row>
    <row r="83" s="42" customFormat="1" ht="25" customHeight="1" spans="1:30">
      <c r="A83" s="8">
        <v>45778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>
        <f t="shared" si="3"/>
        <v>0</v>
      </c>
      <c r="Y83" s="9" t="s">
        <v>37</v>
      </c>
      <c r="Z83" s="11"/>
      <c r="AA83" s="9"/>
      <c r="AB83" s="11"/>
      <c r="AC83" s="11"/>
      <c r="AD83" s="18" t="s">
        <v>38</v>
      </c>
    </row>
    <row r="84" s="42" customFormat="1" ht="25" customHeight="1" spans="1:30">
      <c r="A84" s="8">
        <v>45778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>
        <f t="shared" si="3"/>
        <v>0</v>
      </c>
      <c r="Y84" s="9" t="s">
        <v>37</v>
      </c>
      <c r="Z84" s="11"/>
      <c r="AA84" s="9"/>
      <c r="AB84" s="11"/>
      <c r="AC84" s="11"/>
      <c r="AD84" s="18" t="s">
        <v>38</v>
      </c>
    </row>
    <row r="85" s="42" customFormat="1" ht="25" customHeight="1" spans="1:30">
      <c r="A85" s="8">
        <v>45778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>
        <f t="shared" si="3"/>
        <v>0</v>
      </c>
      <c r="Y85" s="9" t="s">
        <v>37</v>
      </c>
      <c r="Z85" s="11"/>
      <c r="AA85" s="9"/>
      <c r="AB85" s="11"/>
      <c r="AC85" s="11"/>
      <c r="AD85" s="18" t="s">
        <v>38</v>
      </c>
    </row>
    <row r="86" s="42" customFormat="1" ht="25" customHeight="1" spans="1:30">
      <c r="A86" s="8">
        <v>45778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>
        <f t="shared" si="3"/>
        <v>0</v>
      </c>
      <c r="Y86" s="9" t="s">
        <v>37</v>
      </c>
      <c r="Z86" s="11"/>
      <c r="AA86" s="9"/>
      <c r="AB86" s="11"/>
      <c r="AC86" s="11"/>
      <c r="AD86" s="18" t="s">
        <v>38</v>
      </c>
    </row>
    <row r="87" s="42" customFormat="1" ht="25" customHeight="1" spans="1:30">
      <c r="A87" s="8">
        <v>45778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>
        <f t="shared" si="3"/>
        <v>0</v>
      </c>
      <c r="Y87" s="9" t="s">
        <v>37</v>
      </c>
      <c r="Z87" s="11"/>
      <c r="AA87" s="9"/>
      <c r="AB87" s="11"/>
      <c r="AC87" s="11"/>
      <c r="AD87" s="18" t="s">
        <v>38</v>
      </c>
    </row>
    <row r="88" s="42" customFormat="1" ht="25" customHeight="1" spans="1:30">
      <c r="A88" s="8">
        <v>45778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>
        <f t="shared" si="3"/>
        <v>0</v>
      </c>
      <c r="Y88" s="9" t="s">
        <v>37</v>
      </c>
      <c r="Z88" s="11"/>
      <c r="AA88" s="9"/>
      <c r="AB88" s="11"/>
      <c r="AC88" s="11"/>
      <c r="AD88" s="18" t="s">
        <v>38</v>
      </c>
    </row>
    <row r="89" s="42" customFormat="1" ht="25" customHeight="1" spans="1:30">
      <c r="A89" s="8">
        <v>45778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>
        <f t="shared" si="3"/>
        <v>0</v>
      </c>
      <c r="Y89" s="9" t="s">
        <v>37</v>
      </c>
      <c r="Z89" s="11"/>
      <c r="AA89" s="9"/>
      <c r="AB89" s="11"/>
      <c r="AC89" s="11"/>
      <c r="AD89" s="18" t="s">
        <v>38</v>
      </c>
    </row>
    <row r="90" s="42" customFormat="1" ht="25" customHeight="1" spans="1:30">
      <c r="A90" s="8">
        <v>45778</v>
      </c>
      <c r="B90" s="9"/>
      <c r="C90" s="9"/>
      <c r="D90" s="9"/>
      <c r="E90" s="9"/>
      <c r="F90" s="9"/>
      <c r="G90" s="9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9"/>
      <c r="X90" s="10">
        <f t="shared" si="3"/>
        <v>0</v>
      </c>
      <c r="Y90" s="9" t="s">
        <v>37</v>
      </c>
      <c r="Z90" s="11"/>
      <c r="AA90" s="9"/>
      <c r="AB90" s="11"/>
      <c r="AC90" s="11"/>
      <c r="AD90" s="18" t="s">
        <v>38</v>
      </c>
    </row>
    <row r="91" s="44" customFormat="1" ht="25" customHeight="1" spans="1:30">
      <c r="A91" s="8">
        <v>45778</v>
      </c>
      <c r="B91" s="9"/>
      <c r="C91" s="18"/>
      <c r="D91" s="10">
        <f>SUBTOTAL(9,D4:D90)</f>
        <v>1</v>
      </c>
      <c r="E91" s="10">
        <f>SUBTOTAL(9,E4:E90)</f>
        <v>29</v>
      </c>
      <c r="F91" s="78">
        <f>SUBTOTAL(9,F4:F90)</f>
        <v>33</v>
      </c>
      <c r="G91" s="18"/>
      <c r="H91" s="9"/>
      <c r="I91" s="18"/>
      <c r="J91" s="10">
        <f t="shared" ref="J91:X91" si="4">SUBTOTAL(9,J4:J90)</f>
        <v>2896.5</v>
      </c>
      <c r="K91" s="10">
        <f t="shared" si="4"/>
        <v>1358</v>
      </c>
      <c r="L91" s="10">
        <f t="shared" si="4"/>
        <v>16120.9</v>
      </c>
      <c r="M91" s="10">
        <f t="shared" si="4"/>
        <v>1066</v>
      </c>
      <c r="N91" s="10">
        <f t="shared" si="4"/>
        <v>1148</v>
      </c>
      <c r="O91" s="10">
        <f t="shared" si="4"/>
        <v>2512</v>
      </c>
      <c r="P91" s="10">
        <f t="shared" si="4"/>
        <v>2370</v>
      </c>
      <c r="Q91" s="10">
        <f t="shared" si="4"/>
        <v>40</v>
      </c>
      <c r="R91" s="10">
        <f t="shared" si="4"/>
        <v>1771</v>
      </c>
      <c r="S91" s="10">
        <f t="shared" si="4"/>
        <v>0</v>
      </c>
      <c r="T91" s="10">
        <f t="shared" si="4"/>
        <v>321</v>
      </c>
      <c r="U91" s="10">
        <f t="shared" si="4"/>
        <v>3</v>
      </c>
      <c r="V91" s="10">
        <f t="shared" si="4"/>
        <v>20</v>
      </c>
      <c r="W91" s="10">
        <f t="shared" si="4"/>
        <v>14760</v>
      </c>
      <c r="X91" s="10">
        <f t="shared" si="4"/>
        <v>44386.4</v>
      </c>
      <c r="Y91" s="9" t="s">
        <v>37</v>
      </c>
      <c r="Z91" s="10">
        <f>SUBTOTAL(9,Z4:Z90)</f>
        <v>0</v>
      </c>
      <c r="AA91" s="10">
        <f>SUBTOTAL(9,AA4:AA90)</f>
        <v>16</v>
      </c>
      <c r="AB91" s="18"/>
      <c r="AC91" s="18"/>
      <c r="AD91" s="18" t="s">
        <v>38</v>
      </c>
    </row>
  </sheetData>
  <autoFilter xmlns:etc="http://www.wps.cn/officeDocument/2017/etCustomData" ref="A3:AD90" etc:filterBottomFollowUsedRange="0">
    <extLst/>
  </autoFilter>
  <mergeCells count="55">
    <mergeCell ref="A1:AD1"/>
    <mergeCell ref="J2:K2"/>
    <mergeCell ref="L2:M2"/>
    <mergeCell ref="N2:O2"/>
    <mergeCell ref="P2:Q2"/>
    <mergeCell ref="R2:U2"/>
    <mergeCell ref="A2:A3"/>
    <mergeCell ref="B2:B3"/>
    <mergeCell ref="B4:B5"/>
    <mergeCell ref="B7:B8"/>
    <mergeCell ref="B10:B11"/>
    <mergeCell ref="B12:B13"/>
    <mergeCell ref="B15:B16"/>
    <mergeCell ref="B19:B20"/>
    <mergeCell ref="B21:B24"/>
    <mergeCell ref="B33:B34"/>
    <mergeCell ref="B49:B50"/>
    <mergeCell ref="B52:B53"/>
    <mergeCell ref="B62:B63"/>
    <mergeCell ref="C2:C3"/>
    <mergeCell ref="C4:C5"/>
    <mergeCell ref="C7:C8"/>
    <mergeCell ref="C10:C11"/>
    <mergeCell ref="C12:C13"/>
    <mergeCell ref="C15:C16"/>
    <mergeCell ref="C19:C20"/>
    <mergeCell ref="C21:C24"/>
    <mergeCell ref="C33:C34"/>
    <mergeCell ref="C49:C50"/>
    <mergeCell ref="C52:C53"/>
    <mergeCell ref="C62:C63"/>
    <mergeCell ref="D2:D3"/>
    <mergeCell ref="D21:D23"/>
    <mergeCell ref="E2:E3"/>
    <mergeCell ref="E4:E5"/>
    <mergeCell ref="E7:E8"/>
    <mergeCell ref="E15:E16"/>
    <mergeCell ref="E62:E63"/>
    <mergeCell ref="F2:F3"/>
    <mergeCell ref="F33:F34"/>
    <mergeCell ref="F49:F50"/>
    <mergeCell ref="G2:G3"/>
    <mergeCell ref="H2:H3"/>
    <mergeCell ref="H21:H23"/>
    <mergeCell ref="I2:I3"/>
    <mergeCell ref="I21:I23"/>
    <mergeCell ref="V2:V3"/>
    <mergeCell ref="W2:W3"/>
    <mergeCell ref="X2:X3"/>
    <mergeCell ref="Y2:Y3"/>
    <mergeCell ref="Z2:Z3"/>
    <mergeCell ref="AA2:AA3"/>
    <mergeCell ref="AB2:AB3"/>
    <mergeCell ref="AC2:AC3"/>
    <mergeCell ref="AD2:AD3"/>
  </mergeCell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0"/>
  <sheetViews>
    <sheetView tabSelected="1" workbookViewId="0">
      <pane ySplit="3" topLeftCell="A4" activePane="bottomLeft" state="frozen"/>
      <selection/>
      <selection pane="bottomLeft" activeCell="M11" sqref="M11"/>
    </sheetView>
  </sheetViews>
  <sheetFormatPr defaultColWidth="9" defaultRowHeight="13.5"/>
  <cols>
    <col min="1" max="1" width="8.60833333333333" style="1" customWidth="1"/>
    <col min="2" max="2" width="5.68333333333333" style="1" customWidth="1"/>
    <col min="3" max="3" width="16.2416666666667" style="1" customWidth="1"/>
    <col min="4" max="6" width="7" style="1" customWidth="1"/>
    <col min="7" max="7" width="8.28333333333333" style="1" customWidth="1"/>
    <col min="8" max="8" width="7" style="45" customWidth="1"/>
    <col min="9" max="9" width="7" style="1" customWidth="1"/>
    <col min="10" max="22" width="7.425" style="1" customWidth="1"/>
    <col min="23" max="23" width="8.025" style="1" customWidth="1"/>
    <col min="24" max="24" width="12.5" style="1" customWidth="1"/>
    <col min="25" max="25" width="9.54166666666667" style="1" customWidth="1"/>
    <col min="26" max="26" width="5.90833333333333" style="1" customWidth="1"/>
    <col min="27" max="27" width="7.21666666666667" style="1" customWidth="1"/>
    <col min="28" max="28" width="18.8666666666667" style="1" customWidth="1"/>
    <col min="29" max="29" width="9.99166666666667" style="1" customWidth="1"/>
    <col min="30" max="30" width="8.89166666666667" style="1" customWidth="1"/>
    <col min="31" max="16384" width="9" style="1"/>
  </cols>
  <sheetData>
    <row r="1" s="42" customFormat="1" ht="42" customHeight="1" spans="1:30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70"/>
    </row>
    <row r="2" s="42" customFormat="1" ht="37" customHeight="1" spans="1:30">
      <c r="A2" s="48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48" t="s">
        <v>6</v>
      </c>
      <c r="G2" s="6" t="s">
        <v>7</v>
      </c>
      <c r="H2" s="49" t="s">
        <v>8</v>
      </c>
      <c r="I2" s="6" t="s">
        <v>9</v>
      </c>
      <c r="J2" s="58" t="s">
        <v>10</v>
      </c>
      <c r="K2" s="59"/>
      <c r="L2" s="60" t="s">
        <v>11</v>
      </c>
      <c r="M2" s="60"/>
      <c r="N2" s="61" t="s">
        <v>12</v>
      </c>
      <c r="O2" s="61"/>
      <c r="P2" s="62" t="s">
        <v>13</v>
      </c>
      <c r="Q2" s="62"/>
      <c r="R2" s="60" t="s">
        <v>14</v>
      </c>
      <c r="S2" s="60"/>
      <c r="T2" s="60"/>
      <c r="U2" s="60"/>
      <c r="V2" s="66" t="s">
        <v>15</v>
      </c>
      <c r="W2" s="67" t="s">
        <v>16</v>
      </c>
      <c r="X2" s="62" t="s">
        <v>17</v>
      </c>
      <c r="Y2" s="71" t="s">
        <v>18</v>
      </c>
      <c r="Z2" s="72" t="s">
        <v>19</v>
      </c>
      <c r="AA2" s="64" t="s">
        <v>20</v>
      </c>
      <c r="AB2" s="73" t="s">
        <v>21</v>
      </c>
      <c r="AC2" s="73" t="s">
        <v>22</v>
      </c>
      <c r="AD2" s="74" t="s">
        <v>23</v>
      </c>
    </row>
    <row r="3" s="43" customFormat="1" ht="37" customHeight="1" spans="1:30">
      <c r="A3" s="7"/>
      <c r="B3" s="50"/>
      <c r="C3" s="50"/>
      <c r="D3" s="50"/>
      <c r="E3" s="50"/>
      <c r="F3" s="7"/>
      <c r="G3" s="50"/>
      <c r="H3" s="49"/>
      <c r="I3" s="50"/>
      <c r="J3" s="63" t="s">
        <v>24</v>
      </c>
      <c r="K3" s="63" t="s">
        <v>25</v>
      </c>
      <c r="L3" s="64" t="s">
        <v>11</v>
      </c>
      <c r="M3" s="64" t="s">
        <v>26</v>
      </c>
      <c r="N3" s="65" t="s">
        <v>27</v>
      </c>
      <c r="O3" s="65" t="s">
        <v>28</v>
      </c>
      <c r="P3" s="63" t="s">
        <v>29</v>
      </c>
      <c r="Q3" s="63" t="s">
        <v>30</v>
      </c>
      <c r="R3" s="64" t="s">
        <v>31</v>
      </c>
      <c r="S3" s="64" t="s">
        <v>32</v>
      </c>
      <c r="T3" s="64" t="s">
        <v>33</v>
      </c>
      <c r="U3" s="64" t="s">
        <v>34</v>
      </c>
      <c r="V3" s="68"/>
      <c r="W3" s="69"/>
      <c r="X3" s="63"/>
      <c r="Y3" s="71"/>
      <c r="Z3" s="72"/>
      <c r="AA3" s="64"/>
      <c r="AB3" s="73"/>
      <c r="AC3" s="73"/>
      <c r="AD3" s="75"/>
    </row>
    <row r="4" s="42" customFormat="1" ht="25" customHeight="1" spans="1:30">
      <c r="A4" s="8">
        <v>45779</v>
      </c>
      <c r="B4" s="9">
        <v>1</v>
      </c>
      <c r="C4" s="9" t="s">
        <v>129</v>
      </c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>
        <v>120</v>
      </c>
      <c r="P4" s="9">
        <v>140</v>
      </c>
      <c r="Q4" s="9"/>
      <c r="R4" s="9">
        <v>7</v>
      </c>
      <c r="S4" s="9"/>
      <c r="T4" s="9"/>
      <c r="U4" s="9"/>
      <c r="V4" s="9"/>
      <c r="W4" s="9"/>
      <c r="X4" s="10">
        <f t="shared" ref="X4:X29" si="0">SUM(J4:W4)</f>
        <v>267</v>
      </c>
      <c r="Y4" s="9" t="s">
        <v>130</v>
      </c>
      <c r="Z4" s="11"/>
      <c r="AA4" s="9"/>
      <c r="AB4" s="11"/>
      <c r="AC4" s="11"/>
      <c r="AD4" s="18" t="s">
        <v>131</v>
      </c>
    </row>
    <row r="5" s="42" customFormat="1" ht="25" customHeight="1" spans="1:30">
      <c r="A5" s="8">
        <v>45779</v>
      </c>
      <c r="B5" s="9">
        <v>2</v>
      </c>
      <c r="C5" s="9" t="s">
        <v>132</v>
      </c>
      <c r="D5" s="9"/>
      <c r="E5" s="9"/>
      <c r="F5" s="9">
        <v>1</v>
      </c>
      <c r="G5" s="9"/>
      <c r="H5" s="9"/>
      <c r="I5" s="9"/>
      <c r="J5" s="9"/>
      <c r="K5" s="9"/>
      <c r="L5" s="9"/>
      <c r="M5" s="9"/>
      <c r="N5" s="9">
        <v>121</v>
      </c>
      <c r="O5" s="9"/>
      <c r="P5" s="9"/>
      <c r="Q5" s="9"/>
      <c r="R5" s="9">
        <v>7</v>
      </c>
      <c r="S5" s="9"/>
      <c r="T5" s="9"/>
      <c r="U5" s="9"/>
      <c r="V5" s="9"/>
      <c r="W5" s="9"/>
      <c r="X5" s="10">
        <f t="shared" si="0"/>
        <v>128</v>
      </c>
      <c r="Y5" s="9" t="s">
        <v>130</v>
      </c>
      <c r="Z5" s="11"/>
      <c r="AA5" s="9"/>
      <c r="AB5" s="11"/>
      <c r="AC5" s="11"/>
      <c r="AD5" s="18" t="s">
        <v>131</v>
      </c>
    </row>
    <row r="6" s="42" customFormat="1" ht="25" customHeight="1" spans="1:30">
      <c r="A6" s="8">
        <v>45779</v>
      </c>
      <c r="B6" s="9">
        <v>3</v>
      </c>
      <c r="C6" s="9" t="s">
        <v>133</v>
      </c>
      <c r="D6" s="9"/>
      <c r="E6" s="9"/>
      <c r="F6" s="9">
        <v>1</v>
      </c>
      <c r="G6" s="9"/>
      <c r="H6" s="9"/>
      <c r="I6" s="9"/>
      <c r="J6" s="9"/>
      <c r="K6" s="9"/>
      <c r="L6" s="9"/>
      <c r="M6" s="9"/>
      <c r="N6" s="9">
        <v>121</v>
      </c>
      <c r="O6" s="9">
        <f>120*0.8</f>
        <v>96</v>
      </c>
      <c r="P6" s="9"/>
      <c r="Q6" s="9"/>
      <c r="R6" s="9">
        <v>12</v>
      </c>
      <c r="S6" s="9"/>
      <c r="T6" s="9"/>
      <c r="U6" s="9"/>
      <c r="V6" s="9"/>
      <c r="W6" s="9"/>
      <c r="X6" s="10">
        <f t="shared" si="0"/>
        <v>229</v>
      </c>
      <c r="Y6" s="9" t="s">
        <v>130</v>
      </c>
      <c r="Z6" s="11"/>
      <c r="AA6" s="9"/>
      <c r="AB6" s="11" t="s">
        <v>100</v>
      </c>
      <c r="AC6" s="11"/>
      <c r="AD6" s="18" t="s">
        <v>131</v>
      </c>
    </row>
    <row r="7" s="42" customFormat="1" ht="25" customHeight="1" spans="1:30">
      <c r="A7" s="8">
        <v>45779</v>
      </c>
      <c r="B7" s="9"/>
      <c r="C7" s="9"/>
      <c r="D7" s="51" t="s">
        <v>134</v>
      </c>
      <c r="E7" s="52"/>
      <c r="F7" s="53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>
        <f t="shared" si="0"/>
        <v>0</v>
      </c>
      <c r="Y7" s="9" t="s">
        <v>37</v>
      </c>
      <c r="Z7" s="11"/>
      <c r="AA7" s="9"/>
      <c r="AB7" s="11"/>
      <c r="AC7" s="11"/>
      <c r="AD7" s="18" t="s">
        <v>131</v>
      </c>
    </row>
    <row r="8" s="42" customFormat="1" ht="25" customHeight="1" spans="1:30">
      <c r="A8" s="8">
        <v>45779</v>
      </c>
      <c r="B8" s="9">
        <v>4</v>
      </c>
      <c r="C8" s="9" t="s">
        <v>123</v>
      </c>
      <c r="D8" s="9"/>
      <c r="E8" s="9">
        <v>1</v>
      </c>
      <c r="F8" s="9"/>
      <c r="G8" s="9" t="s">
        <v>36</v>
      </c>
      <c r="H8" s="9"/>
      <c r="I8" s="9"/>
      <c r="J8" s="9"/>
      <c r="K8" s="9"/>
      <c r="L8" s="9"/>
      <c r="M8" s="9"/>
      <c r="N8" s="9">
        <v>242</v>
      </c>
      <c r="O8" s="9">
        <f>657-242</f>
        <v>415</v>
      </c>
      <c r="P8" s="9">
        <v>200</v>
      </c>
      <c r="Q8" s="9"/>
      <c r="R8" s="9">
        <v>18</v>
      </c>
      <c r="S8" s="9"/>
      <c r="T8" s="9"/>
      <c r="U8" s="9"/>
      <c r="V8" s="9"/>
      <c r="W8" s="9"/>
      <c r="X8" s="10">
        <f t="shared" si="0"/>
        <v>875</v>
      </c>
      <c r="Y8" s="9" t="s">
        <v>37</v>
      </c>
      <c r="Z8" s="11"/>
      <c r="AA8" s="9"/>
      <c r="AB8" s="11"/>
      <c r="AC8" s="11"/>
      <c r="AD8" s="18" t="s">
        <v>131</v>
      </c>
    </row>
    <row r="9" s="42" customFormat="1" ht="25" customHeight="1" spans="1:30">
      <c r="A9" s="8">
        <v>45779</v>
      </c>
      <c r="B9" s="9">
        <v>5</v>
      </c>
      <c r="C9" s="9" t="s">
        <v>92</v>
      </c>
      <c r="D9" s="9"/>
      <c r="E9" s="9">
        <v>1</v>
      </c>
      <c r="F9" s="9"/>
      <c r="G9" s="9" t="s">
        <v>61</v>
      </c>
      <c r="H9" s="9"/>
      <c r="I9" s="9"/>
      <c r="J9" s="9">
        <v>234.6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>
        <f t="shared" si="0"/>
        <v>234.6</v>
      </c>
      <c r="Y9" s="9" t="s">
        <v>37</v>
      </c>
      <c r="Z9" s="11"/>
      <c r="AA9" s="9"/>
      <c r="AB9" s="11"/>
      <c r="AC9" s="11"/>
      <c r="AD9" s="18" t="s">
        <v>131</v>
      </c>
    </row>
    <row r="10" s="42" customFormat="1" ht="25" customHeight="1" spans="1:30">
      <c r="A10" s="8">
        <v>45779</v>
      </c>
      <c r="B10" s="9">
        <v>6</v>
      </c>
      <c r="C10" s="9" t="s">
        <v>135</v>
      </c>
      <c r="D10" s="9"/>
      <c r="E10" s="9">
        <v>1</v>
      </c>
      <c r="F10" s="9"/>
      <c r="G10" s="9" t="s">
        <v>51</v>
      </c>
      <c r="H10" s="9"/>
      <c r="I10" s="9"/>
      <c r="J10" s="9"/>
      <c r="K10" s="9"/>
      <c r="L10" s="9"/>
      <c r="M10" s="9"/>
      <c r="N10" s="9"/>
      <c r="O10" s="9">
        <v>160</v>
      </c>
      <c r="P10" s="9"/>
      <c r="Q10" s="9"/>
      <c r="R10" s="9">
        <v>7</v>
      </c>
      <c r="S10" s="9"/>
      <c r="T10" s="9"/>
      <c r="U10" s="9"/>
      <c r="V10" s="9"/>
      <c r="W10" s="9"/>
      <c r="X10" s="10">
        <f t="shared" si="0"/>
        <v>167</v>
      </c>
      <c r="Y10" s="9" t="s">
        <v>37</v>
      </c>
      <c r="Z10" s="11"/>
      <c r="AA10" s="9"/>
      <c r="AB10" s="11"/>
      <c r="AC10" s="11"/>
      <c r="AD10" s="18" t="s">
        <v>131</v>
      </c>
    </row>
    <row r="11" s="42" customFormat="1" ht="25" customHeight="1" spans="1:30">
      <c r="A11" s="8">
        <v>45779</v>
      </c>
      <c r="B11" s="9">
        <v>7</v>
      </c>
      <c r="C11" s="9" t="s">
        <v>136</v>
      </c>
      <c r="D11" s="9">
        <v>1</v>
      </c>
      <c r="E11" s="9"/>
      <c r="F11" s="9"/>
      <c r="G11" s="9" t="s">
        <v>36</v>
      </c>
      <c r="H11" s="9"/>
      <c r="I11" s="9"/>
      <c r="J11" s="9"/>
      <c r="K11" s="9"/>
      <c r="L11" s="9">
        <v>451</v>
      </c>
      <c r="M11" s="9"/>
      <c r="N11" s="9"/>
      <c r="O11" s="9">
        <v>60</v>
      </c>
      <c r="P11" s="9"/>
      <c r="Q11" s="9"/>
      <c r="R11" s="9">
        <v>12</v>
      </c>
      <c r="S11" s="9"/>
      <c r="T11" s="9"/>
      <c r="U11" s="9"/>
      <c r="V11" s="9"/>
      <c r="W11" s="9"/>
      <c r="X11" s="10">
        <f t="shared" si="0"/>
        <v>523</v>
      </c>
      <c r="Y11" s="9" t="s">
        <v>37</v>
      </c>
      <c r="Z11" s="11"/>
      <c r="AA11" s="9"/>
      <c r="AB11" s="11" t="s">
        <v>137</v>
      </c>
      <c r="AC11" s="11"/>
      <c r="AD11" s="18" t="s">
        <v>131</v>
      </c>
    </row>
    <row r="12" s="42" customFormat="1" ht="25" customHeight="1" spans="1:30">
      <c r="A12" s="8">
        <v>45779</v>
      </c>
      <c r="B12" s="9">
        <v>8</v>
      </c>
      <c r="C12" s="9" t="s">
        <v>138</v>
      </c>
      <c r="D12" s="9"/>
      <c r="E12" s="9"/>
      <c r="F12" s="9">
        <v>1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>
        <v>25</v>
      </c>
      <c r="T12" s="9"/>
      <c r="U12" s="9"/>
      <c r="V12" s="9"/>
      <c r="W12" s="9"/>
      <c r="X12" s="10">
        <f t="shared" si="0"/>
        <v>25</v>
      </c>
      <c r="Y12" s="9" t="s">
        <v>37</v>
      </c>
      <c r="Z12" s="11"/>
      <c r="AA12" s="9"/>
      <c r="AB12" s="11"/>
      <c r="AC12" s="11"/>
      <c r="AD12" s="18" t="s">
        <v>131</v>
      </c>
    </row>
    <row r="13" s="42" customFormat="1" ht="25" customHeight="1" spans="1:30">
      <c r="A13" s="8">
        <v>45779</v>
      </c>
      <c r="B13" s="9">
        <v>9</v>
      </c>
      <c r="C13" s="9" t="s">
        <v>77</v>
      </c>
      <c r="D13" s="9"/>
      <c r="E13" s="9"/>
      <c r="F13" s="9">
        <v>1</v>
      </c>
      <c r="G13" s="9"/>
      <c r="H13" s="9"/>
      <c r="I13" s="9"/>
      <c r="J13" s="9"/>
      <c r="K13" s="9"/>
      <c r="L13" s="9">
        <v>41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>
        <f t="shared" si="0"/>
        <v>41</v>
      </c>
      <c r="Y13" s="9" t="s">
        <v>37</v>
      </c>
      <c r="Z13" s="11"/>
      <c r="AA13" s="9"/>
      <c r="AB13" s="11" t="s">
        <v>78</v>
      </c>
      <c r="AC13" s="11"/>
      <c r="AD13" s="18" t="s">
        <v>131</v>
      </c>
    </row>
    <row r="14" s="42" customFormat="1" ht="25" customHeight="1" spans="1:30">
      <c r="A14" s="8">
        <v>45779</v>
      </c>
      <c r="B14" s="54">
        <v>10</v>
      </c>
      <c r="C14" s="54" t="s">
        <v>139</v>
      </c>
      <c r="D14" s="9"/>
      <c r="E14" s="9">
        <v>1</v>
      </c>
      <c r="F14" s="9"/>
      <c r="G14" s="9" t="s">
        <v>36</v>
      </c>
      <c r="H14" s="9"/>
      <c r="I14" s="9"/>
      <c r="J14" s="9"/>
      <c r="K14" s="9"/>
      <c r="L14" s="9">
        <v>113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>
        <f t="shared" si="0"/>
        <v>113</v>
      </c>
      <c r="Y14" s="9" t="s">
        <v>37</v>
      </c>
      <c r="Z14" s="11"/>
      <c r="AA14" s="9"/>
      <c r="AB14" s="11"/>
      <c r="AC14" s="11"/>
      <c r="AD14" s="18" t="s">
        <v>131</v>
      </c>
    </row>
    <row r="15" s="42" customFormat="1" ht="25" customHeight="1" spans="1:30">
      <c r="A15" s="8">
        <v>45779</v>
      </c>
      <c r="B15" s="55"/>
      <c r="C15" s="55"/>
      <c r="D15" s="9"/>
      <c r="E15" s="56" t="s">
        <v>47</v>
      </c>
      <c r="F15" s="9"/>
      <c r="G15" s="9" t="s">
        <v>44</v>
      </c>
      <c r="H15" s="9"/>
      <c r="I15" s="9"/>
      <c r="J15" s="9"/>
      <c r="K15" s="9"/>
      <c r="L15" s="9">
        <v>-33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>
        <f t="shared" si="0"/>
        <v>-33</v>
      </c>
      <c r="Y15" s="9" t="s">
        <v>37</v>
      </c>
      <c r="Z15" s="11"/>
      <c r="AA15" s="9"/>
      <c r="AB15" s="11" t="s">
        <v>140</v>
      </c>
      <c r="AC15" s="11"/>
      <c r="AD15" s="18" t="s">
        <v>131</v>
      </c>
    </row>
    <row r="16" s="42" customFormat="1" ht="25" customHeight="1" spans="1:30">
      <c r="A16" s="8">
        <v>45779</v>
      </c>
      <c r="B16" s="57"/>
      <c r="C16" s="57"/>
      <c r="D16" s="9"/>
      <c r="E16" s="56" t="s">
        <v>141</v>
      </c>
      <c r="F16" s="9"/>
      <c r="G16" s="9" t="s">
        <v>36</v>
      </c>
      <c r="H16" s="9"/>
      <c r="I16" s="9"/>
      <c r="J16" s="9"/>
      <c r="K16" s="9"/>
      <c r="L16" s="9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>
        <f t="shared" si="0"/>
        <v>22</v>
      </c>
      <c r="Y16" s="9" t="s">
        <v>37</v>
      </c>
      <c r="Z16" s="11"/>
      <c r="AA16" s="9"/>
      <c r="AB16" s="11" t="s">
        <v>142</v>
      </c>
      <c r="AC16" s="11"/>
      <c r="AD16" s="18" t="s">
        <v>131</v>
      </c>
    </row>
    <row r="17" s="42" customFormat="1" ht="25" customHeight="1" spans="1:30">
      <c r="A17" s="8">
        <v>45779</v>
      </c>
      <c r="B17" s="9">
        <v>11</v>
      </c>
      <c r="C17" s="9" t="s">
        <v>35</v>
      </c>
      <c r="D17" s="9"/>
      <c r="E17" s="9">
        <v>1</v>
      </c>
      <c r="F17" s="9"/>
      <c r="G17" s="9" t="s">
        <v>36</v>
      </c>
      <c r="H17" s="9"/>
      <c r="I17" s="9"/>
      <c r="J17" s="9"/>
      <c r="K17" s="9"/>
      <c r="L17" s="9">
        <v>55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>
        <f t="shared" si="0"/>
        <v>55</v>
      </c>
      <c r="Y17" s="9" t="s">
        <v>37</v>
      </c>
      <c r="Z17" s="11"/>
      <c r="AA17" s="9"/>
      <c r="AB17" s="11"/>
      <c r="AC17" s="11"/>
      <c r="AD17" s="18" t="s">
        <v>131</v>
      </c>
    </row>
    <row r="18" s="42" customFormat="1" ht="25" customHeight="1" spans="1:30">
      <c r="A18" s="8">
        <v>45779</v>
      </c>
      <c r="B18" s="9">
        <v>12</v>
      </c>
      <c r="C18" s="9" t="s">
        <v>143</v>
      </c>
      <c r="D18" s="9"/>
      <c r="E18" s="9">
        <v>1</v>
      </c>
      <c r="F18" s="9"/>
      <c r="G18" s="9" t="s">
        <v>36</v>
      </c>
      <c r="H18" s="9"/>
      <c r="I18" s="9"/>
      <c r="J18" s="9"/>
      <c r="K18" s="9"/>
      <c r="L18" s="9">
        <v>212.7</v>
      </c>
      <c r="M18" s="9"/>
      <c r="N18" s="9"/>
      <c r="O18" s="9"/>
      <c r="P18" s="9"/>
      <c r="Q18" s="9"/>
      <c r="R18" s="9">
        <f>135-45</f>
        <v>90</v>
      </c>
      <c r="S18" s="9"/>
      <c r="T18" s="9"/>
      <c r="U18" s="9"/>
      <c r="V18" s="9"/>
      <c r="W18" s="9"/>
      <c r="X18" s="10">
        <f t="shared" si="0"/>
        <v>302.7</v>
      </c>
      <c r="Y18" s="9" t="s">
        <v>37</v>
      </c>
      <c r="Z18" s="11"/>
      <c r="AA18" s="9"/>
      <c r="AB18" s="11"/>
      <c r="AC18" s="11"/>
      <c r="AD18" s="18" t="s">
        <v>131</v>
      </c>
    </row>
    <row r="19" s="42" customFormat="1" ht="25" customHeight="1" spans="1:30">
      <c r="A19" s="8">
        <v>45779</v>
      </c>
      <c r="B19" s="9">
        <v>13</v>
      </c>
      <c r="C19" s="9" t="s">
        <v>144</v>
      </c>
      <c r="D19" s="9"/>
      <c r="E19" s="9">
        <v>1</v>
      </c>
      <c r="F19" s="9"/>
      <c r="G19" s="9" t="s">
        <v>36</v>
      </c>
      <c r="H19" s="9"/>
      <c r="I19" s="9"/>
      <c r="J19" s="9"/>
      <c r="K19" s="9"/>
      <c r="L19" s="9">
        <v>248.1</v>
      </c>
      <c r="M19" s="9"/>
      <c r="N19" s="9"/>
      <c r="O19" s="9">
        <v>120</v>
      </c>
      <c r="P19" s="9"/>
      <c r="Q19" s="9"/>
      <c r="R19" s="9">
        <v>2</v>
      </c>
      <c r="S19" s="9"/>
      <c r="T19" s="9">
        <v>95</v>
      </c>
      <c r="U19" s="9"/>
      <c r="V19" s="9"/>
      <c r="W19" s="9"/>
      <c r="X19" s="10">
        <f t="shared" si="0"/>
        <v>465.1</v>
      </c>
      <c r="Y19" s="9" t="s">
        <v>37</v>
      </c>
      <c r="Z19" s="11"/>
      <c r="AA19" s="9"/>
      <c r="AB19" s="11"/>
      <c r="AC19" s="11"/>
      <c r="AD19" s="18" t="s">
        <v>131</v>
      </c>
    </row>
    <row r="20" s="42" customFormat="1" ht="25" customHeight="1" spans="1:30">
      <c r="A20" s="8">
        <v>45779</v>
      </c>
      <c r="B20" s="54">
        <v>14</v>
      </c>
      <c r="C20" s="54" t="s">
        <v>145</v>
      </c>
      <c r="D20" s="9"/>
      <c r="E20" s="9">
        <v>1</v>
      </c>
      <c r="F20" s="9"/>
      <c r="G20" s="9" t="s">
        <v>36</v>
      </c>
      <c r="H20" s="9"/>
      <c r="I20" s="9"/>
      <c r="J20" s="9"/>
      <c r="K20" s="9"/>
      <c r="L20" s="9">
        <v>160</v>
      </c>
      <c r="M20" s="9"/>
      <c r="N20" s="9"/>
      <c r="O20" s="9">
        <v>385</v>
      </c>
      <c r="P20" s="9"/>
      <c r="Q20" s="9"/>
      <c r="R20" s="9">
        <v>36</v>
      </c>
      <c r="S20" s="9"/>
      <c r="T20" s="9"/>
      <c r="U20" s="9"/>
      <c r="V20" s="9"/>
      <c r="W20" s="9"/>
      <c r="X20" s="10">
        <f t="shared" si="0"/>
        <v>581</v>
      </c>
      <c r="Y20" s="9" t="s">
        <v>37</v>
      </c>
      <c r="Z20" s="11"/>
      <c r="AA20" s="9"/>
      <c r="AB20" s="11"/>
      <c r="AC20" s="11"/>
      <c r="AD20" s="18" t="s">
        <v>131</v>
      </c>
    </row>
    <row r="21" s="42" customFormat="1" ht="25" customHeight="1" spans="1:30">
      <c r="A21" s="8">
        <v>45779</v>
      </c>
      <c r="B21" s="55"/>
      <c r="C21" s="55"/>
      <c r="D21" s="9"/>
      <c r="E21" s="56" t="s">
        <v>146</v>
      </c>
      <c r="F21" s="9"/>
      <c r="G21" s="9" t="s">
        <v>44</v>
      </c>
      <c r="H21" s="9"/>
      <c r="I21" s="9"/>
      <c r="J21" s="9"/>
      <c r="K21" s="9"/>
      <c r="L21" s="9"/>
      <c r="M21" s="9"/>
      <c r="N21" s="9">
        <v>-180</v>
      </c>
      <c r="O21" s="9"/>
      <c r="P21" s="9"/>
      <c r="Q21" s="9"/>
      <c r="R21" s="9"/>
      <c r="S21" s="9"/>
      <c r="T21" s="9"/>
      <c r="U21" s="9"/>
      <c r="V21" s="9"/>
      <c r="W21" s="9"/>
      <c r="X21" s="10">
        <f t="shared" si="0"/>
        <v>-180</v>
      </c>
      <c r="Y21" s="9" t="s">
        <v>37</v>
      </c>
      <c r="Z21" s="11"/>
      <c r="AA21" s="9"/>
      <c r="AB21" s="11" t="s">
        <v>147</v>
      </c>
      <c r="AC21" s="11"/>
      <c r="AD21" s="18" t="s">
        <v>131</v>
      </c>
    </row>
    <row r="22" s="42" customFormat="1" ht="25" customHeight="1" spans="1:30">
      <c r="A22" s="8">
        <v>45779</v>
      </c>
      <c r="B22" s="57"/>
      <c r="C22" s="57"/>
      <c r="D22" s="9"/>
      <c r="E22" s="56" t="s">
        <v>148</v>
      </c>
      <c r="F22" s="9"/>
      <c r="G22" s="9" t="s">
        <v>36</v>
      </c>
      <c r="H22" s="9"/>
      <c r="I22" s="9"/>
      <c r="J22" s="9"/>
      <c r="K22" s="9"/>
      <c r="L22" s="9"/>
      <c r="M22" s="9"/>
      <c r="N22" s="9">
        <v>121</v>
      </c>
      <c r="O22" s="9"/>
      <c r="P22" s="9"/>
      <c r="Q22" s="9"/>
      <c r="R22" s="9"/>
      <c r="S22" s="9"/>
      <c r="T22" s="9"/>
      <c r="U22" s="9"/>
      <c r="V22" s="9"/>
      <c r="W22" s="9"/>
      <c r="X22" s="10">
        <f t="shared" si="0"/>
        <v>121</v>
      </c>
      <c r="Y22" s="9" t="s">
        <v>37</v>
      </c>
      <c r="Z22" s="11"/>
      <c r="AA22" s="9"/>
      <c r="AB22" s="11" t="s">
        <v>149</v>
      </c>
      <c r="AC22" s="11"/>
      <c r="AD22" s="18" t="s">
        <v>131</v>
      </c>
    </row>
    <row r="23" s="42" customFormat="1" ht="25" customHeight="1" spans="1:30">
      <c r="A23" s="8">
        <v>45779</v>
      </c>
      <c r="B23" s="9">
        <v>15</v>
      </c>
      <c r="C23" s="9" t="s">
        <v>150</v>
      </c>
      <c r="D23" s="9"/>
      <c r="E23" s="9">
        <v>1</v>
      </c>
      <c r="F23" s="9"/>
      <c r="G23" s="9" t="s">
        <v>36</v>
      </c>
      <c r="H23" s="9"/>
      <c r="I23" s="9"/>
      <c r="J23" s="9"/>
      <c r="K23" s="9"/>
      <c r="L23" s="9"/>
      <c r="M23" s="9"/>
      <c r="N23" s="9"/>
      <c r="O23" s="9">
        <v>800</v>
      </c>
      <c r="P23" s="9">
        <v>360</v>
      </c>
      <c r="Q23" s="9"/>
      <c r="R23" s="9">
        <v>7</v>
      </c>
      <c r="S23" s="9"/>
      <c r="T23" s="9"/>
      <c r="U23" s="9"/>
      <c r="V23" s="9"/>
      <c r="W23" s="9"/>
      <c r="X23" s="10">
        <f t="shared" si="0"/>
        <v>1167</v>
      </c>
      <c r="Y23" s="9" t="s">
        <v>37</v>
      </c>
      <c r="Z23" s="11"/>
      <c r="AA23" s="9"/>
      <c r="AB23" s="11"/>
      <c r="AC23" s="11"/>
      <c r="AD23" s="18" t="s">
        <v>131</v>
      </c>
    </row>
    <row r="24" s="42" customFormat="1" ht="25" customHeight="1" spans="1:30">
      <c r="A24" s="8">
        <v>45779</v>
      </c>
      <c r="B24" s="54">
        <v>16</v>
      </c>
      <c r="C24" s="54" t="s">
        <v>104</v>
      </c>
      <c r="D24" s="9"/>
      <c r="E24" s="9"/>
      <c r="F24" s="54">
        <v>1</v>
      </c>
      <c r="G24" s="9"/>
      <c r="H24" s="9"/>
      <c r="I24" s="9"/>
      <c r="J24" s="9"/>
      <c r="K24" s="9"/>
      <c r="L24" s="9">
        <v>101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>
        <f t="shared" si="0"/>
        <v>101</v>
      </c>
      <c r="Y24" s="9" t="s">
        <v>37</v>
      </c>
      <c r="Z24" s="11"/>
      <c r="AA24" s="9"/>
      <c r="AB24" s="11"/>
      <c r="AC24" s="76" t="s">
        <v>78</v>
      </c>
      <c r="AD24" s="18" t="s">
        <v>131</v>
      </c>
    </row>
    <row r="25" s="42" customFormat="1" ht="25" customHeight="1" spans="1:30">
      <c r="A25" s="8">
        <v>45779</v>
      </c>
      <c r="B25" s="55"/>
      <c r="C25" s="55"/>
      <c r="D25" s="9"/>
      <c r="E25" s="9"/>
      <c r="F25" s="55"/>
      <c r="G25" s="9"/>
      <c r="H25" s="9"/>
      <c r="I25" s="9"/>
      <c r="J25" s="9"/>
      <c r="K25" s="9"/>
      <c r="L25" s="9">
        <v>223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>
        <f t="shared" si="0"/>
        <v>223</v>
      </c>
      <c r="Y25" s="9" t="s">
        <v>37</v>
      </c>
      <c r="Z25" s="11"/>
      <c r="AA25" s="9"/>
      <c r="AB25" s="11" t="s">
        <v>151</v>
      </c>
      <c r="AC25" s="77"/>
      <c r="AD25" s="18" t="s">
        <v>131</v>
      </c>
    </row>
    <row r="26" s="42" customFormat="1" ht="25" customHeight="1" spans="1:30">
      <c r="A26" s="8">
        <v>45779</v>
      </c>
      <c r="B26" s="55"/>
      <c r="C26" s="55"/>
      <c r="D26" s="9"/>
      <c r="E26" s="54"/>
      <c r="F26" s="55"/>
      <c r="G26" s="9"/>
      <c r="H26" s="9"/>
      <c r="I26" s="9"/>
      <c r="J26" s="9"/>
      <c r="K26" s="9"/>
      <c r="L26" s="9"/>
      <c r="M26" s="9"/>
      <c r="N26" s="9"/>
      <c r="O26" s="9">
        <v>180</v>
      </c>
      <c r="P26" s="9"/>
      <c r="Q26" s="9"/>
      <c r="R26" s="9">
        <v>7</v>
      </c>
      <c r="S26" s="9"/>
      <c r="T26" s="9"/>
      <c r="U26" s="9"/>
      <c r="V26" s="9"/>
      <c r="W26" s="9"/>
      <c r="X26" s="10">
        <f t="shared" si="0"/>
        <v>187</v>
      </c>
      <c r="Y26" s="9" t="s">
        <v>37</v>
      </c>
      <c r="Z26" s="11"/>
      <c r="AA26" s="9"/>
      <c r="AB26" s="11"/>
      <c r="AC26" s="11"/>
      <c r="AD26" s="18" t="s">
        <v>131</v>
      </c>
    </row>
    <row r="27" s="42" customFormat="1" ht="25" customHeight="1" spans="1:30">
      <c r="A27" s="8">
        <v>45779</v>
      </c>
      <c r="B27" s="55"/>
      <c r="C27" s="55"/>
      <c r="D27" s="9"/>
      <c r="E27" s="54"/>
      <c r="F27" s="57"/>
      <c r="G27" s="9"/>
      <c r="H27" s="9"/>
      <c r="I27" s="9"/>
      <c r="J27" s="9"/>
      <c r="K27" s="9"/>
      <c r="L27" s="9">
        <v>6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>
        <f t="shared" si="0"/>
        <v>6</v>
      </c>
      <c r="Y27" s="9" t="s">
        <v>37</v>
      </c>
      <c r="Z27" s="11"/>
      <c r="AA27" s="9"/>
      <c r="AB27" s="11"/>
      <c r="AC27" s="11"/>
      <c r="AD27" s="18" t="s">
        <v>131</v>
      </c>
    </row>
    <row r="28" s="42" customFormat="1" ht="25" customHeight="1" spans="1:30">
      <c r="A28" s="8">
        <v>45779</v>
      </c>
      <c r="B28" s="54">
        <v>17</v>
      </c>
      <c r="C28" s="54" t="s">
        <v>152</v>
      </c>
      <c r="D28" s="9"/>
      <c r="E28" s="54">
        <v>1</v>
      </c>
      <c r="F28" s="9"/>
      <c r="G28" s="9" t="s">
        <v>36</v>
      </c>
      <c r="H28" s="9"/>
      <c r="I28" s="9"/>
      <c r="J28" s="9"/>
      <c r="K28" s="9"/>
      <c r="L28" s="9"/>
      <c r="M28" s="9"/>
      <c r="N28" s="9"/>
      <c r="O28" s="9">
        <v>318</v>
      </c>
      <c r="P28" s="9">
        <v>360</v>
      </c>
      <c r="Q28" s="9"/>
      <c r="R28" s="9">
        <v>287</v>
      </c>
      <c r="S28" s="9"/>
      <c r="T28" s="9"/>
      <c r="U28" s="9"/>
      <c r="V28" s="9"/>
      <c r="W28" s="9"/>
      <c r="X28" s="10">
        <f t="shared" si="0"/>
        <v>965</v>
      </c>
      <c r="Y28" s="9" t="s">
        <v>37</v>
      </c>
      <c r="Z28" s="11"/>
      <c r="AA28" s="9"/>
      <c r="AB28" s="11"/>
      <c r="AC28" s="11"/>
      <c r="AD28" s="18" t="s">
        <v>131</v>
      </c>
    </row>
    <row r="29" s="42" customFormat="1" ht="25" customHeight="1" spans="1:30">
      <c r="A29" s="8">
        <v>45779</v>
      </c>
      <c r="B29" s="57"/>
      <c r="C29" s="57"/>
      <c r="D29" s="9"/>
      <c r="E29" s="57"/>
      <c r="F29" s="9"/>
      <c r="G29" s="9" t="s">
        <v>36</v>
      </c>
      <c r="H29" s="9"/>
      <c r="I29" s="9"/>
      <c r="J29" s="9"/>
      <c r="K29" s="9"/>
      <c r="L29" s="9">
        <v>144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>
        <f t="shared" si="0"/>
        <v>144</v>
      </c>
      <c r="Y29" s="9" t="s">
        <v>37</v>
      </c>
      <c r="Z29" s="11"/>
      <c r="AA29" s="9"/>
      <c r="AB29" s="11"/>
      <c r="AC29" s="11"/>
      <c r="AD29" s="18" t="s">
        <v>131</v>
      </c>
    </row>
    <row r="30" s="42" customFormat="1" ht="25" customHeight="1" spans="1:30">
      <c r="A30" s="8">
        <v>45779</v>
      </c>
      <c r="B30" s="9">
        <v>18</v>
      </c>
      <c r="C30" s="9" t="s">
        <v>73</v>
      </c>
      <c r="D30" s="9"/>
      <c r="E30" s="9">
        <v>1</v>
      </c>
      <c r="F30" s="9"/>
      <c r="G30" s="9" t="s">
        <v>36</v>
      </c>
      <c r="H30" s="9"/>
      <c r="I30" s="9"/>
      <c r="J30" s="9"/>
      <c r="K30" s="9"/>
      <c r="L30" s="9">
        <f>5213-4960</f>
        <v>253</v>
      </c>
      <c r="M30" s="9"/>
      <c r="N30" s="9"/>
      <c r="O30" s="9"/>
      <c r="P30" s="9"/>
      <c r="Q30" s="9"/>
      <c r="R30" s="9">
        <v>30</v>
      </c>
      <c r="S30" s="9"/>
      <c r="T30" s="9"/>
      <c r="U30" s="9"/>
      <c r="V30" s="9"/>
      <c r="W30" s="9">
        <v>4920</v>
      </c>
      <c r="X30" s="10">
        <f t="shared" ref="X30:X76" si="1">SUM(J30:W30)</f>
        <v>5203</v>
      </c>
      <c r="Y30" s="9" t="s">
        <v>37</v>
      </c>
      <c r="Z30" s="11"/>
      <c r="AA30" s="9">
        <v>2</v>
      </c>
      <c r="AB30" s="11" t="s">
        <v>75</v>
      </c>
      <c r="AC30" s="11"/>
      <c r="AD30" s="18" t="s">
        <v>131</v>
      </c>
    </row>
    <row r="31" s="42" customFormat="1" ht="25" customHeight="1" spans="1:30">
      <c r="A31" s="8">
        <v>45779</v>
      </c>
      <c r="B31" s="54">
        <v>19</v>
      </c>
      <c r="C31" s="54" t="s">
        <v>153</v>
      </c>
      <c r="D31" s="9"/>
      <c r="E31" s="9">
        <v>1</v>
      </c>
      <c r="F31" s="9"/>
      <c r="G31" s="9" t="s">
        <v>61</v>
      </c>
      <c r="H31" s="9"/>
      <c r="I31" s="9"/>
      <c r="J31" s="9"/>
      <c r="K31" s="9">
        <v>998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>
        <f t="shared" si="1"/>
        <v>998</v>
      </c>
      <c r="Y31" s="9" t="s">
        <v>37</v>
      </c>
      <c r="Z31" s="11"/>
      <c r="AA31" s="9"/>
      <c r="AB31" s="11" t="s">
        <v>154</v>
      </c>
      <c r="AC31" s="11"/>
      <c r="AD31" s="18" t="s">
        <v>131</v>
      </c>
    </row>
    <row r="32" s="42" customFormat="1" ht="25" customHeight="1" spans="1:30">
      <c r="A32" s="8">
        <v>45779</v>
      </c>
      <c r="B32" s="57"/>
      <c r="C32" s="57"/>
      <c r="D32" s="9"/>
      <c r="E32" s="9" t="s">
        <v>5</v>
      </c>
      <c r="F32" s="9"/>
      <c r="G32" s="9" t="s">
        <v>36</v>
      </c>
      <c r="H32" s="9"/>
      <c r="I32" s="9"/>
      <c r="J32" s="9"/>
      <c r="K32" s="9"/>
      <c r="L32" s="9"/>
      <c r="M32" s="9">
        <v>598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10">
        <f t="shared" si="1"/>
        <v>598</v>
      </c>
      <c r="Y32" s="9" t="s">
        <v>37</v>
      </c>
      <c r="Z32" s="11"/>
      <c r="AA32" s="9"/>
      <c r="AB32" s="11"/>
      <c r="AC32" s="11"/>
      <c r="AD32" s="18" t="s">
        <v>131</v>
      </c>
    </row>
    <row r="33" s="42" customFormat="1" ht="25" customHeight="1" spans="1:30">
      <c r="A33" s="8">
        <v>45779</v>
      </c>
      <c r="B33" s="54">
        <v>20</v>
      </c>
      <c r="C33" s="54" t="s">
        <v>155</v>
      </c>
      <c r="D33" s="9"/>
      <c r="E33" s="9">
        <v>1</v>
      </c>
      <c r="F33" s="9"/>
      <c r="G33" s="9" t="s">
        <v>36</v>
      </c>
      <c r="H33" s="9"/>
      <c r="I33" s="9"/>
      <c r="J33" s="9"/>
      <c r="K33" s="9"/>
      <c r="L33" s="9">
        <v>222</v>
      </c>
      <c r="M33" s="9"/>
      <c r="N33" s="9"/>
      <c r="O33" s="9"/>
      <c r="P33" s="9"/>
      <c r="Q33" s="9"/>
      <c r="R33" s="9">
        <v>20</v>
      </c>
      <c r="S33" s="9"/>
      <c r="T33" s="9"/>
      <c r="U33" s="9"/>
      <c r="V33" s="9"/>
      <c r="W33" s="9"/>
      <c r="X33" s="10">
        <f t="shared" si="1"/>
        <v>242</v>
      </c>
      <c r="Y33" s="9" t="s">
        <v>37</v>
      </c>
      <c r="Z33" s="11"/>
      <c r="AA33" s="9"/>
      <c r="AB33" s="11"/>
      <c r="AC33" s="11"/>
      <c r="AD33" s="18" t="s">
        <v>131</v>
      </c>
    </row>
    <row r="34" s="42" customFormat="1" ht="25" customHeight="1" spans="1:30">
      <c r="A34" s="8">
        <v>45779</v>
      </c>
      <c r="B34" s="57"/>
      <c r="C34" s="57"/>
      <c r="D34" s="9"/>
      <c r="E34" s="56" t="s">
        <v>156</v>
      </c>
      <c r="F34" s="9"/>
      <c r="G34" s="9" t="s">
        <v>36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>
        <v>-20</v>
      </c>
      <c r="S34" s="9"/>
      <c r="T34" s="9"/>
      <c r="U34" s="9"/>
      <c r="V34" s="9"/>
      <c r="W34" s="9"/>
      <c r="X34" s="10">
        <f t="shared" si="1"/>
        <v>-20</v>
      </c>
      <c r="Y34" s="9" t="s">
        <v>37</v>
      </c>
      <c r="Z34" s="11"/>
      <c r="AA34" s="9"/>
      <c r="AB34" s="11" t="s">
        <v>157</v>
      </c>
      <c r="AC34" s="11"/>
      <c r="AD34" s="18" t="s">
        <v>131</v>
      </c>
    </row>
    <row r="35" s="42" customFormat="1" ht="25" customHeight="1" spans="1:30">
      <c r="A35" s="8">
        <v>45779</v>
      </c>
      <c r="B35" s="9">
        <v>21</v>
      </c>
      <c r="C35" s="9" t="s">
        <v>50</v>
      </c>
      <c r="D35" s="9"/>
      <c r="E35" s="9"/>
      <c r="F35" s="9">
        <v>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>
        <v>12</v>
      </c>
      <c r="U35" s="9"/>
      <c r="V35" s="9"/>
      <c r="W35" s="9"/>
      <c r="X35" s="10">
        <f t="shared" si="1"/>
        <v>12</v>
      </c>
      <c r="Y35" s="9" t="s">
        <v>37</v>
      </c>
      <c r="Z35" s="11"/>
      <c r="AA35" s="9"/>
      <c r="AB35" s="11"/>
      <c r="AC35" s="11"/>
      <c r="AD35" s="18" t="s">
        <v>131</v>
      </c>
    </row>
    <row r="36" s="42" customFormat="1" ht="25" customHeight="1" spans="1:30">
      <c r="A36" s="8">
        <v>45779</v>
      </c>
      <c r="B36" s="9">
        <v>22</v>
      </c>
      <c r="C36" s="9" t="s">
        <v>116</v>
      </c>
      <c r="D36" s="9"/>
      <c r="E36" s="9"/>
      <c r="F36" s="9">
        <v>1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>
        <v>18</v>
      </c>
      <c r="U36" s="9"/>
      <c r="V36" s="9"/>
      <c r="W36" s="9"/>
      <c r="X36" s="10">
        <f t="shared" si="1"/>
        <v>18</v>
      </c>
      <c r="Y36" s="9" t="s">
        <v>37</v>
      </c>
      <c r="Z36" s="11"/>
      <c r="AA36" s="9"/>
      <c r="AB36" s="11"/>
      <c r="AC36" s="11"/>
      <c r="AD36" s="18" t="s">
        <v>131</v>
      </c>
    </row>
    <row r="37" s="42" customFormat="1" ht="25" customHeight="1" spans="1:30">
      <c r="A37" s="8">
        <v>45779</v>
      </c>
      <c r="B37" s="9">
        <v>23</v>
      </c>
      <c r="C37" s="9" t="s">
        <v>114</v>
      </c>
      <c r="D37" s="9"/>
      <c r="E37" s="9"/>
      <c r="F37" s="9">
        <v>1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6</v>
      </c>
      <c r="U37" s="9"/>
      <c r="V37" s="9"/>
      <c r="W37" s="9"/>
      <c r="X37" s="10">
        <f t="shared" si="1"/>
        <v>6</v>
      </c>
      <c r="Y37" s="9" t="s">
        <v>37</v>
      </c>
      <c r="Z37" s="11"/>
      <c r="AA37" s="9"/>
      <c r="AB37" s="11"/>
      <c r="AC37" s="11"/>
      <c r="AD37" s="18" t="s">
        <v>131</v>
      </c>
    </row>
    <row r="38" s="42" customFormat="1" ht="25" customHeight="1" spans="1:30">
      <c r="A38" s="8">
        <v>45779</v>
      </c>
      <c r="B38" s="9">
        <v>24</v>
      </c>
      <c r="C38" s="9" t="s">
        <v>113</v>
      </c>
      <c r="D38" s="9"/>
      <c r="E38" s="9"/>
      <c r="F38" s="9">
        <v>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>
        <v>6</v>
      </c>
      <c r="U38" s="9"/>
      <c r="V38" s="9"/>
      <c r="W38" s="9"/>
      <c r="X38" s="10">
        <f t="shared" si="1"/>
        <v>6</v>
      </c>
      <c r="Y38" s="9" t="s">
        <v>37</v>
      </c>
      <c r="Z38" s="11"/>
      <c r="AA38" s="9"/>
      <c r="AB38" s="11"/>
      <c r="AC38" s="11"/>
      <c r="AD38" s="18" t="s">
        <v>131</v>
      </c>
    </row>
    <row r="39" s="42" customFormat="1" ht="25" customHeight="1" spans="1:30">
      <c r="A39" s="8">
        <v>45779</v>
      </c>
      <c r="B39" s="9">
        <v>25</v>
      </c>
      <c r="C39" s="9" t="s">
        <v>112</v>
      </c>
      <c r="D39" s="9"/>
      <c r="E39" s="9"/>
      <c r="F39" s="9">
        <v>1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>
        <v>6</v>
      </c>
      <c r="U39" s="9"/>
      <c r="V39" s="9"/>
      <c r="W39" s="9"/>
      <c r="X39" s="10">
        <f t="shared" si="1"/>
        <v>6</v>
      </c>
      <c r="Y39" s="9" t="s">
        <v>37</v>
      </c>
      <c r="Z39" s="11"/>
      <c r="AA39" s="9"/>
      <c r="AB39" s="11"/>
      <c r="AC39" s="11"/>
      <c r="AD39" s="18" t="s">
        <v>131</v>
      </c>
    </row>
    <row r="40" s="42" customFormat="1" ht="25" customHeight="1" spans="1:30">
      <c r="A40" s="8">
        <v>45779</v>
      </c>
      <c r="B40" s="9">
        <v>26</v>
      </c>
      <c r="C40" s="9" t="s">
        <v>108</v>
      </c>
      <c r="D40" s="9"/>
      <c r="E40" s="9"/>
      <c r="F40" s="9">
        <v>1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>
        <v>12</v>
      </c>
      <c r="U40" s="9"/>
      <c r="V40" s="9"/>
      <c r="W40" s="9"/>
      <c r="X40" s="10">
        <f t="shared" si="1"/>
        <v>12</v>
      </c>
      <c r="Y40" s="9" t="s">
        <v>37</v>
      </c>
      <c r="Z40" s="11"/>
      <c r="AA40" s="9"/>
      <c r="AB40" s="11"/>
      <c r="AC40" s="11"/>
      <c r="AD40" s="18" t="s">
        <v>131</v>
      </c>
    </row>
    <row r="41" s="42" customFormat="1" ht="25" customHeight="1" spans="1:30">
      <c r="A41" s="8">
        <v>45779</v>
      </c>
      <c r="B41" s="9">
        <v>27</v>
      </c>
      <c r="C41" s="9" t="s">
        <v>158</v>
      </c>
      <c r="D41" s="9"/>
      <c r="E41" s="9"/>
      <c r="F41" s="9">
        <v>1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24</v>
      </c>
      <c r="U41" s="9"/>
      <c r="V41" s="9"/>
      <c r="W41" s="9"/>
      <c r="X41" s="10">
        <f t="shared" si="1"/>
        <v>24</v>
      </c>
      <c r="Y41" s="9" t="s">
        <v>37</v>
      </c>
      <c r="Z41" s="11"/>
      <c r="AA41" s="9"/>
      <c r="AB41" s="11"/>
      <c r="AC41" s="11"/>
      <c r="AD41" s="18" t="s">
        <v>131</v>
      </c>
    </row>
    <row r="42" s="42" customFormat="1" ht="25" customHeight="1" spans="1:30">
      <c r="A42" s="8">
        <v>45779</v>
      </c>
      <c r="B42" s="9">
        <v>28</v>
      </c>
      <c r="C42" s="9" t="s">
        <v>110</v>
      </c>
      <c r="D42" s="9"/>
      <c r="E42" s="9"/>
      <c r="F42" s="9">
        <v>1</v>
      </c>
      <c r="G42" s="9"/>
      <c r="H42" s="9"/>
      <c r="I42" s="9"/>
      <c r="J42" s="9"/>
      <c r="K42" s="9"/>
      <c r="L42" s="9">
        <v>165.4</v>
      </c>
      <c r="M42" s="9"/>
      <c r="N42" s="9"/>
      <c r="O42" s="9"/>
      <c r="P42" s="9"/>
      <c r="Q42" s="9"/>
      <c r="R42" s="9"/>
      <c r="S42" s="9"/>
      <c r="T42" s="9">
        <v>60</v>
      </c>
      <c r="U42" s="9"/>
      <c r="V42" s="9"/>
      <c r="W42" s="9"/>
      <c r="X42" s="10">
        <f t="shared" si="1"/>
        <v>225.4</v>
      </c>
      <c r="Y42" s="9" t="s">
        <v>37</v>
      </c>
      <c r="Z42" s="11"/>
      <c r="AA42" s="9"/>
      <c r="AB42" s="11"/>
      <c r="AC42" s="11"/>
      <c r="AD42" s="18" t="s">
        <v>131</v>
      </c>
    </row>
    <row r="43" s="42" customFormat="1" ht="25" customHeight="1" spans="1:30">
      <c r="A43" s="8">
        <v>45779</v>
      </c>
      <c r="B43" s="9">
        <v>29</v>
      </c>
      <c r="C43" s="9" t="s">
        <v>107</v>
      </c>
      <c r="D43" s="9"/>
      <c r="E43" s="9"/>
      <c r="F43" s="9">
        <v>1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>
        <v>12</v>
      </c>
      <c r="U43" s="9"/>
      <c r="V43" s="9"/>
      <c r="W43" s="9"/>
      <c r="X43" s="10">
        <f t="shared" si="1"/>
        <v>12</v>
      </c>
      <c r="Y43" s="9" t="s">
        <v>37</v>
      </c>
      <c r="Z43" s="11"/>
      <c r="AA43" s="9"/>
      <c r="AB43" s="11"/>
      <c r="AC43" s="11"/>
      <c r="AD43" s="18" t="s">
        <v>131</v>
      </c>
    </row>
    <row r="44" s="42" customFormat="1" ht="25" customHeight="1" spans="1:30">
      <c r="A44" s="8">
        <v>45779</v>
      </c>
      <c r="B44" s="9">
        <v>30</v>
      </c>
      <c r="C44" s="9" t="s">
        <v>111</v>
      </c>
      <c r="D44" s="9"/>
      <c r="E44" s="9"/>
      <c r="F44" s="9">
        <v>1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>
        <v>6</v>
      </c>
      <c r="U44" s="9"/>
      <c r="V44" s="9"/>
      <c r="W44" s="9"/>
      <c r="X44" s="10">
        <f t="shared" si="1"/>
        <v>6</v>
      </c>
      <c r="Y44" s="9" t="s">
        <v>37</v>
      </c>
      <c r="Z44" s="11"/>
      <c r="AA44" s="9"/>
      <c r="AB44" s="11"/>
      <c r="AC44" s="11"/>
      <c r="AD44" s="18" t="s">
        <v>131</v>
      </c>
    </row>
    <row r="45" s="42" customFormat="1" ht="25" customHeight="1" spans="1:30">
      <c r="A45" s="8">
        <v>45779</v>
      </c>
      <c r="B45" s="9">
        <v>31</v>
      </c>
      <c r="C45" s="9" t="s">
        <v>83</v>
      </c>
      <c r="D45" s="9"/>
      <c r="E45" s="9"/>
      <c r="F45" s="9">
        <v>1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>
        <v>18</v>
      </c>
      <c r="U45" s="9"/>
      <c r="V45" s="9"/>
      <c r="W45" s="9"/>
      <c r="X45" s="10">
        <f t="shared" si="1"/>
        <v>18</v>
      </c>
      <c r="Y45" s="9" t="s">
        <v>37</v>
      </c>
      <c r="Z45" s="11"/>
      <c r="AA45" s="9"/>
      <c r="AB45" s="11"/>
      <c r="AC45" s="11"/>
      <c r="AD45" s="18" t="s">
        <v>131</v>
      </c>
    </row>
    <row r="46" s="42" customFormat="1" ht="25" customHeight="1" spans="1:30">
      <c r="A46" s="8">
        <v>45779</v>
      </c>
      <c r="B46" s="9">
        <v>32</v>
      </c>
      <c r="C46" s="9" t="s">
        <v>88</v>
      </c>
      <c r="D46" s="9"/>
      <c r="E46" s="9"/>
      <c r="F46" s="9">
        <v>1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>
        <v>6</v>
      </c>
      <c r="U46" s="9"/>
      <c r="V46" s="9"/>
      <c r="W46" s="9"/>
      <c r="X46" s="10">
        <f t="shared" si="1"/>
        <v>6</v>
      </c>
      <c r="Y46" s="9" t="s">
        <v>37</v>
      </c>
      <c r="Z46" s="11"/>
      <c r="AA46" s="9"/>
      <c r="AB46" s="11"/>
      <c r="AC46" s="11"/>
      <c r="AD46" s="18" t="s">
        <v>131</v>
      </c>
    </row>
    <row r="47" s="42" customFormat="1" ht="25" customHeight="1" spans="1:30">
      <c r="A47" s="8">
        <v>45779</v>
      </c>
      <c r="B47" s="9">
        <v>33</v>
      </c>
      <c r="C47" s="9" t="s">
        <v>85</v>
      </c>
      <c r="D47" s="9"/>
      <c r="E47" s="9"/>
      <c r="F47" s="9">
        <v>1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>
        <v>12</v>
      </c>
      <c r="U47" s="9"/>
      <c r="V47" s="9"/>
      <c r="W47" s="9"/>
      <c r="X47" s="10">
        <f t="shared" si="1"/>
        <v>12</v>
      </c>
      <c r="Y47" s="9" t="s">
        <v>37</v>
      </c>
      <c r="Z47" s="11"/>
      <c r="AA47" s="9"/>
      <c r="AB47" s="11"/>
      <c r="AC47" s="11"/>
      <c r="AD47" s="18" t="s">
        <v>131</v>
      </c>
    </row>
    <row r="48" s="42" customFormat="1" ht="25" customHeight="1" spans="1:30">
      <c r="A48" s="8">
        <v>45779</v>
      </c>
      <c r="B48" s="9">
        <v>34</v>
      </c>
      <c r="C48" s="9" t="s">
        <v>86</v>
      </c>
      <c r="D48" s="9"/>
      <c r="E48" s="9"/>
      <c r="F48" s="9">
        <v>1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>
        <v>6</v>
      </c>
      <c r="U48" s="9"/>
      <c r="V48" s="9"/>
      <c r="W48" s="9"/>
      <c r="X48" s="10">
        <f t="shared" si="1"/>
        <v>6</v>
      </c>
      <c r="Y48" s="9" t="s">
        <v>37</v>
      </c>
      <c r="Z48" s="11"/>
      <c r="AA48" s="9"/>
      <c r="AB48" s="11"/>
      <c r="AC48" s="11"/>
      <c r="AD48" s="18" t="s">
        <v>131</v>
      </c>
    </row>
    <row r="49" s="42" customFormat="1" ht="25" customHeight="1" spans="1:30">
      <c r="A49" s="8">
        <v>45779</v>
      </c>
      <c r="B49" s="9">
        <v>35</v>
      </c>
      <c r="C49" s="9" t="s">
        <v>54</v>
      </c>
      <c r="D49" s="9"/>
      <c r="E49" s="9"/>
      <c r="F49" s="9">
        <v>1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>
        <v>6</v>
      </c>
      <c r="U49" s="9"/>
      <c r="V49" s="9"/>
      <c r="W49" s="9"/>
      <c r="X49" s="10">
        <f t="shared" si="1"/>
        <v>6</v>
      </c>
      <c r="Y49" s="9" t="s">
        <v>37</v>
      </c>
      <c r="Z49" s="11"/>
      <c r="AA49" s="9"/>
      <c r="AB49" s="11"/>
      <c r="AC49" s="11"/>
      <c r="AD49" s="18" t="s">
        <v>131</v>
      </c>
    </row>
    <row r="50" s="42" customFormat="1" ht="25" customHeight="1" spans="1:30">
      <c r="A50" s="8">
        <v>45779</v>
      </c>
      <c r="B50" s="9">
        <v>36</v>
      </c>
      <c r="C50" s="9" t="s">
        <v>106</v>
      </c>
      <c r="D50" s="9"/>
      <c r="E50" s="9"/>
      <c r="F50" s="9">
        <v>1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>
        <v>12</v>
      </c>
      <c r="U50" s="9"/>
      <c r="V50" s="9"/>
      <c r="W50" s="9"/>
      <c r="X50" s="10">
        <f t="shared" si="1"/>
        <v>12</v>
      </c>
      <c r="Y50" s="9" t="s">
        <v>37</v>
      </c>
      <c r="Z50" s="11"/>
      <c r="AA50" s="9"/>
      <c r="AB50" s="11"/>
      <c r="AC50" s="11"/>
      <c r="AD50" s="18" t="s">
        <v>131</v>
      </c>
    </row>
    <row r="51" s="42" customFormat="1" ht="25" customHeight="1" spans="1:30">
      <c r="A51" s="8">
        <v>45779</v>
      </c>
      <c r="B51" s="9">
        <v>37</v>
      </c>
      <c r="C51" s="9" t="s">
        <v>81</v>
      </c>
      <c r="D51" s="9"/>
      <c r="E51" s="9"/>
      <c r="F51" s="9">
        <v>1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>
        <v>6</v>
      </c>
      <c r="U51" s="9"/>
      <c r="V51" s="9"/>
      <c r="W51" s="9"/>
      <c r="X51" s="10">
        <f t="shared" si="1"/>
        <v>6</v>
      </c>
      <c r="Y51" s="9" t="s">
        <v>37</v>
      </c>
      <c r="Z51" s="11"/>
      <c r="AA51" s="9"/>
      <c r="AB51" s="11"/>
      <c r="AC51" s="11"/>
      <c r="AD51" s="18" t="s">
        <v>131</v>
      </c>
    </row>
    <row r="52" s="42" customFormat="1" ht="25" customHeight="1" spans="1:30">
      <c r="A52" s="8">
        <v>45779</v>
      </c>
      <c r="B52" s="9">
        <v>38</v>
      </c>
      <c r="C52" s="9" t="s">
        <v>79</v>
      </c>
      <c r="D52" s="9"/>
      <c r="E52" s="9"/>
      <c r="F52" s="9">
        <v>1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>
        <v>6</v>
      </c>
      <c r="U52" s="9"/>
      <c r="V52" s="9"/>
      <c r="W52" s="9"/>
      <c r="X52" s="10">
        <f t="shared" si="1"/>
        <v>6</v>
      </c>
      <c r="Y52" s="9" t="s">
        <v>37</v>
      </c>
      <c r="Z52" s="11"/>
      <c r="AA52" s="9"/>
      <c r="AB52" s="11"/>
      <c r="AC52" s="11"/>
      <c r="AD52" s="18" t="s">
        <v>131</v>
      </c>
    </row>
    <row r="53" s="42" customFormat="1" ht="25" customHeight="1" spans="1:30">
      <c r="A53" s="8">
        <v>45779</v>
      </c>
      <c r="B53" s="9">
        <v>39</v>
      </c>
      <c r="C53" s="9" t="s">
        <v>82</v>
      </c>
      <c r="D53" s="9"/>
      <c r="E53" s="9"/>
      <c r="F53" s="9">
        <v>1</v>
      </c>
      <c r="G53" s="9"/>
      <c r="H53" s="9"/>
      <c r="I53" s="9"/>
      <c r="J53" s="9"/>
      <c r="K53" s="9"/>
      <c r="L53" s="9">
        <v>30</v>
      </c>
      <c r="M53" s="9"/>
      <c r="N53" s="9">
        <v>180</v>
      </c>
      <c r="O53" s="9"/>
      <c r="P53" s="9"/>
      <c r="Q53" s="9"/>
      <c r="R53" s="9"/>
      <c r="S53" s="9"/>
      <c r="T53" s="9">
        <v>6</v>
      </c>
      <c r="U53" s="9"/>
      <c r="V53" s="9"/>
      <c r="W53" s="9"/>
      <c r="X53" s="10">
        <f t="shared" si="1"/>
        <v>216</v>
      </c>
      <c r="Y53" s="9" t="s">
        <v>37</v>
      </c>
      <c r="Z53" s="11"/>
      <c r="AA53" s="9"/>
      <c r="AB53" s="11"/>
      <c r="AC53" s="11"/>
      <c r="AD53" s="18" t="s">
        <v>131</v>
      </c>
    </row>
    <row r="54" s="42" customFormat="1" ht="25" customHeight="1" spans="1:30">
      <c r="A54" s="8">
        <v>45779</v>
      </c>
      <c r="B54" s="9">
        <v>40</v>
      </c>
      <c r="C54" s="9" t="s">
        <v>80</v>
      </c>
      <c r="D54" s="9"/>
      <c r="E54" s="9"/>
      <c r="F54" s="9">
        <v>1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>
        <v>2</v>
      </c>
      <c r="U54" s="9"/>
      <c r="V54" s="9"/>
      <c r="W54" s="9"/>
      <c r="X54" s="10">
        <f t="shared" si="1"/>
        <v>2</v>
      </c>
      <c r="Y54" s="9" t="s">
        <v>37</v>
      </c>
      <c r="Z54" s="11"/>
      <c r="AA54" s="9"/>
      <c r="AB54" s="11"/>
      <c r="AC54" s="11"/>
      <c r="AD54" s="18" t="s">
        <v>131</v>
      </c>
    </row>
    <row r="55" s="42" customFormat="1" ht="25" customHeight="1" spans="1:30">
      <c r="A55" s="8">
        <v>45779</v>
      </c>
      <c r="B55" s="54">
        <v>41</v>
      </c>
      <c r="C55" s="54" t="s">
        <v>159</v>
      </c>
      <c r="D55" s="9"/>
      <c r="E55" s="54">
        <v>1</v>
      </c>
      <c r="F55" s="9"/>
      <c r="G55" s="9" t="s">
        <v>36</v>
      </c>
      <c r="H55" s="9"/>
      <c r="I55" s="9"/>
      <c r="J55" s="9"/>
      <c r="K55" s="9"/>
      <c r="L55" s="9">
        <v>546</v>
      </c>
      <c r="M55" s="9"/>
      <c r="N55" s="9"/>
      <c r="O55" s="9">
        <v>60</v>
      </c>
      <c r="P55" s="9"/>
      <c r="Q55" s="9"/>
      <c r="R55" s="9">
        <v>34</v>
      </c>
      <c r="S55" s="9"/>
      <c r="T55" s="9"/>
      <c r="U55" s="9"/>
      <c r="V55" s="9"/>
      <c r="W55" s="9"/>
      <c r="X55" s="10">
        <f t="shared" si="1"/>
        <v>640</v>
      </c>
      <c r="Y55" s="9" t="s">
        <v>37</v>
      </c>
      <c r="Z55" s="11"/>
      <c r="AA55" s="9"/>
      <c r="AB55" s="11"/>
      <c r="AC55" s="11"/>
      <c r="AD55" s="18" t="s">
        <v>131</v>
      </c>
    </row>
    <row r="56" s="42" customFormat="1" ht="25" customHeight="1" spans="1:30">
      <c r="A56" s="8">
        <v>45779</v>
      </c>
      <c r="B56" s="55"/>
      <c r="C56" s="55"/>
      <c r="D56" s="9"/>
      <c r="E56" s="55"/>
      <c r="G56" s="9" t="s">
        <v>36</v>
      </c>
      <c r="L56" s="42">
        <v>301</v>
      </c>
      <c r="N56" s="42">
        <v>121</v>
      </c>
      <c r="O56" s="42">
        <f>221-121</f>
        <v>100</v>
      </c>
      <c r="R56" s="42">
        <v>5</v>
      </c>
      <c r="T56" s="9"/>
      <c r="U56" s="9"/>
      <c r="V56" s="9"/>
      <c r="W56" s="9"/>
      <c r="X56" s="10">
        <f t="shared" si="1"/>
        <v>527</v>
      </c>
      <c r="Y56" s="9" t="s">
        <v>37</v>
      </c>
      <c r="Z56" s="11"/>
      <c r="AA56" s="9"/>
      <c r="AB56" s="11" t="s">
        <v>160</v>
      </c>
      <c r="AC56" s="11"/>
      <c r="AD56" s="18" t="s">
        <v>131</v>
      </c>
    </row>
    <row r="57" s="42" customFormat="1" ht="25" customHeight="1" spans="1:30">
      <c r="A57" s="8">
        <v>45779</v>
      </c>
      <c r="B57" s="55"/>
      <c r="C57" s="55"/>
      <c r="D57" s="9"/>
      <c r="E57" s="55"/>
      <c r="F57" s="9"/>
      <c r="G57" s="9" t="s">
        <v>36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v>37</v>
      </c>
      <c r="S57" s="9"/>
      <c r="T57" s="9"/>
      <c r="U57" s="9"/>
      <c r="V57" s="9"/>
      <c r="W57" s="9"/>
      <c r="X57" s="10">
        <f t="shared" si="1"/>
        <v>37</v>
      </c>
      <c r="Y57" s="9" t="s">
        <v>37</v>
      </c>
      <c r="Z57" s="11"/>
      <c r="AA57" s="9"/>
      <c r="AB57" s="11"/>
      <c r="AC57" s="11"/>
      <c r="AD57" s="18" t="s">
        <v>131</v>
      </c>
    </row>
    <row r="58" s="42" customFormat="1" ht="25" customHeight="1" spans="1:30">
      <c r="A58" s="8">
        <v>45779</v>
      </c>
      <c r="B58" s="55"/>
      <c r="C58" s="55"/>
      <c r="D58" s="9"/>
      <c r="E58" s="57"/>
      <c r="F58" s="9"/>
      <c r="G58" s="9" t="s">
        <v>36</v>
      </c>
      <c r="H58" s="9"/>
      <c r="I58" s="9"/>
      <c r="J58" s="9"/>
      <c r="K58" s="9"/>
      <c r="L58" s="9">
        <v>687.4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>
        <f t="shared" si="1"/>
        <v>687.4</v>
      </c>
      <c r="Y58" s="9" t="s">
        <v>37</v>
      </c>
      <c r="Z58" s="11"/>
      <c r="AA58" s="9"/>
      <c r="AB58" s="11"/>
      <c r="AC58" s="11"/>
      <c r="AD58" s="18" t="s">
        <v>131</v>
      </c>
    </row>
    <row r="59" s="42" customFormat="1" ht="25" customHeight="1" spans="1:30">
      <c r="A59" s="8">
        <v>45779</v>
      </c>
      <c r="B59" s="57"/>
      <c r="C59" s="57"/>
      <c r="D59" s="9"/>
      <c r="E59" s="9"/>
      <c r="F59" s="9" t="s">
        <v>6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>
        <v>10</v>
      </c>
      <c r="T59" s="9"/>
      <c r="U59" s="9"/>
      <c r="V59" s="9"/>
      <c r="W59" s="9"/>
      <c r="X59" s="10">
        <f t="shared" si="1"/>
        <v>10</v>
      </c>
      <c r="Y59" s="9" t="s">
        <v>37</v>
      </c>
      <c r="Z59" s="11"/>
      <c r="AA59" s="9"/>
      <c r="AB59" s="11"/>
      <c r="AC59" s="11"/>
      <c r="AD59" s="18" t="s">
        <v>131</v>
      </c>
    </row>
    <row r="60" s="42" customFormat="1" ht="25" customHeight="1" spans="1:30">
      <c r="A60" s="8">
        <v>45779</v>
      </c>
      <c r="B60" s="54">
        <v>42</v>
      </c>
      <c r="C60" s="54" t="s">
        <v>161</v>
      </c>
      <c r="D60" s="9"/>
      <c r="E60" s="9"/>
      <c r="F60" s="9" t="s">
        <v>6</v>
      </c>
      <c r="G60" s="9"/>
      <c r="H60" s="9" t="s">
        <v>162</v>
      </c>
      <c r="I60" s="9">
        <v>5555</v>
      </c>
      <c r="J60" s="9"/>
      <c r="K60" s="9"/>
      <c r="L60" s="9"/>
      <c r="M60" s="9"/>
      <c r="N60" s="9"/>
      <c r="O60" s="9"/>
      <c r="P60" s="9">
        <v>360</v>
      </c>
      <c r="Q60" s="9"/>
      <c r="R60" s="9"/>
      <c r="S60" s="9"/>
      <c r="T60" s="9"/>
      <c r="U60" s="9"/>
      <c r="V60" s="9"/>
      <c r="W60" s="9"/>
      <c r="X60" s="10">
        <f t="shared" si="1"/>
        <v>360</v>
      </c>
      <c r="Y60" s="9" t="s">
        <v>37</v>
      </c>
      <c r="Z60" s="11"/>
      <c r="AA60" s="9"/>
      <c r="AB60" s="11"/>
      <c r="AC60" s="11"/>
      <c r="AD60" s="18" t="s">
        <v>131</v>
      </c>
    </row>
    <row r="61" s="42" customFormat="1" ht="25" customHeight="1" spans="1:30">
      <c r="A61" s="8">
        <v>45779</v>
      </c>
      <c r="B61" s="55"/>
      <c r="C61" s="55"/>
      <c r="D61" s="54">
        <v>1</v>
      </c>
      <c r="E61" s="9"/>
      <c r="F61" s="9"/>
      <c r="G61" s="9" t="s">
        <v>36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>
        <v>20</v>
      </c>
      <c r="W61" s="9"/>
      <c r="X61" s="10">
        <f t="shared" si="1"/>
        <v>20</v>
      </c>
      <c r="Y61" s="9" t="s">
        <v>37</v>
      </c>
      <c r="Z61" s="11"/>
      <c r="AA61" s="9"/>
      <c r="AB61" s="11"/>
      <c r="AC61" s="11"/>
      <c r="AD61" s="18" t="s">
        <v>131</v>
      </c>
    </row>
    <row r="62" s="42" customFormat="1" ht="25" customHeight="1" spans="1:30">
      <c r="A62" s="8">
        <v>45779</v>
      </c>
      <c r="B62" s="57"/>
      <c r="C62" s="57"/>
      <c r="D62" s="57"/>
      <c r="E62" s="9"/>
      <c r="F62" s="57"/>
      <c r="G62" s="9" t="s">
        <v>36</v>
      </c>
      <c r="H62" s="9"/>
      <c r="I62" s="9"/>
      <c r="J62" s="9"/>
      <c r="K62" s="9"/>
      <c r="L62" s="9">
        <v>82.7</v>
      </c>
      <c r="M62" s="9"/>
      <c r="N62" s="9"/>
      <c r="O62" s="9"/>
      <c r="P62" s="9"/>
      <c r="Q62" s="9"/>
      <c r="R62" s="9">
        <v>30</v>
      </c>
      <c r="S62" s="9"/>
      <c r="T62" s="9"/>
      <c r="U62" s="9"/>
      <c r="V62" s="9"/>
      <c r="W62" s="9"/>
      <c r="X62" s="10">
        <f t="shared" si="1"/>
        <v>112.7</v>
      </c>
      <c r="Y62" s="9" t="s">
        <v>37</v>
      </c>
      <c r="Z62" s="11"/>
      <c r="AA62" s="9"/>
      <c r="AB62" s="11"/>
      <c r="AC62" s="11"/>
      <c r="AD62" s="18" t="s">
        <v>131</v>
      </c>
    </row>
    <row r="63" s="42" customFormat="1" ht="25" customHeight="1" spans="1:30">
      <c r="A63" s="8">
        <v>45779</v>
      </c>
      <c r="B63" s="9">
        <v>43</v>
      </c>
      <c r="C63" s="9" t="s">
        <v>41</v>
      </c>
      <c r="D63" s="9"/>
      <c r="E63" s="9">
        <v>1</v>
      </c>
      <c r="F63" s="9"/>
      <c r="G63" s="9" t="s">
        <v>36</v>
      </c>
      <c r="H63" s="9"/>
      <c r="I63" s="9"/>
      <c r="J63" s="9"/>
      <c r="K63" s="9"/>
      <c r="L63" s="9">
        <v>60</v>
      </c>
      <c r="M63" s="9"/>
      <c r="N63" s="9">
        <v>121</v>
      </c>
      <c r="O63" s="9"/>
      <c r="P63" s="9"/>
      <c r="Q63" s="9"/>
      <c r="R63" s="9">
        <v>12</v>
      </c>
      <c r="S63" s="9"/>
      <c r="T63" s="9"/>
      <c r="U63" s="9"/>
      <c r="V63" s="9"/>
      <c r="W63" s="9"/>
      <c r="X63" s="10">
        <f t="shared" si="1"/>
        <v>193</v>
      </c>
      <c r="Y63" s="9" t="s">
        <v>37</v>
      </c>
      <c r="Z63" s="11"/>
      <c r="AA63" s="9"/>
      <c r="AB63" s="11"/>
      <c r="AC63" s="11"/>
      <c r="AD63" s="18" t="s">
        <v>131</v>
      </c>
    </row>
    <row r="64" s="42" customFormat="1" ht="25" customHeight="1" spans="1:30">
      <c r="A64" s="8">
        <v>45779</v>
      </c>
      <c r="B64" s="9">
        <v>44</v>
      </c>
      <c r="C64" s="9" t="s">
        <v>163</v>
      </c>
      <c r="D64" s="9"/>
      <c r="E64" s="9">
        <v>1</v>
      </c>
      <c r="F64" s="9"/>
      <c r="G64" s="9" t="s">
        <v>36</v>
      </c>
      <c r="H64" s="9"/>
      <c r="I64" s="9"/>
      <c r="J64" s="9"/>
      <c r="K64" s="9"/>
      <c r="L64" s="9"/>
      <c r="M64" s="9"/>
      <c r="N64" s="9"/>
      <c r="O64" s="9"/>
      <c r="P64" s="9">
        <v>360</v>
      </c>
      <c r="Q64" s="9"/>
      <c r="R64" s="9"/>
      <c r="S64" s="9"/>
      <c r="T64" s="9"/>
      <c r="U64" s="9"/>
      <c r="V64" s="9"/>
      <c r="W64" s="9"/>
      <c r="X64" s="10">
        <f t="shared" si="1"/>
        <v>360</v>
      </c>
      <c r="Y64" s="9" t="s">
        <v>37</v>
      </c>
      <c r="Z64" s="11"/>
      <c r="AA64" s="9"/>
      <c r="AB64" s="11"/>
      <c r="AC64" s="11"/>
      <c r="AD64" s="18" t="s">
        <v>131</v>
      </c>
    </row>
    <row r="65" s="42" customFormat="1" ht="25" customHeight="1" spans="1:30">
      <c r="A65" s="8">
        <v>45779</v>
      </c>
      <c r="B65" s="9">
        <v>45</v>
      </c>
      <c r="C65" s="9" t="s">
        <v>164</v>
      </c>
      <c r="D65" s="9"/>
      <c r="E65" s="9"/>
      <c r="F65" s="9">
        <v>1</v>
      </c>
      <c r="G65" s="9"/>
      <c r="H65" s="9"/>
      <c r="I65" s="9"/>
      <c r="J65" s="9"/>
      <c r="K65" s="9"/>
      <c r="L65" s="9"/>
      <c r="M65" s="9"/>
      <c r="N65" s="9">
        <v>121</v>
      </c>
      <c r="O65" s="9"/>
      <c r="P65" s="9"/>
      <c r="Q65" s="9"/>
      <c r="R65" s="9">
        <v>7</v>
      </c>
      <c r="S65" s="9"/>
      <c r="T65" s="9"/>
      <c r="U65" s="9"/>
      <c r="V65" s="9"/>
      <c r="W65" s="9"/>
      <c r="X65" s="10">
        <f t="shared" si="1"/>
        <v>128</v>
      </c>
      <c r="Y65" s="9" t="s">
        <v>37</v>
      </c>
      <c r="Z65" s="11"/>
      <c r="AA65" s="9"/>
      <c r="AB65" s="11"/>
      <c r="AC65" s="11"/>
      <c r="AD65" s="18" t="s">
        <v>131</v>
      </c>
    </row>
    <row r="66" s="42" customFormat="1" ht="25" customHeight="1" spans="1:30">
      <c r="A66" s="8">
        <v>45779</v>
      </c>
      <c r="B66" s="54">
        <v>46</v>
      </c>
      <c r="C66" s="54" t="s">
        <v>95</v>
      </c>
      <c r="D66" s="9"/>
      <c r="E66" s="54">
        <v>1</v>
      </c>
      <c r="F66" s="9"/>
      <c r="G66" s="9" t="s">
        <v>36</v>
      </c>
      <c r="H66" s="9"/>
      <c r="I66" s="9"/>
      <c r="J66" s="9"/>
      <c r="K66" s="9"/>
      <c r="L66" s="9">
        <v>85</v>
      </c>
      <c r="M66" s="9"/>
      <c r="N66" s="9"/>
      <c r="O66" s="9"/>
      <c r="P66" s="9"/>
      <c r="Q66" s="9"/>
      <c r="R66" s="9">
        <v>30</v>
      </c>
      <c r="S66" s="9"/>
      <c r="T66" s="9"/>
      <c r="U66" s="9"/>
      <c r="V66" s="9"/>
      <c r="W66" s="9"/>
      <c r="X66" s="10">
        <f t="shared" si="1"/>
        <v>115</v>
      </c>
      <c r="Y66" s="9" t="s">
        <v>37</v>
      </c>
      <c r="Z66" s="11"/>
      <c r="AA66" s="9"/>
      <c r="AB66" s="11"/>
      <c r="AC66" s="11"/>
      <c r="AD66" s="18" t="s">
        <v>131</v>
      </c>
    </row>
    <row r="67" s="42" customFormat="1" ht="25" customHeight="1" spans="1:30">
      <c r="A67" s="8">
        <v>45779</v>
      </c>
      <c r="B67" s="57"/>
      <c r="C67" s="57"/>
      <c r="D67" s="9"/>
      <c r="E67" s="57"/>
      <c r="F67" s="9"/>
      <c r="G67" s="9" t="s">
        <v>36</v>
      </c>
      <c r="H67" s="9"/>
      <c r="I67" s="9"/>
      <c r="J67" s="9"/>
      <c r="K67" s="9"/>
      <c r="L67" s="9">
        <v>1347.5</v>
      </c>
      <c r="M67" s="9"/>
      <c r="N67" s="9"/>
      <c r="O67" s="9">
        <v>160</v>
      </c>
      <c r="P67" s="9"/>
      <c r="Q67" s="9"/>
      <c r="R67" s="9">
        <v>2</v>
      </c>
      <c r="S67" s="9"/>
      <c r="T67" s="9">
        <v>191</v>
      </c>
      <c r="U67" s="9"/>
      <c r="V67" s="9"/>
      <c r="W67" s="9"/>
      <c r="X67" s="10">
        <f t="shared" si="1"/>
        <v>1700.5</v>
      </c>
      <c r="Y67" s="9" t="s">
        <v>37</v>
      </c>
      <c r="Z67" s="11"/>
      <c r="AA67" s="9"/>
      <c r="AB67" s="11"/>
      <c r="AC67" s="11"/>
      <c r="AD67" s="18"/>
    </row>
    <row r="68" s="42" customFormat="1" ht="25" customHeight="1" spans="1:30">
      <c r="A68" s="8">
        <v>45779</v>
      </c>
      <c r="B68" s="9">
        <v>47</v>
      </c>
      <c r="C68" s="9" t="s">
        <v>165</v>
      </c>
      <c r="D68" s="9"/>
      <c r="E68" s="9">
        <v>1</v>
      </c>
      <c r="F68" s="9"/>
      <c r="G68" s="9" t="s">
        <v>36</v>
      </c>
      <c r="H68" s="9"/>
      <c r="I68" s="9"/>
      <c r="J68" s="9"/>
      <c r="K68" s="9"/>
      <c r="L68" s="9">
        <v>311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>
        <f t="shared" si="1"/>
        <v>311</v>
      </c>
      <c r="Y68" s="9" t="s">
        <v>37</v>
      </c>
      <c r="Z68" s="11"/>
      <c r="AA68" s="9"/>
      <c r="AB68" s="11" t="s">
        <v>166</v>
      </c>
      <c r="AC68" s="11"/>
      <c r="AD68" s="18" t="s">
        <v>131</v>
      </c>
    </row>
    <row r="69" s="42" customFormat="1" ht="25" customHeight="1" spans="1:30">
      <c r="A69" s="8">
        <v>45779</v>
      </c>
      <c r="B69" s="9">
        <v>48</v>
      </c>
      <c r="C69" s="9" t="s">
        <v>167</v>
      </c>
      <c r="D69" s="9"/>
      <c r="E69" s="9"/>
      <c r="F69" s="9">
        <v>1</v>
      </c>
      <c r="G69" s="9"/>
      <c r="H69" s="9" t="s">
        <v>53</v>
      </c>
      <c r="I69" s="9">
        <v>1638</v>
      </c>
      <c r="J69" s="9"/>
      <c r="K69" s="9"/>
      <c r="L69" s="9"/>
      <c r="M69" s="9"/>
      <c r="N69" s="9">
        <v>121</v>
      </c>
      <c r="O69" s="9">
        <f>361-121</f>
        <v>240</v>
      </c>
      <c r="P69" s="9">
        <v>140</v>
      </c>
      <c r="Q69" s="9"/>
      <c r="R69" s="9">
        <v>7</v>
      </c>
      <c r="S69" s="9"/>
      <c r="T69" s="9"/>
      <c r="U69" s="9"/>
      <c r="V69" s="9"/>
      <c r="W69" s="9"/>
      <c r="X69" s="10">
        <f t="shared" si="1"/>
        <v>508</v>
      </c>
      <c r="Y69" s="9" t="s">
        <v>37</v>
      </c>
      <c r="Z69" s="11"/>
      <c r="AA69" s="9"/>
      <c r="AB69" s="11"/>
      <c r="AC69" s="11"/>
      <c r="AD69" s="18" t="s">
        <v>131</v>
      </c>
    </row>
    <row r="70" s="42" customFormat="1" ht="25" customHeight="1" spans="1:30">
      <c r="A70" s="8">
        <v>45779</v>
      </c>
      <c r="B70" s="9">
        <v>49</v>
      </c>
      <c r="C70" s="9" t="s">
        <v>168</v>
      </c>
      <c r="D70" s="9"/>
      <c r="E70" s="9">
        <v>1</v>
      </c>
      <c r="F70" s="9"/>
      <c r="G70" s="9" t="s">
        <v>36</v>
      </c>
      <c r="H70" s="9"/>
      <c r="I70" s="9"/>
      <c r="J70" s="9"/>
      <c r="K70" s="9"/>
      <c r="L70" s="9">
        <v>118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>
        <f t="shared" si="1"/>
        <v>118</v>
      </c>
      <c r="Y70" s="9" t="s">
        <v>37</v>
      </c>
      <c r="Z70" s="11"/>
      <c r="AA70" s="9"/>
      <c r="AB70" s="11"/>
      <c r="AC70" s="11"/>
      <c r="AD70" s="18" t="s">
        <v>131</v>
      </c>
    </row>
    <row r="71" s="42" customFormat="1" ht="25" customHeight="1" spans="1:30">
      <c r="A71" s="8">
        <v>45779</v>
      </c>
      <c r="B71" s="9">
        <v>50</v>
      </c>
      <c r="C71" s="9" t="s">
        <v>169</v>
      </c>
      <c r="D71" s="9"/>
      <c r="E71" s="9">
        <v>1</v>
      </c>
      <c r="F71" s="9"/>
      <c r="G71" s="9" t="s">
        <v>61</v>
      </c>
      <c r="H71" s="9"/>
      <c r="I71" s="9"/>
      <c r="J71" s="9">
        <v>712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>
        <f t="shared" si="1"/>
        <v>712</v>
      </c>
      <c r="Y71" s="9" t="s">
        <v>37</v>
      </c>
      <c r="Z71" s="11"/>
      <c r="AA71" s="9"/>
      <c r="AB71" s="11"/>
      <c r="AC71" s="11"/>
      <c r="AD71" s="18" t="s">
        <v>131</v>
      </c>
    </row>
    <row r="72" s="42" customFormat="1" ht="25" customHeight="1" spans="1:30">
      <c r="A72" s="8">
        <v>45779</v>
      </c>
      <c r="B72" s="54">
        <v>51</v>
      </c>
      <c r="C72" s="54" t="s">
        <v>170</v>
      </c>
      <c r="D72" s="54">
        <v>1</v>
      </c>
      <c r="E72" s="9"/>
      <c r="F72" s="9"/>
      <c r="G72" s="9" t="s">
        <v>36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>
        <v>20</v>
      </c>
      <c r="W72" s="9"/>
      <c r="X72" s="10">
        <f t="shared" si="1"/>
        <v>20</v>
      </c>
      <c r="Y72" s="9" t="s">
        <v>37</v>
      </c>
      <c r="Z72" s="11"/>
      <c r="AA72" s="9"/>
      <c r="AB72" s="11"/>
      <c r="AC72" s="11"/>
      <c r="AD72" s="18" t="s">
        <v>131</v>
      </c>
    </row>
    <row r="73" s="42" customFormat="1" ht="25" customHeight="1" spans="1:30">
      <c r="A73" s="8">
        <v>45779</v>
      </c>
      <c r="B73" s="57"/>
      <c r="C73" s="57"/>
      <c r="D73" s="57"/>
      <c r="E73" s="9"/>
      <c r="F73" s="9"/>
      <c r="G73" s="9" t="s">
        <v>36</v>
      </c>
      <c r="H73" s="9"/>
      <c r="I73" s="9"/>
      <c r="J73" s="9"/>
      <c r="K73" s="9"/>
      <c r="L73" s="9">
        <v>358</v>
      </c>
      <c r="M73" s="9"/>
      <c r="N73" s="9"/>
      <c r="O73" s="9"/>
      <c r="P73" s="9"/>
      <c r="Q73" s="9"/>
      <c r="R73" s="9">
        <v>230</v>
      </c>
      <c r="S73" s="9"/>
      <c r="T73" s="9"/>
      <c r="U73" s="9"/>
      <c r="V73" s="9"/>
      <c r="W73" s="9"/>
      <c r="X73" s="10">
        <f t="shared" si="1"/>
        <v>588</v>
      </c>
      <c r="Y73" s="9" t="s">
        <v>37</v>
      </c>
      <c r="Z73" s="11"/>
      <c r="AA73" s="9"/>
      <c r="AB73" s="11"/>
      <c r="AC73" s="11"/>
      <c r="AD73" s="18" t="s">
        <v>131</v>
      </c>
    </row>
    <row r="74" s="42" customFormat="1" ht="25" customHeight="1" spans="1:30">
      <c r="A74" s="8">
        <v>45779</v>
      </c>
      <c r="B74" s="9">
        <v>52</v>
      </c>
      <c r="C74" s="9" t="s">
        <v>171</v>
      </c>
      <c r="D74" s="9"/>
      <c r="E74" s="9">
        <v>1</v>
      </c>
      <c r="F74" s="9"/>
      <c r="G74" s="9" t="s">
        <v>61</v>
      </c>
      <c r="H74" s="9"/>
      <c r="I74" s="9"/>
      <c r="J74" s="9">
        <v>636.3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>
        <f t="shared" si="1"/>
        <v>636.3</v>
      </c>
      <c r="Y74" s="9" t="s">
        <v>37</v>
      </c>
      <c r="Z74" s="11"/>
      <c r="AA74" s="9"/>
      <c r="AB74" s="11"/>
      <c r="AC74" s="11"/>
      <c r="AD74" s="18" t="s">
        <v>131</v>
      </c>
    </row>
    <row r="75" s="42" customFormat="1" ht="25" customHeight="1" spans="1:30">
      <c r="A75" s="8">
        <v>45779</v>
      </c>
      <c r="B75" s="9">
        <v>53</v>
      </c>
      <c r="C75" s="9" t="s">
        <v>120</v>
      </c>
      <c r="D75" s="9"/>
      <c r="E75" s="9"/>
      <c r="F75" s="9">
        <v>1</v>
      </c>
      <c r="G75" s="9"/>
      <c r="H75" s="9" t="s">
        <v>121</v>
      </c>
      <c r="I75" s="9">
        <v>8070</v>
      </c>
      <c r="J75" s="9"/>
      <c r="K75" s="9"/>
      <c r="L75" s="9"/>
      <c r="M75" s="9"/>
      <c r="N75" s="9"/>
      <c r="O75" s="9">
        <v>180</v>
      </c>
      <c r="P75" s="9">
        <v>140</v>
      </c>
      <c r="Q75" s="9"/>
      <c r="R75" s="9">
        <v>7</v>
      </c>
      <c r="S75" s="9"/>
      <c r="T75" s="9"/>
      <c r="U75" s="9"/>
      <c r="V75" s="9"/>
      <c r="W75" s="9"/>
      <c r="X75" s="10">
        <f t="shared" si="1"/>
        <v>327</v>
      </c>
      <c r="Y75" s="9" t="s">
        <v>37</v>
      </c>
      <c r="Z75" s="11"/>
      <c r="AA75" s="9"/>
      <c r="AB75" s="11"/>
      <c r="AC75" s="11"/>
      <c r="AD75" s="18" t="s">
        <v>131</v>
      </c>
    </row>
    <row r="76" s="42" customFormat="1" ht="25" customHeight="1" spans="1:30">
      <c r="A76" s="8">
        <v>45779</v>
      </c>
      <c r="B76" s="9">
        <v>54</v>
      </c>
      <c r="C76" s="9" t="s">
        <v>172</v>
      </c>
      <c r="D76" s="9"/>
      <c r="E76" s="9">
        <v>1</v>
      </c>
      <c r="F76" s="9"/>
      <c r="G76" s="9" t="s">
        <v>61</v>
      </c>
      <c r="H76" s="9"/>
      <c r="I76" s="9"/>
      <c r="J76" s="9">
        <v>429.6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>
        <f t="shared" si="1"/>
        <v>429.6</v>
      </c>
      <c r="Y76" s="9" t="s">
        <v>37</v>
      </c>
      <c r="Z76" s="11"/>
      <c r="AA76" s="9"/>
      <c r="AB76" s="11" t="s">
        <v>173</v>
      </c>
      <c r="AC76" s="11"/>
      <c r="AD76" s="18" t="s">
        <v>131</v>
      </c>
    </row>
    <row r="77" s="42" customFormat="1" ht="25" customHeight="1" spans="1:30">
      <c r="A77" s="8">
        <v>45779</v>
      </c>
      <c r="B77" s="9">
        <v>55</v>
      </c>
      <c r="C77" s="9" t="s">
        <v>174</v>
      </c>
      <c r="D77" s="9"/>
      <c r="E77" s="9"/>
      <c r="F77" s="9">
        <v>1</v>
      </c>
      <c r="G77" s="9"/>
      <c r="H77" s="9"/>
      <c r="I77" s="9"/>
      <c r="J77" s="9"/>
      <c r="K77" s="9"/>
      <c r="L77" s="9"/>
      <c r="M77" s="9"/>
      <c r="N77" s="9"/>
      <c r="O77" s="9">
        <v>180</v>
      </c>
      <c r="P77" s="9">
        <v>140</v>
      </c>
      <c r="Q77" s="9"/>
      <c r="R77" s="9">
        <v>7</v>
      </c>
      <c r="S77" s="9"/>
      <c r="T77" s="9"/>
      <c r="U77" s="9"/>
      <c r="V77" s="9"/>
      <c r="W77" s="9"/>
      <c r="X77" s="10">
        <f t="shared" ref="X77:X99" si="2">SUM(J77:W77)</f>
        <v>327</v>
      </c>
      <c r="Y77" s="9" t="s">
        <v>37</v>
      </c>
      <c r="Z77" s="11"/>
      <c r="AA77" s="9"/>
      <c r="AB77" s="11"/>
      <c r="AC77" s="11"/>
      <c r="AD77" s="18" t="s">
        <v>131</v>
      </c>
    </row>
    <row r="78" s="42" customFormat="1" ht="25" customHeight="1" spans="1:30">
      <c r="A78" s="8">
        <v>45779</v>
      </c>
      <c r="B78" s="9">
        <v>56</v>
      </c>
      <c r="C78" s="9" t="s">
        <v>175</v>
      </c>
      <c r="D78" s="9"/>
      <c r="E78" s="9"/>
      <c r="F78" s="9">
        <v>1</v>
      </c>
      <c r="G78" s="9"/>
      <c r="H78" s="9"/>
      <c r="I78" s="9"/>
      <c r="J78" s="9"/>
      <c r="K78" s="9"/>
      <c r="L78" s="9"/>
      <c r="M78" s="9"/>
      <c r="N78" s="9"/>
      <c r="O78" s="9">
        <v>180</v>
      </c>
      <c r="P78" s="9">
        <v>140</v>
      </c>
      <c r="Q78" s="9"/>
      <c r="R78" s="9">
        <v>7</v>
      </c>
      <c r="S78" s="9"/>
      <c r="T78" s="9"/>
      <c r="U78" s="9"/>
      <c r="V78" s="9"/>
      <c r="W78" s="9"/>
      <c r="X78" s="10">
        <f t="shared" si="2"/>
        <v>327</v>
      </c>
      <c r="Y78" s="9" t="s">
        <v>37</v>
      </c>
      <c r="Z78" s="11"/>
      <c r="AA78" s="9"/>
      <c r="AB78" s="11"/>
      <c r="AC78" s="11"/>
      <c r="AD78" s="18" t="s">
        <v>131</v>
      </c>
    </row>
    <row r="79" s="42" customFormat="1" ht="25" customHeight="1" spans="1:30">
      <c r="A79" s="8">
        <v>45779</v>
      </c>
      <c r="B79" s="54">
        <v>57</v>
      </c>
      <c r="C79" s="54" t="s">
        <v>176</v>
      </c>
      <c r="D79" s="9"/>
      <c r="E79" s="9"/>
      <c r="F79" s="54">
        <v>1</v>
      </c>
      <c r="G79" s="9"/>
      <c r="H79" s="9"/>
      <c r="I79" s="9"/>
      <c r="J79" s="9"/>
      <c r="K79" s="9"/>
      <c r="L79" s="9"/>
      <c r="M79" s="9"/>
      <c r="N79" s="9"/>
      <c r="O79" s="9"/>
      <c r="P79" s="9">
        <v>140</v>
      </c>
      <c r="Q79" s="9"/>
      <c r="R79" s="9"/>
      <c r="S79" s="9"/>
      <c r="T79" s="9"/>
      <c r="U79" s="9"/>
      <c r="V79" s="9"/>
      <c r="W79" s="9"/>
      <c r="X79" s="10">
        <f t="shared" si="2"/>
        <v>140</v>
      </c>
      <c r="Y79" s="9" t="s">
        <v>37</v>
      </c>
      <c r="Z79" s="11"/>
      <c r="AA79" s="9"/>
      <c r="AB79" s="11"/>
      <c r="AC79" s="11"/>
      <c r="AD79" s="18" t="s">
        <v>131</v>
      </c>
    </row>
    <row r="80" s="42" customFormat="1" ht="25" customHeight="1" spans="1:30">
      <c r="A80" s="8">
        <v>45779</v>
      </c>
      <c r="B80" s="57"/>
      <c r="C80" s="57"/>
      <c r="D80" s="9"/>
      <c r="E80" s="9"/>
      <c r="F80" s="57"/>
      <c r="G80" s="9"/>
      <c r="H80" s="9"/>
      <c r="I80" s="9"/>
      <c r="J80" s="9"/>
      <c r="K80" s="9"/>
      <c r="L80" s="9"/>
      <c r="M80" s="9"/>
      <c r="N80" s="9"/>
      <c r="O80" s="9">
        <v>180</v>
      </c>
      <c r="P80" s="9"/>
      <c r="Q80" s="9"/>
      <c r="R80" s="9">
        <v>7</v>
      </c>
      <c r="S80" s="9"/>
      <c r="T80" s="9"/>
      <c r="U80" s="9"/>
      <c r="V80" s="9"/>
      <c r="W80" s="9"/>
      <c r="X80" s="10">
        <f t="shared" si="2"/>
        <v>187</v>
      </c>
      <c r="Y80" s="9" t="s">
        <v>37</v>
      </c>
      <c r="Z80" s="11"/>
      <c r="AA80" s="9"/>
      <c r="AB80" s="11"/>
      <c r="AC80" s="11"/>
      <c r="AD80" s="18" t="s">
        <v>131</v>
      </c>
    </row>
    <row r="81" s="42" customFormat="1" ht="25" customHeight="1" spans="1:30">
      <c r="A81" s="8">
        <v>45779</v>
      </c>
      <c r="B81" s="9">
        <v>58</v>
      </c>
      <c r="C81" s="9" t="s">
        <v>177</v>
      </c>
      <c r="D81" s="9"/>
      <c r="E81" s="9"/>
      <c r="F81" s="9">
        <v>1</v>
      </c>
      <c r="G81" s="9"/>
      <c r="H81" s="9" t="s">
        <v>178</v>
      </c>
      <c r="I81" s="9">
        <v>5555</v>
      </c>
      <c r="J81" s="9"/>
      <c r="K81" s="9"/>
      <c r="L81" s="9"/>
      <c r="M81" s="9"/>
      <c r="N81" s="9"/>
      <c r="O81" s="9">
        <v>360</v>
      </c>
      <c r="P81" s="9">
        <v>140</v>
      </c>
      <c r="Q81" s="9"/>
      <c r="R81" s="9">
        <v>7</v>
      </c>
      <c r="S81" s="9"/>
      <c r="T81" s="9"/>
      <c r="U81" s="9"/>
      <c r="V81" s="9"/>
      <c r="W81" s="9"/>
      <c r="X81" s="10">
        <f t="shared" si="2"/>
        <v>507</v>
      </c>
      <c r="Y81" s="9" t="s">
        <v>37</v>
      </c>
      <c r="Z81" s="11"/>
      <c r="AA81" s="9"/>
      <c r="AB81" s="11"/>
      <c r="AC81" s="11"/>
      <c r="AD81" s="18" t="s">
        <v>131</v>
      </c>
    </row>
    <row r="82" s="42" customFormat="1" ht="25" customHeight="1" spans="1:30">
      <c r="A82" s="8">
        <v>45779</v>
      </c>
      <c r="B82" s="9">
        <v>59</v>
      </c>
      <c r="C82" s="9" t="s">
        <v>179</v>
      </c>
      <c r="D82" s="9"/>
      <c r="E82" s="9"/>
      <c r="F82" s="9">
        <v>1</v>
      </c>
      <c r="G82" s="9"/>
      <c r="H82" s="9" t="s">
        <v>178</v>
      </c>
      <c r="I82" s="9">
        <v>5555</v>
      </c>
      <c r="J82" s="9"/>
      <c r="K82" s="9"/>
      <c r="L82" s="9"/>
      <c r="M82" s="9"/>
      <c r="N82" s="9"/>
      <c r="O82" s="9">
        <v>180</v>
      </c>
      <c r="P82" s="9">
        <v>140</v>
      </c>
      <c r="Q82" s="9"/>
      <c r="R82" s="9">
        <v>7</v>
      </c>
      <c r="S82" s="9"/>
      <c r="T82" s="9"/>
      <c r="U82" s="9"/>
      <c r="V82" s="9"/>
      <c r="W82" s="9"/>
      <c r="X82" s="10">
        <f t="shared" si="2"/>
        <v>327</v>
      </c>
      <c r="Y82" s="9" t="s">
        <v>37</v>
      </c>
      <c r="Z82" s="11"/>
      <c r="AA82" s="9"/>
      <c r="AB82" s="11"/>
      <c r="AC82" s="11"/>
      <c r="AD82" s="18" t="s">
        <v>131</v>
      </c>
    </row>
    <row r="83" s="42" customFormat="1" ht="25" customHeight="1" spans="1:30">
      <c r="A83" s="8">
        <v>45779</v>
      </c>
      <c r="B83" s="9">
        <v>60</v>
      </c>
      <c r="C83" s="9" t="s">
        <v>180</v>
      </c>
      <c r="D83" s="9"/>
      <c r="E83" s="9"/>
      <c r="F83" s="9">
        <v>1</v>
      </c>
      <c r="G83" s="9"/>
      <c r="H83" s="9"/>
      <c r="I83" s="9"/>
      <c r="J83" s="9"/>
      <c r="K83" s="9"/>
      <c r="L83" s="9"/>
      <c r="M83" s="9"/>
      <c r="N83" s="9"/>
      <c r="O83" s="9">
        <f>360*0.7</f>
        <v>252</v>
      </c>
      <c r="P83" s="9">
        <v>90</v>
      </c>
      <c r="Q83" s="9"/>
      <c r="R83" s="9">
        <v>7</v>
      </c>
      <c r="S83" s="9"/>
      <c r="T83" s="9"/>
      <c r="U83" s="9"/>
      <c r="V83" s="9"/>
      <c r="W83" s="9"/>
      <c r="X83" s="10">
        <f t="shared" si="2"/>
        <v>349</v>
      </c>
      <c r="Y83" s="9" t="s">
        <v>37</v>
      </c>
      <c r="Z83" s="11"/>
      <c r="AA83" s="9"/>
      <c r="AB83" s="11" t="s">
        <v>100</v>
      </c>
      <c r="AC83" s="11"/>
      <c r="AD83" s="18" t="s">
        <v>131</v>
      </c>
    </row>
    <row r="84" s="42" customFormat="1" ht="25" customHeight="1" spans="1:30">
      <c r="A84" s="8">
        <v>45779</v>
      </c>
      <c r="B84" s="9">
        <v>61</v>
      </c>
      <c r="C84" s="9" t="s">
        <v>181</v>
      </c>
      <c r="D84" s="9"/>
      <c r="E84" s="9">
        <v>1</v>
      </c>
      <c r="F84" s="9"/>
      <c r="G84" s="9" t="s">
        <v>36</v>
      </c>
      <c r="H84" s="9"/>
      <c r="I84" s="9"/>
      <c r="J84" s="9"/>
      <c r="K84" s="9"/>
      <c r="L84" s="9"/>
      <c r="M84" s="9"/>
      <c r="N84" s="9"/>
      <c r="O84" s="9">
        <v>353</v>
      </c>
      <c r="P84" s="9"/>
      <c r="Q84" s="9"/>
      <c r="R84" s="9">
        <v>287</v>
      </c>
      <c r="S84" s="9"/>
      <c r="T84" s="9"/>
      <c r="U84" s="9"/>
      <c r="V84" s="9"/>
      <c r="W84" s="9"/>
      <c r="X84" s="10">
        <f t="shared" si="2"/>
        <v>640</v>
      </c>
      <c r="Y84" s="9" t="s">
        <v>37</v>
      </c>
      <c r="Z84" s="11"/>
      <c r="AA84" s="9"/>
      <c r="AB84" s="11"/>
      <c r="AC84" s="11"/>
      <c r="AD84" s="18" t="s">
        <v>131</v>
      </c>
    </row>
    <row r="85" s="42" customFormat="1" ht="25" customHeight="1" spans="1:30">
      <c r="A85" s="8">
        <v>45779</v>
      </c>
      <c r="B85" s="9">
        <v>62</v>
      </c>
      <c r="C85" s="9" t="s">
        <v>182</v>
      </c>
      <c r="D85" s="9"/>
      <c r="E85" s="9">
        <v>1</v>
      </c>
      <c r="F85" s="9"/>
      <c r="G85" s="9" t="s">
        <v>36</v>
      </c>
      <c r="H85" s="9"/>
      <c r="I85" s="9"/>
      <c r="J85" s="9"/>
      <c r="K85" s="9"/>
      <c r="L85" s="9">
        <v>42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>
        <f t="shared" si="2"/>
        <v>42</v>
      </c>
      <c r="Y85" s="9" t="s">
        <v>37</v>
      </c>
      <c r="Z85" s="11"/>
      <c r="AA85" s="9"/>
      <c r="AB85" s="11"/>
      <c r="AC85" s="11"/>
      <c r="AD85" s="18" t="s">
        <v>131</v>
      </c>
    </row>
    <row r="86" s="42" customFormat="1" ht="25" customHeight="1" spans="1:30">
      <c r="A86" s="8">
        <v>45779</v>
      </c>
      <c r="B86" s="9">
        <v>63</v>
      </c>
      <c r="C86" s="9" t="s">
        <v>129</v>
      </c>
      <c r="D86" s="9"/>
      <c r="E86" s="9"/>
      <c r="F86" s="9">
        <v>1</v>
      </c>
      <c r="G86" s="9"/>
      <c r="H86" s="9"/>
      <c r="I86" s="9"/>
      <c r="J86" s="9"/>
      <c r="K86" s="9"/>
      <c r="L86" s="9">
        <v>280.7</v>
      </c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>
        <f t="shared" si="2"/>
        <v>280.7</v>
      </c>
      <c r="Y86" s="9" t="s">
        <v>37</v>
      </c>
      <c r="Z86" s="11"/>
      <c r="AA86" s="9"/>
      <c r="AB86" s="11"/>
      <c r="AC86" s="11"/>
      <c r="AD86" s="18" t="s">
        <v>131</v>
      </c>
    </row>
    <row r="87" s="42" customFormat="1" ht="25" customHeight="1" spans="1:30">
      <c r="A87" s="8">
        <v>45779</v>
      </c>
      <c r="B87" s="9">
        <v>64</v>
      </c>
      <c r="C87" s="9" t="s">
        <v>46</v>
      </c>
      <c r="D87" s="9"/>
      <c r="E87" s="9">
        <v>1</v>
      </c>
      <c r="F87" s="9"/>
      <c r="G87" s="9" t="s">
        <v>36</v>
      </c>
      <c r="H87" s="9"/>
      <c r="I87" s="9"/>
      <c r="J87" s="9"/>
      <c r="K87" s="9"/>
      <c r="L87" s="9">
        <v>1428.6</v>
      </c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>
        <f t="shared" si="2"/>
        <v>1428.6</v>
      </c>
      <c r="Y87" s="9" t="s">
        <v>48</v>
      </c>
      <c r="Z87" s="11"/>
      <c r="AA87" s="9"/>
      <c r="AB87" s="11"/>
      <c r="AC87" s="11"/>
      <c r="AD87" s="18" t="s">
        <v>131</v>
      </c>
    </row>
    <row r="88" s="42" customFormat="1" ht="25" customHeight="1" spans="1:30">
      <c r="A88" s="8">
        <v>45779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>
        <f t="shared" si="2"/>
        <v>0</v>
      </c>
      <c r="Y88" s="9" t="s">
        <v>37</v>
      </c>
      <c r="Z88" s="11"/>
      <c r="AA88" s="9"/>
      <c r="AB88" s="11"/>
      <c r="AC88" s="11"/>
      <c r="AD88" s="18" t="s">
        <v>131</v>
      </c>
    </row>
    <row r="89" s="42" customFormat="1" ht="25" customHeight="1" spans="1:30">
      <c r="A89" s="8">
        <v>45779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>
        <f t="shared" si="2"/>
        <v>0</v>
      </c>
      <c r="Y89" s="9" t="s">
        <v>37</v>
      </c>
      <c r="Z89" s="11"/>
      <c r="AA89" s="9"/>
      <c r="AB89" s="11"/>
      <c r="AC89" s="11"/>
      <c r="AD89" s="18" t="s">
        <v>131</v>
      </c>
    </row>
    <row r="90" s="42" customFormat="1" ht="25" customHeight="1" spans="1:30">
      <c r="A90" s="8">
        <v>45779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>
        <f t="shared" si="2"/>
        <v>0</v>
      </c>
      <c r="Y90" s="9" t="s">
        <v>37</v>
      </c>
      <c r="Z90" s="11"/>
      <c r="AA90" s="9"/>
      <c r="AB90" s="11"/>
      <c r="AC90" s="11"/>
      <c r="AD90" s="18" t="s">
        <v>131</v>
      </c>
    </row>
    <row r="91" s="42" customFormat="1" ht="25" customHeight="1" spans="1:30">
      <c r="A91" s="8">
        <v>45779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>
        <f t="shared" si="2"/>
        <v>0</v>
      </c>
      <c r="Y91" s="9" t="s">
        <v>37</v>
      </c>
      <c r="Z91" s="11"/>
      <c r="AA91" s="9"/>
      <c r="AB91" s="11"/>
      <c r="AC91" s="11"/>
      <c r="AD91" s="18" t="s">
        <v>131</v>
      </c>
    </row>
    <row r="92" s="42" customFormat="1" ht="25" customHeight="1" spans="1:30">
      <c r="A92" s="8">
        <v>45779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>
        <f t="shared" si="2"/>
        <v>0</v>
      </c>
      <c r="Y92" s="9" t="s">
        <v>37</v>
      </c>
      <c r="Z92" s="11"/>
      <c r="AA92" s="9"/>
      <c r="AB92" s="11"/>
      <c r="AC92" s="11"/>
      <c r="AD92" s="18" t="s">
        <v>131</v>
      </c>
    </row>
    <row r="93" s="42" customFormat="1" ht="25" customHeight="1" spans="1:30">
      <c r="A93" s="8">
        <v>45779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>
        <f t="shared" si="2"/>
        <v>0</v>
      </c>
      <c r="Y93" s="9" t="s">
        <v>37</v>
      </c>
      <c r="Z93" s="11"/>
      <c r="AA93" s="9"/>
      <c r="AB93" s="11"/>
      <c r="AC93" s="11"/>
      <c r="AD93" s="18" t="s">
        <v>131</v>
      </c>
    </row>
    <row r="94" s="42" customFormat="1" ht="25" customHeight="1" spans="1:30">
      <c r="A94" s="8">
        <v>45779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>
        <f t="shared" si="2"/>
        <v>0</v>
      </c>
      <c r="Y94" s="9" t="s">
        <v>37</v>
      </c>
      <c r="Z94" s="11"/>
      <c r="AA94" s="9"/>
      <c r="AB94" s="11"/>
      <c r="AC94" s="11"/>
      <c r="AD94" s="18" t="s">
        <v>131</v>
      </c>
    </row>
    <row r="95" s="42" customFormat="1" ht="25" customHeight="1" spans="1:30">
      <c r="A95" s="8">
        <v>45779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>
        <f t="shared" si="2"/>
        <v>0</v>
      </c>
      <c r="Y95" s="9" t="s">
        <v>37</v>
      </c>
      <c r="Z95" s="11"/>
      <c r="AA95" s="9"/>
      <c r="AB95" s="11"/>
      <c r="AC95" s="11"/>
      <c r="AD95" s="18" t="s">
        <v>131</v>
      </c>
    </row>
    <row r="96" s="42" customFormat="1" ht="25" customHeight="1" spans="1:30">
      <c r="A96" s="8">
        <v>45779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>
        <f t="shared" si="2"/>
        <v>0</v>
      </c>
      <c r="Y96" s="9" t="s">
        <v>37</v>
      </c>
      <c r="Z96" s="11"/>
      <c r="AA96" s="9"/>
      <c r="AB96" s="11"/>
      <c r="AC96" s="11"/>
      <c r="AD96" s="18" t="s">
        <v>131</v>
      </c>
    </row>
    <row r="97" s="42" customFormat="1" ht="25" customHeight="1" spans="1:30">
      <c r="A97" s="8">
        <v>45779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>
        <f t="shared" si="2"/>
        <v>0</v>
      </c>
      <c r="Y97" s="9" t="s">
        <v>37</v>
      </c>
      <c r="Z97" s="11"/>
      <c r="AA97" s="9"/>
      <c r="AB97" s="11"/>
      <c r="AC97" s="11"/>
      <c r="AD97" s="18" t="s">
        <v>131</v>
      </c>
    </row>
    <row r="98" s="42" customFormat="1" ht="25" customHeight="1" spans="1:30">
      <c r="A98" s="8">
        <v>45779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>
        <f t="shared" si="2"/>
        <v>0</v>
      </c>
      <c r="Y98" s="9" t="s">
        <v>37</v>
      </c>
      <c r="Z98" s="11"/>
      <c r="AA98" s="9"/>
      <c r="AB98" s="11"/>
      <c r="AC98" s="11"/>
      <c r="AD98" s="18" t="s">
        <v>131</v>
      </c>
    </row>
    <row r="99" s="42" customFormat="1" ht="25" customHeight="1" spans="1:30">
      <c r="A99" s="8">
        <v>45779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>
        <f t="shared" si="2"/>
        <v>0</v>
      </c>
      <c r="Y99" s="9" t="s">
        <v>37</v>
      </c>
      <c r="Z99" s="11"/>
      <c r="AA99" s="9"/>
      <c r="AB99" s="11"/>
      <c r="AC99" s="11"/>
      <c r="AD99" s="18" t="s">
        <v>131</v>
      </c>
    </row>
    <row r="100" s="44" customFormat="1" ht="25" customHeight="1" spans="1:30">
      <c r="A100" s="8">
        <v>45779</v>
      </c>
      <c r="B100" s="9"/>
      <c r="C100" s="18"/>
      <c r="D100" s="10">
        <f>SUBTOTAL(9,D4:D99)</f>
        <v>3</v>
      </c>
      <c r="E100" s="10">
        <f>SUBTOTAL(9,E4:E99)</f>
        <v>25</v>
      </c>
      <c r="F100" s="78">
        <f>SUBTOTAL(9,F4:F99)</f>
        <v>36</v>
      </c>
      <c r="G100" s="18"/>
      <c r="H100" s="9"/>
      <c r="I100" s="18"/>
      <c r="J100" s="10">
        <f t="shared" ref="J100:X100" si="3">SUBTOTAL(9,J4:J99)</f>
        <v>2012.5</v>
      </c>
      <c r="K100" s="10">
        <f t="shared" si="3"/>
        <v>998</v>
      </c>
      <c r="L100" s="10">
        <f t="shared" si="3"/>
        <v>8062.1</v>
      </c>
      <c r="M100" s="10">
        <f t="shared" si="3"/>
        <v>598</v>
      </c>
      <c r="N100" s="10">
        <f t="shared" si="3"/>
        <v>1089</v>
      </c>
      <c r="O100" s="10">
        <f t="shared" si="3"/>
        <v>5079</v>
      </c>
      <c r="P100" s="10">
        <f t="shared" si="3"/>
        <v>2850</v>
      </c>
      <c r="Q100" s="10">
        <f t="shared" si="3"/>
        <v>0</v>
      </c>
      <c r="R100" s="10">
        <f t="shared" si="3"/>
        <v>1252</v>
      </c>
      <c r="S100" s="10">
        <f t="shared" si="3"/>
        <v>35</v>
      </c>
      <c r="T100" s="10">
        <f t="shared" si="3"/>
        <v>528</v>
      </c>
      <c r="U100" s="10">
        <f t="shared" si="3"/>
        <v>0</v>
      </c>
      <c r="V100" s="10">
        <f t="shared" si="3"/>
        <v>40</v>
      </c>
      <c r="W100" s="10">
        <f t="shared" si="3"/>
        <v>4920</v>
      </c>
      <c r="X100" s="10">
        <f t="shared" si="3"/>
        <v>27463.6</v>
      </c>
      <c r="Y100" s="9" t="s">
        <v>37</v>
      </c>
      <c r="Z100" s="10">
        <f>SUBTOTAL(9,Z4:Z99)</f>
        <v>0</v>
      </c>
      <c r="AA100" s="10">
        <f>SUBTOTAL(9,AA4:AA99)</f>
        <v>2</v>
      </c>
      <c r="AB100" s="18"/>
      <c r="AC100" s="18"/>
      <c r="AD100" s="18" t="s">
        <v>131</v>
      </c>
    </row>
  </sheetData>
  <autoFilter xmlns:etc="http://www.wps.cn/officeDocument/2017/etCustomData" ref="A3:AD99" etc:filterBottomFollowUsedRange="0">
    <extLst/>
  </autoFilter>
  <mergeCells count="55">
    <mergeCell ref="A1:AD1"/>
    <mergeCell ref="J2:K2"/>
    <mergeCell ref="L2:M2"/>
    <mergeCell ref="N2:O2"/>
    <mergeCell ref="P2:Q2"/>
    <mergeCell ref="R2:U2"/>
    <mergeCell ref="D7:F7"/>
    <mergeCell ref="A2:A3"/>
    <mergeCell ref="B2:B3"/>
    <mergeCell ref="B14:B16"/>
    <mergeCell ref="B20:B22"/>
    <mergeCell ref="B24:B27"/>
    <mergeCell ref="B28:B29"/>
    <mergeCell ref="B31:B32"/>
    <mergeCell ref="B33:B34"/>
    <mergeCell ref="B55:B59"/>
    <mergeCell ref="B60:B62"/>
    <mergeCell ref="B66:B67"/>
    <mergeCell ref="B72:B73"/>
    <mergeCell ref="B79:B80"/>
    <mergeCell ref="C2:C3"/>
    <mergeCell ref="C14:C16"/>
    <mergeCell ref="C20:C22"/>
    <mergeCell ref="C24:C27"/>
    <mergeCell ref="C28:C29"/>
    <mergeCell ref="C31:C32"/>
    <mergeCell ref="C33:C34"/>
    <mergeCell ref="C55:C59"/>
    <mergeCell ref="C60:C62"/>
    <mergeCell ref="C66:C67"/>
    <mergeCell ref="C72:C73"/>
    <mergeCell ref="C79:C80"/>
    <mergeCell ref="D2:D3"/>
    <mergeCell ref="D61:D62"/>
    <mergeCell ref="D72:D73"/>
    <mergeCell ref="E2:E3"/>
    <mergeCell ref="E28:E29"/>
    <mergeCell ref="E55:E58"/>
    <mergeCell ref="E66:E67"/>
    <mergeCell ref="F2:F3"/>
    <mergeCell ref="F24:F27"/>
    <mergeCell ref="F79:F80"/>
    <mergeCell ref="G2:G3"/>
    <mergeCell ref="H2:H3"/>
    <mergeCell ref="I2:I3"/>
    <mergeCell ref="V2:V3"/>
    <mergeCell ref="W2:W3"/>
    <mergeCell ref="X2:X3"/>
    <mergeCell ref="Y2:Y3"/>
    <mergeCell ref="Z2:Z3"/>
    <mergeCell ref="AA2:AA3"/>
    <mergeCell ref="AB2:AB3"/>
    <mergeCell ref="AC2:AC3"/>
    <mergeCell ref="AC24:AC25"/>
    <mergeCell ref="AD2:AD3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20" sqref="I20"/>
    </sheetView>
  </sheetViews>
  <sheetFormatPr defaultColWidth="9" defaultRowHeight="13.5"/>
  <cols>
    <col min="1" max="3" width="12.7583333333333" style="24" customWidth="1"/>
    <col min="4" max="4" width="12.7583333333333" style="24" hidden="1" customWidth="1"/>
    <col min="5" max="8" width="12.7583333333333" style="24" customWidth="1"/>
    <col min="9" max="11" width="15.2583333333333" style="24" customWidth="1"/>
    <col min="12" max="12" width="12.8166666666667" style="25"/>
    <col min="13" max="13" width="16" style="24" customWidth="1"/>
    <col min="14" max="14" width="12.8166666666667" style="24"/>
    <col min="15" max="16384" width="9" style="24"/>
  </cols>
  <sheetData>
    <row r="1" s="24" customFormat="1" ht="18" customHeight="1" spans="1:12">
      <c r="A1" s="26" t="s">
        <v>1</v>
      </c>
      <c r="B1" s="26" t="s">
        <v>183</v>
      </c>
      <c r="C1" s="26" t="s">
        <v>184</v>
      </c>
      <c r="D1" s="26" t="s">
        <v>185</v>
      </c>
      <c r="E1" s="27" t="s">
        <v>186</v>
      </c>
      <c r="F1" s="27" t="s">
        <v>187</v>
      </c>
      <c r="G1" s="27" t="s">
        <v>188</v>
      </c>
      <c r="H1" s="26" t="s">
        <v>189</v>
      </c>
      <c r="I1" s="26" t="s">
        <v>190</v>
      </c>
      <c r="J1" s="26" t="s">
        <v>191</v>
      </c>
      <c r="K1" s="26" t="s">
        <v>192</v>
      </c>
      <c r="L1" s="25"/>
    </row>
    <row r="2" s="24" customFormat="1" ht="18" customHeight="1" spans="1:12">
      <c r="A2" s="28">
        <v>45778</v>
      </c>
      <c r="B2" s="29">
        <v>44386.4</v>
      </c>
      <c r="C2" s="29">
        <f>B2</f>
        <v>44386.4</v>
      </c>
      <c r="D2" s="29">
        <v>1</v>
      </c>
      <c r="E2" s="30">
        <f>$N$7*10000/COUNT(A:A)*D2</f>
        <v>71290.3225806452</v>
      </c>
      <c r="F2" s="31">
        <f t="shared" ref="F2:F32" si="0">C2/E2</f>
        <v>0.622614660633484</v>
      </c>
      <c r="G2" s="30">
        <f t="shared" ref="G2:G32" si="1">C2-E2</f>
        <v>-26903.9225806452</v>
      </c>
      <c r="H2" s="29">
        <v>4176.5</v>
      </c>
      <c r="I2" s="33">
        <f>H2</f>
        <v>4176.5</v>
      </c>
      <c r="J2" s="33">
        <v>1066</v>
      </c>
      <c r="K2" s="33">
        <f>J2</f>
        <v>1066</v>
      </c>
      <c r="L2" s="34"/>
    </row>
    <row r="3" s="24" customFormat="1" ht="18" customHeight="1" spans="1:14">
      <c r="A3" s="28">
        <v>45779</v>
      </c>
      <c r="B3" s="29">
        <v>27463.6</v>
      </c>
      <c r="C3" s="29">
        <f t="shared" ref="C3:C32" si="2">B3+C2</f>
        <v>71850</v>
      </c>
      <c r="D3" s="29">
        <f t="shared" ref="D3:D32" si="3">D2+1</f>
        <v>2</v>
      </c>
      <c r="E3" s="30">
        <f t="shared" ref="E3:E31" si="4">$N$7*10000/COUNT(A:A)*D3</f>
        <v>142580.64516129</v>
      </c>
      <c r="F3" s="31">
        <f t="shared" si="0"/>
        <v>0.503925339366517</v>
      </c>
      <c r="G3" s="30">
        <f t="shared" si="1"/>
        <v>-70730.64516129</v>
      </c>
      <c r="H3" s="29">
        <v>3010.5</v>
      </c>
      <c r="I3" s="33">
        <f t="shared" ref="I3:I32" si="5">I2+H3</f>
        <v>7187</v>
      </c>
      <c r="J3" s="33">
        <v>598</v>
      </c>
      <c r="K3" s="33">
        <f t="shared" ref="K3:K32" si="6">K2+J3</f>
        <v>1664</v>
      </c>
      <c r="L3" s="34"/>
      <c r="M3" s="35" t="s">
        <v>193</v>
      </c>
      <c r="N3" s="36">
        <v>255</v>
      </c>
    </row>
    <row r="4" s="24" customFormat="1" ht="18" customHeight="1" spans="1:14">
      <c r="A4" s="28">
        <v>45780</v>
      </c>
      <c r="B4" s="29"/>
      <c r="C4" s="29">
        <f t="shared" si="2"/>
        <v>71850</v>
      </c>
      <c r="D4" s="29">
        <f t="shared" si="3"/>
        <v>3</v>
      </c>
      <c r="E4" s="30">
        <f t="shared" si="4"/>
        <v>213870.967741936</v>
      </c>
      <c r="F4" s="31">
        <f t="shared" si="0"/>
        <v>0.335950226244343</v>
      </c>
      <c r="G4" s="30">
        <f t="shared" si="1"/>
        <v>-142020.967741936</v>
      </c>
      <c r="H4" s="29"/>
      <c r="I4" s="33">
        <f t="shared" si="5"/>
        <v>7187</v>
      </c>
      <c r="J4" s="33"/>
      <c r="K4" s="33">
        <f t="shared" si="6"/>
        <v>1664</v>
      </c>
      <c r="L4" s="34"/>
      <c r="M4" s="37" t="s">
        <v>194</v>
      </c>
      <c r="N4" s="38">
        <v>306</v>
      </c>
    </row>
    <row r="5" s="24" customFormat="1" ht="18" customHeight="1" spans="1:14">
      <c r="A5" s="28">
        <v>45781</v>
      </c>
      <c r="B5" s="29"/>
      <c r="C5" s="29">
        <f t="shared" si="2"/>
        <v>71850</v>
      </c>
      <c r="D5" s="29">
        <f t="shared" si="3"/>
        <v>4</v>
      </c>
      <c r="E5" s="30">
        <f t="shared" si="4"/>
        <v>285161.290322581</v>
      </c>
      <c r="F5" s="31">
        <f t="shared" si="0"/>
        <v>0.251962669683258</v>
      </c>
      <c r="G5" s="30">
        <f t="shared" si="1"/>
        <v>-213311.290322581</v>
      </c>
      <c r="H5" s="29"/>
      <c r="I5" s="33">
        <f t="shared" si="5"/>
        <v>7187</v>
      </c>
      <c r="J5" s="33"/>
      <c r="K5" s="33">
        <f t="shared" si="6"/>
        <v>1664</v>
      </c>
      <c r="L5" s="34"/>
      <c r="M5" s="37" t="s">
        <v>195</v>
      </c>
      <c r="N5" s="38">
        <v>210</v>
      </c>
    </row>
    <row r="6" s="24" customFormat="1" ht="18" customHeight="1" spans="1:14">
      <c r="A6" s="28">
        <v>45782</v>
      </c>
      <c r="B6" s="29"/>
      <c r="C6" s="29">
        <f t="shared" si="2"/>
        <v>71850</v>
      </c>
      <c r="D6" s="29">
        <f t="shared" si="3"/>
        <v>5</v>
      </c>
      <c r="E6" s="30">
        <f t="shared" si="4"/>
        <v>356451.612903226</v>
      </c>
      <c r="F6" s="31">
        <f t="shared" si="0"/>
        <v>0.201570135746606</v>
      </c>
      <c r="G6" s="30">
        <f t="shared" si="1"/>
        <v>-284601.612903226</v>
      </c>
      <c r="H6" s="29"/>
      <c r="I6" s="33">
        <f t="shared" si="5"/>
        <v>7187</v>
      </c>
      <c r="J6" s="33"/>
      <c r="K6" s="33">
        <f t="shared" si="6"/>
        <v>1664</v>
      </c>
      <c r="L6" s="34"/>
      <c r="M6" s="37" t="s">
        <v>196</v>
      </c>
      <c r="N6" s="38">
        <v>170</v>
      </c>
    </row>
    <row r="7" s="24" customFormat="1" ht="18" customHeight="1" spans="1:14">
      <c r="A7" s="28">
        <v>45783</v>
      </c>
      <c r="B7" s="29"/>
      <c r="C7" s="29">
        <f t="shared" si="2"/>
        <v>71850</v>
      </c>
      <c r="D7" s="29">
        <f t="shared" si="3"/>
        <v>6</v>
      </c>
      <c r="E7" s="30">
        <f t="shared" si="4"/>
        <v>427741.935483871</v>
      </c>
      <c r="F7" s="31">
        <f t="shared" si="0"/>
        <v>0.167975113122172</v>
      </c>
      <c r="G7" s="30">
        <f t="shared" si="1"/>
        <v>-355891.935483871</v>
      </c>
      <c r="H7" s="29"/>
      <c r="I7" s="33">
        <f t="shared" si="5"/>
        <v>7187</v>
      </c>
      <c r="J7" s="33"/>
      <c r="K7" s="33">
        <f t="shared" si="6"/>
        <v>1664</v>
      </c>
      <c r="L7" s="34"/>
      <c r="M7" s="37" t="s">
        <v>197</v>
      </c>
      <c r="N7" s="38">
        <v>221</v>
      </c>
    </row>
    <row r="8" s="24" customFormat="1" ht="18" customHeight="1" spans="1:14">
      <c r="A8" s="28">
        <v>45784</v>
      </c>
      <c r="B8" s="29"/>
      <c r="C8" s="29">
        <f t="shared" si="2"/>
        <v>71850</v>
      </c>
      <c r="D8" s="29">
        <f t="shared" si="3"/>
        <v>7</v>
      </c>
      <c r="E8" s="30">
        <f t="shared" si="4"/>
        <v>499032.258064516</v>
      </c>
      <c r="F8" s="31">
        <f t="shared" si="0"/>
        <v>0.143978668390433</v>
      </c>
      <c r="G8" s="30">
        <f t="shared" si="1"/>
        <v>-427182.258064516</v>
      </c>
      <c r="H8" s="29"/>
      <c r="I8" s="33">
        <f t="shared" si="5"/>
        <v>7187</v>
      </c>
      <c r="J8" s="33"/>
      <c r="K8" s="33">
        <f t="shared" si="6"/>
        <v>1664</v>
      </c>
      <c r="L8" s="34"/>
      <c r="M8" s="39" t="s">
        <v>198</v>
      </c>
      <c r="N8" s="40">
        <f>SUM(N3:N7)</f>
        <v>1162</v>
      </c>
    </row>
    <row r="9" s="24" customFormat="1" ht="18" customHeight="1" spans="1:12">
      <c r="A9" s="28">
        <v>45785</v>
      </c>
      <c r="B9" s="29"/>
      <c r="C9" s="29">
        <f t="shared" si="2"/>
        <v>71850</v>
      </c>
      <c r="D9" s="29">
        <f t="shared" si="3"/>
        <v>8</v>
      </c>
      <c r="E9" s="30">
        <f t="shared" si="4"/>
        <v>570322.580645161</v>
      </c>
      <c r="F9" s="31">
        <f t="shared" si="0"/>
        <v>0.125981334841629</v>
      </c>
      <c r="G9" s="30">
        <f t="shared" si="1"/>
        <v>-498472.580645161</v>
      </c>
      <c r="H9" s="29"/>
      <c r="I9" s="33">
        <f t="shared" si="5"/>
        <v>7187</v>
      </c>
      <c r="J9" s="33"/>
      <c r="K9" s="33">
        <f t="shared" si="6"/>
        <v>1664</v>
      </c>
      <c r="L9" s="34"/>
    </row>
    <row r="10" s="24" customFormat="1" ht="18" customHeight="1" spans="1:12">
      <c r="A10" s="28">
        <v>45786</v>
      </c>
      <c r="B10" s="29"/>
      <c r="C10" s="29">
        <f t="shared" si="2"/>
        <v>71850</v>
      </c>
      <c r="D10" s="29">
        <f t="shared" si="3"/>
        <v>9</v>
      </c>
      <c r="E10" s="30">
        <f t="shared" si="4"/>
        <v>641612.903225807</v>
      </c>
      <c r="F10" s="31">
        <f t="shared" si="0"/>
        <v>0.111983408748115</v>
      </c>
      <c r="G10" s="30">
        <f t="shared" si="1"/>
        <v>-569762.903225807</v>
      </c>
      <c r="H10" s="29"/>
      <c r="I10" s="33">
        <f t="shared" si="5"/>
        <v>7187</v>
      </c>
      <c r="J10" s="33"/>
      <c r="K10" s="33">
        <f t="shared" si="6"/>
        <v>1664</v>
      </c>
      <c r="L10" s="34"/>
    </row>
    <row r="11" s="24" customFormat="1" ht="18" customHeight="1" spans="1:13">
      <c r="A11" s="28">
        <v>45787</v>
      </c>
      <c r="B11" s="29"/>
      <c r="C11" s="29">
        <f t="shared" si="2"/>
        <v>71850</v>
      </c>
      <c r="D11" s="29">
        <f t="shared" si="3"/>
        <v>10</v>
      </c>
      <c r="E11" s="30">
        <f t="shared" si="4"/>
        <v>712903.225806452</v>
      </c>
      <c r="F11" s="31">
        <f t="shared" si="0"/>
        <v>0.100785067873303</v>
      </c>
      <c r="G11" s="30">
        <f t="shared" si="1"/>
        <v>-641053.225806452</v>
      </c>
      <c r="H11" s="29"/>
      <c r="I11" s="33">
        <f t="shared" si="5"/>
        <v>7187</v>
      </c>
      <c r="J11" s="33"/>
      <c r="K11" s="33">
        <f t="shared" si="6"/>
        <v>1664</v>
      </c>
      <c r="L11" s="34"/>
      <c r="M11" s="41"/>
    </row>
    <row r="12" s="24" customFormat="1" ht="18" customHeight="1" spans="1:12">
      <c r="A12" s="28">
        <v>45788</v>
      </c>
      <c r="B12" s="29"/>
      <c r="C12" s="29">
        <f t="shared" si="2"/>
        <v>71850</v>
      </c>
      <c r="D12" s="29">
        <f t="shared" si="3"/>
        <v>11</v>
      </c>
      <c r="E12" s="30">
        <f t="shared" si="4"/>
        <v>784193.548387097</v>
      </c>
      <c r="F12" s="31">
        <f t="shared" si="0"/>
        <v>0.0916227889757301</v>
      </c>
      <c r="G12" s="30">
        <f t="shared" si="1"/>
        <v>-712343.548387097</v>
      </c>
      <c r="H12" s="29"/>
      <c r="I12" s="33">
        <f t="shared" si="5"/>
        <v>7187</v>
      </c>
      <c r="J12" s="33"/>
      <c r="K12" s="33">
        <f t="shared" si="6"/>
        <v>1664</v>
      </c>
      <c r="L12" s="25"/>
    </row>
    <row r="13" s="24" customFormat="1" ht="18" customHeight="1" spans="1:12">
      <c r="A13" s="28">
        <v>45789</v>
      </c>
      <c r="B13" s="29"/>
      <c r="C13" s="29">
        <f t="shared" si="2"/>
        <v>71850</v>
      </c>
      <c r="D13" s="29">
        <f t="shared" si="3"/>
        <v>12</v>
      </c>
      <c r="E13" s="30">
        <f t="shared" si="4"/>
        <v>855483.870967742</v>
      </c>
      <c r="F13" s="31">
        <f t="shared" si="0"/>
        <v>0.083987556561086</v>
      </c>
      <c r="G13" s="30">
        <f t="shared" si="1"/>
        <v>-783633.870967742</v>
      </c>
      <c r="H13" s="29"/>
      <c r="I13" s="33">
        <f t="shared" si="5"/>
        <v>7187</v>
      </c>
      <c r="J13" s="33"/>
      <c r="K13" s="33">
        <f t="shared" si="6"/>
        <v>1664</v>
      </c>
      <c r="L13" s="25"/>
    </row>
    <row r="14" s="24" customFormat="1" ht="18" customHeight="1" spans="1:12">
      <c r="A14" s="28">
        <v>45790</v>
      </c>
      <c r="B14" s="29"/>
      <c r="C14" s="29">
        <f t="shared" si="2"/>
        <v>71850</v>
      </c>
      <c r="D14" s="29">
        <f t="shared" si="3"/>
        <v>13</v>
      </c>
      <c r="E14" s="30">
        <f t="shared" si="4"/>
        <v>926774.193548387</v>
      </c>
      <c r="F14" s="31">
        <f t="shared" si="0"/>
        <v>0.0775269752871563</v>
      </c>
      <c r="G14" s="30">
        <f t="shared" si="1"/>
        <v>-854924.193548387</v>
      </c>
      <c r="H14" s="29"/>
      <c r="I14" s="33">
        <f t="shared" si="5"/>
        <v>7187</v>
      </c>
      <c r="J14" s="33"/>
      <c r="K14" s="33">
        <f t="shared" si="6"/>
        <v>1664</v>
      </c>
      <c r="L14" s="25"/>
    </row>
    <row r="15" s="24" customFormat="1" ht="18" customHeight="1" spans="1:12">
      <c r="A15" s="28">
        <v>45791</v>
      </c>
      <c r="B15" s="32"/>
      <c r="C15" s="29">
        <f t="shared" si="2"/>
        <v>71850</v>
      </c>
      <c r="D15" s="29">
        <f t="shared" si="3"/>
        <v>14</v>
      </c>
      <c r="E15" s="30">
        <f t="shared" si="4"/>
        <v>998064.516129032</v>
      </c>
      <c r="F15" s="31">
        <f t="shared" si="0"/>
        <v>0.0719893341952166</v>
      </c>
      <c r="G15" s="30">
        <f t="shared" si="1"/>
        <v>-926214.516129032</v>
      </c>
      <c r="H15" s="29"/>
      <c r="I15" s="33">
        <f t="shared" si="5"/>
        <v>7187</v>
      </c>
      <c r="J15" s="33"/>
      <c r="K15" s="33">
        <f t="shared" si="6"/>
        <v>1664</v>
      </c>
      <c r="L15" s="25"/>
    </row>
    <row r="16" s="24" customFormat="1" ht="18" customHeight="1" spans="1:12">
      <c r="A16" s="28">
        <v>45792</v>
      </c>
      <c r="B16" s="29"/>
      <c r="C16" s="29">
        <f t="shared" si="2"/>
        <v>71850</v>
      </c>
      <c r="D16" s="29">
        <f t="shared" si="3"/>
        <v>15</v>
      </c>
      <c r="E16" s="30">
        <f t="shared" si="4"/>
        <v>1069354.83870968</v>
      </c>
      <c r="F16" s="31">
        <f t="shared" si="0"/>
        <v>0.0671900452488686</v>
      </c>
      <c r="G16" s="30">
        <f t="shared" si="1"/>
        <v>-997504.83870968</v>
      </c>
      <c r="H16" s="29"/>
      <c r="I16" s="33">
        <f t="shared" si="5"/>
        <v>7187</v>
      </c>
      <c r="J16" s="33"/>
      <c r="K16" s="33">
        <f t="shared" si="6"/>
        <v>1664</v>
      </c>
      <c r="L16" s="25"/>
    </row>
    <row r="17" s="24" customFormat="1" ht="18" customHeight="1" spans="1:12">
      <c r="A17" s="28">
        <v>45793</v>
      </c>
      <c r="B17" s="29"/>
      <c r="C17" s="29">
        <f t="shared" si="2"/>
        <v>71850</v>
      </c>
      <c r="D17" s="29">
        <f t="shared" si="3"/>
        <v>16</v>
      </c>
      <c r="E17" s="30">
        <f t="shared" si="4"/>
        <v>1140645.16129032</v>
      </c>
      <c r="F17" s="31">
        <f t="shared" si="0"/>
        <v>0.0629906674208146</v>
      </c>
      <c r="G17" s="30">
        <f t="shared" si="1"/>
        <v>-1068795.16129032</v>
      </c>
      <c r="H17" s="29"/>
      <c r="I17" s="33">
        <f t="shared" si="5"/>
        <v>7187</v>
      </c>
      <c r="J17" s="33"/>
      <c r="K17" s="33">
        <f t="shared" si="6"/>
        <v>1664</v>
      </c>
      <c r="L17" s="25"/>
    </row>
    <row r="18" s="24" customFormat="1" ht="18" customHeight="1" spans="1:12">
      <c r="A18" s="28">
        <v>45794</v>
      </c>
      <c r="B18" s="29"/>
      <c r="C18" s="29">
        <f t="shared" si="2"/>
        <v>71850</v>
      </c>
      <c r="D18" s="29">
        <f t="shared" si="3"/>
        <v>17</v>
      </c>
      <c r="E18" s="30">
        <f t="shared" si="4"/>
        <v>1211935.48387097</v>
      </c>
      <c r="F18" s="31">
        <f t="shared" si="0"/>
        <v>0.0592853340431194</v>
      </c>
      <c r="G18" s="30">
        <f t="shared" si="1"/>
        <v>-1140085.48387097</v>
      </c>
      <c r="H18" s="29"/>
      <c r="I18" s="33">
        <f t="shared" si="5"/>
        <v>7187</v>
      </c>
      <c r="J18" s="33"/>
      <c r="K18" s="33">
        <f t="shared" si="6"/>
        <v>1664</v>
      </c>
      <c r="L18" s="25"/>
    </row>
    <row r="19" s="24" customFormat="1" ht="18" customHeight="1" spans="1:12">
      <c r="A19" s="28">
        <v>45795</v>
      </c>
      <c r="B19" s="29"/>
      <c r="C19" s="29">
        <f t="shared" si="2"/>
        <v>71850</v>
      </c>
      <c r="D19" s="29">
        <f t="shared" si="3"/>
        <v>18</v>
      </c>
      <c r="E19" s="30">
        <f t="shared" si="4"/>
        <v>1283225.80645161</v>
      </c>
      <c r="F19" s="31">
        <f t="shared" si="0"/>
        <v>0.0559917043740574</v>
      </c>
      <c r="G19" s="30">
        <f t="shared" si="1"/>
        <v>-1211375.80645161</v>
      </c>
      <c r="H19" s="29"/>
      <c r="I19" s="33">
        <f t="shared" si="5"/>
        <v>7187</v>
      </c>
      <c r="J19" s="33"/>
      <c r="K19" s="33">
        <f t="shared" si="6"/>
        <v>1664</v>
      </c>
      <c r="L19" s="25"/>
    </row>
    <row r="20" s="24" customFormat="1" ht="18" customHeight="1" spans="1:12">
      <c r="A20" s="28">
        <v>45796</v>
      </c>
      <c r="B20" s="29"/>
      <c r="C20" s="29">
        <f t="shared" si="2"/>
        <v>71850</v>
      </c>
      <c r="D20" s="29">
        <f t="shared" si="3"/>
        <v>19</v>
      </c>
      <c r="E20" s="30">
        <f t="shared" si="4"/>
        <v>1354516.12903226</v>
      </c>
      <c r="F20" s="31">
        <f t="shared" si="0"/>
        <v>0.0530447725648963</v>
      </c>
      <c r="G20" s="30">
        <f t="shared" si="1"/>
        <v>-1282666.12903226</v>
      </c>
      <c r="H20" s="29"/>
      <c r="I20" s="33">
        <f t="shared" si="5"/>
        <v>7187</v>
      </c>
      <c r="J20" s="33"/>
      <c r="K20" s="33">
        <f t="shared" si="6"/>
        <v>1664</v>
      </c>
      <c r="L20" s="25"/>
    </row>
    <row r="21" s="24" customFormat="1" ht="18" customHeight="1" spans="1:12">
      <c r="A21" s="28">
        <v>45797</v>
      </c>
      <c r="B21" s="29"/>
      <c r="C21" s="29">
        <f t="shared" si="2"/>
        <v>71850</v>
      </c>
      <c r="D21" s="29">
        <f t="shared" si="3"/>
        <v>20</v>
      </c>
      <c r="E21" s="30">
        <f t="shared" si="4"/>
        <v>1425806.4516129</v>
      </c>
      <c r="F21" s="31">
        <f t="shared" si="0"/>
        <v>0.0503925339366517</v>
      </c>
      <c r="G21" s="30">
        <f t="shared" si="1"/>
        <v>-1353956.4516129</v>
      </c>
      <c r="H21" s="29"/>
      <c r="I21" s="33">
        <f t="shared" si="5"/>
        <v>7187</v>
      </c>
      <c r="J21" s="33"/>
      <c r="K21" s="33">
        <f t="shared" si="6"/>
        <v>1664</v>
      </c>
      <c r="L21" s="25"/>
    </row>
    <row r="22" s="24" customFormat="1" ht="18" customHeight="1" spans="1:12">
      <c r="A22" s="28">
        <v>45798</v>
      </c>
      <c r="B22" s="29"/>
      <c r="C22" s="29">
        <f t="shared" si="2"/>
        <v>71850</v>
      </c>
      <c r="D22" s="29">
        <f t="shared" si="3"/>
        <v>21</v>
      </c>
      <c r="E22" s="30">
        <f t="shared" si="4"/>
        <v>1497096.77419355</v>
      </c>
      <c r="F22" s="31">
        <f t="shared" si="0"/>
        <v>0.0479928894634776</v>
      </c>
      <c r="G22" s="30">
        <f t="shared" si="1"/>
        <v>-1425246.77419355</v>
      </c>
      <c r="H22" s="29"/>
      <c r="I22" s="33">
        <f t="shared" si="5"/>
        <v>7187</v>
      </c>
      <c r="J22" s="33"/>
      <c r="K22" s="33">
        <f t="shared" si="6"/>
        <v>1664</v>
      </c>
      <c r="L22" s="25"/>
    </row>
    <row r="23" s="24" customFormat="1" ht="18" customHeight="1" spans="1:12">
      <c r="A23" s="28">
        <v>45799</v>
      </c>
      <c r="B23" s="29"/>
      <c r="C23" s="29">
        <f t="shared" si="2"/>
        <v>71850</v>
      </c>
      <c r="D23" s="29">
        <f t="shared" si="3"/>
        <v>22</v>
      </c>
      <c r="E23" s="30">
        <f t="shared" si="4"/>
        <v>1568387.09677419</v>
      </c>
      <c r="F23" s="31">
        <f t="shared" si="0"/>
        <v>0.0458113944878652</v>
      </c>
      <c r="G23" s="30">
        <f t="shared" si="1"/>
        <v>-1496537.09677419</v>
      </c>
      <c r="H23" s="29"/>
      <c r="I23" s="33">
        <f t="shared" si="5"/>
        <v>7187</v>
      </c>
      <c r="J23" s="33"/>
      <c r="K23" s="33">
        <f t="shared" si="6"/>
        <v>1664</v>
      </c>
      <c r="L23" s="25"/>
    </row>
    <row r="24" s="24" customFormat="1" ht="18" customHeight="1" spans="1:12">
      <c r="A24" s="28">
        <v>45800</v>
      </c>
      <c r="B24" s="29"/>
      <c r="C24" s="29">
        <f t="shared" si="2"/>
        <v>71850</v>
      </c>
      <c r="D24" s="29">
        <f t="shared" si="3"/>
        <v>23</v>
      </c>
      <c r="E24" s="30">
        <f t="shared" si="4"/>
        <v>1639677.41935484</v>
      </c>
      <c r="F24" s="31">
        <f t="shared" si="0"/>
        <v>0.0438195947275231</v>
      </c>
      <c r="G24" s="30">
        <f t="shared" si="1"/>
        <v>-1567827.41935484</v>
      </c>
      <c r="H24" s="29"/>
      <c r="I24" s="33">
        <f t="shared" si="5"/>
        <v>7187</v>
      </c>
      <c r="J24" s="33"/>
      <c r="K24" s="33">
        <f t="shared" si="6"/>
        <v>1664</v>
      </c>
      <c r="L24" s="25"/>
    </row>
    <row r="25" s="24" customFormat="1" ht="18" customHeight="1" spans="1:12">
      <c r="A25" s="28">
        <v>45801</v>
      </c>
      <c r="B25" s="29"/>
      <c r="C25" s="29">
        <f t="shared" si="2"/>
        <v>71850</v>
      </c>
      <c r="D25" s="29">
        <f t="shared" si="3"/>
        <v>24</v>
      </c>
      <c r="E25" s="30">
        <f t="shared" si="4"/>
        <v>1710967.74193548</v>
      </c>
      <c r="F25" s="31">
        <f t="shared" si="0"/>
        <v>0.0419937782805431</v>
      </c>
      <c r="G25" s="30">
        <f t="shared" si="1"/>
        <v>-1639117.74193548</v>
      </c>
      <c r="H25" s="29"/>
      <c r="I25" s="33">
        <f t="shared" si="5"/>
        <v>7187</v>
      </c>
      <c r="J25" s="33"/>
      <c r="K25" s="33">
        <f t="shared" si="6"/>
        <v>1664</v>
      </c>
      <c r="L25" s="25"/>
    </row>
    <row r="26" s="24" customFormat="1" ht="18" customHeight="1" spans="1:12">
      <c r="A26" s="28">
        <v>45802</v>
      </c>
      <c r="B26" s="29"/>
      <c r="C26" s="29">
        <f t="shared" si="2"/>
        <v>71850</v>
      </c>
      <c r="D26" s="29">
        <f t="shared" si="3"/>
        <v>25</v>
      </c>
      <c r="E26" s="30">
        <f t="shared" si="4"/>
        <v>1782258.06451613</v>
      </c>
      <c r="F26" s="31">
        <f t="shared" si="0"/>
        <v>0.0403140271493212</v>
      </c>
      <c r="G26" s="30">
        <f t="shared" si="1"/>
        <v>-1710408.06451613</v>
      </c>
      <c r="H26" s="29"/>
      <c r="I26" s="33">
        <f t="shared" si="5"/>
        <v>7187</v>
      </c>
      <c r="J26" s="33"/>
      <c r="K26" s="33">
        <f t="shared" si="6"/>
        <v>1664</v>
      </c>
      <c r="L26" s="25"/>
    </row>
    <row r="27" s="24" customFormat="1" ht="18" customHeight="1" spans="1:12">
      <c r="A27" s="28">
        <v>45803</v>
      </c>
      <c r="B27" s="29"/>
      <c r="C27" s="29">
        <f t="shared" si="2"/>
        <v>71850</v>
      </c>
      <c r="D27" s="29">
        <f t="shared" si="3"/>
        <v>26</v>
      </c>
      <c r="E27" s="30">
        <f t="shared" si="4"/>
        <v>1853548.38709677</v>
      </c>
      <c r="F27" s="31">
        <f t="shared" si="0"/>
        <v>0.0387634876435782</v>
      </c>
      <c r="G27" s="30">
        <f t="shared" si="1"/>
        <v>-1781698.38709677</v>
      </c>
      <c r="H27" s="29"/>
      <c r="I27" s="33">
        <f t="shared" si="5"/>
        <v>7187</v>
      </c>
      <c r="J27" s="33"/>
      <c r="K27" s="33">
        <f t="shared" si="6"/>
        <v>1664</v>
      </c>
      <c r="L27" s="25"/>
    </row>
    <row r="28" s="24" customFormat="1" ht="18" customHeight="1" spans="1:12">
      <c r="A28" s="28">
        <v>45804</v>
      </c>
      <c r="B28" s="29"/>
      <c r="C28" s="29">
        <f t="shared" si="2"/>
        <v>71850</v>
      </c>
      <c r="D28" s="29">
        <f t="shared" si="3"/>
        <v>27</v>
      </c>
      <c r="E28" s="30">
        <f t="shared" si="4"/>
        <v>1924838.70967742</v>
      </c>
      <c r="F28" s="31">
        <f t="shared" si="0"/>
        <v>0.0373278029160382</v>
      </c>
      <c r="G28" s="30">
        <f t="shared" si="1"/>
        <v>-1852988.70967742</v>
      </c>
      <c r="H28" s="29"/>
      <c r="I28" s="33">
        <f t="shared" si="5"/>
        <v>7187</v>
      </c>
      <c r="J28" s="33"/>
      <c r="K28" s="33">
        <f t="shared" si="6"/>
        <v>1664</v>
      </c>
      <c r="L28" s="25"/>
    </row>
    <row r="29" s="24" customFormat="1" ht="18" customHeight="1" spans="1:12">
      <c r="A29" s="28">
        <v>45805</v>
      </c>
      <c r="B29" s="29"/>
      <c r="C29" s="29">
        <f t="shared" si="2"/>
        <v>71850</v>
      </c>
      <c r="D29" s="29">
        <f t="shared" si="3"/>
        <v>28</v>
      </c>
      <c r="E29" s="30">
        <f t="shared" si="4"/>
        <v>1996129.03225806</v>
      </c>
      <c r="F29" s="31">
        <f t="shared" si="0"/>
        <v>0.0359946670976084</v>
      </c>
      <c r="G29" s="30">
        <f t="shared" si="1"/>
        <v>-1924279.03225806</v>
      </c>
      <c r="H29" s="29"/>
      <c r="I29" s="33">
        <f t="shared" si="5"/>
        <v>7187</v>
      </c>
      <c r="J29" s="33"/>
      <c r="K29" s="33">
        <f t="shared" si="6"/>
        <v>1664</v>
      </c>
      <c r="L29" s="25"/>
    </row>
    <row r="30" s="24" customFormat="1" ht="18" customHeight="1" spans="1:12">
      <c r="A30" s="28">
        <v>45806</v>
      </c>
      <c r="B30" s="29"/>
      <c r="C30" s="29">
        <f t="shared" si="2"/>
        <v>71850</v>
      </c>
      <c r="D30" s="29">
        <f t="shared" si="3"/>
        <v>29</v>
      </c>
      <c r="E30" s="30">
        <f t="shared" si="4"/>
        <v>2067419.35483871</v>
      </c>
      <c r="F30" s="31">
        <f t="shared" si="0"/>
        <v>0.0347534716804494</v>
      </c>
      <c r="G30" s="30">
        <f t="shared" si="1"/>
        <v>-1995569.35483871</v>
      </c>
      <c r="H30" s="29"/>
      <c r="I30" s="33">
        <f t="shared" si="5"/>
        <v>7187</v>
      </c>
      <c r="J30" s="33"/>
      <c r="K30" s="33">
        <f t="shared" si="6"/>
        <v>1664</v>
      </c>
      <c r="L30" s="25"/>
    </row>
    <row r="31" s="24" customFormat="1" ht="18" customHeight="1" spans="1:12">
      <c r="A31" s="28">
        <v>45807</v>
      </c>
      <c r="B31" s="29"/>
      <c r="C31" s="29">
        <f t="shared" si="2"/>
        <v>71850</v>
      </c>
      <c r="D31" s="29">
        <f t="shared" si="3"/>
        <v>30</v>
      </c>
      <c r="E31" s="30">
        <f t="shared" si="4"/>
        <v>2138709.67741936</v>
      </c>
      <c r="F31" s="31">
        <f t="shared" si="0"/>
        <v>0.0335950226244343</v>
      </c>
      <c r="G31" s="30">
        <f t="shared" si="1"/>
        <v>-2066859.67741936</v>
      </c>
      <c r="H31" s="29"/>
      <c r="I31" s="33">
        <f t="shared" si="5"/>
        <v>7187</v>
      </c>
      <c r="J31" s="33"/>
      <c r="K31" s="33">
        <f t="shared" si="6"/>
        <v>1664</v>
      </c>
      <c r="L31" s="25"/>
    </row>
    <row r="32" s="24" customFormat="1" ht="18" customHeight="1" spans="1:12">
      <c r="A32" s="28">
        <v>45808</v>
      </c>
      <c r="B32" s="29"/>
      <c r="C32" s="29">
        <f t="shared" si="2"/>
        <v>71850</v>
      </c>
      <c r="D32" s="29">
        <f t="shared" si="3"/>
        <v>31</v>
      </c>
      <c r="E32" s="30">
        <f>$N$7*10000/COUNT(A:A)*D32</f>
        <v>2210000</v>
      </c>
      <c r="F32" s="31">
        <f t="shared" si="0"/>
        <v>0.0325113122171946</v>
      </c>
      <c r="G32" s="30">
        <f t="shared" si="1"/>
        <v>-2138150</v>
      </c>
      <c r="H32" s="29"/>
      <c r="I32" s="33">
        <f t="shared" si="5"/>
        <v>7187</v>
      </c>
      <c r="J32" s="33"/>
      <c r="K32" s="33">
        <f t="shared" si="6"/>
        <v>1664</v>
      </c>
      <c r="L32" s="2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2"/>
  <sheetViews>
    <sheetView workbookViewId="0">
      <selection activeCell="H12" sqref="H12"/>
    </sheetView>
  </sheetViews>
  <sheetFormatPr defaultColWidth="9" defaultRowHeight="13.5"/>
  <cols>
    <col min="1" max="1" width="10.125" style="1" customWidth="1"/>
    <col min="2" max="2" width="12.5" style="1" customWidth="1"/>
    <col min="3" max="4" width="11.125" style="1" customWidth="1"/>
    <col min="5" max="7" width="14.2583333333333" style="1" customWidth="1"/>
    <col min="8" max="8" width="22.125" style="1" customWidth="1"/>
    <col min="9" max="9" width="10.975" style="1" customWidth="1"/>
    <col min="10" max="16384" width="9" style="1"/>
  </cols>
  <sheetData>
    <row r="1" s="1" customFormat="1" ht="56" customHeight="1" spans="1:9">
      <c r="A1" s="2" t="s">
        <v>199</v>
      </c>
      <c r="B1" s="3"/>
      <c r="C1" s="3"/>
      <c r="D1" s="3"/>
      <c r="E1" s="3"/>
      <c r="F1" s="3"/>
      <c r="G1" s="3"/>
      <c r="H1" s="3"/>
      <c r="I1" s="3"/>
    </row>
    <row r="2" s="1" customFormat="1" ht="34" customHeight="1" spans="1:9">
      <c r="A2" s="4" t="s">
        <v>1</v>
      </c>
      <c r="B2" s="5" t="s">
        <v>3</v>
      </c>
      <c r="C2" s="5" t="s">
        <v>8</v>
      </c>
      <c r="D2" s="5" t="s">
        <v>9</v>
      </c>
      <c r="E2" s="5" t="s">
        <v>200</v>
      </c>
      <c r="F2" s="5" t="s">
        <v>201</v>
      </c>
      <c r="G2" s="6" t="s">
        <v>202</v>
      </c>
      <c r="H2" s="7" t="s">
        <v>21</v>
      </c>
      <c r="I2" s="17" t="s">
        <v>23</v>
      </c>
    </row>
    <row r="3" s="1" customFormat="1" ht="25" customHeight="1" spans="1:9">
      <c r="A3" s="8"/>
      <c r="B3" s="9"/>
      <c r="C3" s="9"/>
      <c r="D3" s="9"/>
      <c r="E3" s="9"/>
      <c r="F3" s="10"/>
      <c r="G3" s="11"/>
      <c r="H3" s="11"/>
      <c r="I3" s="18"/>
    </row>
    <row r="4" s="1" customFormat="1" ht="25" customHeight="1" spans="1:9">
      <c r="A4" s="8"/>
      <c r="B4" s="9"/>
      <c r="C4" s="9"/>
      <c r="D4" s="9"/>
      <c r="E4" s="9"/>
      <c r="F4" s="10"/>
      <c r="G4" s="11"/>
      <c r="H4" s="11"/>
      <c r="I4" s="18"/>
    </row>
    <row r="5" s="1" customFormat="1" ht="25" customHeight="1" spans="1:9">
      <c r="A5" s="8"/>
      <c r="B5" s="9"/>
      <c r="C5" s="9"/>
      <c r="D5" s="9"/>
      <c r="E5" s="9"/>
      <c r="F5" s="10"/>
      <c r="G5" s="11"/>
      <c r="H5" s="11"/>
      <c r="I5" s="18"/>
    </row>
    <row r="6" s="1" customFormat="1" ht="25" customHeight="1" spans="1:9">
      <c r="A6" s="8"/>
      <c r="B6" s="9"/>
      <c r="C6" s="9"/>
      <c r="D6" s="9"/>
      <c r="E6" s="9"/>
      <c r="F6" s="10"/>
      <c r="G6" s="11"/>
      <c r="H6" s="11"/>
      <c r="I6" s="18"/>
    </row>
    <row r="7" s="1" customFormat="1" ht="25" customHeight="1" spans="1:9">
      <c r="A7" s="8"/>
      <c r="B7" s="9"/>
      <c r="C7" s="9"/>
      <c r="D7" s="9"/>
      <c r="E7" s="9"/>
      <c r="F7" s="10"/>
      <c r="G7" s="11"/>
      <c r="H7" s="11"/>
      <c r="I7" s="18"/>
    </row>
    <row r="8" s="1" customFormat="1" ht="25" customHeight="1" spans="1:9">
      <c r="A8" s="8"/>
      <c r="B8" s="9"/>
      <c r="C8" s="9"/>
      <c r="D8" s="9"/>
      <c r="E8" s="9"/>
      <c r="F8" s="10"/>
      <c r="G8" s="11"/>
      <c r="H8" s="11"/>
      <c r="I8" s="18"/>
    </row>
    <row r="9" s="1" customFormat="1" ht="25" customHeight="1" spans="1:9">
      <c r="A9" s="8"/>
      <c r="B9" s="9"/>
      <c r="C9" s="9"/>
      <c r="D9" s="9"/>
      <c r="E9" s="9"/>
      <c r="F9" s="10"/>
      <c r="G9" s="11"/>
      <c r="H9" s="11"/>
      <c r="I9" s="18"/>
    </row>
    <row r="10" s="1" customFormat="1" ht="25" customHeight="1" spans="1:9">
      <c r="A10" s="8"/>
      <c r="B10" s="9"/>
      <c r="C10" s="9"/>
      <c r="D10" s="9"/>
      <c r="E10" s="9"/>
      <c r="F10" s="10"/>
      <c r="G10" s="11"/>
      <c r="H10" s="11"/>
      <c r="I10" s="18"/>
    </row>
    <row r="11" s="1" customFormat="1" ht="25" customHeight="1" spans="1:9">
      <c r="A11" s="8"/>
      <c r="B11" s="9"/>
      <c r="C11" s="9"/>
      <c r="D11" s="9"/>
      <c r="E11" s="9"/>
      <c r="F11" s="10"/>
      <c r="G11" s="11"/>
      <c r="H11" s="11"/>
      <c r="I11" s="18"/>
    </row>
    <row r="12" s="1" customFormat="1" ht="25" customHeight="1" spans="1:9">
      <c r="A12" s="8"/>
      <c r="B12" s="9"/>
      <c r="C12" s="9"/>
      <c r="D12" s="9"/>
      <c r="E12" s="9"/>
      <c r="F12" s="10"/>
      <c r="G12" s="11"/>
      <c r="H12" s="11"/>
      <c r="I12" s="18"/>
    </row>
    <row r="13" s="1" customFormat="1" ht="25" customHeight="1" spans="1:9">
      <c r="A13" s="8"/>
      <c r="B13" s="9"/>
      <c r="C13" s="9"/>
      <c r="D13" s="9"/>
      <c r="E13" s="9"/>
      <c r="F13" s="10"/>
      <c r="G13" s="11"/>
      <c r="H13" s="11"/>
      <c r="I13" s="18"/>
    </row>
    <row r="14" s="1" customFormat="1" ht="25" customHeight="1" spans="1:9">
      <c r="A14" s="8"/>
      <c r="B14" s="9"/>
      <c r="C14" s="9"/>
      <c r="D14" s="9"/>
      <c r="E14" s="9"/>
      <c r="F14" s="10"/>
      <c r="G14" s="11"/>
      <c r="H14" s="11"/>
      <c r="I14" s="18"/>
    </row>
    <row r="15" s="1" customFormat="1" ht="25" customHeight="1" spans="1:9">
      <c r="A15" s="8"/>
      <c r="B15" s="9"/>
      <c r="C15" s="9"/>
      <c r="D15" s="9"/>
      <c r="E15" s="9"/>
      <c r="F15" s="10"/>
      <c r="G15" s="11"/>
      <c r="H15" s="11"/>
      <c r="I15" s="18"/>
    </row>
    <row r="16" s="1" customFormat="1" ht="25" customHeight="1" spans="1:9">
      <c r="A16" s="8"/>
      <c r="B16" s="9"/>
      <c r="C16" s="9"/>
      <c r="D16" s="9"/>
      <c r="E16" s="9"/>
      <c r="F16" s="10"/>
      <c r="G16" s="11"/>
      <c r="H16" s="11"/>
      <c r="I16" s="18"/>
    </row>
    <row r="17" s="1" customFormat="1" ht="25" customHeight="1" spans="1:9">
      <c r="A17" s="8"/>
      <c r="B17" s="9"/>
      <c r="C17" s="9"/>
      <c r="D17" s="9"/>
      <c r="E17" s="9"/>
      <c r="F17" s="10"/>
      <c r="G17" s="11"/>
      <c r="H17" s="11"/>
      <c r="I17" s="18"/>
    </row>
    <row r="18" s="1" customFormat="1" ht="25" customHeight="1" spans="1:9">
      <c r="A18" s="8"/>
      <c r="B18" s="9"/>
      <c r="C18" s="9"/>
      <c r="D18" s="9"/>
      <c r="E18" s="9"/>
      <c r="F18" s="10"/>
      <c r="G18" s="11"/>
      <c r="H18" s="11"/>
      <c r="I18" s="18"/>
    </row>
    <row r="19" s="1" customFormat="1" ht="25" customHeight="1" spans="1:9">
      <c r="A19" s="8"/>
      <c r="B19" s="9"/>
      <c r="C19" s="9"/>
      <c r="D19" s="9"/>
      <c r="E19" s="9"/>
      <c r="F19" s="10"/>
      <c r="G19" s="11"/>
      <c r="H19" s="11"/>
      <c r="I19" s="18"/>
    </row>
    <row r="20" s="1" customFormat="1" ht="25" customHeight="1" spans="1:9">
      <c r="A20" s="8"/>
      <c r="B20" s="9"/>
      <c r="C20" s="9"/>
      <c r="D20" s="9"/>
      <c r="E20" s="9"/>
      <c r="F20" s="10"/>
      <c r="G20" s="11"/>
      <c r="H20" s="11"/>
      <c r="I20" s="18"/>
    </row>
    <row r="21" s="1" customFormat="1" ht="25" customHeight="1" spans="1:9">
      <c r="A21" s="8"/>
      <c r="B21" s="9"/>
      <c r="C21" s="9"/>
      <c r="D21" s="9"/>
      <c r="E21" s="9"/>
      <c r="F21" s="10"/>
      <c r="G21" s="11"/>
      <c r="H21" s="11"/>
      <c r="I21" s="18"/>
    </row>
    <row r="22" s="1" customFormat="1" ht="25" customHeight="1" spans="1:9">
      <c r="A22" s="8"/>
      <c r="B22" s="9"/>
      <c r="C22" s="9"/>
      <c r="D22" s="9"/>
      <c r="E22" s="9"/>
      <c r="F22" s="10"/>
      <c r="G22" s="11"/>
      <c r="H22" s="11"/>
      <c r="I22" s="18"/>
    </row>
    <row r="23" s="1" customFormat="1" ht="25" customHeight="1" spans="1:9">
      <c r="A23" s="8"/>
      <c r="B23" s="9"/>
      <c r="C23" s="9"/>
      <c r="D23" s="9"/>
      <c r="E23" s="9"/>
      <c r="F23" s="10"/>
      <c r="G23" s="11"/>
      <c r="H23" s="11"/>
      <c r="I23" s="18"/>
    </row>
    <row r="24" s="1" customFormat="1" ht="25" customHeight="1" spans="1:9">
      <c r="A24" s="8"/>
      <c r="B24" s="9"/>
      <c r="C24" s="9"/>
      <c r="D24" s="9"/>
      <c r="E24" s="9"/>
      <c r="F24" s="10"/>
      <c r="G24" s="11"/>
      <c r="H24" s="11"/>
      <c r="I24" s="18"/>
    </row>
    <row r="25" s="1" customFormat="1" ht="25" customHeight="1" spans="1:9">
      <c r="A25" s="8"/>
      <c r="B25" s="9"/>
      <c r="C25" s="9"/>
      <c r="D25" s="9"/>
      <c r="E25" s="9"/>
      <c r="F25" s="10"/>
      <c r="G25" s="11"/>
      <c r="H25" s="11"/>
      <c r="I25" s="18"/>
    </row>
    <row r="26" s="1" customFormat="1" ht="25" customHeight="1" spans="1:9">
      <c r="A26" s="8"/>
      <c r="B26" s="9"/>
      <c r="C26" s="9"/>
      <c r="D26" s="9"/>
      <c r="E26" s="9"/>
      <c r="F26" s="10"/>
      <c r="G26" s="11"/>
      <c r="H26" s="11"/>
      <c r="I26" s="18"/>
    </row>
    <row r="27" s="1" customFormat="1" ht="25" customHeight="1" spans="1:9">
      <c r="A27" s="8"/>
      <c r="B27" s="9"/>
      <c r="C27" s="9"/>
      <c r="D27" s="9"/>
      <c r="E27" s="9"/>
      <c r="F27" s="10"/>
      <c r="G27" s="11"/>
      <c r="H27" s="11"/>
      <c r="I27" s="18"/>
    </row>
    <row r="28" s="1" customFormat="1" ht="25" customHeight="1" spans="1:9">
      <c r="A28" s="8"/>
      <c r="B28" s="9"/>
      <c r="C28" s="9"/>
      <c r="D28" s="9"/>
      <c r="E28" s="9"/>
      <c r="F28" s="10"/>
      <c r="G28" s="11"/>
      <c r="H28" s="11"/>
      <c r="I28" s="18"/>
    </row>
    <row r="29" s="1" customFormat="1" ht="25" customHeight="1" spans="1:9">
      <c r="A29" s="8"/>
      <c r="B29" s="9"/>
      <c r="C29" s="9"/>
      <c r="D29" s="9"/>
      <c r="E29" s="9"/>
      <c r="F29" s="10"/>
      <c r="G29" s="11"/>
      <c r="H29" s="11"/>
      <c r="I29" s="18"/>
    </row>
    <row r="30" s="1" customFormat="1" ht="25" customHeight="1" spans="1:9">
      <c r="A30" s="8"/>
      <c r="B30" s="9"/>
      <c r="C30" s="9"/>
      <c r="D30" s="9"/>
      <c r="E30" s="9"/>
      <c r="F30" s="10"/>
      <c r="G30" s="11"/>
      <c r="H30" s="11"/>
      <c r="I30" s="18"/>
    </row>
    <row r="31" s="1" customFormat="1" ht="25" customHeight="1" spans="1:9">
      <c r="A31" s="8"/>
      <c r="B31" s="9"/>
      <c r="C31" s="9"/>
      <c r="D31" s="9"/>
      <c r="E31" s="9"/>
      <c r="F31" s="10"/>
      <c r="G31" s="12"/>
      <c r="H31" s="12"/>
      <c r="I31" s="18"/>
    </row>
    <row r="32" s="1" customFormat="1" ht="25" customHeight="1" spans="1:9">
      <c r="A32" s="8"/>
      <c r="B32" s="9"/>
      <c r="C32" s="9"/>
      <c r="D32" s="9"/>
      <c r="E32" s="9"/>
      <c r="F32" s="10"/>
      <c r="G32" s="12"/>
      <c r="H32" s="12"/>
      <c r="I32" s="18"/>
    </row>
    <row r="33" s="1" customFormat="1" ht="25" customHeight="1" spans="1:9">
      <c r="A33" s="8"/>
      <c r="B33" s="9"/>
      <c r="C33" s="9"/>
      <c r="D33" s="9"/>
      <c r="E33" s="9"/>
      <c r="F33" s="10"/>
      <c r="G33" s="11"/>
      <c r="H33" s="11"/>
      <c r="I33" s="18"/>
    </row>
    <row r="34" s="1" customFormat="1" ht="25" customHeight="1" spans="1:9">
      <c r="A34" s="13"/>
      <c r="B34" s="14"/>
      <c r="C34" s="14"/>
      <c r="D34" s="14"/>
      <c r="E34" s="14"/>
      <c r="F34" s="15"/>
      <c r="G34" s="16"/>
      <c r="H34" s="16"/>
      <c r="I34" s="19"/>
    </row>
    <row r="35" s="1" customFormat="1" ht="25" customHeight="1" spans="1:9">
      <c r="A35" s="13"/>
      <c r="B35" s="14"/>
      <c r="C35" s="14"/>
      <c r="D35" s="14"/>
      <c r="E35" s="14"/>
      <c r="F35" s="15"/>
      <c r="G35" s="16"/>
      <c r="H35" s="16"/>
      <c r="I35" s="19"/>
    </row>
    <row r="36" s="1" customFormat="1" ht="25" customHeight="1" spans="1:9">
      <c r="A36" s="13"/>
      <c r="B36" s="14"/>
      <c r="C36" s="14"/>
      <c r="D36" s="14"/>
      <c r="E36" s="14"/>
      <c r="F36" s="15"/>
      <c r="G36" s="16"/>
      <c r="H36" s="16"/>
      <c r="I36" s="19"/>
    </row>
    <row r="37" s="1" customFormat="1" ht="25" customHeight="1" spans="1:9">
      <c r="A37" s="13"/>
      <c r="B37" s="14"/>
      <c r="C37" s="14"/>
      <c r="D37" s="14"/>
      <c r="E37" s="14"/>
      <c r="F37" s="15"/>
      <c r="G37" s="16"/>
      <c r="H37" s="16"/>
      <c r="I37" s="19"/>
    </row>
    <row r="38" s="1" customFormat="1" ht="25" customHeight="1" spans="1:9">
      <c r="A38" s="13"/>
      <c r="B38" s="14"/>
      <c r="C38" s="14"/>
      <c r="D38" s="14"/>
      <c r="E38" s="14"/>
      <c r="F38" s="15"/>
      <c r="G38" s="16"/>
      <c r="H38" s="16"/>
      <c r="I38" s="19"/>
    </row>
    <row r="39" s="1" customFormat="1" ht="25" customHeight="1" spans="1:9">
      <c r="A39" s="13"/>
      <c r="B39" s="14"/>
      <c r="C39" s="14"/>
      <c r="D39" s="14"/>
      <c r="E39" s="14"/>
      <c r="F39" s="15"/>
      <c r="G39" s="16"/>
      <c r="H39" s="16"/>
      <c r="I39" s="19"/>
    </row>
    <row r="40" s="1" customFormat="1" ht="25" customHeight="1" spans="1:9">
      <c r="A40" s="13"/>
      <c r="B40" s="14"/>
      <c r="C40" s="14"/>
      <c r="D40" s="14"/>
      <c r="E40" s="14"/>
      <c r="F40" s="15"/>
      <c r="G40" s="16"/>
      <c r="H40" s="16"/>
      <c r="I40" s="19"/>
    </row>
    <row r="41" s="1" customFormat="1" ht="25" customHeight="1" spans="1:9">
      <c r="A41" s="13"/>
      <c r="B41" s="14"/>
      <c r="C41" s="14"/>
      <c r="D41" s="14"/>
      <c r="E41" s="14"/>
      <c r="F41" s="15"/>
      <c r="G41" s="16"/>
      <c r="H41" s="16"/>
      <c r="I41" s="19"/>
    </row>
    <row r="42" s="1" customFormat="1" ht="25" customHeight="1" spans="1:9">
      <c r="A42" s="13"/>
      <c r="B42" s="14"/>
      <c r="C42" s="14"/>
      <c r="D42" s="14"/>
      <c r="E42" s="14"/>
      <c r="F42" s="15"/>
      <c r="G42" s="16"/>
      <c r="H42" s="16"/>
      <c r="I42" s="19"/>
    </row>
    <row r="43" s="1" customFormat="1" ht="25" customHeight="1" spans="1:9">
      <c r="A43" s="13"/>
      <c r="B43" s="14"/>
      <c r="C43" s="14"/>
      <c r="D43" s="14"/>
      <c r="E43" s="14"/>
      <c r="F43" s="15"/>
      <c r="G43" s="16"/>
      <c r="H43" s="16"/>
      <c r="I43" s="19"/>
    </row>
    <row r="44" s="1" customFormat="1" ht="25" customHeight="1" spans="1:9">
      <c r="A44" s="13"/>
      <c r="B44" s="14"/>
      <c r="C44" s="14"/>
      <c r="D44" s="14"/>
      <c r="E44" s="14"/>
      <c r="F44" s="15"/>
      <c r="G44" s="16"/>
      <c r="H44" s="16"/>
      <c r="I44" s="19"/>
    </row>
    <row r="45" s="1" customFormat="1" ht="25" customHeight="1" spans="1:9">
      <c r="A45" s="13"/>
      <c r="B45" s="14"/>
      <c r="C45" s="14"/>
      <c r="D45" s="14"/>
      <c r="E45" s="14"/>
      <c r="F45" s="15"/>
      <c r="G45" s="16"/>
      <c r="H45" s="16"/>
      <c r="I45" s="19"/>
    </row>
    <row r="46" s="1" customFormat="1" ht="25" customHeight="1" spans="1:9">
      <c r="A46" s="13"/>
      <c r="B46" s="14"/>
      <c r="C46" s="14"/>
      <c r="D46" s="14"/>
      <c r="E46" s="14"/>
      <c r="F46" s="15"/>
      <c r="G46" s="16"/>
      <c r="H46" s="16"/>
      <c r="I46" s="19"/>
    </row>
    <row r="47" s="1" customFormat="1" ht="25" customHeight="1" spans="1:9">
      <c r="A47" s="13"/>
      <c r="B47" s="14"/>
      <c r="C47" s="14"/>
      <c r="D47" s="14"/>
      <c r="E47" s="14"/>
      <c r="F47" s="15"/>
      <c r="G47" s="16"/>
      <c r="H47" s="16"/>
      <c r="I47" s="19"/>
    </row>
    <row r="48" s="1" customFormat="1" ht="25" customHeight="1" spans="1:9">
      <c r="A48" s="13"/>
      <c r="B48" s="14"/>
      <c r="C48" s="14"/>
      <c r="D48" s="14"/>
      <c r="E48" s="14"/>
      <c r="F48" s="15"/>
      <c r="G48" s="16"/>
      <c r="H48" s="16"/>
      <c r="I48" s="19"/>
    </row>
    <row r="49" s="1" customFormat="1" ht="25" customHeight="1" spans="1:9">
      <c r="A49" s="13"/>
      <c r="B49" s="14"/>
      <c r="C49" s="14"/>
      <c r="D49" s="14"/>
      <c r="E49" s="14"/>
      <c r="F49" s="15"/>
      <c r="G49" s="16"/>
      <c r="H49" s="16"/>
      <c r="I49" s="19"/>
    </row>
    <row r="50" s="1" customFormat="1" ht="25" customHeight="1" spans="1:9">
      <c r="A50" s="13"/>
      <c r="B50" s="14"/>
      <c r="C50" s="14"/>
      <c r="D50" s="14"/>
      <c r="E50" s="14"/>
      <c r="F50" s="15"/>
      <c r="G50" s="16"/>
      <c r="H50" s="16"/>
      <c r="I50" s="19"/>
    </row>
    <row r="51" s="1" customFormat="1" ht="25" customHeight="1" spans="1:9">
      <c r="A51" s="13"/>
      <c r="B51" s="14"/>
      <c r="C51" s="14"/>
      <c r="D51" s="14"/>
      <c r="E51" s="14"/>
      <c r="F51" s="15"/>
      <c r="G51" s="16"/>
      <c r="H51" s="16"/>
      <c r="I51" s="19"/>
    </row>
    <row r="52" s="1" customFormat="1" ht="25" customHeight="1" spans="1:9">
      <c r="A52" s="13"/>
      <c r="B52" s="14"/>
      <c r="C52" s="14"/>
      <c r="D52" s="14"/>
      <c r="E52" s="14"/>
      <c r="F52" s="15"/>
      <c r="G52" s="16"/>
      <c r="H52" s="16"/>
      <c r="I52" s="19"/>
    </row>
    <row r="53" s="1" customFormat="1" ht="25" customHeight="1" spans="1:9">
      <c r="A53" s="13"/>
      <c r="B53" s="14"/>
      <c r="C53" s="14"/>
      <c r="D53" s="14"/>
      <c r="E53" s="14"/>
      <c r="F53" s="15"/>
      <c r="G53" s="16"/>
      <c r="H53" s="16"/>
      <c r="I53" s="19"/>
    </row>
    <row r="54" s="1" customFormat="1" ht="25" customHeight="1" spans="1:9">
      <c r="A54" s="13"/>
      <c r="B54" s="14"/>
      <c r="C54" s="14"/>
      <c r="D54" s="14"/>
      <c r="E54" s="14"/>
      <c r="F54" s="15"/>
      <c r="G54" s="16"/>
      <c r="H54" s="16"/>
      <c r="I54" s="19"/>
    </row>
    <row r="55" s="1" customFormat="1" ht="25" customHeight="1" spans="1:9">
      <c r="A55" s="13"/>
      <c r="B55" s="14"/>
      <c r="C55" s="14"/>
      <c r="D55" s="14"/>
      <c r="E55" s="14"/>
      <c r="F55" s="15"/>
      <c r="G55" s="16"/>
      <c r="H55" s="16"/>
      <c r="I55" s="19"/>
    </row>
    <row r="56" s="1" customFormat="1" ht="25" customHeight="1" spans="1:9">
      <c r="A56" s="13"/>
      <c r="B56" s="14"/>
      <c r="C56" s="14"/>
      <c r="D56" s="14"/>
      <c r="E56" s="14"/>
      <c r="F56" s="15"/>
      <c r="G56" s="16"/>
      <c r="H56" s="16"/>
      <c r="I56" s="19"/>
    </row>
    <row r="57" s="1" customFormat="1" ht="25" customHeight="1" spans="1:9">
      <c r="A57" s="13"/>
      <c r="B57" s="14"/>
      <c r="C57" s="14"/>
      <c r="D57" s="14"/>
      <c r="E57" s="14"/>
      <c r="F57" s="15"/>
      <c r="G57" s="16"/>
      <c r="H57" s="16"/>
      <c r="I57" s="19"/>
    </row>
    <row r="58" s="1" customFormat="1" ht="25" customHeight="1" spans="1:9">
      <c r="A58" s="13"/>
      <c r="B58" s="14"/>
      <c r="C58" s="14"/>
      <c r="D58" s="14"/>
      <c r="E58" s="14"/>
      <c r="F58" s="15"/>
      <c r="G58" s="16"/>
      <c r="H58" s="16"/>
      <c r="I58" s="19"/>
    </row>
    <row r="59" s="1" customFormat="1" ht="25" customHeight="1" spans="1:9">
      <c r="A59" s="13"/>
      <c r="B59" s="14"/>
      <c r="C59" s="14"/>
      <c r="D59" s="14"/>
      <c r="E59" s="14"/>
      <c r="F59" s="15"/>
      <c r="G59" s="16"/>
      <c r="H59" s="16"/>
      <c r="I59" s="19"/>
    </row>
    <row r="60" s="1" customFormat="1" ht="25" customHeight="1" spans="1:9">
      <c r="A60" s="13"/>
      <c r="B60" s="14"/>
      <c r="C60" s="14"/>
      <c r="D60" s="14"/>
      <c r="E60" s="14"/>
      <c r="F60" s="15"/>
      <c r="G60" s="16"/>
      <c r="H60" s="16"/>
      <c r="I60" s="19"/>
    </row>
    <row r="61" s="1" customFormat="1" ht="25" customHeight="1" spans="1:9">
      <c r="A61" s="13"/>
      <c r="B61" s="14"/>
      <c r="C61" s="14"/>
      <c r="D61" s="14"/>
      <c r="E61" s="14"/>
      <c r="F61" s="15"/>
      <c r="G61" s="16"/>
      <c r="H61" s="16"/>
      <c r="I61" s="19"/>
    </row>
    <row r="62" s="1" customFormat="1" ht="25" customHeight="1" spans="1:9">
      <c r="A62" s="13"/>
      <c r="B62" s="14"/>
      <c r="C62" s="14"/>
      <c r="D62" s="14"/>
      <c r="E62" s="14"/>
      <c r="F62" s="15"/>
      <c r="G62" s="16"/>
      <c r="H62" s="16"/>
      <c r="I62" s="19"/>
    </row>
    <row r="63" s="1" customFormat="1" ht="25" customHeight="1" spans="1:9">
      <c r="A63" s="13"/>
      <c r="B63" s="14"/>
      <c r="C63" s="14"/>
      <c r="D63" s="14"/>
      <c r="E63" s="14"/>
      <c r="F63" s="15"/>
      <c r="G63" s="16"/>
      <c r="H63" s="16"/>
      <c r="I63" s="19"/>
    </row>
    <row r="64" s="1" customFormat="1" ht="25" customHeight="1" spans="1:9">
      <c r="A64" s="13"/>
      <c r="B64" s="14"/>
      <c r="C64" s="14"/>
      <c r="D64" s="14"/>
      <c r="E64" s="14"/>
      <c r="F64" s="15"/>
      <c r="G64" s="16"/>
      <c r="H64" s="16"/>
      <c r="I64" s="19"/>
    </row>
    <row r="65" s="1" customFormat="1" ht="25" customHeight="1" spans="1:9">
      <c r="A65" s="13"/>
      <c r="B65" s="14"/>
      <c r="C65" s="14"/>
      <c r="D65" s="14"/>
      <c r="E65" s="14"/>
      <c r="F65" s="15"/>
      <c r="G65" s="16"/>
      <c r="H65" s="16"/>
      <c r="I65" s="19"/>
    </row>
    <row r="66" s="1" customFormat="1" ht="25" customHeight="1" spans="1:9">
      <c r="A66" s="13"/>
      <c r="B66" s="14"/>
      <c r="C66" s="14"/>
      <c r="D66" s="14"/>
      <c r="E66" s="14"/>
      <c r="F66" s="15"/>
      <c r="G66" s="16"/>
      <c r="H66" s="16"/>
      <c r="I66" s="19"/>
    </row>
    <row r="67" s="1" customFormat="1" ht="25" customHeight="1" spans="1:9">
      <c r="A67" s="13"/>
      <c r="B67" s="14"/>
      <c r="C67" s="14"/>
      <c r="D67" s="14"/>
      <c r="E67" s="14"/>
      <c r="F67" s="15"/>
      <c r="G67" s="16"/>
      <c r="H67" s="16"/>
      <c r="I67" s="19"/>
    </row>
    <row r="68" s="1" customFormat="1" ht="25" customHeight="1" spans="1:9">
      <c r="A68" s="13"/>
      <c r="B68" s="14"/>
      <c r="C68" s="14"/>
      <c r="D68" s="14"/>
      <c r="E68" s="14"/>
      <c r="F68" s="15"/>
      <c r="G68" s="16"/>
      <c r="H68" s="16"/>
      <c r="I68" s="19"/>
    </row>
    <row r="69" s="1" customFormat="1" ht="25" customHeight="1" spans="1:9">
      <c r="A69" s="13"/>
      <c r="B69" s="14"/>
      <c r="C69" s="14"/>
      <c r="D69" s="14"/>
      <c r="E69" s="14"/>
      <c r="F69" s="15"/>
      <c r="G69" s="16"/>
      <c r="H69" s="16"/>
      <c r="I69" s="19"/>
    </row>
    <row r="70" s="1" customFormat="1" ht="25" customHeight="1" spans="1:9">
      <c r="A70" s="13"/>
      <c r="B70" s="14"/>
      <c r="C70" s="14"/>
      <c r="D70" s="14"/>
      <c r="E70" s="14"/>
      <c r="F70" s="15"/>
      <c r="G70" s="16"/>
      <c r="H70" s="16"/>
      <c r="I70" s="19"/>
    </row>
    <row r="71" s="1" customFormat="1" ht="25" customHeight="1" spans="1:9">
      <c r="A71" s="13"/>
      <c r="B71" s="14"/>
      <c r="C71" s="14"/>
      <c r="D71" s="14"/>
      <c r="E71" s="14"/>
      <c r="F71" s="15"/>
      <c r="G71" s="16"/>
      <c r="H71" s="16"/>
      <c r="I71" s="19"/>
    </row>
    <row r="72" s="1" customFormat="1" ht="25" customHeight="1" spans="1:9">
      <c r="A72" s="13"/>
      <c r="B72" s="14"/>
      <c r="C72" s="14"/>
      <c r="D72" s="14"/>
      <c r="E72" s="14"/>
      <c r="F72" s="15"/>
      <c r="G72" s="16"/>
      <c r="H72" s="16"/>
      <c r="I72" s="19"/>
    </row>
    <row r="73" s="1" customFormat="1" ht="25" customHeight="1" spans="1:9">
      <c r="A73" s="13"/>
      <c r="B73" s="14"/>
      <c r="C73" s="14"/>
      <c r="D73" s="14"/>
      <c r="E73" s="14"/>
      <c r="F73" s="15"/>
      <c r="G73" s="16"/>
      <c r="H73" s="16"/>
      <c r="I73" s="19"/>
    </row>
    <row r="74" s="1" customFormat="1" ht="25" customHeight="1" spans="1:9">
      <c r="A74" s="13"/>
      <c r="B74" s="14"/>
      <c r="C74" s="14"/>
      <c r="D74" s="14"/>
      <c r="E74" s="14"/>
      <c r="F74" s="15"/>
      <c r="G74" s="16"/>
      <c r="H74" s="16"/>
      <c r="I74" s="19"/>
    </row>
    <row r="75" s="1" customFormat="1" ht="25" customHeight="1" spans="1:9">
      <c r="A75" s="13"/>
      <c r="B75" s="14"/>
      <c r="C75" s="14"/>
      <c r="D75" s="14"/>
      <c r="E75" s="14"/>
      <c r="F75" s="15"/>
      <c r="G75" s="16"/>
      <c r="H75" s="16"/>
      <c r="I75" s="19"/>
    </row>
    <row r="76" s="1" customFormat="1" ht="25" customHeight="1" spans="1:9">
      <c r="A76" s="13"/>
      <c r="B76" s="14"/>
      <c r="C76" s="14"/>
      <c r="D76" s="14"/>
      <c r="E76" s="14"/>
      <c r="F76" s="15"/>
      <c r="G76" s="16"/>
      <c r="H76" s="16"/>
      <c r="I76" s="19"/>
    </row>
    <row r="77" s="1" customFormat="1" ht="25" customHeight="1" spans="1:9">
      <c r="A77" s="13"/>
      <c r="B77" s="14"/>
      <c r="C77" s="14"/>
      <c r="D77" s="14"/>
      <c r="E77" s="14"/>
      <c r="F77" s="15"/>
      <c r="G77" s="16"/>
      <c r="H77" s="16"/>
      <c r="I77" s="19"/>
    </row>
    <row r="78" s="1" customFormat="1" ht="25" customHeight="1" spans="1:9">
      <c r="A78" s="13"/>
      <c r="B78" s="14"/>
      <c r="C78" s="14"/>
      <c r="D78" s="14"/>
      <c r="E78" s="14"/>
      <c r="F78" s="15"/>
      <c r="G78" s="16"/>
      <c r="H78" s="16"/>
      <c r="I78" s="19"/>
    </row>
    <row r="79" s="1" customFormat="1" ht="25" customHeight="1" spans="1:9">
      <c r="A79" s="13"/>
      <c r="B79" s="14"/>
      <c r="C79" s="14"/>
      <c r="D79" s="14"/>
      <c r="E79" s="14"/>
      <c r="F79" s="15"/>
      <c r="G79" s="16"/>
      <c r="H79" s="16"/>
      <c r="I79" s="19"/>
    </row>
    <row r="80" s="1" customFormat="1" ht="25" customHeight="1" spans="1:9">
      <c r="A80" s="13"/>
      <c r="B80" s="14"/>
      <c r="C80" s="14"/>
      <c r="D80" s="14"/>
      <c r="E80" s="14"/>
      <c r="F80" s="15"/>
      <c r="G80" s="16"/>
      <c r="H80" s="16"/>
      <c r="I80" s="19"/>
    </row>
    <row r="81" s="1" customFormat="1" ht="25" customHeight="1" spans="1:9">
      <c r="A81" s="13"/>
      <c r="B81" s="14"/>
      <c r="C81" s="14"/>
      <c r="D81" s="14"/>
      <c r="E81" s="14"/>
      <c r="F81" s="15"/>
      <c r="G81" s="16"/>
      <c r="H81" s="16"/>
      <c r="I81" s="19"/>
    </row>
    <row r="82" s="1" customFormat="1" ht="25" customHeight="1" spans="1:9">
      <c r="A82" s="13"/>
      <c r="B82" s="14"/>
      <c r="C82" s="14"/>
      <c r="D82" s="14"/>
      <c r="E82" s="14"/>
      <c r="F82" s="15"/>
      <c r="G82" s="16"/>
      <c r="H82" s="16"/>
      <c r="I82" s="19"/>
    </row>
    <row r="83" s="1" customFormat="1" ht="25" customHeight="1" spans="1:9">
      <c r="A83" s="13"/>
      <c r="B83" s="14"/>
      <c r="C83" s="14"/>
      <c r="D83" s="14"/>
      <c r="E83" s="14"/>
      <c r="F83" s="15"/>
      <c r="G83" s="16"/>
      <c r="H83" s="16"/>
      <c r="I83" s="19"/>
    </row>
    <row r="84" s="1" customFormat="1" ht="25" customHeight="1" spans="1:9">
      <c r="A84" s="13"/>
      <c r="B84" s="14"/>
      <c r="C84" s="14"/>
      <c r="D84" s="14"/>
      <c r="E84" s="14"/>
      <c r="F84" s="15"/>
      <c r="G84" s="16"/>
      <c r="H84" s="16"/>
      <c r="I84" s="19"/>
    </row>
    <row r="85" s="1" customFormat="1" ht="25" customHeight="1" spans="1:9">
      <c r="A85" s="13"/>
      <c r="B85" s="14"/>
      <c r="C85" s="14"/>
      <c r="D85" s="14"/>
      <c r="E85" s="14"/>
      <c r="F85" s="15"/>
      <c r="G85" s="16"/>
      <c r="H85" s="16"/>
      <c r="I85" s="19"/>
    </row>
    <row r="86" s="1" customFormat="1" ht="25" customHeight="1" spans="1:9">
      <c r="A86" s="13"/>
      <c r="B86" s="14"/>
      <c r="C86" s="14"/>
      <c r="D86" s="14"/>
      <c r="E86" s="14"/>
      <c r="F86" s="15"/>
      <c r="G86" s="16"/>
      <c r="H86" s="16"/>
      <c r="I86" s="19"/>
    </row>
    <row r="87" s="1" customFormat="1" ht="25" customHeight="1" spans="1:9">
      <c r="A87" s="13"/>
      <c r="B87" s="14"/>
      <c r="C87" s="14"/>
      <c r="D87" s="14"/>
      <c r="E87" s="14"/>
      <c r="F87" s="15"/>
      <c r="G87" s="16"/>
      <c r="H87" s="16"/>
      <c r="I87" s="19"/>
    </row>
    <row r="88" s="1" customFormat="1" ht="25" customHeight="1" spans="1:9">
      <c r="A88" s="13"/>
      <c r="B88" s="14"/>
      <c r="C88" s="14"/>
      <c r="D88" s="14"/>
      <c r="E88" s="14"/>
      <c r="F88" s="15"/>
      <c r="G88" s="16"/>
      <c r="H88" s="16"/>
      <c r="I88" s="19"/>
    </row>
    <row r="89" s="1" customFormat="1" ht="25" customHeight="1" spans="1:9">
      <c r="A89" s="13"/>
      <c r="B89" s="14"/>
      <c r="C89" s="14"/>
      <c r="D89" s="14"/>
      <c r="E89" s="14"/>
      <c r="F89" s="15"/>
      <c r="G89" s="16"/>
      <c r="H89" s="16"/>
      <c r="I89" s="19"/>
    </row>
    <row r="90" s="1" customFormat="1" ht="25" customHeight="1" spans="1:9">
      <c r="A90" s="13"/>
      <c r="B90" s="14"/>
      <c r="C90" s="14"/>
      <c r="D90" s="14"/>
      <c r="E90" s="14"/>
      <c r="F90" s="15"/>
      <c r="G90" s="16"/>
      <c r="H90" s="16"/>
      <c r="I90" s="19"/>
    </row>
    <row r="91" s="1" customFormat="1" ht="25" customHeight="1" spans="1:9">
      <c r="A91" s="13"/>
      <c r="B91" s="14"/>
      <c r="C91" s="14"/>
      <c r="D91" s="14"/>
      <c r="E91" s="14"/>
      <c r="F91" s="15"/>
      <c r="G91" s="16"/>
      <c r="H91" s="16"/>
      <c r="I91" s="19"/>
    </row>
    <row r="92" s="1" customFormat="1" ht="25" customHeight="1" spans="1:9">
      <c r="A92" s="13"/>
      <c r="B92" s="14"/>
      <c r="C92" s="14"/>
      <c r="D92" s="14"/>
      <c r="E92" s="14"/>
      <c r="F92" s="15"/>
      <c r="G92" s="16"/>
      <c r="H92" s="16"/>
      <c r="I92" s="19"/>
    </row>
    <row r="93" s="1" customFormat="1" ht="25" customHeight="1" spans="1:9">
      <c r="A93" s="13"/>
      <c r="B93" s="14"/>
      <c r="C93" s="14"/>
      <c r="D93" s="14"/>
      <c r="E93" s="14"/>
      <c r="F93" s="15"/>
      <c r="G93" s="20"/>
      <c r="H93" s="20"/>
      <c r="I93" s="19"/>
    </row>
    <row r="94" s="1" customFormat="1" ht="25" customHeight="1" spans="1:9">
      <c r="A94" s="13"/>
      <c r="B94" s="14"/>
      <c r="C94" s="14"/>
      <c r="D94" s="14"/>
      <c r="E94" s="14"/>
      <c r="F94" s="15"/>
      <c r="G94" s="20"/>
      <c r="H94" s="20"/>
      <c r="I94" s="19"/>
    </row>
    <row r="95" s="1" customFormat="1" ht="25" customHeight="1" spans="1:9">
      <c r="A95" s="13"/>
      <c r="B95" s="14"/>
      <c r="C95" s="14"/>
      <c r="D95" s="14"/>
      <c r="E95" s="14"/>
      <c r="F95" s="15"/>
      <c r="G95" s="16"/>
      <c r="H95" s="16"/>
      <c r="I95" s="19"/>
    </row>
    <row r="96" s="1" customFormat="1" ht="25" customHeight="1" spans="1:9">
      <c r="A96" s="13"/>
      <c r="B96" s="14"/>
      <c r="C96" s="14"/>
      <c r="D96" s="14"/>
      <c r="E96" s="14"/>
      <c r="F96" s="15"/>
      <c r="G96" s="16"/>
      <c r="H96" s="16"/>
      <c r="I96" s="19"/>
    </row>
    <row r="97" s="1" customFormat="1" ht="25" customHeight="1" spans="1:9">
      <c r="A97" s="13"/>
      <c r="B97" s="14"/>
      <c r="C97" s="14"/>
      <c r="D97" s="14"/>
      <c r="E97" s="14"/>
      <c r="F97" s="15"/>
      <c r="G97" s="16"/>
      <c r="H97" s="16"/>
      <c r="I97" s="19"/>
    </row>
    <row r="98" s="1" customFormat="1" ht="25" customHeight="1" spans="1:9">
      <c r="A98" s="13"/>
      <c r="B98" s="14"/>
      <c r="C98" s="14"/>
      <c r="D98" s="14"/>
      <c r="E98" s="14"/>
      <c r="F98" s="15"/>
      <c r="G98" s="16"/>
      <c r="H98" s="16"/>
      <c r="I98" s="19"/>
    </row>
    <row r="99" s="1" customFormat="1" ht="25" customHeight="1" spans="1:9">
      <c r="A99" s="13"/>
      <c r="B99" s="14"/>
      <c r="C99" s="14"/>
      <c r="D99" s="14"/>
      <c r="E99" s="14"/>
      <c r="F99" s="15"/>
      <c r="G99" s="16"/>
      <c r="H99" s="16"/>
      <c r="I99" s="19"/>
    </row>
    <row r="100" s="1" customFormat="1" ht="25" customHeight="1" spans="1:9">
      <c r="A100" s="13"/>
      <c r="B100" s="14"/>
      <c r="C100" s="14"/>
      <c r="D100" s="14"/>
      <c r="E100" s="14"/>
      <c r="F100" s="15"/>
      <c r="G100" s="16"/>
      <c r="H100" s="16"/>
      <c r="I100" s="19"/>
    </row>
    <row r="101" s="1" customFormat="1" ht="25" customHeight="1" spans="1:9">
      <c r="A101" s="13"/>
      <c r="B101" s="14"/>
      <c r="C101" s="14"/>
      <c r="D101" s="14"/>
      <c r="E101" s="14"/>
      <c r="F101" s="15"/>
      <c r="G101" s="16"/>
      <c r="H101" s="16"/>
      <c r="I101" s="19"/>
    </row>
    <row r="102" s="1" customFormat="1" ht="25" customHeight="1" spans="1:9">
      <c r="A102" s="13"/>
      <c r="B102" s="14"/>
      <c r="C102" s="14"/>
      <c r="D102" s="14"/>
      <c r="E102" s="14"/>
      <c r="F102" s="15"/>
      <c r="G102" s="16"/>
      <c r="H102" s="16"/>
      <c r="I102" s="19"/>
    </row>
    <row r="103" s="1" customFormat="1" ht="25" customHeight="1" spans="1:9">
      <c r="A103" s="13"/>
      <c r="B103" s="14"/>
      <c r="C103" s="14"/>
      <c r="D103" s="14"/>
      <c r="E103" s="14"/>
      <c r="F103" s="15"/>
      <c r="G103" s="16"/>
      <c r="H103" s="16"/>
      <c r="I103" s="19"/>
    </row>
    <row r="104" s="1" customFormat="1" ht="25" customHeight="1" spans="1:9">
      <c r="A104" s="13"/>
      <c r="B104" s="14"/>
      <c r="C104" s="14"/>
      <c r="D104" s="14"/>
      <c r="E104" s="14"/>
      <c r="F104" s="15"/>
      <c r="G104" s="16"/>
      <c r="H104" s="16"/>
      <c r="I104" s="19"/>
    </row>
    <row r="105" s="1" customFormat="1" ht="25" customHeight="1" spans="1:9">
      <c r="A105" s="13"/>
      <c r="B105" s="14"/>
      <c r="C105" s="14"/>
      <c r="D105" s="14"/>
      <c r="E105" s="14"/>
      <c r="F105" s="15"/>
      <c r="G105" s="21"/>
      <c r="H105" s="21"/>
      <c r="I105" s="19"/>
    </row>
    <row r="106" s="1" customFormat="1" ht="25" customHeight="1" spans="1:9">
      <c r="A106" s="13"/>
      <c r="B106" s="14"/>
      <c r="C106" s="14"/>
      <c r="D106" s="14"/>
      <c r="E106" s="14"/>
      <c r="F106" s="15"/>
      <c r="G106" s="21"/>
      <c r="H106" s="21"/>
      <c r="I106" s="19"/>
    </row>
    <row r="107" s="1" customFormat="1" ht="25" customHeight="1" spans="1:9">
      <c r="A107" s="13"/>
      <c r="B107" s="22"/>
      <c r="C107" s="22"/>
      <c r="D107" s="22"/>
      <c r="E107" s="22"/>
      <c r="F107" s="15"/>
      <c r="G107" s="21"/>
      <c r="H107" s="21"/>
      <c r="I107" s="19"/>
    </row>
    <row r="108" s="1" customFormat="1" ht="25" customHeight="1" spans="1:9">
      <c r="A108" s="13"/>
      <c r="B108" s="22"/>
      <c r="C108" s="22"/>
      <c r="D108" s="22"/>
      <c r="E108" s="22"/>
      <c r="F108" s="15"/>
      <c r="G108" s="21"/>
      <c r="H108" s="21"/>
      <c r="I108" s="19"/>
    </row>
    <row r="109" s="1" customFormat="1" ht="25" customHeight="1" spans="1:9">
      <c r="A109" s="13"/>
      <c r="B109" s="22"/>
      <c r="C109" s="22"/>
      <c r="D109" s="22"/>
      <c r="E109" s="22"/>
      <c r="F109" s="15"/>
      <c r="G109" s="21"/>
      <c r="H109" s="21"/>
      <c r="I109" s="19"/>
    </row>
    <row r="110" s="1" customFormat="1" ht="25" customHeight="1" spans="1:9">
      <c r="A110" s="13"/>
      <c r="B110" s="22"/>
      <c r="C110" s="22"/>
      <c r="D110" s="22"/>
      <c r="E110" s="22"/>
      <c r="F110" s="15"/>
      <c r="G110" s="21"/>
      <c r="H110" s="21"/>
      <c r="I110" s="19"/>
    </row>
    <row r="111" s="1" customFormat="1" ht="25" customHeight="1" spans="1:9">
      <c r="A111" s="13"/>
      <c r="B111" s="22"/>
      <c r="C111" s="22"/>
      <c r="D111" s="22"/>
      <c r="E111" s="22"/>
      <c r="F111" s="15"/>
      <c r="G111" s="21"/>
      <c r="H111" s="21"/>
      <c r="I111" s="19"/>
    </row>
    <row r="112" s="1" customFormat="1" ht="25" customHeight="1" spans="1:9">
      <c r="A112" s="13"/>
      <c r="B112" s="22"/>
      <c r="C112" s="22"/>
      <c r="D112" s="22"/>
      <c r="E112" s="22"/>
      <c r="F112" s="15"/>
      <c r="G112" s="21"/>
      <c r="H112" s="21"/>
      <c r="I112" s="19"/>
    </row>
    <row r="113" s="1" customFormat="1" ht="25" customHeight="1" spans="1:9">
      <c r="A113" s="13"/>
      <c r="B113" s="22"/>
      <c r="C113" s="22"/>
      <c r="D113" s="22"/>
      <c r="E113" s="22"/>
      <c r="F113" s="15"/>
      <c r="G113" s="21"/>
      <c r="H113" s="21"/>
      <c r="I113" s="19"/>
    </row>
    <row r="114" s="1" customFormat="1" ht="25" customHeight="1" spans="1:9">
      <c r="A114" s="13"/>
      <c r="B114" s="22"/>
      <c r="C114" s="22"/>
      <c r="D114" s="22"/>
      <c r="E114" s="22"/>
      <c r="F114" s="15"/>
      <c r="G114" s="21"/>
      <c r="H114" s="21"/>
      <c r="I114" s="19"/>
    </row>
    <row r="115" s="1" customFormat="1" ht="25" customHeight="1" spans="1:9">
      <c r="A115" s="13"/>
      <c r="B115" s="22"/>
      <c r="C115" s="22"/>
      <c r="D115" s="22"/>
      <c r="E115" s="22"/>
      <c r="F115" s="15"/>
      <c r="G115" s="21"/>
      <c r="H115" s="21"/>
      <c r="I115" s="19"/>
    </row>
    <row r="116" s="1" customFormat="1" ht="25" customHeight="1" spans="1:9">
      <c r="A116" s="13"/>
      <c r="B116" s="22"/>
      <c r="C116" s="22"/>
      <c r="D116" s="22"/>
      <c r="E116" s="22"/>
      <c r="F116" s="15"/>
      <c r="G116" s="21"/>
      <c r="H116" s="21"/>
      <c r="I116" s="19"/>
    </row>
    <row r="117" s="1" customFormat="1" ht="25" customHeight="1" spans="1:9">
      <c r="A117" s="13"/>
      <c r="B117" s="22"/>
      <c r="C117" s="22"/>
      <c r="D117" s="22"/>
      <c r="E117" s="22"/>
      <c r="F117" s="15"/>
      <c r="G117" s="16"/>
      <c r="H117" s="16"/>
      <c r="I117" s="19"/>
    </row>
    <row r="118" s="1" customFormat="1" ht="25" customHeight="1" spans="1:9">
      <c r="A118" s="13"/>
      <c r="B118" s="22"/>
      <c r="C118" s="22"/>
      <c r="D118" s="22"/>
      <c r="E118" s="22"/>
      <c r="F118" s="15"/>
      <c r="G118" s="16"/>
      <c r="H118" s="16"/>
      <c r="I118" s="19"/>
    </row>
    <row r="119" s="1" customFormat="1" ht="25" customHeight="1" spans="1:9">
      <c r="A119" s="13"/>
      <c r="B119" s="22"/>
      <c r="C119" s="22"/>
      <c r="D119" s="22"/>
      <c r="E119" s="22"/>
      <c r="F119" s="15"/>
      <c r="G119" s="16"/>
      <c r="H119" s="16"/>
      <c r="I119" s="19"/>
    </row>
    <row r="120" s="1" customFormat="1" ht="25" customHeight="1" spans="1:9">
      <c r="A120" s="13"/>
      <c r="B120" s="22"/>
      <c r="C120" s="22"/>
      <c r="D120" s="22"/>
      <c r="E120" s="22"/>
      <c r="F120" s="15"/>
      <c r="G120" s="16"/>
      <c r="H120" s="16"/>
      <c r="I120" s="19"/>
    </row>
    <row r="121" s="1" customFormat="1" ht="25" customHeight="1" spans="1:9">
      <c r="A121" s="13"/>
      <c r="B121" s="22"/>
      <c r="C121" s="22"/>
      <c r="D121" s="22"/>
      <c r="E121" s="22"/>
      <c r="F121" s="15"/>
      <c r="G121" s="16"/>
      <c r="H121" s="16"/>
      <c r="I121" s="19"/>
    </row>
    <row r="122" s="1" customFormat="1" ht="25" customHeight="1" spans="1:9">
      <c r="A122" s="13"/>
      <c r="B122" s="22"/>
      <c r="C122" s="22"/>
      <c r="D122" s="22"/>
      <c r="E122" s="22"/>
      <c r="F122" s="15"/>
      <c r="G122" s="16"/>
      <c r="H122" s="16"/>
      <c r="I122" s="19"/>
    </row>
    <row r="123" s="1" customFormat="1" ht="25" customHeight="1" spans="1:9">
      <c r="A123" s="13"/>
      <c r="B123" s="22"/>
      <c r="C123" s="22"/>
      <c r="D123" s="22"/>
      <c r="E123" s="22"/>
      <c r="F123" s="15"/>
      <c r="G123" s="16"/>
      <c r="H123" s="16"/>
      <c r="I123" s="19"/>
    </row>
    <row r="124" s="1" customFormat="1" ht="25" customHeight="1" spans="1:9">
      <c r="A124" s="13"/>
      <c r="B124" s="22"/>
      <c r="C124" s="22"/>
      <c r="D124" s="22"/>
      <c r="E124" s="22"/>
      <c r="F124" s="15"/>
      <c r="G124" s="16"/>
      <c r="H124" s="16"/>
      <c r="I124" s="19"/>
    </row>
    <row r="125" s="1" customFormat="1" ht="25" customHeight="1" spans="1:9">
      <c r="A125" s="13"/>
      <c r="B125" s="22"/>
      <c r="C125" s="22"/>
      <c r="D125" s="22"/>
      <c r="E125" s="22"/>
      <c r="F125" s="15"/>
      <c r="G125" s="16"/>
      <c r="H125" s="16"/>
      <c r="I125" s="19"/>
    </row>
    <row r="126" s="1" customFormat="1" ht="25" customHeight="1" spans="1:9">
      <c r="A126" s="13"/>
      <c r="B126" s="22"/>
      <c r="C126" s="22"/>
      <c r="D126" s="22"/>
      <c r="E126" s="22"/>
      <c r="F126" s="15"/>
      <c r="G126" s="16"/>
      <c r="H126" s="16"/>
      <c r="I126" s="19"/>
    </row>
    <row r="127" s="1" customFormat="1" ht="25" customHeight="1" spans="1:9">
      <c r="A127" s="13"/>
      <c r="B127" s="22"/>
      <c r="C127" s="22"/>
      <c r="D127" s="22"/>
      <c r="E127" s="22"/>
      <c r="F127" s="15"/>
      <c r="G127" s="16"/>
      <c r="H127" s="16"/>
      <c r="I127" s="19"/>
    </row>
    <row r="128" s="1" customFormat="1" ht="25" customHeight="1" spans="1:9">
      <c r="A128" s="13"/>
      <c r="B128" s="22"/>
      <c r="C128" s="22"/>
      <c r="D128" s="22"/>
      <c r="E128" s="22"/>
      <c r="F128" s="15"/>
      <c r="G128" s="16"/>
      <c r="H128" s="16"/>
      <c r="I128" s="19"/>
    </row>
    <row r="129" s="1" customFormat="1" ht="25" customHeight="1" spans="1:9">
      <c r="A129" s="13"/>
      <c r="B129" s="22"/>
      <c r="C129" s="22"/>
      <c r="D129" s="22"/>
      <c r="E129" s="22"/>
      <c r="F129" s="15"/>
      <c r="G129" s="23"/>
      <c r="H129" s="23"/>
      <c r="I129" s="19"/>
    </row>
    <row r="130" s="1" customFormat="1" ht="25" customHeight="1" spans="1:9">
      <c r="A130" s="13"/>
      <c r="B130" s="22"/>
      <c r="C130" s="22"/>
      <c r="D130" s="22"/>
      <c r="E130" s="22"/>
      <c r="F130" s="15"/>
      <c r="G130" s="16"/>
      <c r="H130" s="16"/>
      <c r="I130" s="19"/>
    </row>
    <row r="131" s="1" customFormat="1" ht="25" customHeight="1" spans="1:9">
      <c r="A131" s="13"/>
      <c r="B131" s="22"/>
      <c r="C131" s="22"/>
      <c r="D131" s="22"/>
      <c r="E131" s="22"/>
      <c r="F131" s="15"/>
      <c r="G131" s="16"/>
      <c r="H131" s="16"/>
      <c r="I131" s="19"/>
    </row>
    <row r="132" s="1" customFormat="1" ht="25" customHeight="1" spans="1:9">
      <c r="A132" s="13"/>
      <c r="B132" s="22"/>
      <c r="C132" s="22"/>
      <c r="D132" s="22"/>
      <c r="E132" s="22"/>
      <c r="F132" s="15"/>
      <c r="G132" s="16"/>
      <c r="H132" s="16"/>
      <c r="I132" s="19"/>
    </row>
    <row r="133" s="1" customFormat="1" ht="25" customHeight="1" spans="1:9">
      <c r="A133" s="13"/>
      <c r="B133" s="22"/>
      <c r="C133" s="22"/>
      <c r="D133" s="22"/>
      <c r="E133" s="22"/>
      <c r="F133" s="15"/>
      <c r="G133" s="16"/>
      <c r="H133" s="16"/>
      <c r="I133" s="19"/>
    </row>
    <row r="134" s="1" customFormat="1" ht="25" customHeight="1" spans="1:9">
      <c r="A134" s="13"/>
      <c r="B134" s="22"/>
      <c r="C134" s="22"/>
      <c r="D134" s="22"/>
      <c r="E134" s="22"/>
      <c r="F134" s="15"/>
      <c r="G134" s="16"/>
      <c r="H134" s="16"/>
      <c r="I134" s="19"/>
    </row>
    <row r="135" s="1" customFormat="1" ht="25" customHeight="1" spans="1:9">
      <c r="A135" s="13"/>
      <c r="B135" s="22"/>
      <c r="C135" s="22"/>
      <c r="D135" s="22"/>
      <c r="E135" s="22"/>
      <c r="F135" s="15"/>
      <c r="G135" s="16"/>
      <c r="H135" s="16"/>
      <c r="I135" s="19"/>
    </row>
    <row r="136" s="1" customFormat="1" ht="25" customHeight="1" spans="1:9">
      <c r="A136" s="13"/>
      <c r="B136" s="22"/>
      <c r="C136" s="22"/>
      <c r="D136" s="22"/>
      <c r="E136" s="22"/>
      <c r="F136" s="15"/>
      <c r="G136" s="16"/>
      <c r="H136" s="16"/>
      <c r="I136" s="19"/>
    </row>
    <row r="137" s="1" customFormat="1" ht="25" customHeight="1" spans="1:9">
      <c r="A137" s="13"/>
      <c r="B137" s="22"/>
      <c r="C137" s="22"/>
      <c r="D137" s="22"/>
      <c r="E137" s="22"/>
      <c r="F137" s="15"/>
      <c r="G137" s="16"/>
      <c r="H137" s="16"/>
      <c r="I137" s="19"/>
    </row>
    <row r="138" s="1" customFormat="1" ht="25" customHeight="1" spans="1:9">
      <c r="A138" s="13"/>
      <c r="B138" s="22"/>
      <c r="C138" s="22"/>
      <c r="D138" s="22"/>
      <c r="E138" s="22"/>
      <c r="F138" s="15"/>
      <c r="G138" s="16"/>
      <c r="H138" s="16"/>
      <c r="I138" s="19"/>
    </row>
    <row r="139" s="1" customFormat="1" ht="25" customHeight="1" spans="1:9">
      <c r="A139" s="13"/>
      <c r="B139" s="22"/>
      <c r="C139" s="22"/>
      <c r="D139" s="22"/>
      <c r="E139" s="22"/>
      <c r="F139" s="15"/>
      <c r="G139" s="16"/>
      <c r="H139" s="16"/>
      <c r="I139" s="19"/>
    </row>
    <row r="140" s="1" customFormat="1" ht="25" customHeight="1" spans="1:9">
      <c r="A140" s="13"/>
      <c r="B140" s="22"/>
      <c r="C140" s="22"/>
      <c r="D140" s="22"/>
      <c r="E140" s="22"/>
      <c r="F140" s="15"/>
      <c r="G140" s="16"/>
      <c r="H140" s="16"/>
      <c r="I140" s="19"/>
    </row>
    <row r="141" s="1" customFormat="1" ht="25" customHeight="1" spans="1:9">
      <c r="A141" s="13"/>
      <c r="B141" s="22"/>
      <c r="C141" s="22"/>
      <c r="D141" s="22"/>
      <c r="E141" s="22"/>
      <c r="F141" s="15"/>
      <c r="G141" s="16"/>
      <c r="H141" s="16"/>
      <c r="I141" s="19"/>
    </row>
    <row r="142" s="1" customFormat="1" ht="25" customHeight="1" spans="1:9">
      <c r="A142" s="13"/>
      <c r="B142" s="22"/>
      <c r="C142" s="22"/>
      <c r="D142" s="22"/>
      <c r="E142" s="22"/>
      <c r="F142" s="15"/>
      <c r="G142" s="16"/>
      <c r="H142" s="16"/>
      <c r="I142" s="19"/>
    </row>
    <row r="143" s="1" customFormat="1" ht="25" customHeight="1" spans="1:9">
      <c r="A143" s="13"/>
      <c r="B143" s="22"/>
      <c r="C143" s="22"/>
      <c r="D143" s="22"/>
      <c r="E143" s="22"/>
      <c r="F143" s="15"/>
      <c r="G143" s="16"/>
      <c r="H143" s="16"/>
      <c r="I143" s="19"/>
    </row>
    <row r="144" s="1" customFormat="1" ht="25" customHeight="1" spans="1:9">
      <c r="A144" s="13"/>
      <c r="B144" s="22"/>
      <c r="C144" s="22"/>
      <c r="D144" s="22"/>
      <c r="E144" s="22"/>
      <c r="F144" s="15"/>
      <c r="G144" s="16"/>
      <c r="H144" s="16"/>
      <c r="I144" s="19"/>
    </row>
    <row r="145" s="1" customFormat="1" ht="25" customHeight="1" spans="1:9">
      <c r="A145" s="13"/>
      <c r="B145" s="22"/>
      <c r="C145" s="22"/>
      <c r="D145" s="22"/>
      <c r="E145" s="22"/>
      <c r="F145" s="15"/>
      <c r="G145" s="16"/>
      <c r="H145" s="16"/>
      <c r="I145" s="19"/>
    </row>
    <row r="146" s="1" customFormat="1" ht="25" customHeight="1" spans="1:9">
      <c r="A146" s="13"/>
      <c r="B146" s="22"/>
      <c r="C146" s="22"/>
      <c r="D146" s="22"/>
      <c r="E146" s="22"/>
      <c r="F146" s="15"/>
      <c r="G146" s="16"/>
      <c r="H146" s="16"/>
      <c r="I146" s="19"/>
    </row>
    <row r="147" s="1" customFormat="1" ht="25" customHeight="1" spans="1:9">
      <c r="A147" s="13"/>
      <c r="B147" s="22"/>
      <c r="C147" s="22"/>
      <c r="D147" s="22"/>
      <c r="E147" s="22"/>
      <c r="F147" s="15"/>
      <c r="G147" s="16"/>
      <c r="H147" s="16"/>
      <c r="I147" s="19"/>
    </row>
    <row r="148" s="1" customFormat="1" ht="25" customHeight="1" spans="1:9">
      <c r="A148" s="13"/>
      <c r="B148" s="22"/>
      <c r="C148" s="22"/>
      <c r="D148" s="22"/>
      <c r="E148" s="22"/>
      <c r="F148" s="15"/>
      <c r="G148" s="20"/>
      <c r="H148" s="20"/>
      <c r="I148" s="19"/>
    </row>
    <row r="149" s="1" customFormat="1" ht="25" customHeight="1" spans="1:9">
      <c r="A149" s="13"/>
      <c r="B149" s="22"/>
      <c r="C149" s="22"/>
      <c r="D149" s="22"/>
      <c r="E149" s="22"/>
      <c r="F149" s="15"/>
      <c r="G149" s="20"/>
      <c r="H149" s="20"/>
      <c r="I149" s="19"/>
    </row>
    <row r="150" s="1" customFormat="1" ht="25" customHeight="1" spans="1:9">
      <c r="A150" s="13"/>
      <c r="B150" s="22"/>
      <c r="C150" s="22"/>
      <c r="D150" s="22"/>
      <c r="E150" s="22"/>
      <c r="F150" s="15"/>
      <c r="G150" s="20"/>
      <c r="H150" s="20"/>
      <c r="I150" s="19"/>
    </row>
    <row r="151" s="1" customFormat="1" ht="25" customHeight="1" spans="1:9">
      <c r="A151" s="13"/>
      <c r="B151" s="22"/>
      <c r="C151" s="22"/>
      <c r="D151" s="22"/>
      <c r="E151" s="22"/>
      <c r="F151" s="15"/>
      <c r="G151" s="20"/>
      <c r="H151" s="20"/>
      <c r="I151" s="19"/>
    </row>
    <row r="152" s="1" customFormat="1" ht="25" customHeight="1" spans="1:9">
      <c r="A152" s="13"/>
      <c r="B152" s="22"/>
      <c r="C152" s="22"/>
      <c r="D152" s="22"/>
      <c r="E152" s="22"/>
      <c r="F152" s="15"/>
      <c r="G152" s="20"/>
      <c r="H152" s="20"/>
      <c r="I152" s="19"/>
    </row>
    <row r="153" s="1" customFormat="1" ht="25" customHeight="1" spans="1:9">
      <c r="A153" s="13"/>
      <c r="B153" s="22"/>
      <c r="C153" s="22"/>
      <c r="D153" s="22"/>
      <c r="E153" s="22"/>
      <c r="F153" s="15"/>
      <c r="G153" s="20"/>
      <c r="H153" s="20"/>
      <c r="I153" s="19"/>
    </row>
    <row r="154" s="1" customFormat="1" ht="25" customHeight="1" spans="1:9">
      <c r="A154" s="13"/>
      <c r="B154" s="22"/>
      <c r="C154" s="22"/>
      <c r="D154" s="22"/>
      <c r="E154" s="22"/>
      <c r="F154" s="15"/>
      <c r="G154" s="20"/>
      <c r="H154" s="20"/>
      <c r="I154" s="19"/>
    </row>
    <row r="155" s="1" customFormat="1" ht="25" customHeight="1" spans="1:9">
      <c r="A155" s="13"/>
      <c r="B155" s="22"/>
      <c r="C155" s="22"/>
      <c r="D155" s="22"/>
      <c r="E155" s="22"/>
      <c r="F155" s="15"/>
      <c r="G155" s="20"/>
      <c r="H155" s="20"/>
      <c r="I155" s="19"/>
    </row>
    <row r="156" s="1" customFormat="1" ht="25" customHeight="1" spans="1:9">
      <c r="A156" s="13"/>
      <c r="B156" s="22"/>
      <c r="C156" s="22"/>
      <c r="D156" s="22"/>
      <c r="E156" s="22"/>
      <c r="F156" s="15"/>
      <c r="G156" s="20"/>
      <c r="H156" s="20"/>
      <c r="I156" s="19"/>
    </row>
    <row r="157" s="1" customFormat="1" ht="25" customHeight="1" spans="1:9">
      <c r="A157" s="13"/>
      <c r="B157" s="22"/>
      <c r="C157" s="22"/>
      <c r="D157" s="22"/>
      <c r="E157" s="22"/>
      <c r="F157" s="15"/>
      <c r="G157" s="20"/>
      <c r="H157" s="20"/>
      <c r="I157" s="19"/>
    </row>
    <row r="158" s="1" customFormat="1" ht="25" customHeight="1" spans="1:9">
      <c r="A158" s="13"/>
      <c r="B158" s="22"/>
      <c r="C158" s="22"/>
      <c r="D158" s="22"/>
      <c r="E158" s="22"/>
      <c r="F158" s="15"/>
      <c r="G158" s="20"/>
      <c r="H158" s="20"/>
      <c r="I158" s="19"/>
    </row>
    <row r="159" s="1" customFormat="1" ht="25" customHeight="1" spans="1:9">
      <c r="A159" s="13"/>
      <c r="B159" s="22"/>
      <c r="C159" s="22"/>
      <c r="D159" s="22"/>
      <c r="E159" s="22"/>
      <c r="F159" s="15"/>
      <c r="G159" s="20"/>
      <c r="H159" s="20"/>
      <c r="I159" s="19"/>
    </row>
    <row r="160" s="1" customFormat="1" ht="25" customHeight="1" spans="1:9">
      <c r="A160" s="13"/>
      <c r="B160" s="22"/>
      <c r="C160" s="22"/>
      <c r="D160" s="22"/>
      <c r="E160" s="22"/>
      <c r="F160" s="15"/>
      <c r="G160" s="20"/>
      <c r="H160" s="20"/>
      <c r="I160" s="19"/>
    </row>
    <row r="161" s="1" customFormat="1" ht="25" customHeight="1" spans="1:9">
      <c r="A161" s="13"/>
      <c r="B161" s="22"/>
      <c r="C161" s="22"/>
      <c r="D161" s="22"/>
      <c r="E161" s="22"/>
      <c r="F161" s="15"/>
      <c r="G161" s="20"/>
      <c r="H161" s="20"/>
      <c r="I161" s="19"/>
    </row>
    <row r="162" s="1" customFormat="1" ht="25" customHeight="1" spans="1:9">
      <c r="A162" s="13"/>
      <c r="B162" s="22"/>
      <c r="C162" s="22"/>
      <c r="D162" s="22"/>
      <c r="E162" s="22"/>
      <c r="F162" s="15"/>
      <c r="G162" s="16"/>
      <c r="H162" s="16"/>
      <c r="I162" s="19"/>
    </row>
    <row r="163" s="1" customFormat="1" ht="25" customHeight="1" spans="1:9">
      <c r="A163" s="13"/>
      <c r="B163" s="22"/>
      <c r="C163" s="22"/>
      <c r="D163" s="22"/>
      <c r="E163" s="22"/>
      <c r="F163" s="15"/>
      <c r="G163" s="16"/>
      <c r="H163" s="16"/>
      <c r="I163" s="19"/>
    </row>
    <row r="164" s="1" customFormat="1" ht="25" customHeight="1" spans="1:9">
      <c r="A164" s="13"/>
      <c r="B164" s="22"/>
      <c r="C164" s="22"/>
      <c r="D164" s="22"/>
      <c r="E164" s="22"/>
      <c r="F164" s="15"/>
      <c r="G164" s="21"/>
      <c r="H164" s="21"/>
      <c r="I164" s="19"/>
    </row>
    <row r="165" s="1" customFormat="1" ht="25" customHeight="1" spans="1:9">
      <c r="A165" s="13"/>
      <c r="B165" s="22"/>
      <c r="C165" s="22"/>
      <c r="D165" s="22"/>
      <c r="E165" s="22"/>
      <c r="F165" s="15"/>
      <c r="G165" s="16"/>
      <c r="H165" s="16"/>
      <c r="I165" s="19"/>
    </row>
    <row r="166" s="1" customFormat="1" ht="25" customHeight="1" spans="1:9">
      <c r="A166" s="13"/>
      <c r="B166" s="22"/>
      <c r="C166" s="22"/>
      <c r="D166" s="22"/>
      <c r="E166" s="22"/>
      <c r="F166" s="15"/>
      <c r="G166" s="16"/>
      <c r="H166" s="16"/>
      <c r="I166" s="19"/>
    </row>
    <row r="167" s="1" customFormat="1" ht="25" customHeight="1" spans="1:9">
      <c r="A167" s="13"/>
      <c r="B167" s="22"/>
      <c r="C167" s="22"/>
      <c r="D167" s="22"/>
      <c r="E167" s="22"/>
      <c r="F167" s="15"/>
      <c r="G167" s="16"/>
      <c r="H167" s="16"/>
      <c r="I167" s="19"/>
    </row>
    <row r="168" s="1" customFormat="1" ht="25" customHeight="1" spans="1:9">
      <c r="A168" s="13"/>
      <c r="B168" s="22"/>
      <c r="C168" s="22"/>
      <c r="D168" s="22"/>
      <c r="E168" s="22"/>
      <c r="F168" s="15"/>
      <c r="G168" s="16"/>
      <c r="H168" s="16"/>
      <c r="I168" s="19"/>
    </row>
    <row r="169" s="1" customFormat="1" ht="25" customHeight="1" spans="1:9">
      <c r="A169" s="13"/>
      <c r="B169" s="22"/>
      <c r="C169" s="22"/>
      <c r="D169" s="22"/>
      <c r="E169" s="22"/>
      <c r="F169" s="15"/>
      <c r="G169" s="16"/>
      <c r="H169" s="16"/>
      <c r="I169" s="19"/>
    </row>
    <row r="170" s="1" customFormat="1" ht="25" customHeight="1" spans="1:9">
      <c r="A170" s="13"/>
      <c r="B170" s="22"/>
      <c r="C170" s="22"/>
      <c r="D170" s="22"/>
      <c r="E170" s="22"/>
      <c r="F170" s="15"/>
      <c r="G170" s="16"/>
      <c r="H170" s="16"/>
      <c r="I170" s="19"/>
    </row>
    <row r="171" s="1" customFormat="1" ht="25" customHeight="1" spans="1:9">
      <c r="A171" s="13"/>
      <c r="B171" s="22"/>
      <c r="C171" s="22"/>
      <c r="D171" s="22"/>
      <c r="E171" s="22"/>
      <c r="F171" s="15"/>
      <c r="G171" s="16"/>
      <c r="H171" s="16"/>
      <c r="I171" s="19"/>
    </row>
    <row r="172" s="1" customFormat="1" ht="25" customHeight="1" spans="1:9">
      <c r="A172" s="13"/>
      <c r="B172" s="22"/>
      <c r="C172" s="22"/>
      <c r="D172" s="22"/>
      <c r="E172" s="22"/>
      <c r="F172" s="15"/>
      <c r="G172" s="16"/>
      <c r="H172" s="16"/>
      <c r="I172" s="19"/>
    </row>
    <row r="173" s="1" customFormat="1" ht="25" customHeight="1" spans="1:9">
      <c r="A173" s="13"/>
      <c r="B173" s="22"/>
      <c r="C173" s="22"/>
      <c r="D173" s="22"/>
      <c r="E173" s="22"/>
      <c r="F173" s="15"/>
      <c r="G173" s="16"/>
      <c r="H173" s="16"/>
      <c r="I173" s="19"/>
    </row>
    <row r="174" s="1" customFormat="1" ht="25" customHeight="1" spans="1:9">
      <c r="A174" s="13"/>
      <c r="B174" s="22"/>
      <c r="C174" s="22"/>
      <c r="D174" s="22"/>
      <c r="E174" s="22"/>
      <c r="F174" s="15"/>
      <c r="G174" s="21"/>
      <c r="H174" s="21"/>
      <c r="I174" s="19"/>
    </row>
    <row r="175" s="1" customFormat="1" ht="25" customHeight="1" spans="1:9">
      <c r="A175" s="13"/>
      <c r="B175" s="22"/>
      <c r="C175" s="22"/>
      <c r="D175" s="22"/>
      <c r="E175" s="22"/>
      <c r="F175" s="15"/>
      <c r="G175" s="16"/>
      <c r="H175" s="16"/>
      <c r="I175" s="19"/>
    </row>
    <row r="176" s="1" customFormat="1" ht="25" customHeight="1" spans="1:9">
      <c r="A176" s="13"/>
      <c r="B176" s="22"/>
      <c r="C176" s="22"/>
      <c r="D176" s="22"/>
      <c r="E176" s="22"/>
      <c r="F176" s="15"/>
      <c r="G176" s="16"/>
      <c r="H176" s="16"/>
      <c r="I176" s="19"/>
    </row>
    <row r="177" s="1" customFormat="1" ht="25" customHeight="1" spans="1:9">
      <c r="A177" s="13"/>
      <c r="B177" s="22"/>
      <c r="C177" s="22"/>
      <c r="D177" s="22"/>
      <c r="E177" s="22"/>
      <c r="F177" s="15"/>
      <c r="G177" s="16"/>
      <c r="H177" s="16"/>
      <c r="I177" s="19"/>
    </row>
    <row r="178" s="1" customFormat="1" ht="25" customHeight="1" spans="1:9">
      <c r="A178" s="13"/>
      <c r="B178" s="22"/>
      <c r="C178" s="22"/>
      <c r="D178" s="22"/>
      <c r="E178" s="22"/>
      <c r="F178" s="15"/>
      <c r="G178" s="16"/>
      <c r="H178" s="16"/>
      <c r="I178" s="19"/>
    </row>
    <row r="179" s="1" customFormat="1" ht="25" customHeight="1" spans="1:9">
      <c r="A179" s="13"/>
      <c r="B179" s="22"/>
      <c r="C179" s="22"/>
      <c r="D179" s="22"/>
      <c r="E179" s="22"/>
      <c r="F179" s="15"/>
      <c r="G179" s="16"/>
      <c r="H179" s="16"/>
      <c r="I179" s="19"/>
    </row>
    <row r="180" s="1" customFormat="1" ht="25" customHeight="1" spans="1:9">
      <c r="A180" s="13"/>
      <c r="B180" s="22"/>
      <c r="C180" s="22"/>
      <c r="D180" s="22"/>
      <c r="E180" s="22"/>
      <c r="F180" s="15"/>
      <c r="G180" s="16"/>
      <c r="H180" s="16"/>
      <c r="I180" s="19"/>
    </row>
    <row r="181" s="1" customFormat="1" ht="25" customHeight="1" spans="1:9">
      <c r="A181" s="13"/>
      <c r="B181" s="22"/>
      <c r="C181" s="22"/>
      <c r="D181" s="22"/>
      <c r="E181" s="22"/>
      <c r="F181" s="15"/>
      <c r="G181" s="16"/>
      <c r="H181" s="16"/>
      <c r="I181" s="19"/>
    </row>
    <row r="182" s="1" customFormat="1" ht="25" customHeight="1" spans="1:9">
      <c r="A182" s="13"/>
      <c r="B182" s="22"/>
      <c r="C182" s="22"/>
      <c r="D182" s="22"/>
      <c r="E182" s="22"/>
      <c r="F182" s="15"/>
      <c r="G182" s="16"/>
      <c r="H182" s="16"/>
      <c r="I182" s="19"/>
    </row>
    <row r="183" s="1" customFormat="1" ht="25" customHeight="1" spans="1:9">
      <c r="A183" s="13"/>
      <c r="B183" s="22"/>
      <c r="C183" s="22"/>
      <c r="D183" s="22"/>
      <c r="E183" s="22"/>
      <c r="F183" s="15"/>
      <c r="G183" s="16"/>
      <c r="H183" s="16"/>
      <c r="I183" s="19"/>
    </row>
    <row r="184" s="1" customFormat="1" ht="25" customHeight="1" spans="1:9">
      <c r="A184" s="13"/>
      <c r="B184" s="22"/>
      <c r="C184" s="22"/>
      <c r="D184" s="22"/>
      <c r="E184" s="22"/>
      <c r="F184" s="15"/>
      <c r="G184" s="16"/>
      <c r="H184" s="16"/>
      <c r="I184" s="19"/>
    </row>
    <row r="185" s="1" customFormat="1" ht="25" customHeight="1" spans="1:9">
      <c r="A185" s="13"/>
      <c r="B185" s="22"/>
      <c r="C185" s="22"/>
      <c r="D185" s="22"/>
      <c r="E185" s="22"/>
      <c r="F185" s="15"/>
      <c r="G185" s="16"/>
      <c r="H185" s="16"/>
      <c r="I185" s="19"/>
    </row>
    <row r="186" s="1" customFormat="1" ht="25" customHeight="1" spans="1:9">
      <c r="A186" s="13"/>
      <c r="B186" s="22"/>
      <c r="C186" s="22"/>
      <c r="D186" s="22"/>
      <c r="E186" s="22"/>
      <c r="F186" s="15"/>
      <c r="G186" s="16"/>
      <c r="H186" s="16"/>
      <c r="I186" s="19"/>
    </row>
    <row r="187" s="1" customFormat="1" ht="25" customHeight="1" spans="1:9">
      <c r="A187" s="13"/>
      <c r="B187" s="22"/>
      <c r="C187" s="22"/>
      <c r="D187" s="22"/>
      <c r="E187" s="22"/>
      <c r="F187" s="15"/>
      <c r="G187" s="16"/>
      <c r="H187" s="16"/>
      <c r="I187" s="19"/>
    </row>
    <row r="188" s="1" customFormat="1" ht="25" customHeight="1" spans="1:9">
      <c r="A188" s="13"/>
      <c r="B188" s="22"/>
      <c r="C188" s="22"/>
      <c r="D188" s="22"/>
      <c r="E188" s="22"/>
      <c r="F188" s="15"/>
      <c r="G188" s="16"/>
      <c r="H188" s="16"/>
      <c r="I188" s="19"/>
    </row>
    <row r="189" s="1" customFormat="1" ht="25" customHeight="1" spans="1:9">
      <c r="A189" s="13"/>
      <c r="B189" s="22"/>
      <c r="C189" s="22"/>
      <c r="D189" s="22"/>
      <c r="E189" s="22"/>
      <c r="F189" s="15"/>
      <c r="G189" s="16"/>
      <c r="H189" s="16"/>
      <c r="I189" s="19"/>
    </row>
    <row r="190" s="1" customFormat="1" ht="25" customHeight="1" spans="1:9">
      <c r="A190" s="13"/>
      <c r="B190" s="22"/>
      <c r="C190" s="22"/>
      <c r="D190" s="22"/>
      <c r="E190" s="22"/>
      <c r="F190" s="15"/>
      <c r="G190" s="16"/>
      <c r="H190" s="16"/>
      <c r="I190" s="19"/>
    </row>
    <row r="191" s="1" customFormat="1" ht="25" customHeight="1" spans="1:9">
      <c r="A191" s="13"/>
      <c r="B191" s="22"/>
      <c r="C191" s="22"/>
      <c r="D191" s="22"/>
      <c r="E191" s="22"/>
      <c r="F191" s="15"/>
      <c r="G191" s="16"/>
      <c r="H191" s="16"/>
      <c r="I191" s="19"/>
    </row>
    <row r="192" s="1" customFormat="1" ht="25" customHeight="1" spans="1:9">
      <c r="A192" s="13"/>
      <c r="B192" s="22"/>
      <c r="C192" s="22"/>
      <c r="D192" s="22"/>
      <c r="E192" s="22"/>
      <c r="F192" s="15"/>
      <c r="G192" s="16"/>
      <c r="H192" s="16"/>
      <c r="I192" s="19"/>
    </row>
    <row r="193" s="1" customFormat="1" ht="25" customHeight="1" spans="1:9">
      <c r="A193" s="13"/>
      <c r="B193" s="22"/>
      <c r="C193" s="22"/>
      <c r="D193" s="22"/>
      <c r="E193" s="22"/>
      <c r="F193" s="15"/>
      <c r="G193" s="16"/>
      <c r="H193" s="16"/>
      <c r="I193" s="19"/>
    </row>
    <row r="194" s="1" customFormat="1" ht="25" customHeight="1" spans="1:9">
      <c r="A194" s="13"/>
      <c r="B194" s="22"/>
      <c r="C194" s="22"/>
      <c r="D194" s="22"/>
      <c r="E194" s="22"/>
      <c r="F194" s="15"/>
      <c r="G194" s="16"/>
      <c r="H194" s="16"/>
      <c r="I194" s="19"/>
    </row>
    <row r="195" s="1" customFormat="1" ht="25" customHeight="1" spans="1:9">
      <c r="A195" s="13"/>
      <c r="B195" s="22"/>
      <c r="C195" s="22"/>
      <c r="D195" s="22"/>
      <c r="E195" s="22"/>
      <c r="F195" s="15"/>
      <c r="G195" s="16"/>
      <c r="H195" s="16"/>
      <c r="I195" s="19"/>
    </row>
    <row r="196" s="1" customFormat="1" ht="25" customHeight="1" spans="1:9">
      <c r="A196" s="13"/>
      <c r="B196" s="22"/>
      <c r="C196" s="22"/>
      <c r="D196" s="22"/>
      <c r="E196" s="22"/>
      <c r="F196" s="15"/>
      <c r="G196" s="16"/>
      <c r="H196" s="16"/>
      <c r="I196" s="19"/>
    </row>
    <row r="197" s="1" customFormat="1" ht="25" customHeight="1" spans="1:9">
      <c r="A197" s="13"/>
      <c r="B197" s="22"/>
      <c r="C197" s="22"/>
      <c r="D197" s="22"/>
      <c r="E197" s="22"/>
      <c r="F197" s="15"/>
      <c r="G197" s="16"/>
      <c r="H197" s="16"/>
      <c r="I197" s="19"/>
    </row>
    <row r="198" s="1" customFormat="1" ht="25" customHeight="1" spans="1:9">
      <c r="A198" s="13"/>
      <c r="B198" s="22"/>
      <c r="C198" s="22"/>
      <c r="D198" s="22"/>
      <c r="E198" s="22"/>
      <c r="F198" s="15"/>
      <c r="G198" s="16"/>
      <c r="H198" s="16"/>
      <c r="I198" s="19"/>
    </row>
    <row r="199" s="1" customFormat="1" ht="25" customHeight="1" spans="1:9">
      <c r="A199" s="13"/>
      <c r="B199" s="22"/>
      <c r="C199" s="22"/>
      <c r="D199" s="22"/>
      <c r="E199" s="22"/>
      <c r="F199" s="15"/>
      <c r="G199" s="16"/>
      <c r="H199" s="16"/>
      <c r="I199" s="19"/>
    </row>
    <row r="200" s="1" customFormat="1" ht="25" customHeight="1" spans="1:9">
      <c r="A200" s="13"/>
      <c r="B200" s="22"/>
      <c r="C200" s="22"/>
      <c r="D200" s="22"/>
      <c r="E200" s="22"/>
      <c r="F200" s="15"/>
      <c r="G200" s="16"/>
      <c r="H200" s="16"/>
      <c r="I200" s="19"/>
    </row>
    <row r="201" s="1" customFormat="1" ht="25" customHeight="1" spans="1:9">
      <c r="A201" s="13"/>
      <c r="B201" s="22"/>
      <c r="C201" s="22"/>
      <c r="D201" s="22"/>
      <c r="E201" s="22"/>
      <c r="F201" s="15"/>
      <c r="G201" s="16"/>
      <c r="H201" s="16"/>
      <c r="I201" s="19"/>
    </row>
    <row r="202" s="1" customFormat="1" ht="25" customHeight="1" spans="1:9">
      <c r="A202" s="13"/>
      <c r="B202" s="22"/>
      <c r="C202" s="22"/>
      <c r="D202" s="22"/>
      <c r="E202" s="22"/>
      <c r="F202" s="15"/>
      <c r="G202" s="16"/>
      <c r="H202" s="16"/>
      <c r="I202" s="19"/>
    </row>
    <row r="203" s="1" customFormat="1" ht="25" customHeight="1" spans="1:9">
      <c r="A203" s="13"/>
      <c r="B203" s="22"/>
      <c r="C203" s="22"/>
      <c r="D203" s="22"/>
      <c r="E203" s="22"/>
      <c r="F203" s="15"/>
      <c r="G203" s="16"/>
      <c r="H203" s="16"/>
      <c r="I203" s="19"/>
    </row>
    <row r="204" s="1" customFormat="1" ht="25" customHeight="1" spans="1:9">
      <c r="A204" s="13"/>
      <c r="B204" s="22"/>
      <c r="C204" s="22"/>
      <c r="D204" s="22"/>
      <c r="E204" s="22"/>
      <c r="F204" s="15"/>
      <c r="G204" s="16"/>
      <c r="H204" s="16"/>
      <c r="I204" s="19"/>
    </row>
    <row r="205" s="1" customFormat="1" ht="25" customHeight="1" spans="1:9">
      <c r="A205" s="13"/>
      <c r="B205" s="22"/>
      <c r="C205" s="22"/>
      <c r="D205" s="22"/>
      <c r="E205" s="22"/>
      <c r="F205" s="15"/>
      <c r="G205" s="16"/>
      <c r="H205" s="16"/>
      <c r="I205" s="19"/>
    </row>
    <row r="206" s="1" customFormat="1" ht="25" customHeight="1" spans="1:9">
      <c r="A206" s="13"/>
      <c r="B206" s="22"/>
      <c r="C206" s="22"/>
      <c r="D206" s="22"/>
      <c r="E206" s="22"/>
      <c r="F206" s="15"/>
      <c r="G206" s="16"/>
      <c r="H206" s="16"/>
      <c r="I206" s="19"/>
    </row>
    <row r="207" s="1" customFormat="1" ht="25" customHeight="1" spans="1:9">
      <c r="A207" s="13"/>
      <c r="B207" s="22"/>
      <c r="C207" s="22"/>
      <c r="D207" s="22"/>
      <c r="E207" s="22"/>
      <c r="F207" s="15"/>
      <c r="G207" s="16"/>
      <c r="H207" s="16"/>
      <c r="I207" s="19"/>
    </row>
    <row r="208" s="1" customFormat="1" ht="25" customHeight="1" spans="1:9">
      <c r="A208" s="13"/>
      <c r="B208" s="22"/>
      <c r="C208" s="22"/>
      <c r="D208" s="22"/>
      <c r="E208" s="22"/>
      <c r="F208" s="15"/>
      <c r="G208" s="16"/>
      <c r="H208" s="16"/>
      <c r="I208" s="19"/>
    </row>
    <row r="209" s="1" customFormat="1" ht="25" customHeight="1" spans="1:9">
      <c r="A209" s="13"/>
      <c r="B209" s="22"/>
      <c r="C209" s="22"/>
      <c r="D209" s="22"/>
      <c r="E209" s="22"/>
      <c r="F209" s="15"/>
      <c r="G209" s="16"/>
      <c r="H209" s="16"/>
      <c r="I209" s="19"/>
    </row>
    <row r="210" s="1" customFormat="1" ht="25" customHeight="1" spans="1:9">
      <c r="A210" s="13"/>
      <c r="B210" s="22"/>
      <c r="C210" s="22"/>
      <c r="D210" s="22"/>
      <c r="E210" s="22"/>
      <c r="F210" s="15"/>
      <c r="G210" s="16"/>
      <c r="H210" s="16"/>
      <c r="I210" s="19"/>
    </row>
    <row r="211" s="1" customFormat="1" ht="25" customHeight="1" spans="1:9">
      <c r="A211" s="13"/>
      <c r="B211" s="22"/>
      <c r="C211" s="22"/>
      <c r="D211" s="22"/>
      <c r="E211" s="22"/>
      <c r="F211" s="15"/>
      <c r="G211" s="16"/>
      <c r="H211" s="16"/>
      <c r="I211" s="19"/>
    </row>
    <row r="212" s="1" customFormat="1" ht="25" customHeight="1" spans="1:9">
      <c r="A212" s="13"/>
      <c r="B212" s="22"/>
      <c r="C212" s="22"/>
      <c r="D212" s="22"/>
      <c r="E212" s="22"/>
      <c r="F212" s="15"/>
      <c r="G212" s="16"/>
      <c r="H212" s="16"/>
      <c r="I212" s="19"/>
    </row>
    <row r="213" s="1" customFormat="1" ht="25" customHeight="1" spans="1:9">
      <c r="A213" s="13"/>
      <c r="B213" s="22"/>
      <c r="C213" s="22"/>
      <c r="D213" s="22"/>
      <c r="E213" s="22"/>
      <c r="F213" s="15"/>
      <c r="G213" s="16"/>
      <c r="H213" s="16"/>
      <c r="I213" s="19"/>
    </row>
    <row r="214" s="1" customFormat="1" ht="25" customHeight="1" spans="1:9">
      <c r="A214" s="13"/>
      <c r="B214" s="22"/>
      <c r="C214" s="22"/>
      <c r="D214" s="22"/>
      <c r="E214" s="22"/>
      <c r="F214" s="15"/>
      <c r="G214" s="16"/>
      <c r="H214" s="16"/>
      <c r="I214" s="19"/>
    </row>
    <row r="215" s="1" customFormat="1" ht="25" customHeight="1" spans="1:9">
      <c r="A215" s="13"/>
      <c r="B215" s="22"/>
      <c r="C215" s="22"/>
      <c r="D215" s="22"/>
      <c r="E215" s="22"/>
      <c r="F215" s="15"/>
      <c r="G215" s="16"/>
      <c r="H215" s="16"/>
      <c r="I215" s="19"/>
    </row>
    <row r="216" s="1" customFormat="1" ht="25" customHeight="1" spans="1:9">
      <c r="A216" s="13"/>
      <c r="B216" s="22"/>
      <c r="C216" s="22"/>
      <c r="D216" s="22"/>
      <c r="E216" s="22"/>
      <c r="F216" s="15"/>
      <c r="G216" s="16"/>
      <c r="H216" s="16"/>
      <c r="I216" s="19"/>
    </row>
    <row r="217" s="1" customFormat="1" ht="25" customHeight="1" spans="1:9">
      <c r="A217" s="13"/>
      <c r="B217" s="22"/>
      <c r="C217" s="22"/>
      <c r="D217" s="22"/>
      <c r="E217" s="22"/>
      <c r="F217" s="15"/>
      <c r="G217" s="16"/>
      <c r="H217" s="16"/>
      <c r="I217" s="19"/>
    </row>
    <row r="218" s="1" customFormat="1" ht="25" customHeight="1" spans="1:9">
      <c r="A218" s="13"/>
      <c r="B218" s="22"/>
      <c r="C218" s="22"/>
      <c r="D218" s="22"/>
      <c r="E218" s="22"/>
      <c r="F218" s="15"/>
      <c r="G218" s="16"/>
      <c r="H218" s="16"/>
      <c r="I218" s="19"/>
    </row>
    <row r="219" s="1" customFormat="1" ht="25" customHeight="1" spans="1:9">
      <c r="A219" s="13"/>
      <c r="B219" s="22"/>
      <c r="C219" s="22"/>
      <c r="D219" s="22"/>
      <c r="E219" s="22"/>
      <c r="F219" s="15"/>
      <c r="G219" s="16"/>
      <c r="H219" s="16"/>
      <c r="I219" s="19"/>
    </row>
    <row r="220" s="1" customFormat="1" ht="25" customHeight="1" spans="1:9">
      <c r="A220" s="13"/>
      <c r="B220" s="22"/>
      <c r="C220" s="22"/>
      <c r="D220" s="22"/>
      <c r="E220" s="22"/>
      <c r="F220" s="15"/>
      <c r="G220" s="16"/>
      <c r="H220" s="16"/>
      <c r="I220" s="19"/>
    </row>
    <row r="221" s="1" customFormat="1" ht="25" customHeight="1" spans="1:9">
      <c r="A221" s="13"/>
      <c r="B221" s="22"/>
      <c r="C221" s="22"/>
      <c r="D221" s="22"/>
      <c r="E221" s="22"/>
      <c r="F221" s="15"/>
      <c r="G221" s="16"/>
      <c r="H221" s="16"/>
      <c r="I221" s="19"/>
    </row>
    <row r="222" s="1" customFormat="1" ht="25" customHeight="1" spans="1:9">
      <c r="A222" s="13"/>
      <c r="B222" s="22"/>
      <c r="C222" s="22"/>
      <c r="D222" s="22"/>
      <c r="E222" s="22"/>
      <c r="F222" s="15"/>
      <c r="G222" s="16"/>
      <c r="H222" s="16"/>
      <c r="I222" s="19"/>
    </row>
    <row r="223" s="1" customFormat="1" ht="25" customHeight="1" spans="1:9">
      <c r="A223" s="13"/>
      <c r="B223" s="22"/>
      <c r="C223" s="22"/>
      <c r="D223" s="22"/>
      <c r="E223" s="22"/>
      <c r="F223" s="15"/>
      <c r="G223" s="16"/>
      <c r="H223" s="16"/>
      <c r="I223" s="19"/>
    </row>
    <row r="224" s="1" customFormat="1" ht="25" customHeight="1" spans="1:9">
      <c r="A224" s="13"/>
      <c r="B224" s="22"/>
      <c r="C224" s="22"/>
      <c r="D224" s="22"/>
      <c r="E224" s="22"/>
      <c r="F224" s="15"/>
      <c r="G224" s="16"/>
      <c r="H224" s="16"/>
      <c r="I224" s="19"/>
    </row>
    <row r="225" s="1" customFormat="1" ht="25" customHeight="1" spans="1:9">
      <c r="A225" s="13"/>
      <c r="B225" s="22"/>
      <c r="C225" s="22"/>
      <c r="D225" s="22"/>
      <c r="E225" s="22"/>
      <c r="F225" s="15"/>
      <c r="G225" s="16"/>
      <c r="H225" s="16"/>
      <c r="I225" s="19"/>
    </row>
    <row r="226" s="1" customFormat="1" ht="25" customHeight="1" spans="1:9">
      <c r="A226" s="13"/>
      <c r="B226" s="22"/>
      <c r="C226" s="22"/>
      <c r="D226" s="22"/>
      <c r="E226" s="22"/>
      <c r="F226" s="15"/>
      <c r="G226" s="16"/>
      <c r="H226" s="16"/>
      <c r="I226" s="19"/>
    </row>
    <row r="227" s="1" customFormat="1" ht="25" customHeight="1" spans="1:9">
      <c r="A227" s="13"/>
      <c r="B227" s="22"/>
      <c r="C227" s="22"/>
      <c r="D227" s="22"/>
      <c r="E227" s="22"/>
      <c r="F227" s="15"/>
      <c r="G227" s="16"/>
      <c r="H227" s="16"/>
      <c r="I227" s="19"/>
    </row>
    <row r="228" s="1" customFormat="1" ht="25" customHeight="1" spans="1:9">
      <c r="A228" s="13"/>
      <c r="B228" s="22"/>
      <c r="C228" s="22"/>
      <c r="D228" s="22"/>
      <c r="E228" s="22"/>
      <c r="F228" s="15"/>
      <c r="G228" s="16"/>
      <c r="H228" s="16"/>
      <c r="I228" s="19"/>
    </row>
    <row r="229" s="1" customFormat="1" ht="25" customHeight="1" spans="1:9">
      <c r="A229" s="13"/>
      <c r="B229" s="22"/>
      <c r="C229" s="22"/>
      <c r="D229" s="22"/>
      <c r="E229" s="22"/>
      <c r="F229" s="15"/>
      <c r="G229" s="16"/>
      <c r="H229" s="16"/>
      <c r="I229" s="19"/>
    </row>
    <row r="230" s="1" customFormat="1" ht="25" customHeight="1" spans="1:9">
      <c r="A230" s="13"/>
      <c r="B230" s="22"/>
      <c r="C230" s="22"/>
      <c r="D230" s="22"/>
      <c r="E230" s="22"/>
      <c r="F230" s="15"/>
      <c r="G230" s="16"/>
      <c r="H230" s="16"/>
      <c r="I230" s="19"/>
    </row>
    <row r="231" s="1" customFormat="1" ht="25" customHeight="1" spans="1:9">
      <c r="A231" s="13"/>
      <c r="B231" s="22"/>
      <c r="C231" s="22"/>
      <c r="D231" s="22"/>
      <c r="E231" s="22"/>
      <c r="F231" s="15"/>
      <c r="G231" s="16"/>
      <c r="H231" s="16"/>
      <c r="I231" s="19"/>
    </row>
    <row r="232" s="1" customFormat="1" ht="25" customHeight="1" spans="1:9">
      <c r="A232" s="13"/>
      <c r="B232" s="19"/>
      <c r="C232" s="19"/>
      <c r="D232" s="19"/>
      <c r="E232" s="19"/>
      <c r="F232" s="15"/>
      <c r="G232" s="19"/>
      <c r="H232" s="19"/>
      <c r="I232" s="19"/>
    </row>
  </sheetData>
  <mergeCells count="1">
    <mergeCell ref="A1:I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5.1</vt:lpstr>
      <vt:lpstr>5.2</vt:lpstr>
      <vt:lpstr>晟华累计</vt:lpstr>
      <vt:lpstr>MDT挂号费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花生喜事</cp:lastModifiedBy>
  <dcterms:created xsi:type="dcterms:W3CDTF">2023-04-01T03:32:00Z</dcterms:created>
  <dcterms:modified xsi:type="dcterms:W3CDTF">2025-05-02T09:52:12Z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9CAE564AADE14810964D4F9BC394147D_13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