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EDA_Viajes_Excel/excels/"/>
    </mc:Choice>
  </mc:AlternateContent>
  <xr:revisionPtr revIDLastSave="260" documentId="8_{29E7D557-28F3-40DD-8F82-3EBEDADAAF6F}" xr6:coauthVersionLast="47" xr6:coauthVersionMax="47" xr10:uidLastSave="{6CAF584B-4B07-4E13-B8B6-3BE372D89442}"/>
  <bookViews>
    <workbookView xWindow="-120" yWindow="-120" windowWidth="29040" windowHeight="15840" activeTab="1" xr2:uid="{CB60B4B9-271C-4CF0-B5BF-E9F3C693306B}"/>
  </bookViews>
  <sheets>
    <sheet name="datos_brutos" sheetId="2" r:id="rId1"/>
    <sheet name="datos_transformados" sheetId="3" r:id="rId2"/>
    <sheet name="auxiliares" sheetId="4" r:id="rId3"/>
  </sheets>
  <definedNames>
    <definedName name="DatosExternos_1" localSheetId="0" hidden="1">datos_brutos!$A$1:$AC$1057</definedName>
    <definedName name="DatosExternos_1" localSheetId="1" hidden="1">datos_transformados!$A$1:$AP$1001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3" l="1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2" i="3"/>
  <c r="AS63" i="3"/>
  <c r="AS64" i="3"/>
  <c r="AS65" i="3"/>
  <c r="AS66" i="3"/>
  <c r="AS67" i="3"/>
  <c r="AS68" i="3"/>
  <c r="AS69" i="3"/>
  <c r="AS70" i="3"/>
  <c r="AS71" i="3"/>
  <c r="AS72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145" i="3"/>
  <c r="AS146" i="3"/>
  <c r="AS147" i="3"/>
  <c r="AS148" i="3"/>
  <c r="AS149" i="3"/>
  <c r="AS150" i="3"/>
  <c r="AS151" i="3"/>
  <c r="AS152" i="3"/>
  <c r="AS153" i="3"/>
  <c r="AS154" i="3"/>
  <c r="AS155" i="3"/>
  <c r="AS156" i="3"/>
  <c r="AS157" i="3"/>
  <c r="AS158" i="3"/>
  <c r="AS159" i="3"/>
  <c r="AS160" i="3"/>
  <c r="AS161" i="3"/>
  <c r="AS162" i="3"/>
  <c r="AS163" i="3"/>
  <c r="AS164" i="3"/>
  <c r="AS165" i="3"/>
  <c r="AS166" i="3"/>
  <c r="AS167" i="3"/>
  <c r="AS168" i="3"/>
  <c r="AS169" i="3"/>
  <c r="AS170" i="3"/>
  <c r="AS171" i="3"/>
  <c r="AS172" i="3"/>
  <c r="AS173" i="3"/>
  <c r="AS174" i="3"/>
  <c r="AS175" i="3"/>
  <c r="AS176" i="3"/>
  <c r="AS177" i="3"/>
  <c r="AS178" i="3"/>
  <c r="AS179" i="3"/>
  <c r="AS180" i="3"/>
  <c r="AS181" i="3"/>
  <c r="AS182" i="3"/>
  <c r="AS183" i="3"/>
  <c r="AS184" i="3"/>
  <c r="AS185" i="3"/>
  <c r="AS186" i="3"/>
  <c r="AS187" i="3"/>
  <c r="AS188" i="3"/>
  <c r="AS189" i="3"/>
  <c r="AS190" i="3"/>
  <c r="AS191" i="3"/>
  <c r="AS192" i="3"/>
  <c r="AS193" i="3"/>
  <c r="AS194" i="3"/>
  <c r="AS195" i="3"/>
  <c r="AS196" i="3"/>
  <c r="AS197" i="3"/>
  <c r="AS198" i="3"/>
  <c r="AS199" i="3"/>
  <c r="AS200" i="3"/>
  <c r="AS201" i="3"/>
  <c r="AS202" i="3"/>
  <c r="AS203" i="3"/>
  <c r="AS204" i="3"/>
  <c r="AS205" i="3"/>
  <c r="AS206" i="3"/>
  <c r="AS207" i="3"/>
  <c r="AS208" i="3"/>
  <c r="AS209" i="3"/>
  <c r="AS210" i="3"/>
  <c r="AS211" i="3"/>
  <c r="AS212" i="3"/>
  <c r="AS213" i="3"/>
  <c r="AS214" i="3"/>
  <c r="AS215" i="3"/>
  <c r="AS216" i="3"/>
  <c r="AS217" i="3"/>
  <c r="AS218" i="3"/>
  <c r="AS219" i="3"/>
  <c r="AS220" i="3"/>
  <c r="AS221" i="3"/>
  <c r="AS222" i="3"/>
  <c r="AS223" i="3"/>
  <c r="AS224" i="3"/>
  <c r="AS225" i="3"/>
  <c r="AS226" i="3"/>
  <c r="AS227" i="3"/>
  <c r="AS228" i="3"/>
  <c r="AS229" i="3"/>
  <c r="AS230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264" i="3"/>
  <c r="AS265" i="3"/>
  <c r="AS266" i="3"/>
  <c r="AS267" i="3"/>
  <c r="AS268" i="3"/>
  <c r="AS269" i="3"/>
  <c r="AS270" i="3"/>
  <c r="AS271" i="3"/>
  <c r="AS272" i="3"/>
  <c r="AS273" i="3"/>
  <c r="AS274" i="3"/>
  <c r="AS275" i="3"/>
  <c r="AS276" i="3"/>
  <c r="AS277" i="3"/>
  <c r="AS278" i="3"/>
  <c r="AS279" i="3"/>
  <c r="AS280" i="3"/>
  <c r="AS281" i="3"/>
  <c r="AS282" i="3"/>
  <c r="AS283" i="3"/>
  <c r="AS284" i="3"/>
  <c r="AS285" i="3"/>
  <c r="AS286" i="3"/>
  <c r="AS287" i="3"/>
  <c r="AS288" i="3"/>
  <c r="AS289" i="3"/>
  <c r="AS290" i="3"/>
  <c r="AS291" i="3"/>
  <c r="AS292" i="3"/>
  <c r="AS293" i="3"/>
  <c r="AS294" i="3"/>
  <c r="AS295" i="3"/>
  <c r="AS296" i="3"/>
  <c r="AS297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8" i="3"/>
  <c r="AS329" i="3"/>
  <c r="AS330" i="3"/>
  <c r="AS331" i="3"/>
  <c r="AS332" i="3"/>
  <c r="AS333" i="3"/>
  <c r="AS334" i="3"/>
  <c r="AS335" i="3"/>
  <c r="AS336" i="3"/>
  <c r="AS337" i="3"/>
  <c r="AS338" i="3"/>
  <c r="AS339" i="3"/>
  <c r="AS340" i="3"/>
  <c r="AS341" i="3"/>
  <c r="AS342" i="3"/>
  <c r="AS343" i="3"/>
  <c r="AS344" i="3"/>
  <c r="AS345" i="3"/>
  <c r="AS346" i="3"/>
  <c r="AS347" i="3"/>
  <c r="AS348" i="3"/>
  <c r="AS349" i="3"/>
  <c r="AS350" i="3"/>
  <c r="AS351" i="3"/>
  <c r="AS352" i="3"/>
  <c r="AS353" i="3"/>
  <c r="AS354" i="3"/>
  <c r="AS355" i="3"/>
  <c r="AS356" i="3"/>
  <c r="AS357" i="3"/>
  <c r="AS358" i="3"/>
  <c r="AS359" i="3"/>
  <c r="AS360" i="3"/>
  <c r="AS361" i="3"/>
  <c r="AS362" i="3"/>
  <c r="AS363" i="3"/>
  <c r="AS364" i="3"/>
  <c r="AS365" i="3"/>
  <c r="AS366" i="3"/>
  <c r="AS367" i="3"/>
  <c r="AS368" i="3"/>
  <c r="AS369" i="3"/>
  <c r="AS370" i="3"/>
  <c r="AS371" i="3"/>
  <c r="AS372" i="3"/>
  <c r="AS373" i="3"/>
  <c r="AS374" i="3"/>
  <c r="AS375" i="3"/>
  <c r="AS376" i="3"/>
  <c r="AS377" i="3"/>
  <c r="AS378" i="3"/>
  <c r="AS379" i="3"/>
  <c r="AS380" i="3"/>
  <c r="AS381" i="3"/>
  <c r="AS382" i="3"/>
  <c r="AS383" i="3"/>
  <c r="AS384" i="3"/>
  <c r="AS385" i="3"/>
  <c r="AS386" i="3"/>
  <c r="AS387" i="3"/>
  <c r="AS388" i="3"/>
  <c r="AS389" i="3"/>
  <c r="AS390" i="3"/>
  <c r="AS391" i="3"/>
  <c r="AS392" i="3"/>
  <c r="AS393" i="3"/>
  <c r="AS394" i="3"/>
  <c r="AS395" i="3"/>
  <c r="AS396" i="3"/>
  <c r="AS397" i="3"/>
  <c r="AS398" i="3"/>
  <c r="AS399" i="3"/>
  <c r="AS400" i="3"/>
  <c r="AS401" i="3"/>
  <c r="AS402" i="3"/>
  <c r="AS403" i="3"/>
  <c r="AS404" i="3"/>
  <c r="AS405" i="3"/>
  <c r="AS406" i="3"/>
  <c r="AS407" i="3"/>
  <c r="AS408" i="3"/>
  <c r="AS409" i="3"/>
  <c r="AS410" i="3"/>
  <c r="AS411" i="3"/>
  <c r="AS412" i="3"/>
  <c r="AS413" i="3"/>
  <c r="AS414" i="3"/>
  <c r="AS415" i="3"/>
  <c r="AS416" i="3"/>
  <c r="AS417" i="3"/>
  <c r="AS418" i="3"/>
  <c r="AS419" i="3"/>
  <c r="AS420" i="3"/>
  <c r="AS421" i="3"/>
  <c r="AS422" i="3"/>
  <c r="AS423" i="3"/>
  <c r="AS424" i="3"/>
  <c r="AS425" i="3"/>
  <c r="AS426" i="3"/>
  <c r="AS427" i="3"/>
  <c r="AS428" i="3"/>
  <c r="AS429" i="3"/>
  <c r="AS430" i="3"/>
  <c r="AS431" i="3"/>
  <c r="AS432" i="3"/>
  <c r="AS433" i="3"/>
  <c r="AS434" i="3"/>
  <c r="AS435" i="3"/>
  <c r="AS436" i="3"/>
  <c r="AS437" i="3"/>
  <c r="AS438" i="3"/>
  <c r="AS439" i="3"/>
  <c r="AS440" i="3"/>
  <c r="AS441" i="3"/>
  <c r="AS442" i="3"/>
  <c r="AS443" i="3"/>
  <c r="AS444" i="3"/>
  <c r="AS445" i="3"/>
  <c r="AS446" i="3"/>
  <c r="AS447" i="3"/>
  <c r="AS448" i="3"/>
  <c r="AS449" i="3"/>
  <c r="AS450" i="3"/>
  <c r="AS451" i="3"/>
  <c r="AS452" i="3"/>
  <c r="AS453" i="3"/>
  <c r="AS454" i="3"/>
  <c r="AS455" i="3"/>
  <c r="AS456" i="3"/>
  <c r="AS457" i="3"/>
  <c r="AS458" i="3"/>
  <c r="AS459" i="3"/>
  <c r="AS460" i="3"/>
  <c r="AS461" i="3"/>
  <c r="AS462" i="3"/>
  <c r="AS463" i="3"/>
  <c r="AS464" i="3"/>
  <c r="AS465" i="3"/>
  <c r="AS466" i="3"/>
  <c r="AS467" i="3"/>
  <c r="AS468" i="3"/>
  <c r="AS469" i="3"/>
  <c r="AS470" i="3"/>
  <c r="AS471" i="3"/>
  <c r="AS472" i="3"/>
  <c r="AS473" i="3"/>
  <c r="AS474" i="3"/>
  <c r="AS475" i="3"/>
  <c r="AS476" i="3"/>
  <c r="AS477" i="3"/>
  <c r="AS478" i="3"/>
  <c r="AS479" i="3"/>
  <c r="AS480" i="3"/>
  <c r="AS481" i="3"/>
  <c r="AS482" i="3"/>
  <c r="AS483" i="3"/>
  <c r="AS484" i="3"/>
  <c r="AS485" i="3"/>
  <c r="AS486" i="3"/>
  <c r="AS487" i="3"/>
  <c r="AS488" i="3"/>
  <c r="AS489" i="3"/>
  <c r="AS490" i="3"/>
  <c r="AS491" i="3"/>
  <c r="AS492" i="3"/>
  <c r="AS493" i="3"/>
  <c r="AS494" i="3"/>
  <c r="AS495" i="3"/>
  <c r="AS496" i="3"/>
  <c r="AS497" i="3"/>
  <c r="AS498" i="3"/>
  <c r="AS499" i="3"/>
  <c r="AS500" i="3"/>
  <c r="AS501" i="3"/>
  <c r="AS502" i="3"/>
  <c r="AS503" i="3"/>
  <c r="AS504" i="3"/>
  <c r="AS505" i="3"/>
  <c r="AS506" i="3"/>
  <c r="AS507" i="3"/>
  <c r="AS508" i="3"/>
  <c r="AS509" i="3"/>
  <c r="AS510" i="3"/>
  <c r="AS511" i="3"/>
  <c r="AS512" i="3"/>
  <c r="AS513" i="3"/>
  <c r="AS514" i="3"/>
  <c r="AS515" i="3"/>
  <c r="AS516" i="3"/>
  <c r="AS517" i="3"/>
  <c r="AS518" i="3"/>
  <c r="AS519" i="3"/>
  <c r="AS520" i="3"/>
  <c r="AS521" i="3"/>
  <c r="AS522" i="3"/>
  <c r="AS523" i="3"/>
  <c r="AS524" i="3"/>
  <c r="AS525" i="3"/>
  <c r="AS526" i="3"/>
  <c r="AS527" i="3"/>
  <c r="AS528" i="3"/>
  <c r="AS529" i="3"/>
  <c r="AS530" i="3"/>
  <c r="AS531" i="3"/>
  <c r="AS532" i="3"/>
  <c r="AS533" i="3"/>
  <c r="AS534" i="3"/>
  <c r="AS535" i="3"/>
  <c r="AS536" i="3"/>
  <c r="AS537" i="3"/>
  <c r="AS538" i="3"/>
  <c r="AS539" i="3"/>
  <c r="AS540" i="3"/>
  <c r="AS541" i="3"/>
  <c r="AS542" i="3"/>
  <c r="AS543" i="3"/>
  <c r="AS544" i="3"/>
  <c r="AS545" i="3"/>
  <c r="AS546" i="3"/>
  <c r="AS547" i="3"/>
  <c r="AS548" i="3"/>
  <c r="AS549" i="3"/>
  <c r="AS550" i="3"/>
  <c r="AS551" i="3"/>
  <c r="AS552" i="3"/>
  <c r="AS553" i="3"/>
  <c r="AS554" i="3"/>
  <c r="AS555" i="3"/>
  <c r="AS556" i="3"/>
  <c r="AS557" i="3"/>
  <c r="AS558" i="3"/>
  <c r="AS559" i="3"/>
  <c r="AS560" i="3"/>
  <c r="AS561" i="3"/>
  <c r="AS562" i="3"/>
  <c r="AS563" i="3"/>
  <c r="AS564" i="3"/>
  <c r="AS565" i="3"/>
  <c r="AS566" i="3"/>
  <c r="AS567" i="3"/>
  <c r="AS568" i="3"/>
  <c r="AS569" i="3"/>
  <c r="AS570" i="3"/>
  <c r="AS571" i="3"/>
  <c r="AS572" i="3"/>
  <c r="AS573" i="3"/>
  <c r="AS574" i="3"/>
  <c r="AS575" i="3"/>
  <c r="AS576" i="3"/>
  <c r="AS577" i="3"/>
  <c r="AS578" i="3"/>
  <c r="AS579" i="3"/>
  <c r="AS580" i="3"/>
  <c r="AS581" i="3"/>
  <c r="AS582" i="3"/>
  <c r="AS583" i="3"/>
  <c r="AS584" i="3"/>
  <c r="AS585" i="3"/>
  <c r="AS586" i="3"/>
  <c r="AS587" i="3"/>
  <c r="AS588" i="3"/>
  <c r="AS589" i="3"/>
  <c r="AS590" i="3"/>
  <c r="AS591" i="3"/>
  <c r="AS592" i="3"/>
  <c r="AS593" i="3"/>
  <c r="AS594" i="3"/>
  <c r="AS595" i="3"/>
  <c r="AS596" i="3"/>
  <c r="AS597" i="3"/>
  <c r="AS598" i="3"/>
  <c r="AS599" i="3"/>
  <c r="AS600" i="3"/>
  <c r="AS601" i="3"/>
  <c r="AS602" i="3"/>
  <c r="AS603" i="3"/>
  <c r="AS604" i="3"/>
  <c r="AS605" i="3"/>
  <c r="AS606" i="3"/>
  <c r="AS607" i="3"/>
  <c r="AS608" i="3"/>
  <c r="AS609" i="3"/>
  <c r="AS610" i="3"/>
  <c r="AS611" i="3"/>
  <c r="AS612" i="3"/>
  <c r="AS613" i="3"/>
  <c r="AS614" i="3"/>
  <c r="AS615" i="3"/>
  <c r="AS616" i="3"/>
  <c r="AS617" i="3"/>
  <c r="AS618" i="3"/>
  <c r="AS619" i="3"/>
  <c r="AS620" i="3"/>
  <c r="AS621" i="3"/>
  <c r="AS622" i="3"/>
  <c r="AS623" i="3"/>
  <c r="AS624" i="3"/>
  <c r="AS625" i="3"/>
  <c r="AS626" i="3"/>
  <c r="AS627" i="3"/>
  <c r="AS628" i="3"/>
  <c r="AS629" i="3"/>
  <c r="AS630" i="3"/>
  <c r="AS631" i="3"/>
  <c r="AS632" i="3"/>
  <c r="AS633" i="3"/>
  <c r="AS634" i="3"/>
  <c r="AS635" i="3"/>
  <c r="AS636" i="3"/>
  <c r="AS637" i="3"/>
  <c r="AS638" i="3"/>
  <c r="AS639" i="3"/>
  <c r="AS640" i="3"/>
  <c r="AS641" i="3"/>
  <c r="AS642" i="3"/>
  <c r="AS643" i="3"/>
  <c r="AS644" i="3"/>
  <c r="AS645" i="3"/>
  <c r="AS646" i="3"/>
  <c r="AS647" i="3"/>
  <c r="AS648" i="3"/>
  <c r="AS649" i="3"/>
  <c r="AS650" i="3"/>
  <c r="AS651" i="3"/>
  <c r="AS652" i="3"/>
  <c r="AS653" i="3"/>
  <c r="AS654" i="3"/>
  <c r="AS655" i="3"/>
  <c r="AS656" i="3"/>
  <c r="AS657" i="3"/>
  <c r="AS658" i="3"/>
  <c r="AS659" i="3"/>
  <c r="AS660" i="3"/>
  <c r="AS661" i="3"/>
  <c r="AS662" i="3"/>
  <c r="AS663" i="3"/>
  <c r="AS664" i="3"/>
  <c r="AS665" i="3"/>
  <c r="AS666" i="3"/>
  <c r="AS667" i="3"/>
  <c r="AS668" i="3"/>
  <c r="AS669" i="3"/>
  <c r="AS670" i="3"/>
  <c r="AS671" i="3"/>
  <c r="AS672" i="3"/>
  <c r="AS673" i="3"/>
  <c r="AS674" i="3"/>
  <c r="AS675" i="3"/>
  <c r="AS676" i="3"/>
  <c r="AS677" i="3"/>
  <c r="AS678" i="3"/>
  <c r="AS679" i="3"/>
  <c r="AS680" i="3"/>
  <c r="AS681" i="3"/>
  <c r="AS682" i="3"/>
  <c r="AS683" i="3"/>
  <c r="AS684" i="3"/>
  <c r="AS685" i="3"/>
  <c r="AS686" i="3"/>
  <c r="AS687" i="3"/>
  <c r="AS688" i="3"/>
  <c r="AS689" i="3"/>
  <c r="AS690" i="3"/>
  <c r="AS691" i="3"/>
  <c r="AS692" i="3"/>
  <c r="AS693" i="3"/>
  <c r="AS694" i="3"/>
  <c r="AS695" i="3"/>
  <c r="AS696" i="3"/>
  <c r="AS697" i="3"/>
  <c r="AS698" i="3"/>
  <c r="AS699" i="3"/>
  <c r="AS700" i="3"/>
  <c r="AS701" i="3"/>
  <c r="AS702" i="3"/>
  <c r="AS703" i="3"/>
  <c r="AS704" i="3"/>
  <c r="AS705" i="3"/>
  <c r="AS706" i="3"/>
  <c r="AS707" i="3"/>
  <c r="AS708" i="3"/>
  <c r="AS709" i="3"/>
  <c r="AS710" i="3"/>
  <c r="AS711" i="3"/>
  <c r="AS712" i="3"/>
  <c r="AS713" i="3"/>
  <c r="AS714" i="3"/>
  <c r="AS715" i="3"/>
  <c r="AS716" i="3"/>
  <c r="AS717" i="3"/>
  <c r="AS718" i="3"/>
  <c r="AS719" i="3"/>
  <c r="AS720" i="3"/>
  <c r="AS721" i="3"/>
  <c r="AS722" i="3"/>
  <c r="AS723" i="3"/>
  <c r="AS724" i="3"/>
  <c r="AS725" i="3"/>
  <c r="AS726" i="3"/>
  <c r="AS727" i="3"/>
  <c r="AS728" i="3"/>
  <c r="AS729" i="3"/>
  <c r="AS730" i="3"/>
  <c r="AS731" i="3"/>
  <c r="AS732" i="3"/>
  <c r="AS733" i="3"/>
  <c r="AS734" i="3"/>
  <c r="AS735" i="3"/>
  <c r="AS736" i="3"/>
  <c r="AS737" i="3"/>
  <c r="AS738" i="3"/>
  <c r="AS739" i="3"/>
  <c r="AS740" i="3"/>
  <c r="AS741" i="3"/>
  <c r="AS742" i="3"/>
  <c r="AS743" i="3"/>
  <c r="AS744" i="3"/>
  <c r="AS745" i="3"/>
  <c r="AS746" i="3"/>
  <c r="AS747" i="3"/>
  <c r="AS748" i="3"/>
  <c r="AS749" i="3"/>
  <c r="AS750" i="3"/>
  <c r="AS751" i="3"/>
  <c r="AS752" i="3"/>
  <c r="AS753" i="3"/>
  <c r="AS754" i="3"/>
  <c r="AS755" i="3"/>
  <c r="AS756" i="3"/>
  <c r="AS757" i="3"/>
  <c r="AS758" i="3"/>
  <c r="AS759" i="3"/>
  <c r="AS760" i="3"/>
  <c r="AS761" i="3"/>
  <c r="AS762" i="3"/>
  <c r="AS763" i="3"/>
  <c r="AS764" i="3"/>
  <c r="AS765" i="3"/>
  <c r="AS766" i="3"/>
  <c r="AS767" i="3"/>
  <c r="AS768" i="3"/>
  <c r="AS769" i="3"/>
  <c r="AS770" i="3"/>
  <c r="AS771" i="3"/>
  <c r="AS772" i="3"/>
  <c r="AS773" i="3"/>
  <c r="AS774" i="3"/>
  <c r="AS775" i="3"/>
  <c r="AS776" i="3"/>
  <c r="AS777" i="3"/>
  <c r="AS778" i="3"/>
  <c r="AS779" i="3"/>
  <c r="AS780" i="3"/>
  <c r="AS781" i="3"/>
  <c r="AS782" i="3"/>
  <c r="AS783" i="3"/>
  <c r="AS784" i="3"/>
  <c r="AS785" i="3"/>
  <c r="AS786" i="3"/>
  <c r="AS787" i="3"/>
  <c r="AS788" i="3"/>
  <c r="AS789" i="3"/>
  <c r="AS790" i="3"/>
  <c r="AS791" i="3"/>
  <c r="AS792" i="3"/>
  <c r="AS793" i="3"/>
  <c r="AS794" i="3"/>
  <c r="AS795" i="3"/>
  <c r="AS796" i="3"/>
  <c r="AS797" i="3"/>
  <c r="AS798" i="3"/>
  <c r="AS799" i="3"/>
  <c r="AS800" i="3"/>
  <c r="AS801" i="3"/>
  <c r="AS802" i="3"/>
  <c r="AS803" i="3"/>
  <c r="AS804" i="3"/>
  <c r="AS805" i="3"/>
  <c r="AS806" i="3"/>
  <c r="AS807" i="3"/>
  <c r="AS808" i="3"/>
  <c r="AS809" i="3"/>
  <c r="AS810" i="3"/>
  <c r="AS811" i="3"/>
  <c r="AS812" i="3"/>
  <c r="AS813" i="3"/>
  <c r="AS814" i="3"/>
  <c r="AS815" i="3"/>
  <c r="AS816" i="3"/>
  <c r="AS817" i="3"/>
  <c r="AS818" i="3"/>
  <c r="AS819" i="3"/>
  <c r="AS820" i="3"/>
  <c r="AS821" i="3"/>
  <c r="AS822" i="3"/>
  <c r="AS823" i="3"/>
  <c r="AS824" i="3"/>
  <c r="AS825" i="3"/>
  <c r="AS826" i="3"/>
  <c r="AS827" i="3"/>
  <c r="AS828" i="3"/>
  <c r="AS829" i="3"/>
  <c r="AS830" i="3"/>
  <c r="AS831" i="3"/>
  <c r="AS832" i="3"/>
  <c r="AS833" i="3"/>
  <c r="AS834" i="3"/>
  <c r="AS835" i="3"/>
  <c r="AS836" i="3"/>
  <c r="AS837" i="3"/>
  <c r="AS838" i="3"/>
  <c r="AS839" i="3"/>
  <c r="AS840" i="3"/>
  <c r="AS841" i="3"/>
  <c r="AS842" i="3"/>
  <c r="AS843" i="3"/>
  <c r="AS844" i="3"/>
  <c r="AS845" i="3"/>
  <c r="AS846" i="3"/>
  <c r="AS847" i="3"/>
  <c r="AS848" i="3"/>
  <c r="AS849" i="3"/>
  <c r="AS850" i="3"/>
  <c r="AS851" i="3"/>
  <c r="AS852" i="3"/>
  <c r="AS853" i="3"/>
  <c r="AS854" i="3"/>
  <c r="AS855" i="3"/>
  <c r="AS856" i="3"/>
  <c r="AS857" i="3"/>
  <c r="AS858" i="3"/>
  <c r="AS859" i="3"/>
  <c r="AS860" i="3"/>
  <c r="AS861" i="3"/>
  <c r="AS862" i="3"/>
  <c r="AS863" i="3"/>
  <c r="AS864" i="3"/>
  <c r="AS865" i="3"/>
  <c r="AS866" i="3"/>
  <c r="AS867" i="3"/>
  <c r="AS868" i="3"/>
  <c r="AS869" i="3"/>
  <c r="AS870" i="3"/>
  <c r="AS871" i="3"/>
  <c r="AS872" i="3"/>
  <c r="AS873" i="3"/>
  <c r="AS874" i="3"/>
  <c r="AS875" i="3"/>
  <c r="AS876" i="3"/>
  <c r="AS877" i="3"/>
  <c r="AS878" i="3"/>
  <c r="AS879" i="3"/>
  <c r="AS880" i="3"/>
  <c r="AS881" i="3"/>
  <c r="AS882" i="3"/>
  <c r="AS883" i="3"/>
  <c r="AS884" i="3"/>
  <c r="AS885" i="3"/>
  <c r="AS886" i="3"/>
  <c r="AS887" i="3"/>
  <c r="AS888" i="3"/>
  <c r="AS889" i="3"/>
  <c r="AS890" i="3"/>
  <c r="AS891" i="3"/>
  <c r="AS892" i="3"/>
  <c r="AS893" i="3"/>
  <c r="AS894" i="3"/>
  <c r="AS895" i="3"/>
  <c r="AS896" i="3"/>
  <c r="AS897" i="3"/>
  <c r="AS898" i="3"/>
  <c r="AS899" i="3"/>
  <c r="AS900" i="3"/>
  <c r="AS901" i="3"/>
  <c r="AS902" i="3"/>
  <c r="AS903" i="3"/>
  <c r="AS904" i="3"/>
  <c r="AS905" i="3"/>
  <c r="AS906" i="3"/>
  <c r="AS907" i="3"/>
  <c r="AS908" i="3"/>
  <c r="AS909" i="3"/>
  <c r="AS910" i="3"/>
  <c r="AS911" i="3"/>
  <c r="AS912" i="3"/>
  <c r="AS913" i="3"/>
  <c r="AS914" i="3"/>
  <c r="AS915" i="3"/>
  <c r="AS916" i="3"/>
  <c r="AS917" i="3"/>
  <c r="AS918" i="3"/>
  <c r="AS919" i="3"/>
  <c r="AS920" i="3"/>
  <c r="AS921" i="3"/>
  <c r="AS922" i="3"/>
  <c r="AS923" i="3"/>
  <c r="AS924" i="3"/>
  <c r="AS925" i="3"/>
  <c r="AS926" i="3"/>
  <c r="AS927" i="3"/>
  <c r="AS928" i="3"/>
  <c r="AS929" i="3"/>
  <c r="AS930" i="3"/>
  <c r="AS931" i="3"/>
  <c r="AS932" i="3"/>
  <c r="AS933" i="3"/>
  <c r="AS934" i="3"/>
  <c r="AS935" i="3"/>
  <c r="AS936" i="3"/>
  <c r="AS937" i="3"/>
  <c r="AS938" i="3"/>
  <c r="AS939" i="3"/>
  <c r="AS940" i="3"/>
  <c r="AS941" i="3"/>
  <c r="AS942" i="3"/>
  <c r="AS943" i="3"/>
  <c r="AS944" i="3"/>
  <c r="AS945" i="3"/>
  <c r="AS946" i="3"/>
  <c r="AS947" i="3"/>
  <c r="AS948" i="3"/>
  <c r="AS949" i="3"/>
  <c r="AS950" i="3"/>
  <c r="AS951" i="3"/>
  <c r="AS952" i="3"/>
  <c r="AS953" i="3"/>
  <c r="AS954" i="3"/>
  <c r="AS955" i="3"/>
  <c r="AS956" i="3"/>
  <c r="AS957" i="3"/>
  <c r="AS958" i="3"/>
  <c r="AS959" i="3"/>
  <c r="AS960" i="3"/>
  <c r="AS961" i="3"/>
  <c r="AS962" i="3"/>
  <c r="AS963" i="3"/>
  <c r="AS964" i="3"/>
  <c r="AS965" i="3"/>
  <c r="AS966" i="3"/>
  <c r="AS967" i="3"/>
  <c r="AS968" i="3"/>
  <c r="AS969" i="3"/>
  <c r="AS970" i="3"/>
  <c r="AS971" i="3"/>
  <c r="AS972" i="3"/>
  <c r="AS973" i="3"/>
  <c r="AS974" i="3"/>
  <c r="AS975" i="3"/>
  <c r="AS976" i="3"/>
  <c r="AS977" i="3"/>
  <c r="AS978" i="3"/>
  <c r="AS979" i="3"/>
  <c r="AS980" i="3"/>
  <c r="AS981" i="3"/>
  <c r="AS982" i="3"/>
  <c r="AS983" i="3"/>
  <c r="AS984" i="3"/>
  <c r="AS985" i="3"/>
  <c r="AS986" i="3"/>
  <c r="AS987" i="3"/>
  <c r="AS988" i="3"/>
  <c r="AS989" i="3"/>
  <c r="AS990" i="3"/>
  <c r="AS991" i="3"/>
  <c r="AS992" i="3"/>
  <c r="AS993" i="3"/>
  <c r="AS994" i="3"/>
  <c r="AS995" i="3"/>
  <c r="AS996" i="3"/>
  <c r="AS997" i="3"/>
  <c r="AS998" i="3"/>
  <c r="AS999" i="3"/>
  <c r="AS1000" i="3"/>
  <c r="AS1001" i="3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Q980" i="3"/>
  <c r="AQ981" i="3"/>
  <c r="AQ982" i="3"/>
  <c r="AQ983" i="3"/>
  <c r="AQ984" i="3"/>
  <c r="AQ985" i="3"/>
  <c r="AQ986" i="3"/>
  <c r="AQ987" i="3"/>
  <c r="AQ988" i="3"/>
  <c r="AQ989" i="3"/>
  <c r="AQ990" i="3"/>
  <c r="AQ991" i="3"/>
  <c r="AQ992" i="3"/>
  <c r="AQ993" i="3"/>
  <c r="AQ994" i="3"/>
  <c r="AQ995" i="3"/>
  <c r="AQ996" i="3"/>
  <c r="AQ997" i="3"/>
  <c r="AQ998" i="3"/>
  <c r="AQ999" i="3"/>
  <c r="AQ1000" i="3"/>
  <c r="AQ1001" i="3"/>
  <c r="AN2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748" i="3"/>
  <c r="AN749" i="3"/>
  <c r="AN750" i="3"/>
  <c r="AN751" i="3"/>
  <c r="AN752" i="3"/>
  <c r="AN753" i="3"/>
  <c r="AN754" i="3"/>
  <c r="AN755" i="3"/>
  <c r="AN756" i="3"/>
  <c r="AN757" i="3"/>
  <c r="AN758" i="3"/>
  <c r="AN759" i="3"/>
  <c r="AN760" i="3"/>
  <c r="AN761" i="3"/>
  <c r="AN762" i="3"/>
  <c r="AN763" i="3"/>
  <c r="AN764" i="3"/>
  <c r="AN765" i="3"/>
  <c r="AN766" i="3"/>
  <c r="AN767" i="3"/>
  <c r="AN768" i="3"/>
  <c r="AN769" i="3"/>
  <c r="AN770" i="3"/>
  <c r="AN771" i="3"/>
  <c r="AN772" i="3"/>
  <c r="AN773" i="3"/>
  <c r="AN774" i="3"/>
  <c r="AN775" i="3"/>
  <c r="AN776" i="3"/>
  <c r="AN777" i="3"/>
  <c r="AN778" i="3"/>
  <c r="AN779" i="3"/>
  <c r="AN780" i="3"/>
  <c r="AN781" i="3"/>
  <c r="AN782" i="3"/>
  <c r="AN783" i="3"/>
  <c r="AN784" i="3"/>
  <c r="AN785" i="3"/>
  <c r="AN786" i="3"/>
  <c r="AN787" i="3"/>
  <c r="AN788" i="3"/>
  <c r="AN789" i="3"/>
  <c r="AN790" i="3"/>
  <c r="AN791" i="3"/>
  <c r="AN792" i="3"/>
  <c r="AN793" i="3"/>
  <c r="AN794" i="3"/>
  <c r="AN795" i="3"/>
  <c r="AN796" i="3"/>
  <c r="AN797" i="3"/>
  <c r="AN798" i="3"/>
  <c r="AN799" i="3"/>
  <c r="AN800" i="3"/>
  <c r="AN801" i="3"/>
  <c r="AN802" i="3"/>
  <c r="AN803" i="3"/>
  <c r="AN804" i="3"/>
  <c r="AN805" i="3"/>
  <c r="AN806" i="3"/>
  <c r="AN807" i="3"/>
  <c r="AN808" i="3"/>
  <c r="AN809" i="3"/>
  <c r="AN810" i="3"/>
  <c r="AN811" i="3"/>
  <c r="AN812" i="3"/>
  <c r="AN813" i="3"/>
  <c r="AN814" i="3"/>
  <c r="AN815" i="3"/>
  <c r="AN816" i="3"/>
  <c r="AN817" i="3"/>
  <c r="AN818" i="3"/>
  <c r="AN819" i="3"/>
  <c r="AN820" i="3"/>
  <c r="AN821" i="3"/>
  <c r="AN822" i="3"/>
  <c r="AN823" i="3"/>
  <c r="AN824" i="3"/>
  <c r="AN825" i="3"/>
  <c r="AN826" i="3"/>
  <c r="AN827" i="3"/>
  <c r="AN828" i="3"/>
  <c r="AN829" i="3"/>
  <c r="AN830" i="3"/>
  <c r="AN831" i="3"/>
  <c r="AN832" i="3"/>
  <c r="AN833" i="3"/>
  <c r="AN834" i="3"/>
  <c r="AN835" i="3"/>
  <c r="AN836" i="3"/>
  <c r="AN837" i="3"/>
  <c r="AN838" i="3"/>
  <c r="AN839" i="3"/>
  <c r="AN840" i="3"/>
  <c r="AN841" i="3"/>
  <c r="AN842" i="3"/>
  <c r="AN843" i="3"/>
  <c r="AN844" i="3"/>
  <c r="AN845" i="3"/>
  <c r="AN846" i="3"/>
  <c r="AN847" i="3"/>
  <c r="AN848" i="3"/>
  <c r="AN849" i="3"/>
  <c r="AN850" i="3"/>
  <c r="AN851" i="3"/>
  <c r="AN852" i="3"/>
  <c r="AN853" i="3"/>
  <c r="AN854" i="3"/>
  <c r="AN855" i="3"/>
  <c r="AN856" i="3"/>
  <c r="AN857" i="3"/>
  <c r="AN858" i="3"/>
  <c r="AN859" i="3"/>
  <c r="AN860" i="3"/>
  <c r="AN861" i="3"/>
  <c r="AN862" i="3"/>
  <c r="AN863" i="3"/>
  <c r="AN864" i="3"/>
  <c r="AN865" i="3"/>
  <c r="AN866" i="3"/>
  <c r="AN867" i="3"/>
  <c r="AN868" i="3"/>
  <c r="AN869" i="3"/>
  <c r="AN870" i="3"/>
  <c r="AN871" i="3"/>
  <c r="AN872" i="3"/>
  <c r="AN873" i="3"/>
  <c r="AN874" i="3"/>
  <c r="AN875" i="3"/>
  <c r="AN876" i="3"/>
  <c r="AN877" i="3"/>
  <c r="AN878" i="3"/>
  <c r="AN879" i="3"/>
  <c r="AN880" i="3"/>
  <c r="AN881" i="3"/>
  <c r="AN882" i="3"/>
  <c r="AN883" i="3"/>
  <c r="AN884" i="3"/>
  <c r="AN885" i="3"/>
  <c r="AN886" i="3"/>
  <c r="AN887" i="3"/>
  <c r="AN888" i="3"/>
  <c r="AN889" i="3"/>
  <c r="AN890" i="3"/>
  <c r="AN891" i="3"/>
  <c r="AN892" i="3"/>
  <c r="AN893" i="3"/>
  <c r="AN894" i="3"/>
  <c r="AN895" i="3"/>
  <c r="AN896" i="3"/>
  <c r="AN897" i="3"/>
  <c r="AN898" i="3"/>
  <c r="AN899" i="3"/>
  <c r="AN900" i="3"/>
  <c r="AN901" i="3"/>
  <c r="AN902" i="3"/>
  <c r="AN903" i="3"/>
  <c r="AN904" i="3"/>
  <c r="AN905" i="3"/>
  <c r="AN906" i="3"/>
  <c r="AN907" i="3"/>
  <c r="AN908" i="3"/>
  <c r="AN909" i="3"/>
  <c r="AN910" i="3"/>
  <c r="AN911" i="3"/>
  <c r="AN912" i="3"/>
  <c r="AN913" i="3"/>
  <c r="AN914" i="3"/>
  <c r="AN915" i="3"/>
  <c r="AN916" i="3"/>
  <c r="AN917" i="3"/>
  <c r="AN918" i="3"/>
  <c r="AN919" i="3"/>
  <c r="AN920" i="3"/>
  <c r="AN921" i="3"/>
  <c r="AN922" i="3"/>
  <c r="AN923" i="3"/>
  <c r="AN924" i="3"/>
  <c r="AN925" i="3"/>
  <c r="AN926" i="3"/>
  <c r="AN927" i="3"/>
  <c r="AN928" i="3"/>
  <c r="AN929" i="3"/>
  <c r="AN930" i="3"/>
  <c r="AN931" i="3"/>
  <c r="AN932" i="3"/>
  <c r="AN933" i="3"/>
  <c r="AN934" i="3"/>
  <c r="AN935" i="3"/>
  <c r="AN936" i="3"/>
  <c r="AN937" i="3"/>
  <c r="AN938" i="3"/>
  <c r="AN939" i="3"/>
  <c r="AN940" i="3"/>
  <c r="AN941" i="3"/>
  <c r="AN942" i="3"/>
  <c r="AN943" i="3"/>
  <c r="AN944" i="3"/>
  <c r="AN945" i="3"/>
  <c r="AN946" i="3"/>
  <c r="AN947" i="3"/>
  <c r="AN948" i="3"/>
  <c r="AN949" i="3"/>
  <c r="AN950" i="3"/>
  <c r="AN951" i="3"/>
  <c r="AN952" i="3"/>
  <c r="AN953" i="3"/>
  <c r="AN954" i="3"/>
  <c r="AN955" i="3"/>
  <c r="AN956" i="3"/>
  <c r="AN957" i="3"/>
  <c r="AN958" i="3"/>
  <c r="AN959" i="3"/>
  <c r="AN960" i="3"/>
  <c r="AN961" i="3"/>
  <c r="AN962" i="3"/>
  <c r="AN963" i="3"/>
  <c r="AN964" i="3"/>
  <c r="AN965" i="3"/>
  <c r="AN966" i="3"/>
  <c r="AN967" i="3"/>
  <c r="AN968" i="3"/>
  <c r="AN969" i="3"/>
  <c r="AN970" i="3"/>
  <c r="AN971" i="3"/>
  <c r="AN972" i="3"/>
  <c r="AN973" i="3"/>
  <c r="AN974" i="3"/>
  <c r="AN975" i="3"/>
  <c r="AN976" i="3"/>
  <c r="AN977" i="3"/>
  <c r="AN978" i="3"/>
  <c r="AN979" i="3"/>
  <c r="AN980" i="3"/>
  <c r="AN981" i="3"/>
  <c r="AN982" i="3"/>
  <c r="AN983" i="3"/>
  <c r="AN984" i="3"/>
  <c r="AN985" i="3"/>
  <c r="AN986" i="3"/>
  <c r="AN987" i="3"/>
  <c r="AN988" i="3"/>
  <c r="AN989" i="3"/>
  <c r="AN990" i="3"/>
  <c r="AN991" i="3"/>
  <c r="AN992" i="3"/>
  <c r="AN993" i="3"/>
  <c r="AN994" i="3"/>
  <c r="AN995" i="3"/>
  <c r="AN996" i="3"/>
  <c r="AN997" i="3"/>
  <c r="AN998" i="3"/>
  <c r="AN999" i="3"/>
  <c r="AN1000" i="3"/>
  <c r="AN1001" i="3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1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48" i="3"/>
  <c r="AK349" i="3"/>
  <c r="AK350" i="3"/>
  <c r="AK351" i="3"/>
  <c r="AK352" i="3"/>
  <c r="AK353" i="3"/>
  <c r="AK354" i="3"/>
  <c r="AK355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68" i="3"/>
  <c r="AK369" i="3"/>
  <c r="AK370" i="3"/>
  <c r="AK371" i="3"/>
  <c r="AK372" i="3"/>
  <c r="AK373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6" i="3"/>
  <c r="AK387" i="3"/>
  <c r="AK388" i="3"/>
  <c r="AK389" i="3"/>
  <c r="AK390" i="3"/>
  <c r="AK391" i="3"/>
  <c r="AK392" i="3"/>
  <c r="AK393" i="3"/>
  <c r="AK394" i="3"/>
  <c r="AK395" i="3"/>
  <c r="AK396" i="3"/>
  <c r="AK397" i="3"/>
  <c r="AK398" i="3"/>
  <c r="AK399" i="3"/>
  <c r="AK400" i="3"/>
  <c r="AK401" i="3"/>
  <c r="AK402" i="3"/>
  <c r="AK403" i="3"/>
  <c r="AK404" i="3"/>
  <c r="AK405" i="3"/>
  <c r="AK406" i="3"/>
  <c r="AK407" i="3"/>
  <c r="AK408" i="3"/>
  <c r="AK409" i="3"/>
  <c r="AK410" i="3"/>
  <c r="AK411" i="3"/>
  <c r="AK412" i="3"/>
  <c r="AK413" i="3"/>
  <c r="AK414" i="3"/>
  <c r="AK415" i="3"/>
  <c r="AK416" i="3"/>
  <c r="AK417" i="3"/>
  <c r="AK418" i="3"/>
  <c r="AK419" i="3"/>
  <c r="AK420" i="3"/>
  <c r="AK421" i="3"/>
  <c r="AK422" i="3"/>
  <c r="AK423" i="3"/>
  <c r="AK424" i="3"/>
  <c r="AK425" i="3"/>
  <c r="AK426" i="3"/>
  <c r="AK427" i="3"/>
  <c r="AK428" i="3"/>
  <c r="AK429" i="3"/>
  <c r="AK430" i="3"/>
  <c r="AK431" i="3"/>
  <c r="AK432" i="3"/>
  <c r="AK433" i="3"/>
  <c r="AK434" i="3"/>
  <c r="AK435" i="3"/>
  <c r="AK436" i="3"/>
  <c r="AK437" i="3"/>
  <c r="AK438" i="3"/>
  <c r="AK439" i="3"/>
  <c r="AK440" i="3"/>
  <c r="AK441" i="3"/>
  <c r="AK442" i="3"/>
  <c r="AK443" i="3"/>
  <c r="AK444" i="3"/>
  <c r="AK445" i="3"/>
  <c r="AK446" i="3"/>
  <c r="AK447" i="3"/>
  <c r="AK448" i="3"/>
  <c r="AK449" i="3"/>
  <c r="AK450" i="3"/>
  <c r="AK451" i="3"/>
  <c r="AK452" i="3"/>
  <c r="AK453" i="3"/>
  <c r="AK454" i="3"/>
  <c r="AK455" i="3"/>
  <c r="AK456" i="3"/>
  <c r="AK457" i="3"/>
  <c r="AK458" i="3"/>
  <c r="AK459" i="3"/>
  <c r="AK460" i="3"/>
  <c r="AK461" i="3"/>
  <c r="AK462" i="3"/>
  <c r="AK463" i="3"/>
  <c r="AK464" i="3"/>
  <c r="AK465" i="3"/>
  <c r="AK466" i="3"/>
  <c r="AK467" i="3"/>
  <c r="AK468" i="3"/>
  <c r="AK469" i="3"/>
  <c r="AK470" i="3"/>
  <c r="AK471" i="3"/>
  <c r="AK472" i="3"/>
  <c r="AK473" i="3"/>
  <c r="AK474" i="3"/>
  <c r="AK475" i="3"/>
  <c r="AK476" i="3"/>
  <c r="AK477" i="3"/>
  <c r="AK478" i="3"/>
  <c r="AK479" i="3"/>
  <c r="AK480" i="3"/>
  <c r="AK481" i="3"/>
  <c r="AK482" i="3"/>
  <c r="AK483" i="3"/>
  <c r="AK484" i="3"/>
  <c r="AK485" i="3"/>
  <c r="AK486" i="3"/>
  <c r="AK487" i="3"/>
  <c r="AK488" i="3"/>
  <c r="AK489" i="3"/>
  <c r="AK490" i="3"/>
  <c r="AK491" i="3"/>
  <c r="AK492" i="3"/>
  <c r="AK493" i="3"/>
  <c r="AK494" i="3"/>
  <c r="AK495" i="3"/>
  <c r="AK496" i="3"/>
  <c r="AK497" i="3"/>
  <c r="AK498" i="3"/>
  <c r="AK499" i="3"/>
  <c r="AK500" i="3"/>
  <c r="AK501" i="3"/>
  <c r="AK502" i="3"/>
  <c r="AK503" i="3"/>
  <c r="AK504" i="3"/>
  <c r="AK505" i="3"/>
  <c r="AK506" i="3"/>
  <c r="AK507" i="3"/>
  <c r="AK508" i="3"/>
  <c r="AK509" i="3"/>
  <c r="AK510" i="3"/>
  <c r="AK511" i="3"/>
  <c r="AK512" i="3"/>
  <c r="AK513" i="3"/>
  <c r="AK514" i="3"/>
  <c r="AK515" i="3"/>
  <c r="AK516" i="3"/>
  <c r="AK517" i="3"/>
  <c r="AK518" i="3"/>
  <c r="AK519" i="3"/>
  <c r="AK520" i="3"/>
  <c r="AK521" i="3"/>
  <c r="AK522" i="3"/>
  <c r="AK523" i="3"/>
  <c r="AK524" i="3"/>
  <c r="AK525" i="3"/>
  <c r="AK526" i="3"/>
  <c r="AK527" i="3"/>
  <c r="AK528" i="3"/>
  <c r="AK529" i="3"/>
  <c r="AK530" i="3"/>
  <c r="AK531" i="3"/>
  <c r="AK532" i="3"/>
  <c r="AK533" i="3"/>
  <c r="AK534" i="3"/>
  <c r="AK535" i="3"/>
  <c r="AK536" i="3"/>
  <c r="AK537" i="3"/>
  <c r="AK538" i="3"/>
  <c r="AK539" i="3"/>
  <c r="AK540" i="3"/>
  <c r="AK541" i="3"/>
  <c r="AK542" i="3"/>
  <c r="AK543" i="3"/>
  <c r="AK544" i="3"/>
  <c r="AK545" i="3"/>
  <c r="AK546" i="3"/>
  <c r="AK547" i="3"/>
  <c r="AK548" i="3"/>
  <c r="AK549" i="3"/>
  <c r="AK550" i="3"/>
  <c r="AK551" i="3"/>
  <c r="AK552" i="3"/>
  <c r="AK553" i="3"/>
  <c r="AK554" i="3"/>
  <c r="AK555" i="3"/>
  <c r="AK556" i="3"/>
  <c r="AK557" i="3"/>
  <c r="AK558" i="3"/>
  <c r="AK559" i="3"/>
  <c r="AK560" i="3"/>
  <c r="AK561" i="3"/>
  <c r="AK562" i="3"/>
  <c r="AK563" i="3"/>
  <c r="AK564" i="3"/>
  <c r="AK565" i="3"/>
  <c r="AK566" i="3"/>
  <c r="AK567" i="3"/>
  <c r="AK568" i="3"/>
  <c r="AK569" i="3"/>
  <c r="AK570" i="3"/>
  <c r="AK571" i="3"/>
  <c r="AK572" i="3"/>
  <c r="AK573" i="3"/>
  <c r="AK574" i="3"/>
  <c r="AK575" i="3"/>
  <c r="AK576" i="3"/>
  <c r="AK577" i="3"/>
  <c r="AK578" i="3"/>
  <c r="AK579" i="3"/>
  <c r="AK580" i="3"/>
  <c r="AK581" i="3"/>
  <c r="AK582" i="3"/>
  <c r="AK583" i="3"/>
  <c r="AK584" i="3"/>
  <c r="AK585" i="3"/>
  <c r="AK586" i="3"/>
  <c r="AK587" i="3"/>
  <c r="AK588" i="3"/>
  <c r="AK589" i="3"/>
  <c r="AK590" i="3"/>
  <c r="AK591" i="3"/>
  <c r="AK592" i="3"/>
  <c r="AK593" i="3"/>
  <c r="AK594" i="3"/>
  <c r="AK595" i="3"/>
  <c r="AK596" i="3"/>
  <c r="AK597" i="3"/>
  <c r="AK598" i="3"/>
  <c r="AK599" i="3"/>
  <c r="AK600" i="3"/>
  <c r="AK601" i="3"/>
  <c r="AK602" i="3"/>
  <c r="AK603" i="3"/>
  <c r="AK604" i="3"/>
  <c r="AK605" i="3"/>
  <c r="AK606" i="3"/>
  <c r="AK607" i="3"/>
  <c r="AK608" i="3"/>
  <c r="AK609" i="3"/>
  <c r="AK610" i="3"/>
  <c r="AK611" i="3"/>
  <c r="AK612" i="3"/>
  <c r="AK613" i="3"/>
  <c r="AK614" i="3"/>
  <c r="AK615" i="3"/>
  <c r="AK616" i="3"/>
  <c r="AK617" i="3"/>
  <c r="AK618" i="3"/>
  <c r="AK619" i="3"/>
  <c r="AK620" i="3"/>
  <c r="AK621" i="3"/>
  <c r="AK622" i="3"/>
  <c r="AK623" i="3"/>
  <c r="AK624" i="3"/>
  <c r="AK625" i="3"/>
  <c r="AK626" i="3"/>
  <c r="AK627" i="3"/>
  <c r="AK628" i="3"/>
  <c r="AK629" i="3"/>
  <c r="AK630" i="3"/>
  <c r="AK631" i="3"/>
  <c r="AK632" i="3"/>
  <c r="AK633" i="3"/>
  <c r="AK634" i="3"/>
  <c r="AK635" i="3"/>
  <c r="AK636" i="3"/>
  <c r="AK637" i="3"/>
  <c r="AK638" i="3"/>
  <c r="AK639" i="3"/>
  <c r="AK640" i="3"/>
  <c r="AK641" i="3"/>
  <c r="AK642" i="3"/>
  <c r="AK643" i="3"/>
  <c r="AK644" i="3"/>
  <c r="AK645" i="3"/>
  <c r="AK646" i="3"/>
  <c r="AK647" i="3"/>
  <c r="AK648" i="3"/>
  <c r="AK649" i="3"/>
  <c r="AK650" i="3"/>
  <c r="AK651" i="3"/>
  <c r="AK652" i="3"/>
  <c r="AK653" i="3"/>
  <c r="AK654" i="3"/>
  <c r="AK655" i="3"/>
  <c r="AK656" i="3"/>
  <c r="AK657" i="3"/>
  <c r="AK658" i="3"/>
  <c r="AK659" i="3"/>
  <c r="AK660" i="3"/>
  <c r="AK661" i="3"/>
  <c r="AK662" i="3"/>
  <c r="AK663" i="3"/>
  <c r="AK664" i="3"/>
  <c r="AK665" i="3"/>
  <c r="AK666" i="3"/>
  <c r="AK667" i="3"/>
  <c r="AK668" i="3"/>
  <c r="AK669" i="3"/>
  <c r="AK670" i="3"/>
  <c r="AK671" i="3"/>
  <c r="AK672" i="3"/>
  <c r="AK673" i="3"/>
  <c r="AK674" i="3"/>
  <c r="AK675" i="3"/>
  <c r="AK676" i="3"/>
  <c r="AK677" i="3"/>
  <c r="AK678" i="3"/>
  <c r="AK679" i="3"/>
  <c r="AK680" i="3"/>
  <c r="AK681" i="3"/>
  <c r="AK682" i="3"/>
  <c r="AK683" i="3"/>
  <c r="AK684" i="3"/>
  <c r="AK685" i="3"/>
  <c r="AK686" i="3"/>
  <c r="AK687" i="3"/>
  <c r="AK688" i="3"/>
  <c r="AK689" i="3"/>
  <c r="AK690" i="3"/>
  <c r="AK691" i="3"/>
  <c r="AK692" i="3"/>
  <c r="AK693" i="3"/>
  <c r="AK694" i="3"/>
  <c r="AK695" i="3"/>
  <c r="AK696" i="3"/>
  <c r="AK697" i="3"/>
  <c r="AK698" i="3"/>
  <c r="AK699" i="3"/>
  <c r="AK700" i="3"/>
  <c r="AK701" i="3"/>
  <c r="AK702" i="3"/>
  <c r="AK703" i="3"/>
  <c r="AK704" i="3"/>
  <c r="AK705" i="3"/>
  <c r="AK706" i="3"/>
  <c r="AK707" i="3"/>
  <c r="AK708" i="3"/>
  <c r="AK709" i="3"/>
  <c r="AK710" i="3"/>
  <c r="AK711" i="3"/>
  <c r="AK712" i="3"/>
  <c r="AK713" i="3"/>
  <c r="AK714" i="3"/>
  <c r="AK715" i="3"/>
  <c r="AK716" i="3"/>
  <c r="AK717" i="3"/>
  <c r="AK718" i="3"/>
  <c r="AK719" i="3"/>
  <c r="AK720" i="3"/>
  <c r="AK721" i="3"/>
  <c r="AK722" i="3"/>
  <c r="AK723" i="3"/>
  <c r="AK724" i="3"/>
  <c r="AK725" i="3"/>
  <c r="AK726" i="3"/>
  <c r="AK727" i="3"/>
  <c r="AK728" i="3"/>
  <c r="AK729" i="3"/>
  <c r="AK730" i="3"/>
  <c r="AK731" i="3"/>
  <c r="AK732" i="3"/>
  <c r="AK733" i="3"/>
  <c r="AK734" i="3"/>
  <c r="AK735" i="3"/>
  <c r="AK736" i="3"/>
  <c r="AK737" i="3"/>
  <c r="AK738" i="3"/>
  <c r="AK739" i="3"/>
  <c r="AK740" i="3"/>
  <c r="AK741" i="3"/>
  <c r="AK742" i="3"/>
  <c r="AK743" i="3"/>
  <c r="AK744" i="3"/>
  <c r="AK745" i="3"/>
  <c r="AK746" i="3"/>
  <c r="AK747" i="3"/>
  <c r="AK748" i="3"/>
  <c r="AK749" i="3"/>
  <c r="AK750" i="3"/>
  <c r="AK751" i="3"/>
  <c r="AK752" i="3"/>
  <c r="AK753" i="3"/>
  <c r="AK754" i="3"/>
  <c r="AK755" i="3"/>
  <c r="AK756" i="3"/>
  <c r="AK757" i="3"/>
  <c r="AK758" i="3"/>
  <c r="AK759" i="3"/>
  <c r="AK760" i="3"/>
  <c r="AK761" i="3"/>
  <c r="AK762" i="3"/>
  <c r="AK763" i="3"/>
  <c r="AK764" i="3"/>
  <c r="AK765" i="3"/>
  <c r="AK766" i="3"/>
  <c r="AK767" i="3"/>
  <c r="AK768" i="3"/>
  <c r="AK769" i="3"/>
  <c r="AK770" i="3"/>
  <c r="AK771" i="3"/>
  <c r="AK772" i="3"/>
  <c r="AK773" i="3"/>
  <c r="AK774" i="3"/>
  <c r="AK775" i="3"/>
  <c r="AK776" i="3"/>
  <c r="AK777" i="3"/>
  <c r="AK778" i="3"/>
  <c r="AK779" i="3"/>
  <c r="AK780" i="3"/>
  <c r="AK781" i="3"/>
  <c r="AK782" i="3"/>
  <c r="AK783" i="3"/>
  <c r="AK784" i="3"/>
  <c r="AK785" i="3"/>
  <c r="AK786" i="3"/>
  <c r="AK787" i="3"/>
  <c r="AK788" i="3"/>
  <c r="AK789" i="3"/>
  <c r="AK790" i="3"/>
  <c r="AK791" i="3"/>
  <c r="AK792" i="3"/>
  <c r="AK793" i="3"/>
  <c r="AK794" i="3"/>
  <c r="AK795" i="3"/>
  <c r="AK796" i="3"/>
  <c r="AK797" i="3"/>
  <c r="AK798" i="3"/>
  <c r="AK799" i="3"/>
  <c r="AK800" i="3"/>
  <c r="AK801" i="3"/>
  <c r="AK802" i="3"/>
  <c r="AK803" i="3"/>
  <c r="AK804" i="3"/>
  <c r="AK805" i="3"/>
  <c r="AK806" i="3"/>
  <c r="AK807" i="3"/>
  <c r="AK808" i="3"/>
  <c r="AK809" i="3"/>
  <c r="AK810" i="3"/>
  <c r="AK811" i="3"/>
  <c r="AK812" i="3"/>
  <c r="AK813" i="3"/>
  <c r="AK814" i="3"/>
  <c r="AK815" i="3"/>
  <c r="AK816" i="3"/>
  <c r="AK817" i="3"/>
  <c r="AK818" i="3"/>
  <c r="AK819" i="3"/>
  <c r="AK820" i="3"/>
  <c r="AK821" i="3"/>
  <c r="AK822" i="3"/>
  <c r="AK823" i="3"/>
  <c r="AK824" i="3"/>
  <c r="AK825" i="3"/>
  <c r="AK826" i="3"/>
  <c r="AK827" i="3"/>
  <c r="AK828" i="3"/>
  <c r="AK829" i="3"/>
  <c r="AK830" i="3"/>
  <c r="AK831" i="3"/>
  <c r="AK832" i="3"/>
  <c r="AK833" i="3"/>
  <c r="AK834" i="3"/>
  <c r="AK835" i="3"/>
  <c r="AK836" i="3"/>
  <c r="AK837" i="3"/>
  <c r="AK838" i="3"/>
  <c r="AK839" i="3"/>
  <c r="AK840" i="3"/>
  <c r="AK841" i="3"/>
  <c r="AK842" i="3"/>
  <c r="AK843" i="3"/>
  <c r="AK844" i="3"/>
  <c r="AK845" i="3"/>
  <c r="AK846" i="3"/>
  <c r="AK847" i="3"/>
  <c r="AK848" i="3"/>
  <c r="AK849" i="3"/>
  <c r="AK850" i="3"/>
  <c r="AK851" i="3"/>
  <c r="AK852" i="3"/>
  <c r="AK853" i="3"/>
  <c r="AK854" i="3"/>
  <c r="AK855" i="3"/>
  <c r="AK856" i="3"/>
  <c r="AK857" i="3"/>
  <c r="AK858" i="3"/>
  <c r="AK859" i="3"/>
  <c r="AK860" i="3"/>
  <c r="AK861" i="3"/>
  <c r="AK862" i="3"/>
  <c r="AK863" i="3"/>
  <c r="AK864" i="3"/>
  <c r="AK865" i="3"/>
  <c r="AK866" i="3"/>
  <c r="AK867" i="3"/>
  <c r="AK868" i="3"/>
  <c r="AK869" i="3"/>
  <c r="AK870" i="3"/>
  <c r="AK871" i="3"/>
  <c r="AK872" i="3"/>
  <c r="AK873" i="3"/>
  <c r="AK874" i="3"/>
  <c r="AK875" i="3"/>
  <c r="AK876" i="3"/>
  <c r="AK877" i="3"/>
  <c r="AK878" i="3"/>
  <c r="AK879" i="3"/>
  <c r="AK880" i="3"/>
  <c r="AK881" i="3"/>
  <c r="AK882" i="3"/>
  <c r="AK883" i="3"/>
  <c r="AK884" i="3"/>
  <c r="AK885" i="3"/>
  <c r="AK886" i="3"/>
  <c r="AK887" i="3"/>
  <c r="AK888" i="3"/>
  <c r="AK889" i="3"/>
  <c r="AK890" i="3"/>
  <c r="AK891" i="3"/>
  <c r="AK892" i="3"/>
  <c r="AK893" i="3"/>
  <c r="AK894" i="3"/>
  <c r="AK895" i="3"/>
  <c r="AK896" i="3"/>
  <c r="AK897" i="3"/>
  <c r="AK898" i="3"/>
  <c r="AK899" i="3"/>
  <c r="AK900" i="3"/>
  <c r="AK901" i="3"/>
  <c r="AK902" i="3"/>
  <c r="AK903" i="3"/>
  <c r="AK904" i="3"/>
  <c r="AK905" i="3"/>
  <c r="AK906" i="3"/>
  <c r="AK907" i="3"/>
  <c r="AK908" i="3"/>
  <c r="AK909" i="3"/>
  <c r="AK910" i="3"/>
  <c r="AK911" i="3"/>
  <c r="AK912" i="3"/>
  <c r="AK913" i="3"/>
  <c r="AK914" i="3"/>
  <c r="AK915" i="3"/>
  <c r="AK916" i="3"/>
  <c r="AK917" i="3"/>
  <c r="AK918" i="3"/>
  <c r="AK919" i="3"/>
  <c r="AK920" i="3"/>
  <c r="AK921" i="3"/>
  <c r="AK922" i="3"/>
  <c r="AK923" i="3"/>
  <c r="AK924" i="3"/>
  <c r="AK925" i="3"/>
  <c r="AK926" i="3"/>
  <c r="AK927" i="3"/>
  <c r="AK928" i="3"/>
  <c r="AK929" i="3"/>
  <c r="AK930" i="3"/>
  <c r="AK931" i="3"/>
  <c r="AK932" i="3"/>
  <c r="AK933" i="3"/>
  <c r="AK934" i="3"/>
  <c r="AK935" i="3"/>
  <c r="AK936" i="3"/>
  <c r="AK937" i="3"/>
  <c r="AK938" i="3"/>
  <c r="AK939" i="3"/>
  <c r="AK940" i="3"/>
  <c r="AK941" i="3"/>
  <c r="AK942" i="3"/>
  <c r="AK943" i="3"/>
  <c r="AK944" i="3"/>
  <c r="AK945" i="3"/>
  <c r="AK946" i="3"/>
  <c r="AK947" i="3"/>
  <c r="AK948" i="3"/>
  <c r="AK949" i="3"/>
  <c r="AK950" i="3"/>
  <c r="AK951" i="3"/>
  <c r="AK952" i="3"/>
  <c r="AK953" i="3"/>
  <c r="AK954" i="3"/>
  <c r="AK955" i="3"/>
  <c r="AK956" i="3"/>
  <c r="AK957" i="3"/>
  <c r="AK958" i="3"/>
  <c r="AK959" i="3"/>
  <c r="AK960" i="3"/>
  <c r="AK961" i="3"/>
  <c r="AK962" i="3"/>
  <c r="AK963" i="3"/>
  <c r="AK964" i="3"/>
  <c r="AK965" i="3"/>
  <c r="AK966" i="3"/>
  <c r="AK967" i="3"/>
  <c r="AK968" i="3"/>
  <c r="AK969" i="3"/>
  <c r="AK970" i="3"/>
  <c r="AK971" i="3"/>
  <c r="AK972" i="3"/>
  <c r="AK973" i="3"/>
  <c r="AK974" i="3"/>
  <c r="AK975" i="3"/>
  <c r="AK976" i="3"/>
  <c r="AK977" i="3"/>
  <c r="AK978" i="3"/>
  <c r="AK979" i="3"/>
  <c r="AK980" i="3"/>
  <c r="AK981" i="3"/>
  <c r="AK982" i="3"/>
  <c r="AK983" i="3"/>
  <c r="AK984" i="3"/>
  <c r="AK985" i="3"/>
  <c r="AK986" i="3"/>
  <c r="AK987" i="3"/>
  <c r="AK988" i="3"/>
  <c r="AK989" i="3"/>
  <c r="AK990" i="3"/>
  <c r="AK991" i="3"/>
  <c r="AK992" i="3"/>
  <c r="AK993" i="3"/>
  <c r="AK994" i="3"/>
  <c r="AK995" i="3"/>
  <c r="AK996" i="3"/>
  <c r="AK997" i="3"/>
  <c r="AK998" i="3"/>
  <c r="AK999" i="3"/>
  <c r="AK1000" i="3"/>
  <c r="AK1001" i="3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I1000" i="3"/>
  <c r="AI1001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I9" i="4"/>
  <c r="I8" i="4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E13" i="4" a="1"/>
  <c r="E13" i="4" s="1"/>
  <c r="R2" i="3"/>
  <c r="Z2" i="3" s="1"/>
  <c r="R3" i="3"/>
  <c r="Z3" i="3" s="1"/>
  <c r="R4" i="3"/>
  <c r="Z4" i="3" s="1"/>
  <c r="R5" i="3"/>
  <c r="Z5" i="3" s="1"/>
  <c r="R6" i="3"/>
  <c r="Z6" i="3" s="1"/>
  <c r="R7" i="3"/>
  <c r="Z7" i="3" s="1"/>
  <c r="R8" i="3"/>
  <c r="Z8" i="3" s="1"/>
  <c r="R9" i="3"/>
  <c r="Z9" i="3" s="1"/>
  <c r="R10" i="3"/>
  <c r="Z10" i="3" s="1"/>
  <c r="R11" i="3"/>
  <c r="Z11" i="3" s="1"/>
  <c r="R12" i="3"/>
  <c r="Z12" i="3" s="1"/>
  <c r="R13" i="3"/>
  <c r="Z13" i="3" s="1"/>
  <c r="R14" i="3"/>
  <c r="Z14" i="3" s="1"/>
  <c r="R15" i="3"/>
  <c r="Z15" i="3" s="1"/>
  <c r="R16" i="3"/>
  <c r="Z16" i="3" s="1"/>
  <c r="R17" i="3"/>
  <c r="Z17" i="3" s="1"/>
  <c r="R18" i="3"/>
  <c r="Z18" i="3" s="1"/>
  <c r="R19" i="3"/>
  <c r="Z19" i="3" s="1"/>
  <c r="R20" i="3"/>
  <c r="Z20" i="3" s="1"/>
  <c r="R21" i="3"/>
  <c r="Z21" i="3" s="1"/>
  <c r="R22" i="3"/>
  <c r="Z22" i="3" s="1"/>
  <c r="R23" i="3"/>
  <c r="Z23" i="3" s="1"/>
  <c r="R24" i="3"/>
  <c r="Z24" i="3" s="1"/>
  <c r="R25" i="3"/>
  <c r="Z25" i="3" s="1"/>
  <c r="R26" i="3"/>
  <c r="Z26" i="3" s="1"/>
  <c r="R27" i="3"/>
  <c r="Z27" i="3" s="1"/>
  <c r="R28" i="3"/>
  <c r="Z28" i="3" s="1"/>
  <c r="R29" i="3"/>
  <c r="Z29" i="3" s="1"/>
  <c r="R30" i="3"/>
  <c r="Z30" i="3" s="1"/>
  <c r="R31" i="3"/>
  <c r="Z31" i="3" s="1"/>
  <c r="R32" i="3"/>
  <c r="Z32" i="3" s="1"/>
  <c r="R33" i="3"/>
  <c r="Z33" i="3" s="1"/>
  <c r="R34" i="3"/>
  <c r="Z34" i="3" s="1"/>
  <c r="R35" i="3"/>
  <c r="Z35" i="3" s="1"/>
  <c r="R36" i="3"/>
  <c r="Z36" i="3" s="1"/>
  <c r="R37" i="3"/>
  <c r="Z37" i="3" s="1"/>
  <c r="R38" i="3"/>
  <c r="Z38" i="3" s="1"/>
  <c r="R39" i="3"/>
  <c r="Z39" i="3" s="1"/>
  <c r="R40" i="3"/>
  <c r="Z40" i="3" s="1"/>
  <c r="R41" i="3"/>
  <c r="Z41" i="3" s="1"/>
  <c r="R42" i="3"/>
  <c r="Z42" i="3" s="1"/>
  <c r="R43" i="3"/>
  <c r="Z43" i="3" s="1"/>
  <c r="R44" i="3"/>
  <c r="Z44" i="3" s="1"/>
  <c r="R45" i="3"/>
  <c r="Z45" i="3" s="1"/>
  <c r="R46" i="3"/>
  <c r="Z46" i="3" s="1"/>
  <c r="R47" i="3"/>
  <c r="Z47" i="3" s="1"/>
  <c r="R48" i="3"/>
  <c r="Z48" i="3" s="1"/>
  <c r="R49" i="3"/>
  <c r="Z49" i="3" s="1"/>
  <c r="R50" i="3"/>
  <c r="Z50" i="3" s="1"/>
  <c r="R51" i="3"/>
  <c r="Z51" i="3" s="1"/>
  <c r="R52" i="3"/>
  <c r="Z52" i="3" s="1"/>
  <c r="R53" i="3"/>
  <c r="Z53" i="3" s="1"/>
  <c r="R54" i="3"/>
  <c r="Z54" i="3" s="1"/>
  <c r="R55" i="3"/>
  <c r="Z55" i="3" s="1"/>
  <c r="R56" i="3"/>
  <c r="Z56" i="3" s="1"/>
  <c r="R57" i="3"/>
  <c r="Z57" i="3" s="1"/>
  <c r="R58" i="3"/>
  <c r="Z58" i="3" s="1"/>
  <c r="R59" i="3"/>
  <c r="Z59" i="3" s="1"/>
  <c r="R60" i="3"/>
  <c r="Z60" i="3" s="1"/>
  <c r="R61" i="3"/>
  <c r="Z61" i="3" s="1"/>
  <c r="R62" i="3"/>
  <c r="Z62" i="3" s="1"/>
  <c r="R63" i="3"/>
  <c r="Z63" i="3" s="1"/>
  <c r="R64" i="3"/>
  <c r="Z64" i="3" s="1"/>
  <c r="R65" i="3"/>
  <c r="Z65" i="3" s="1"/>
  <c r="R66" i="3"/>
  <c r="Z66" i="3" s="1"/>
  <c r="R67" i="3"/>
  <c r="Z67" i="3" s="1"/>
  <c r="R68" i="3"/>
  <c r="Z68" i="3" s="1"/>
  <c r="R69" i="3"/>
  <c r="Z69" i="3" s="1"/>
  <c r="R70" i="3"/>
  <c r="Z70" i="3" s="1"/>
  <c r="R71" i="3"/>
  <c r="Z71" i="3" s="1"/>
  <c r="R72" i="3"/>
  <c r="Z72" i="3" s="1"/>
  <c r="R73" i="3"/>
  <c r="Z73" i="3" s="1"/>
  <c r="R74" i="3"/>
  <c r="Z74" i="3" s="1"/>
  <c r="R75" i="3"/>
  <c r="Z75" i="3" s="1"/>
  <c r="R76" i="3"/>
  <c r="Z76" i="3" s="1"/>
  <c r="R77" i="3"/>
  <c r="Z77" i="3" s="1"/>
  <c r="R78" i="3"/>
  <c r="Z78" i="3" s="1"/>
  <c r="R79" i="3"/>
  <c r="Z79" i="3" s="1"/>
  <c r="R80" i="3"/>
  <c r="Z80" i="3" s="1"/>
  <c r="R81" i="3"/>
  <c r="Z81" i="3" s="1"/>
  <c r="R82" i="3"/>
  <c r="Z82" i="3" s="1"/>
  <c r="R83" i="3"/>
  <c r="Z83" i="3" s="1"/>
  <c r="R84" i="3"/>
  <c r="Z84" i="3" s="1"/>
  <c r="R85" i="3"/>
  <c r="Z85" i="3" s="1"/>
  <c r="R86" i="3"/>
  <c r="Z86" i="3" s="1"/>
  <c r="R87" i="3"/>
  <c r="Z87" i="3" s="1"/>
  <c r="R88" i="3"/>
  <c r="Z88" i="3" s="1"/>
  <c r="R89" i="3"/>
  <c r="Z89" i="3" s="1"/>
  <c r="R90" i="3"/>
  <c r="Z90" i="3" s="1"/>
  <c r="R91" i="3"/>
  <c r="Z91" i="3" s="1"/>
  <c r="R92" i="3"/>
  <c r="Z92" i="3" s="1"/>
  <c r="R93" i="3"/>
  <c r="Z93" i="3" s="1"/>
  <c r="R94" i="3"/>
  <c r="Z94" i="3" s="1"/>
  <c r="R95" i="3"/>
  <c r="Z95" i="3" s="1"/>
  <c r="R96" i="3"/>
  <c r="Z96" i="3" s="1"/>
  <c r="R97" i="3"/>
  <c r="Z97" i="3" s="1"/>
  <c r="R98" i="3"/>
  <c r="Z98" i="3" s="1"/>
  <c r="R99" i="3"/>
  <c r="Z99" i="3" s="1"/>
  <c r="R100" i="3"/>
  <c r="Z100" i="3" s="1"/>
  <c r="R101" i="3"/>
  <c r="Z101" i="3" s="1"/>
  <c r="R102" i="3"/>
  <c r="Z102" i="3" s="1"/>
  <c r="R103" i="3"/>
  <c r="Z103" i="3" s="1"/>
  <c r="R104" i="3"/>
  <c r="Z104" i="3" s="1"/>
  <c r="R105" i="3"/>
  <c r="Z105" i="3" s="1"/>
  <c r="R106" i="3"/>
  <c r="Z106" i="3" s="1"/>
  <c r="R107" i="3"/>
  <c r="Z107" i="3" s="1"/>
  <c r="R108" i="3"/>
  <c r="Z108" i="3" s="1"/>
  <c r="R109" i="3"/>
  <c r="Z109" i="3" s="1"/>
  <c r="R110" i="3"/>
  <c r="Z110" i="3" s="1"/>
  <c r="R111" i="3"/>
  <c r="Z111" i="3" s="1"/>
  <c r="R112" i="3"/>
  <c r="Z112" i="3" s="1"/>
  <c r="R113" i="3"/>
  <c r="Z113" i="3" s="1"/>
  <c r="R114" i="3"/>
  <c r="Z114" i="3" s="1"/>
  <c r="R115" i="3"/>
  <c r="Z115" i="3" s="1"/>
  <c r="R116" i="3"/>
  <c r="Z116" i="3" s="1"/>
  <c r="R117" i="3"/>
  <c r="Z117" i="3" s="1"/>
  <c r="R118" i="3"/>
  <c r="Z118" i="3" s="1"/>
  <c r="R119" i="3"/>
  <c r="Z119" i="3" s="1"/>
  <c r="R120" i="3"/>
  <c r="Z120" i="3" s="1"/>
  <c r="R121" i="3"/>
  <c r="Z121" i="3" s="1"/>
  <c r="R122" i="3"/>
  <c r="Z122" i="3" s="1"/>
  <c r="R123" i="3"/>
  <c r="Z123" i="3" s="1"/>
  <c r="R124" i="3"/>
  <c r="Z124" i="3" s="1"/>
  <c r="R125" i="3"/>
  <c r="Z125" i="3" s="1"/>
  <c r="R126" i="3"/>
  <c r="Z126" i="3" s="1"/>
  <c r="R127" i="3"/>
  <c r="Z127" i="3" s="1"/>
  <c r="R128" i="3"/>
  <c r="Z128" i="3" s="1"/>
  <c r="R129" i="3"/>
  <c r="Z129" i="3" s="1"/>
  <c r="R130" i="3"/>
  <c r="Z130" i="3" s="1"/>
  <c r="R131" i="3"/>
  <c r="Z131" i="3" s="1"/>
  <c r="R132" i="3"/>
  <c r="Z132" i="3" s="1"/>
  <c r="R133" i="3"/>
  <c r="Z133" i="3" s="1"/>
  <c r="R134" i="3"/>
  <c r="Z134" i="3" s="1"/>
  <c r="R135" i="3"/>
  <c r="Z135" i="3" s="1"/>
  <c r="R136" i="3"/>
  <c r="Z136" i="3" s="1"/>
  <c r="R137" i="3"/>
  <c r="Z137" i="3" s="1"/>
  <c r="R138" i="3"/>
  <c r="Z138" i="3" s="1"/>
  <c r="R139" i="3"/>
  <c r="Z139" i="3" s="1"/>
  <c r="R140" i="3"/>
  <c r="Z140" i="3" s="1"/>
  <c r="R141" i="3"/>
  <c r="Z141" i="3" s="1"/>
  <c r="R142" i="3"/>
  <c r="Z142" i="3" s="1"/>
  <c r="R143" i="3"/>
  <c r="Z143" i="3" s="1"/>
  <c r="R144" i="3"/>
  <c r="Z144" i="3" s="1"/>
  <c r="R145" i="3"/>
  <c r="Z145" i="3" s="1"/>
  <c r="R146" i="3"/>
  <c r="Z146" i="3" s="1"/>
  <c r="R147" i="3"/>
  <c r="Z147" i="3" s="1"/>
  <c r="R148" i="3"/>
  <c r="Z148" i="3" s="1"/>
  <c r="R149" i="3"/>
  <c r="Z149" i="3" s="1"/>
  <c r="R150" i="3"/>
  <c r="Z150" i="3" s="1"/>
  <c r="R151" i="3"/>
  <c r="Z151" i="3" s="1"/>
  <c r="R152" i="3"/>
  <c r="Z152" i="3" s="1"/>
  <c r="R153" i="3"/>
  <c r="Z153" i="3" s="1"/>
  <c r="R154" i="3"/>
  <c r="Z154" i="3" s="1"/>
  <c r="R155" i="3"/>
  <c r="Z155" i="3" s="1"/>
  <c r="R156" i="3"/>
  <c r="Z156" i="3" s="1"/>
  <c r="R157" i="3"/>
  <c r="Z157" i="3" s="1"/>
  <c r="R158" i="3"/>
  <c r="Z158" i="3" s="1"/>
  <c r="R159" i="3"/>
  <c r="Z159" i="3" s="1"/>
  <c r="R160" i="3"/>
  <c r="Z160" i="3" s="1"/>
  <c r="R161" i="3"/>
  <c r="Z161" i="3" s="1"/>
  <c r="R162" i="3"/>
  <c r="Z162" i="3" s="1"/>
  <c r="R163" i="3"/>
  <c r="Z163" i="3" s="1"/>
  <c r="R164" i="3"/>
  <c r="Z164" i="3" s="1"/>
  <c r="R165" i="3"/>
  <c r="Z165" i="3" s="1"/>
  <c r="R166" i="3"/>
  <c r="Z166" i="3" s="1"/>
  <c r="R167" i="3"/>
  <c r="Z167" i="3" s="1"/>
  <c r="R168" i="3"/>
  <c r="Z168" i="3" s="1"/>
  <c r="R169" i="3"/>
  <c r="Z169" i="3" s="1"/>
  <c r="R170" i="3"/>
  <c r="Z170" i="3" s="1"/>
  <c r="R171" i="3"/>
  <c r="Z171" i="3" s="1"/>
  <c r="R172" i="3"/>
  <c r="Z172" i="3" s="1"/>
  <c r="R173" i="3"/>
  <c r="Z173" i="3" s="1"/>
  <c r="R174" i="3"/>
  <c r="Z174" i="3" s="1"/>
  <c r="R175" i="3"/>
  <c r="Z175" i="3" s="1"/>
  <c r="R176" i="3"/>
  <c r="Z176" i="3" s="1"/>
  <c r="R177" i="3"/>
  <c r="Z177" i="3" s="1"/>
  <c r="R178" i="3"/>
  <c r="Z178" i="3" s="1"/>
  <c r="R179" i="3"/>
  <c r="Z179" i="3" s="1"/>
  <c r="R180" i="3"/>
  <c r="Z180" i="3" s="1"/>
  <c r="R181" i="3"/>
  <c r="Z181" i="3" s="1"/>
  <c r="R182" i="3"/>
  <c r="Z182" i="3" s="1"/>
  <c r="R183" i="3"/>
  <c r="Z183" i="3" s="1"/>
  <c r="R184" i="3"/>
  <c r="Z184" i="3" s="1"/>
  <c r="R185" i="3"/>
  <c r="Z185" i="3" s="1"/>
  <c r="R186" i="3"/>
  <c r="Z186" i="3" s="1"/>
  <c r="R187" i="3"/>
  <c r="Z187" i="3" s="1"/>
  <c r="R188" i="3"/>
  <c r="Z188" i="3" s="1"/>
  <c r="R189" i="3"/>
  <c r="Z189" i="3" s="1"/>
  <c r="R190" i="3"/>
  <c r="Z190" i="3" s="1"/>
  <c r="R191" i="3"/>
  <c r="Z191" i="3" s="1"/>
  <c r="R192" i="3"/>
  <c r="Z192" i="3" s="1"/>
  <c r="R193" i="3"/>
  <c r="Z193" i="3" s="1"/>
  <c r="R194" i="3"/>
  <c r="Z194" i="3" s="1"/>
  <c r="R195" i="3"/>
  <c r="Z195" i="3" s="1"/>
  <c r="R196" i="3"/>
  <c r="Z196" i="3" s="1"/>
  <c r="R197" i="3"/>
  <c r="Z197" i="3" s="1"/>
  <c r="R198" i="3"/>
  <c r="Z198" i="3" s="1"/>
  <c r="R199" i="3"/>
  <c r="Z199" i="3" s="1"/>
  <c r="R200" i="3"/>
  <c r="Z200" i="3" s="1"/>
  <c r="R201" i="3"/>
  <c r="Z201" i="3" s="1"/>
  <c r="R202" i="3"/>
  <c r="Z202" i="3" s="1"/>
  <c r="R203" i="3"/>
  <c r="Z203" i="3" s="1"/>
  <c r="R204" i="3"/>
  <c r="Z204" i="3" s="1"/>
  <c r="R205" i="3"/>
  <c r="Z205" i="3" s="1"/>
  <c r="R206" i="3"/>
  <c r="Z206" i="3" s="1"/>
  <c r="R207" i="3"/>
  <c r="Z207" i="3" s="1"/>
  <c r="R208" i="3"/>
  <c r="Z208" i="3" s="1"/>
  <c r="R209" i="3"/>
  <c r="Z209" i="3" s="1"/>
  <c r="R210" i="3"/>
  <c r="Z210" i="3" s="1"/>
  <c r="R211" i="3"/>
  <c r="Z211" i="3" s="1"/>
  <c r="R212" i="3"/>
  <c r="Z212" i="3" s="1"/>
  <c r="R213" i="3"/>
  <c r="Z213" i="3" s="1"/>
  <c r="R214" i="3"/>
  <c r="Z214" i="3" s="1"/>
  <c r="R215" i="3"/>
  <c r="Z215" i="3" s="1"/>
  <c r="R216" i="3"/>
  <c r="Z216" i="3" s="1"/>
  <c r="R217" i="3"/>
  <c r="Z217" i="3" s="1"/>
  <c r="R218" i="3"/>
  <c r="Z218" i="3" s="1"/>
  <c r="R219" i="3"/>
  <c r="Z219" i="3" s="1"/>
  <c r="R220" i="3"/>
  <c r="Z220" i="3" s="1"/>
  <c r="R221" i="3"/>
  <c r="Z221" i="3" s="1"/>
  <c r="R222" i="3"/>
  <c r="Z222" i="3" s="1"/>
  <c r="R223" i="3"/>
  <c r="Z223" i="3" s="1"/>
  <c r="R224" i="3"/>
  <c r="Z224" i="3" s="1"/>
  <c r="R225" i="3"/>
  <c r="Z225" i="3" s="1"/>
  <c r="R226" i="3"/>
  <c r="Z226" i="3" s="1"/>
  <c r="R227" i="3"/>
  <c r="Z227" i="3" s="1"/>
  <c r="R228" i="3"/>
  <c r="Z228" i="3" s="1"/>
  <c r="R229" i="3"/>
  <c r="Z229" i="3" s="1"/>
  <c r="R230" i="3"/>
  <c r="Z230" i="3" s="1"/>
  <c r="R231" i="3"/>
  <c r="Z231" i="3" s="1"/>
  <c r="R232" i="3"/>
  <c r="Z232" i="3" s="1"/>
  <c r="R233" i="3"/>
  <c r="Z233" i="3" s="1"/>
  <c r="R234" i="3"/>
  <c r="Z234" i="3" s="1"/>
  <c r="R235" i="3"/>
  <c r="Z235" i="3" s="1"/>
  <c r="R236" i="3"/>
  <c r="Z236" i="3" s="1"/>
  <c r="R237" i="3"/>
  <c r="Z237" i="3" s="1"/>
  <c r="R238" i="3"/>
  <c r="Z238" i="3" s="1"/>
  <c r="R239" i="3"/>
  <c r="Z239" i="3" s="1"/>
  <c r="R240" i="3"/>
  <c r="Z240" i="3" s="1"/>
  <c r="R241" i="3"/>
  <c r="Z241" i="3" s="1"/>
  <c r="R242" i="3"/>
  <c r="Z242" i="3" s="1"/>
  <c r="R243" i="3"/>
  <c r="Z243" i="3" s="1"/>
  <c r="R244" i="3"/>
  <c r="Z244" i="3" s="1"/>
  <c r="R245" i="3"/>
  <c r="Z245" i="3" s="1"/>
  <c r="R246" i="3"/>
  <c r="Z246" i="3" s="1"/>
  <c r="R247" i="3"/>
  <c r="Z247" i="3" s="1"/>
  <c r="R248" i="3"/>
  <c r="Z248" i="3" s="1"/>
  <c r="R249" i="3"/>
  <c r="Z249" i="3" s="1"/>
  <c r="R250" i="3"/>
  <c r="Z250" i="3" s="1"/>
  <c r="R251" i="3"/>
  <c r="Z251" i="3" s="1"/>
  <c r="R252" i="3"/>
  <c r="Z252" i="3" s="1"/>
  <c r="R253" i="3"/>
  <c r="Z253" i="3" s="1"/>
  <c r="R254" i="3"/>
  <c r="Z254" i="3" s="1"/>
  <c r="R255" i="3"/>
  <c r="Z255" i="3" s="1"/>
  <c r="R256" i="3"/>
  <c r="Z256" i="3" s="1"/>
  <c r="R257" i="3"/>
  <c r="Z257" i="3" s="1"/>
  <c r="R258" i="3"/>
  <c r="Z258" i="3" s="1"/>
  <c r="R259" i="3"/>
  <c r="Z259" i="3" s="1"/>
  <c r="R260" i="3"/>
  <c r="Z260" i="3" s="1"/>
  <c r="R261" i="3"/>
  <c r="Z261" i="3" s="1"/>
  <c r="R262" i="3"/>
  <c r="Z262" i="3" s="1"/>
  <c r="R263" i="3"/>
  <c r="Z263" i="3" s="1"/>
  <c r="R264" i="3"/>
  <c r="Z264" i="3" s="1"/>
  <c r="R265" i="3"/>
  <c r="Z265" i="3" s="1"/>
  <c r="R266" i="3"/>
  <c r="Z266" i="3" s="1"/>
  <c r="R267" i="3"/>
  <c r="Z267" i="3" s="1"/>
  <c r="R268" i="3"/>
  <c r="Z268" i="3" s="1"/>
  <c r="R269" i="3"/>
  <c r="Z269" i="3" s="1"/>
  <c r="R270" i="3"/>
  <c r="Z270" i="3" s="1"/>
  <c r="R271" i="3"/>
  <c r="Z271" i="3" s="1"/>
  <c r="R272" i="3"/>
  <c r="Z272" i="3" s="1"/>
  <c r="R273" i="3"/>
  <c r="Z273" i="3" s="1"/>
  <c r="R274" i="3"/>
  <c r="Z274" i="3" s="1"/>
  <c r="R275" i="3"/>
  <c r="Z275" i="3" s="1"/>
  <c r="R276" i="3"/>
  <c r="Z276" i="3" s="1"/>
  <c r="R277" i="3"/>
  <c r="Z277" i="3" s="1"/>
  <c r="R278" i="3"/>
  <c r="Z278" i="3" s="1"/>
  <c r="R279" i="3"/>
  <c r="Z279" i="3" s="1"/>
  <c r="R280" i="3"/>
  <c r="Z280" i="3" s="1"/>
  <c r="R281" i="3"/>
  <c r="Z281" i="3" s="1"/>
  <c r="R282" i="3"/>
  <c r="Z282" i="3" s="1"/>
  <c r="R283" i="3"/>
  <c r="Z283" i="3" s="1"/>
  <c r="R284" i="3"/>
  <c r="Z284" i="3" s="1"/>
  <c r="R285" i="3"/>
  <c r="Z285" i="3" s="1"/>
  <c r="R286" i="3"/>
  <c r="Z286" i="3" s="1"/>
  <c r="R287" i="3"/>
  <c r="Z287" i="3" s="1"/>
  <c r="R288" i="3"/>
  <c r="Z288" i="3" s="1"/>
  <c r="R289" i="3"/>
  <c r="Z289" i="3" s="1"/>
  <c r="R290" i="3"/>
  <c r="Z290" i="3" s="1"/>
  <c r="R291" i="3"/>
  <c r="Z291" i="3" s="1"/>
  <c r="R292" i="3"/>
  <c r="Z292" i="3" s="1"/>
  <c r="R293" i="3"/>
  <c r="Z293" i="3" s="1"/>
  <c r="R294" i="3"/>
  <c r="Z294" i="3" s="1"/>
  <c r="R295" i="3"/>
  <c r="Z295" i="3" s="1"/>
  <c r="R296" i="3"/>
  <c r="Z296" i="3" s="1"/>
  <c r="R297" i="3"/>
  <c r="Z297" i="3" s="1"/>
  <c r="R298" i="3"/>
  <c r="Z298" i="3" s="1"/>
  <c r="R299" i="3"/>
  <c r="Z299" i="3" s="1"/>
  <c r="R300" i="3"/>
  <c r="Z300" i="3" s="1"/>
  <c r="R301" i="3"/>
  <c r="Z301" i="3" s="1"/>
  <c r="R302" i="3"/>
  <c r="Z302" i="3" s="1"/>
  <c r="R303" i="3"/>
  <c r="Z303" i="3" s="1"/>
  <c r="R304" i="3"/>
  <c r="Z304" i="3" s="1"/>
  <c r="R305" i="3"/>
  <c r="Z305" i="3" s="1"/>
  <c r="R306" i="3"/>
  <c r="Z306" i="3" s="1"/>
  <c r="R307" i="3"/>
  <c r="Z307" i="3" s="1"/>
  <c r="R308" i="3"/>
  <c r="Z308" i="3" s="1"/>
  <c r="R309" i="3"/>
  <c r="Z309" i="3" s="1"/>
  <c r="R310" i="3"/>
  <c r="Z310" i="3" s="1"/>
  <c r="R311" i="3"/>
  <c r="Z311" i="3" s="1"/>
  <c r="R312" i="3"/>
  <c r="Z312" i="3" s="1"/>
  <c r="R313" i="3"/>
  <c r="Z313" i="3" s="1"/>
  <c r="R314" i="3"/>
  <c r="Z314" i="3" s="1"/>
  <c r="R315" i="3"/>
  <c r="Z315" i="3" s="1"/>
  <c r="R316" i="3"/>
  <c r="Z316" i="3" s="1"/>
  <c r="R317" i="3"/>
  <c r="Z317" i="3" s="1"/>
  <c r="R318" i="3"/>
  <c r="Z318" i="3" s="1"/>
  <c r="R319" i="3"/>
  <c r="Z319" i="3" s="1"/>
  <c r="R320" i="3"/>
  <c r="Z320" i="3" s="1"/>
  <c r="R321" i="3"/>
  <c r="Z321" i="3" s="1"/>
  <c r="R322" i="3"/>
  <c r="Z322" i="3" s="1"/>
  <c r="R323" i="3"/>
  <c r="Z323" i="3" s="1"/>
  <c r="R324" i="3"/>
  <c r="Z324" i="3" s="1"/>
  <c r="R325" i="3"/>
  <c r="Z325" i="3" s="1"/>
  <c r="R326" i="3"/>
  <c r="Z326" i="3" s="1"/>
  <c r="R327" i="3"/>
  <c r="Z327" i="3" s="1"/>
  <c r="R328" i="3"/>
  <c r="Z328" i="3" s="1"/>
  <c r="R329" i="3"/>
  <c r="Z329" i="3" s="1"/>
  <c r="R330" i="3"/>
  <c r="Z330" i="3" s="1"/>
  <c r="R331" i="3"/>
  <c r="Z331" i="3" s="1"/>
  <c r="R332" i="3"/>
  <c r="Z332" i="3" s="1"/>
  <c r="R333" i="3"/>
  <c r="Z333" i="3" s="1"/>
  <c r="R334" i="3"/>
  <c r="Z334" i="3" s="1"/>
  <c r="R335" i="3"/>
  <c r="Z335" i="3" s="1"/>
  <c r="R336" i="3"/>
  <c r="Z336" i="3" s="1"/>
  <c r="R337" i="3"/>
  <c r="Z337" i="3" s="1"/>
  <c r="R338" i="3"/>
  <c r="Z338" i="3" s="1"/>
  <c r="R339" i="3"/>
  <c r="Z339" i="3" s="1"/>
  <c r="R340" i="3"/>
  <c r="Z340" i="3" s="1"/>
  <c r="R341" i="3"/>
  <c r="Z341" i="3" s="1"/>
  <c r="R342" i="3"/>
  <c r="Z342" i="3" s="1"/>
  <c r="R343" i="3"/>
  <c r="Z343" i="3" s="1"/>
  <c r="R344" i="3"/>
  <c r="Z344" i="3" s="1"/>
  <c r="R345" i="3"/>
  <c r="Z345" i="3" s="1"/>
  <c r="R346" i="3"/>
  <c r="Z346" i="3" s="1"/>
  <c r="R347" i="3"/>
  <c r="Z347" i="3" s="1"/>
  <c r="R348" i="3"/>
  <c r="Z348" i="3" s="1"/>
  <c r="R349" i="3"/>
  <c r="Z349" i="3" s="1"/>
  <c r="R350" i="3"/>
  <c r="Z350" i="3" s="1"/>
  <c r="R351" i="3"/>
  <c r="Z351" i="3" s="1"/>
  <c r="R352" i="3"/>
  <c r="Z352" i="3" s="1"/>
  <c r="R353" i="3"/>
  <c r="Z353" i="3" s="1"/>
  <c r="R354" i="3"/>
  <c r="Z354" i="3" s="1"/>
  <c r="R355" i="3"/>
  <c r="Z355" i="3" s="1"/>
  <c r="R356" i="3"/>
  <c r="Z356" i="3" s="1"/>
  <c r="R357" i="3"/>
  <c r="Z357" i="3" s="1"/>
  <c r="R358" i="3"/>
  <c r="Z358" i="3" s="1"/>
  <c r="R359" i="3"/>
  <c r="Z359" i="3" s="1"/>
  <c r="R360" i="3"/>
  <c r="Z360" i="3" s="1"/>
  <c r="R361" i="3"/>
  <c r="Z361" i="3" s="1"/>
  <c r="R362" i="3"/>
  <c r="Z362" i="3" s="1"/>
  <c r="R363" i="3"/>
  <c r="Z363" i="3" s="1"/>
  <c r="R364" i="3"/>
  <c r="Z364" i="3" s="1"/>
  <c r="R365" i="3"/>
  <c r="Z365" i="3" s="1"/>
  <c r="R366" i="3"/>
  <c r="Z366" i="3" s="1"/>
  <c r="R367" i="3"/>
  <c r="Z367" i="3" s="1"/>
  <c r="R368" i="3"/>
  <c r="Z368" i="3" s="1"/>
  <c r="R369" i="3"/>
  <c r="Z369" i="3" s="1"/>
  <c r="R370" i="3"/>
  <c r="Z370" i="3" s="1"/>
  <c r="R371" i="3"/>
  <c r="Z371" i="3" s="1"/>
  <c r="R372" i="3"/>
  <c r="Z372" i="3" s="1"/>
  <c r="R373" i="3"/>
  <c r="Z373" i="3" s="1"/>
  <c r="R374" i="3"/>
  <c r="Z374" i="3" s="1"/>
  <c r="R375" i="3"/>
  <c r="Z375" i="3" s="1"/>
  <c r="R376" i="3"/>
  <c r="Z376" i="3" s="1"/>
  <c r="R377" i="3"/>
  <c r="Z377" i="3" s="1"/>
  <c r="R378" i="3"/>
  <c r="Z378" i="3" s="1"/>
  <c r="R379" i="3"/>
  <c r="Z379" i="3" s="1"/>
  <c r="R380" i="3"/>
  <c r="Z380" i="3" s="1"/>
  <c r="R381" i="3"/>
  <c r="Z381" i="3" s="1"/>
  <c r="R382" i="3"/>
  <c r="Z382" i="3" s="1"/>
  <c r="R383" i="3"/>
  <c r="Z383" i="3" s="1"/>
  <c r="R384" i="3"/>
  <c r="Z384" i="3" s="1"/>
  <c r="R385" i="3"/>
  <c r="Z385" i="3" s="1"/>
  <c r="R386" i="3"/>
  <c r="Z386" i="3" s="1"/>
  <c r="R387" i="3"/>
  <c r="Z387" i="3" s="1"/>
  <c r="R388" i="3"/>
  <c r="Z388" i="3" s="1"/>
  <c r="R389" i="3"/>
  <c r="Z389" i="3" s="1"/>
  <c r="R390" i="3"/>
  <c r="Z390" i="3" s="1"/>
  <c r="R391" i="3"/>
  <c r="Z391" i="3" s="1"/>
  <c r="R392" i="3"/>
  <c r="Z392" i="3" s="1"/>
  <c r="R393" i="3"/>
  <c r="Z393" i="3" s="1"/>
  <c r="R394" i="3"/>
  <c r="Z394" i="3" s="1"/>
  <c r="R395" i="3"/>
  <c r="Z395" i="3" s="1"/>
  <c r="R396" i="3"/>
  <c r="Z396" i="3" s="1"/>
  <c r="R397" i="3"/>
  <c r="Z397" i="3" s="1"/>
  <c r="R398" i="3"/>
  <c r="Z398" i="3" s="1"/>
  <c r="R399" i="3"/>
  <c r="Z399" i="3" s="1"/>
  <c r="R400" i="3"/>
  <c r="Z400" i="3" s="1"/>
  <c r="R401" i="3"/>
  <c r="Z401" i="3" s="1"/>
  <c r="R402" i="3"/>
  <c r="Z402" i="3" s="1"/>
  <c r="R403" i="3"/>
  <c r="Z403" i="3" s="1"/>
  <c r="R404" i="3"/>
  <c r="Z404" i="3" s="1"/>
  <c r="R405" i="3"/>
  <c r="Z405" i="3" s="1"/>
  <c r="R406" i="3"/>
  <c r="Z406" i="3" s="1"/>
  <c r="R407" i="3"/>
  <c r="Z407" i="3" s="1"/>
  <c r="R408" i="3"/>
  <c r="Z408" i="3" s="1"/>
  <c r="R409" i="3"/>
  <c r="Z409" i="3" s="1"/>
  <c r="R410" i="3"/>
  <c r="Z410" i="3" s="1"/>
  <c r="R411" i="3"/>
  <c r="Z411" i="3" s="1"/>
  <c r="R412" i="3"/>
  <c r="Z412" i="3" s="1"/>
  <c r="R413" i="3"/>
  <c r="Z413" i="3" s="1"/>
  <c r="R414" i="3"/>
  <c r="Z414" i="3" s="1"/>
  <c r="R415" i="3"/>
  <c r="Z415" i="3" s="1"/>
  <c r="R416" i="3"/>
  <c r="Z416" i="3" s="1"/>
  <c r="R417" i="3"/>
  <c r="Z417" i="3" s="1"/>
  <c r="R418" i="3"/>
  <c r="Z418" i="3" s="1"/>
  <c r="R419" i="3"/>
  <c r="Z419" i="3" s="1"/>
  <c r="R420" i="3"/>
  <c r="Z420" i="3" s="1"/>
  <c r="R421" i="3"/>
  <c r="Z421" i="3" s="1"/>
  <c r="R422" i="3"/>
  <c r="Z422" i="3" s="1"/>
  <c r="R423" i="3"/>
  <c r="Z423" i="3" s="1"/>
  <c r="R424" i="3"/>
  <c r="Z424" i="3" s="1"/>
  <c r="R425" i="3"/>
  <c r="Z425" i="3" s="1"/>
  <c r="R426" i="3"/>
  <c r="Z426" i="3" s="1"/>
  <c r="R427" i="3"/>
  <c r="Z427" i="3" s="1"/>
  <c r="R428" i="3"/>
  <c r="Z428" i="3" s="1"/>
  <c r="R429" i="3"/>
  <c r="Z429" i="3" s="1"/>
  <c r="R430" i="3"/>
  <c r="Z430" i="3" s="1"/>
  <c r="R431" i="3"/>
  <c r="Z431" i="3" s="1"/>
  <c r="R432" i="3"/>
  <c r="Z432" i="3" s="1"/>
  <c r="R433" i="3"/>
  <c r="Z433" i="3" s="1"/>
  <c r="R434" i="3"/>
  <c r="Z434" i="3" s="1"/>
  <c r="R435" i="3"/>
  <c r="Z435" i="3" s="1"/>
  <c r="R436" i="3"/>
  <c r="Z436" i="3" s="1"/>
  <c r="R437" i="3"/>
  <c r="Z437" i="3" s="1"/>
  <c r="R438" i="3"/>
  <c r="Z438" i="3" s="1"/>
  <c r="R439" i="3"/>
  <c r="Z439" i="3" s="1"/>
  <c r="R440" i="3"/>
  <c r="Z440" i="3" s="1"/>
  <c r="R441" i="3"/>
  <c r="Z441" i="3" s="1"/>
  <c r="R442" i="3"/>
  <c r="Z442" i="3" s="1"/>
  <c r="R443" i="3"/>
  <c r="Z443" i="3" s="1"/>
  <c r="R444" i="3"/>
  <c r="Z444" i="3" s="1"/>
  <c r="R445" i="3"/>
  <c r="Z445" i="3" s="1"/>
  <c r="R446" i="3"/>
  <c r="Z446" i="3" s="1"/>
  <c r="R447" i="3"/>
  <c r="Z447" i="3" s="1"/>
  <c r="R448" i="3"/>
  <c r="Z448" i="3" s="1"/>
  <c r="R449" i="3"/>
  <c r="Z449" i="3" s="1"/>
  <c r="R450" i="3"/>
  <c r="Z450" i="3" s="1"/>
  <c r="R451" i="3"/>
  <c r="Z451" i="3" s="1"/>
  <c r="R452" i="3"/>
  <c r="Z452" i="3" s="1"/>
  <c r="R453" i="3"/>
  <c r="Z453" i="3" s="1"/>
  <c r="R454" i="3"/>
  <c r="Z454" i="3" s="1"/>
  <c r="R455" i="3"/>
  <c r="Z455" i="3" s="1"/>
  <c r="R456" i="3"/>
  <c r="Z456" i="3" s="1"/>
  <c r="R457" i="3"/>
  <c r="Z457" i="3" s="1"/>
  <c r="R458" i="3"/>
  <c r="Z458" i="3" s="1"/>
  <c r="R459" i="3"/>
  <c r="Z459" i="3" s="1"/>
  <c r="R460" i="3"/>
  <c r="Z460" i="3" s="1"/>
  <c r="R461" i="3"/>
  <c r="Z461" i="3" s="1"/>
  <c r="R462" i="3"/>
  <c r="Z462" i="3" s="1"/>
  <c r="R463" i="3"/>
  <c r="Z463" i="3" s="1"/>
  <c r="R464" i="3"/>
  <c r="Z464" i="3" s="1"/>
  <c r="R465" i="3"/>
  <c r="Z465" i="3" s="1"/>
  <c r="R466" i="3"/>
  <c r="Z466" i="3" s="1"/>
  <c r="R467" i="3"/>
  <c r="Z467" i="3" s="1"/>
  <c r="R468" i="3"/>
  <c r="Z468" i="3" s="1"/>
  <c r="R469" i="3"/>
  <c r="Z469" i="3" s="1"/>
  <c r="R470" i="3"/>
  <c r="Z470" i="3" s="1"/>
  <c r="R471" i="3"/>
  <c r="Z471" i="3" s="1"/>
  <c r="R472" i="3"/>
  <c r="Z472" i="3" s="1"/>
  <c r="R473" i="3"/>
  <c r="Z473" i="3" s="1"/>
  <c r="R474" i="3"/>
  <c r="Z474" i="3" s="1"/>
  <c r="R475" i="3"/>
  <c r="Z475" i="3" s="1"/>
  <c r="R476" i="3"/>
  <c r="Z476" i="3" s="1"/>
  <c r="R477" i="3"/>
  <c r="Z477" i="3" s="1"/>
  <c r="R478" i="3"/>
  <c r="Z478" i="3" s="1"/>
  <c r="R479" i="3"/>
  <c r="Z479" i="3" s="1"/>
  <c r="R480" i="3"/>
  <c r="Z480" i="3" s="1"/>
  <c r="R481" i="3"/>
  <c r="Z481" i="3" s="1"/>
  <c r="R482" i="3"/>
  <c r="Z482" i="3" s="1"/>
  <c r="R483" i="3"/>
  <c r="Z483" i="3" s="1"/>
  <c r="R484" i="3"/>
  <c r="Z484" i="3" s="1"/>
  <c r="R485" i="3"/>
  <c r="Z485" i="3" s="1"/>
  <c r="R486" i="3"/>
  <c r="Z486" i="3" s="1"/>
  <c r="R487" i="3"/>
  <c r="Z487" i="3" s="1"/>
  <c r="R488" i="3"/>
  <c r="Z488" i="3" s="1"/>
  <c r="R489" i="3"/>
  <c r="Z489" i="3" s="1"/>
  <c r="R490" i="3"/>
  <c r="Z490" i="3" s="1"/>
  <c r="R491" i="3"/>
  <c r="Z491" i="3" s="1"/>
  <c r="R492" i="3"/>
  <c r="Z492" i="3" s="1"/>
  <c r="R493" i="3"/>
  <c r="Z493" i="3" s="1"/>
  <c r="R494" i="3"/>
  <c r="Z494" i="3" s="1"/>
  <c r="R495" i="3"/>
  <c r="Z495" i="3" s="1"/>
  <c r="R496" i="3"/>
  <c r="Z496" i="3" s="1"/>
  <c r="R497" i="3"/>
  <c r="Z497" i="3" s="1"/>
  <c r="R498" i="3"/>
  <c r="Z498" i="3" s="1"/>
  <c r="R499" i="3"/>
  <c r="Z499" i="3" s="1"/>
  <c r="R500" i="3"/>
  <c r="Z500" i="3" s="1"/>
  <c r="R501" i="3"/>
  <c r="Z501" i="3" s="1"/>
  <c r="R502" i="3"/>
  <c r="Z502" i="3" s="1"/>
  <c r="R503" i="3"/>
  <c r="Z503" i="3" s="1"/>
  <c r="R504" i="3"/>
  <c r="Z504" i="3" s="1"/>
  <c r="R505" i="3"/>
  <c r="Z505" i="3" s="1"/>
  <c r="R506" i="3"/>
  <c r="Z506" i="3" s="1"/>
  <c r="R507" i="3"/>
  <c r="Z507" i="3" s="1"/>
  <c r="R508" i="3"/>
  <c r="Z508" i="3" s="1"/>
  <c r="R509" i="3"/>
  <c r="Z509" i="3" s="1"/>
  <c r="R510" i="3"/>
  <c r="Z510" i="3" s="1"/>
  <c r="R511" i="3"/>
  <c r="Z511" i="3" s="1"/>
  <c r="R512" i="3"/>
  <c r="Z512" i="3" s="1"/>
  <c r="R513" i="3"/>
  <c r="Z513" i="3" s="1"/>
  <c r="R514" i="3"/>
  <c r="Z514" i="3" s="1"/>
  <c r="R515" i="3"/>
  <c r="Z515" i="3" s="1"/>
  <c r="R516" i="3"/>
  <c r="Z516" i="3" s="1"/>
  <c r="R517" i="3"/>
  <c r="Z517" i="3" s="1"/>
  <c r="R518" i="3"/>
  <c r="Z518" i="3" s="1"/>
  <c r="R519" i="3"/>
  <c r="Z519" i="3" s="1"/>
  <c r="R520" i="3"/>
  <c r="Z520" i="3" s="1"/>
  <c r="R521" i="3"/>
  <c r="Z521" i="3" s="1"/>
  <c r="R522" i="3"/>
  <c r="Z522" i="3" s="1"/>
  <c r="R523" i="3"/>
  <c r="Z523" i="3" s="1"/>
  <c r="R524" i="3"/>
  <c r="Z524" i="3" s="1"/>
  <c r="R525" i="3"/>
  <c r="Z525" i="3" s="1"/>
  <c r="R526" i="3"/>
  <c r="Z526" i="3" s="1"/>
  <c r="R527" i="3"/>
  <c r="Z527" i="3" s="1"/>
  <c r="R528" i="3"/>
  <c r="Z528" i="3" s="1"/>
  <c r="R529" i="3"/>
  <c r="Z529" i="3" s="1"/>
  <c r="R530" i="3"/>
  <c r="Z530" i="3" s="1"/>
  <c r="R531" i="3"/>
  <c r="Z531" i="3" s="1"/>
  <c r="R532" i="3"/>
  <c r="Z532" i="3" s="1"/>
  <c r="R533" i="3"/>
  <c r="Z533" i="3" s="1"/>
  <c r="R534" i="3"/>
  <c r="Z534" i="3" s="1"/>
  <c r="R535" i="3"/>
  <c r="Z535" i="3" s="1"/>
  <c r="R536" i="3"/>
  <c r="Z536" i="3" s="1"/>
  <c r="R537" i="3"/>
  <c r="Z537" i="3" s="1"/>
  <c r="R538" i="3"/>
  <c r="Z538" i="3" s="1"/>
  <c r="R539" i="3"/>
  <c r="Z539" i="3" s="1"/>
  <c r="R540" i="3"/>
  <c r="Z540" i="3" s="1"/>
  <c r="R541" i="3"/>
  <c r="Z541" i="3" s="1"/>
  <c r="R542" i="3"/>
  <c r="Z542" i="3" s="1"/>
  <c r="R543" i="3"/>
  <c r="Z543" i="3" s="1"/>
  <c r="R544" i="3"/>
  <c r="Z544" i="3" s="1"/>
  <c r="R545" i="3"/>
  <c r="Z545" i="3" s="1"/>
  <c r="R546" i="3"/>
  <c r="Z546" i="3" s="1"/>
  <c r="R547" i="3"/>
  <c r="Z547" i="3" s="1"/>
  <c r="R548" i="3"/>
  <c r="Z548" i="3" s="1"/>
  <c r="R549" i="3"/>
  <c r="Z549" i="3" s="1"/>
  <c r="R550" i="3"/>
  <c r="Z550" i="3" s="1"/>
  <c r="R551" i="3"/>
  <c r="Z551" i="3" s="1"/>
  <c r="R552" i="3"/>
  <c r="Z552" i="3" s="1"/>
  <c r="R553" i="3"/>
  <c r="Z553" i="3" s="1"/>
  <c r="R554" i="3"/>
  <c r="Z554" i="3" s="1"/>
  <c r="R555" i="3"/>
  <c r="Z555" i="3" s="1"/>
  <c r="R556" i="3"/>
  <c r="Z556" i="3" s="1"/>
  <c r="R557" i="3"/>
  <c r="Z557" i="3" s="1"/>
  <c r="R558" i="3"/>
  <c r="Z558" i="3" s="1"/>
  <c r="R559" i="3"/>
  <c r="Z559" i="3" s="1"/>
  <c r="R560" i="3"/>
  <c r="Z560" i="3" s="1"/>
  <c r="R561" i="3"/>
  <c r="Z561" i="3" s="1"/>
  <c r="R562" i="3"/>
  <c r="Z562" i="3" s="1"/>
  <c r="R563" i="3"/>
  <c r="Z563" i="3" s="1"/>
  <c r="R564" i="3"/>
  <c r="Z564" i="3" s="1"/>
  <c r="R565" i="3"/>
  <c r="Z565" i="3" s="1"/>
  <c r="R566" i="3"/>
  <c r="Z566" i="3" s="1"/>
  <c r="R567" i="3"/>
  <c r="Z567" i="3" s="1"/>
  <c r="R568" i="3"/>
  <c r="Z568" i="3" s="1"/>
  <c r="R569" i="3"/>
  <c r="Z569" i="3" s="1"/>
  <c r="R570" i="3"/>
  <c r="Z570" i="3" s="1"/>
  <c r="R571" i="3"/>
  <c r="Z571" i="3" s="1"/>
  <c r="R572" i="3"/>
  <c r="Z572" i="3" s="1"/>
  <c r="R573" i="3"/>
  <c r="Z573" i="3" s="1"/>
  <c r="R574" i="3"/>
  <c r="Z574" i="3" s="1"/>
  <c r="R575" i="3"/>
  <c r="Z575" i="3" s="1"/>
  <c r="R576" i="3"/>
  <c r="Z576" i="3" s="1"/>
  <c r="R577" i="3"/>
  <c r="Z577" i="3" s="1"/>
  <c r="R578" i="3"/>
  <c r="Z578" i="3" s="1"/>
  <c r="R579" i="3"/>
  <c r="Z579" i="3" s="1"/>
  <c r="R580" i="3"/>
  <c r="Z580" i="3" s="1"/>
  <c r="R581" i="3"/>
  <c r="Z581" i="3" s="1"/>
  <c r="R582" i="3"/>
  <c r="Z582" i="3" s="1"/>
  <c r="R583" i="3"/>
  <c r="Z583" i="3" s="1"/>
  <c r="R584" i="3"/>
  <c r="Z584" i="3" s="1"/>
  <c r="R585" i="3"/>
  <c r="Z585" i="3" s="1"/>
  <c r="R586" i="3"/>
  <c r="Z586" i="3" s="1"/>
  <c r="R587" i="3"/>
  <c r="Z587" i="3" s="1"/>
  <c r="R588" i="3"/>
  <c r="Z588" i="3" s="1"/>
  <c r="R589" i="3"/>
  <c r="Z589" i="3" s="1"/>
  <c r="R590" i="3"/>
  <c r="Z590" i="3" s="1"/>
  <c r="R591" i="3"/>
  <c r="Z591" i="3" s="1"/>
  <c r="R592" i="3"/>
  <c r="Z592" i="3" s="1"/>
  <c r="R593" i="3"/>
  <c r="Z593" i="3" s="1"/>
  <c r="R594" i="3"/>
  <c r="Z594" i="3" s="1"/>
  <c r="R595" i="3"/>
  <c r="Z595" i="3" s="1"/>
  <c r="R596" i="3"/>
  <c r="Z596" i="3" s="1"/>
  <c r="R597" i="3"/>
  <c r="Z597" i="3" s="1"/>
  <c r="R598" i="3"/>
  <c r="Z598" i="3" s="1"/>
  <c r="R599" i="3"/>
  <c r="Z599" i="3" s="1"/>
  <c r="R600" i="3"/>
  <c r="Z600" i="3" s="1"/>
  <c r="R601" i="3"/>
  <c r="Z601" i="3" s="1"/>
  <c r="R602" i="3"/>
  <c r="Z602" i="3" s="1"/>
  <c r="R603" i="3"/>
  <c r="Z603" i="3" s="1"/>
  <c r="R604" i="3"/>
  <c r="Z604" i="3" s="1"/>
  <c r="R605" i="3"/>
  <c r="Z605" i="3" s="1"/>
  <c r="R606" i="3"/>
  <c r="Z606" i="3" s="1"/>
  <c r="R607" i="3"/>
  <c r="Z607" i="3" s="1"/>
  <c r="R608" i="3"/>
  <c r="Z608" i="3" s="1"/>
  <c r="R609" i="3"/>
  <c r="Z609" i="3" s="1"/>
  <c r="R610" i="3"/>
  <c r="Z610" i="3" s="1"/>
  <c r="R611" i="3"/>
  <c r="Z611" i="3" s="1"/>
  <c r="R612" i="3"/>
  <c r="Z612" i="3" s="1"/>
  <c r="R613" i="3"/>
  <c r="Z613" i="3" s="1"/>
  <c r="R614" i="3"/>
  <c r="Z614" i="3" s="1"/>
  <c r="R615" i="3"/>
  <c r="Z615" i="3" s="1"/>
  <c r="R616" i="3"/>
  <c r="Z616" i="3" s="1"/>
  <c r="R617" i="3"/>
  <c r="Z617" i="3" s="1"/>
  <c r="R618" i="3"/>
  <c r="Z618" i="3" s="1"/>
  <c r="R619" i="3"/>
  <c r="Z619" i="3" s="1"/>
  <c r="R620" i="3"/>
  <c r="Z620" i="3" s="1"/>
  <c r="R621" i="3"/>
  <c r="Z621" i="3" s="1"/>
  <c r="R622" i="3"/>
  <c r="Z622" i="3" s="1"/>
  <c r="R623" i="3"/>
  <c r="Z623" i="3" s="1"/>
  <c r="R624" i="3"/>
  <c r="Z624" i="3" s="1"/>
  <c r="R625" i="3"/>
  <c r="Z625" i="3" s="1"/>
  <c r="R626" i="3"/>
  <c r="Z626" i="3" s="1"/>
  <c r="R627" i="3"/>
  <c r="Z627" i="3" s="1"/>
  <c r="R628" i="3"/>
  <c r="Z628" i="3" s="1"/>
  <c r="R629" i="3"/>
  <c r="Z629" i="3" s="1"/>
  <c r="R630" i="3"/>
  <c r="Z630" i="3" s="1"/>
  <c r="R631" i="3"/>
  <c r="Z631" i="3" s="1"/>
  <c r="R632" i="3"/>
  <c r="Z632" i="3" s="1"/>
  <c r="R633" i="3"/>
  <c r="Z633" i="3" s="1"/>
  <c r="R634" i="3"/>
  <c r="Z634" i="3" s="1"/>
  <c r="R635" i="3"/>
  <c r="Z635" i="3" s="1"/>
  <c r="R636" i="3"/>
  <c r="Z636" i="3" s="1"/>
  <c r="R637" i="3"/>
  <c r="Z637" i="3" s="1"/>
  <c r="R638" i="3"/>
  <c r="Z638" i="3" s="1"/>
  <c r="R639" i="3"/>
  <c r="Z639" i="3" s="1"/>
  <c r="R640" i="3"/>
  <c r="Z640" i="3" s="1"/>
  <c r="R641" i="3"/>
  <c r="Z641" i="3" s="1"/>
  <c r="R642" i="3"/>
  <c r="Z642" i="3" s="1"/>
  <c r="R643" i="3"/>
  <c r="Z643" i="3" s="1"/>
  <c r="R644" i="3"/>
  <c r="Z644" i="3" s="1"/>
  <c r="R645" i="3"/>
  <c r="Z645" i="3" s="1"/>
  <c r="R646" i="3"/>
  <c r="Z646" i="3" s="1"/>
  <c r="R647" i="3"/>
  <c r="Z647" i="3" s="1"/>
  <c r="R648" i="3"/>
  <c r="Z648" i="3" s="1"/>
  <c r="R649" i="3"/>
  <c r="Z649" i="3" s="1"/>
  <c r="R650" i="3"/>
  <c r="Z650" i="3" s="1"/>
  <c r="R651" i="3"/>
  <c r="Z651" i="3" s="1"/>
  <c r="R652" i="3"/>
  <c r="Z652" i="3" s="1"/>
  <c r="R653" i="3"/>
  <c r="Z653" i="3" s="1"/>
  <c r="R654" i="3"/>
  <c r="Z654" i="3" s="1"/>
  <c r="R655" i="3"/>
  <c r="Z655" i="3" s="1"/>
  <c r="R656" i="3"/>
  <c r="Z656" i="3" s="1"/>
  <c r="R657" i="3"/>
  <c r="Z657" i="3" s="1"/>
  <c r="R658" i="3"/>
  <c r="Z658" i="3" s="1"/>
  <c r="R659" i="3"/>
  <c r="Z659" i="3" s="1"/>
  <c r="R660" i="3"/>
  <c r="Z660" i="3" s="1"/>
  <c r="R661" i="3"/>
  <c r="Z661" i="3" s="1"/>
  <c r="R662" i="3"/>
  <c r="Z662" i="3" s="1"/>
  <c r="R663" i="3"/>
  <c r="Z663" i="3" s="1"/>
  <c r="R664" i="3"/>
  <c r="Z664" i="3" s="1"/>
  <c r="R665" i="3"/>
  <c r="Z665" i="3" s="1"/>
  <c r="R666" i="3"/>
  <c r="Z666" i="3" s="1"/>
  <c r="R667" i="3"/>
  <c r="Z667" i="3" s="1"/>
  <c r="R668" i="3"/>
  <c r="Z668" i="3" s="1"/>
  <c r="R669" i="3"/>
  <c r="Z669" i="3" s="1"/>
  <c r="R670" i="3"/>
  <c r="Z670" i="3" s="1"/>
  <c r="R671" i="3"/>
  <c r="Z671" i="3" s="1"/>
  <c r="R672" i="3"/>
  <c r="Z672" i="3" s="1"/>
  <c r="R673" i="3"/>
  <c r="Z673" i="3" s="1"/>
  <c r="R674" i="3"/>
  <c r="Z674" i="3" s="1"/>
  <c r="R675" i="3"/>
  <c r="Z675" i="3" s="1"/>
  <c r="R676" i="3"/>
  <c r="Z676" i="3" s="1"/>
  <c r="R677" i="3"/>
  <c r="Z677" i="3" s="1"/>
  <c r="R678" i="3"/>
  <c r="Z678" i="3" s="1"/>
  <c r="R679" i="3"/>
  <c r="Z679" i="3" s="1"/>
  <c r="R680" i="3"/>
  <c r="Z680" i="3" s="1"/>
  <c r="R681" i="3"/>
  <c r="Z681" i="3" s="1"/>
  <c r="R682" i="3"/>
  <c r="Z682" i="3" s="1"/>
  <c r="R683" i="3"/>
  <c r="Z683" i="3" s="1"/>
  <c r="R684" i="3"/>
  <c r="Z684" i="3" s="1"/>
  <c r="R685" i="3"/>
  <c r="Z685" i="3" s="1"/>
  <c r="R686" i="3"/>
  <c r="Z686" i="3" s="1"/>
  <c r="R687" i="3"/>
  <c r="Z687" i="3" s="1"/>
  <c r="R688" i="3"/>
  <c r="Z688" i="3" s="1"/>
  <c r="R689" i="3"/>
  <c r="Z689" i="3" s="1"/>
  <c r="R690" i="3"/>
  <c r="Z690" i="3" s="1"/>
  <c r="R691" i="3"/>
  <c r="Z691" i="3" s="1"/>
  <c r="R692" i="3"/>
  <c r="Z692" i="3" s="1"/>
  <c r="R693" i="3"/>
  <c r="Z693" i="3" s="1"/>
  <c r="R694" i="3"/>
  <c r="Z694" i="3" s="1"/>
  <c r="R695" i="3"/>
  <c r="Z695" i="3" s="1"/>
  <c r="R696" i="3"/>
  <c r="Z696" i="3" s="1"/>
  <c r="R697" i="3"/>
  <c r="Z697" i="3" s="1"/>
  <c r="R698" i="3"/>
  <c r="Z698" i="3" s="1"/>
  <c r="R699" i="3"/>
  <c r="Z699" i="3" s="1"/>
  <c r="R700" i="3"/>
  <c r="Z700" i="3" s="1"/>
  <c r="R701" i="3"/>
  <c r="Z701" i="3" s="1"/>
  <c r="R702" i="3"/>
  <c r="Z702" i="3" s="1"/>
  <c r="R703" i="3"/>
  <c r="Z703" i="3" s="1"/>
  <c r="R704" i="3"/>
  <c r="Z704" i="3" s="1"/>
  <c r="R705" i="3"/>
  <c r="Z705" i="3" s="1"/>
  <c r="R706" i="3"/>
  <c r="Z706" i="3" s="1"/>
  <c r="R707" i="3"/>
  <c r="Z707" i="3" s="1"/>
  <c r="R708" i="3"/>
  <c r="Z708" i="3" s="1"/>
  <c r="R709" i="3"/>
  <c r="Z709" i="3" s="1"/>
  <c r="R710" i="3"/>
  <c r="Z710" i="3" s="1"/>
  <c r="R711" i="3"/>
  <c r="Z711" i="3" s="1"/>
  <c r="R712" i="3"/>
  <c r="Z712" i="3" s="1"/>
  <c r="R713" i="3"/>
  <c r="Z713" i="3" s="1"/>
  <c r="R714" i="3"/>
  <c r="Z714" i="3" s="1"/>
  <c r="R715" i="3"/>
  <c r="Z715" i="3" s="1"/>
  <c r="R716" i="3"/>
  <c r="Z716" i="3" s="1"/>
  <c r="R717" i="3"/>
  <c r="Z717" i="3" s="1"/>
  <c r="R718" i="3"/>
  <c r="Z718" i="3" s="1"/>
  <c r="R719" i="3"/>
  <c r="Z719" i="3" s="1"/>
  <c r="R720" i="3"/>
  <c r="Z720" i="3" s="1"/>
  <c r="R721" i="3"/>
  <c r="Z721" i="3" s="1"/>
  <c r="R722" i="3"/>
  <c r="Z722" i="3" s="1"/>
  <c r="R723" i="3"/>
  <c r="Z723" i="3" s="1"/>
  <c r="R724" i="3"/>
  <c r="Z724" i="3" s="1"/>
  <c r="R725" i="3"/>
  <c r="Z725" i="3" s="1"/>
  <c r="R726" i="3"/>
  <c r="Z726" i="3" s="1"/>
  <c r="R727" i="3"/>
  <c r="Z727" i="3" s="1"/>
  <c r="R728" i="3"/>
  <c r="Z728" i="3" s="1"/>
  <c r="R729" i="3"/>
  <c r="Z729" i="3" s="1"/>
  <c r="R730" i="3"/>
  <c r="Z730" i="3" s="1"/>
  <c r="R731" i="3"/>
  <c r="Z731" i="3" s="1"/>
  <c r="R732" i="3"/>
  <c r="Z732" i="3" s="1"/>
  <c r="R733" i="3"/>
  <c r="Z733" i="3" s="1"/>
  <c r="R734" i="3"/>
  <c r="Z734" i="3" s="1"/>
  <c r="R735" i="3"/>
  <c r="Z735" i="3" s="1"/>
  <c r="R736" i="3"/>
  <c r="Z736" i="3" s="1"/>
  <c r="R737" i="3"/>
  <c r="Z737" i="3" s="1"/>
  <c r="R738" i="3"/>
  <c r="Z738" i="3" s="1"/>
  <c r="R739" i="3"/>
  <c r="Z739" i="3" s="1"/>
  <c r="R740" i="3"/>
  <c r="Z740" i="3" s="1"/>
  <c r="R741" i="3"/>
  <c r="Z741" i="3" s="1"/>
  <c r="R742" i="3"/>
  <c r="Z742" i="3" s="1"/>
  <c r="R743" i="3"/>
  <c r="Z743" i="3" s="1"/>
  <c r="R744" i="3"/>
  <c r="Z744" i="3" s="1"/>
  <c r="R745" i="3"/>
  <c r="Z745" i="3" s="1"/>
  <c r="R746" i="3"/>
  <c r="Z746" i="3" s="1"/>
  <c r="R747" i="3"/>
  <c r="Z747" i="3" s="1"/>
  <c r="R748" i="3"/>
  <c r="Z748" i="3" s="1"/>
  <c r="R749" i="3"/>
  <c r="Z749" i="3" s="1"/>
  <c r="R750" i="3"/>
  <c r="Z750" i="3" s="1"/>
  <c r="R751" i="3"/>
  <c r="Z751" i="3" s="1"/>
  <c r="R752" i="3"/>
  <c r="Z752" i="3" s="1"/>
  <c r="R753" i="3"/>
  <c r="Z753" i="3" s="1"/>
  <c r="R754" i="3"/>
  <c r="Z754" i="3" s="1"/>
  <c r="R755" i="3"/>
  <c r="Z755" i="3" s="1"/>
  <c r="R756" i="3"/>
  <c r="Z756" i="3" s="1"/>
  <c r="R757" i="3"/>
  <c r="Z757" i="3" s="1"/>
  <c r="R758" i="3"/>
  <c r="Z758" i="3" s="1"/>
  <c r="R759" i="3"/>
  <c r="Z759" i="3" s="1"/>
  <c r="R760" i="3"/>
  <c r="Z760" i="3" s="1"/>
  <c r="R761" i="3"/>
  <c r="Z761" i="3" s="1"/>
  <c r="R762" i="3"/>
  <c r="Z762" i="3" s="1"/>
  <c r="R763" i="3"/>
  <c r="Z763" i="3" s="1"/>
  <c r="R764" i="3"/>
  <c r="Z764" i="3" s="1"/>
  <c r="R765" i="3"/>
  <c r="Z765" i="3" s="1"/>
  <c r="R766" i="3"/>
  <c r="Z766" i="3" s="1"/>
  <c r="R767" i="3"/>
  <c r="Z767" i="3" s="1"/>
  <c r="R768" i="3"/>
  <c r="Z768" i="3" s="1"/>
  <c r="R769" i="3"/>
  <c r="Z769" i="3" s="1"/>
  <c r="R770" i="3"/>
  <c r="Z770" i="3" s="1"/>
  <c r="R771" i="3"/>
  <c r="Z771" i="3" s="1"/>
  <c r="R772" i="3"/>
  <c r="Z772" i="3" s="1"/>
  <c r="R773" i="3"/>
  <c r="Z773" i="3" s="1"/>
  <c r="R774" i="3"/>
  <c r="Z774" i="3" s="1"/>
  <c r="R775" i="3"/>
  <c r="Z775" i="3" s="1"/>
  <c r="R776" i="3"/>
  <c r="Z776" i="3" s="1"/>
  <c r="R777" i="3"/>
  <c r="Z777" i="3" s="1"/>
  <c r="R778" i="3"/>
  <c r="Z778" i="3" s="1"/>
  <c r="R779" i="3"/>
  <c r="Z779" i="3" s="1"/>
  <c r="R780" i="3"/>
  <c r="Z780" i="3" s="1"/>
  <c r="R781" i="3"/>
  <c r="Z781" i="3" s="1"/>
  <c r="R782" i="3"/>
  <c r="Z782" i="3" s="1"/>
  <c r="R783" i="3"/>
  <c r="Z783" i="3" s="1"/>
  <c r="R784" i="3"/>
  <c r="Z784" i="3" s="1"/>
  <c r="R785" i="3"/>
  <c r="Z785" i="3" s="1"/>
  <c r="R786" i="3"/>
  <c r="Z786" i="3" s="1"/>
  <c r="R787" i="3"/>
  <c r="Z787" i="3" s="1"/>
  <c r="R788" i="3"/>
  <c r="Z788" i="3" s="1"/>
  <c r="R789" i="3"/>
  <c r="Z789" i="3" s="1"/>
  <c r="R790" i="3"/>
  <c r="Z790" i="3" s="1"/>
  <c r="R791" i="3"/>
  <c r="Z791" i="3" s="1"/>
  <c r="R792" i="3"/>
  <c r="Z792" i="3" s="1"/>
  <c r="R793" i="3"/>
  <c r="Z793" i="3" s="1"/>
  <c r="R794" i="3"/>
  <c r="Z794" i="3" s="1"/>
  <c r="R795" i="3"/>
  <c r="Z795" i="3" s="1"/>
  <c r="R796" i="3"/>
  <c r="Z796" i="3" s="1"/>
  <c r="R797" i="3"/>
  <c r="Z797" i="3" s="1"/>
  <c r="R798" i="3"/>
  <c r="Z798" i="3" s="1"/>
  <c r="R799" i="3"/>
  <c r="Z799" i="3" s="1"/>
  <c r="R800" i="3"/>
  <c r="Z800" i="3" s="1"/>
  <c r="R801" i="3"/>
  <c r="Z801" i="3" s="1"/>
  <c r="R802" i="3"/>
  <c r="Z802" i="3" s="1"/>
  <c r="R803" i="3"/>
  <c r="Z803" i="3" s="1"/>
  <c r="R804" i="3"/>
  <c r="Z804" i="3" s="1"/>
  <c r="R805" i="3"/>
  <c r="Z805" i="3" s="1"/>
  <c r="R806" i="3"/>
  <c r="Z806" i="3" s="1"/>
  <c r="R807" i="3"/>
  <c r="Z807" i="3" s="1"/>
  <c r="R808" i="3"/>
  <c r="Z808" i="3" s="1"/>
  <c r="R809" i="3"/>
  <c r="Z809" i="3" s="1"/>
  <c r="R810" i="3"/>
  <c r="Z810" i="3" s="1"/>
  <c r="R811" i="3"/>
  <c r="Z811" i="3" s="1"/>
  <c r="R812" i="3"/>
  <c r="Z812" i="3" s="1"/>
  <c r="R813" i="3"/>
  <c r="Z813" i="3" s="1"/>
  <c r="R814" i="3"/>
  <c r="Z814" i="3" s="1"/>
  <c r="R815" i="3"/>
  <c r="Z815" i="3" s="1"/>
  <c r="R816" i="3"/>
  <c r="Z816" i="3" s="1"/>
  <c r="R817" i="3"/>
  <c r="Z817" i="3" s="1"/>
  <c r="R818" i="3"/>
  <c r="Z818" i="3" s="1"/>
  <c r="R819" i="3"/>
  <c r="Z819" i="3" s="1"/>
  <c r="R820" i="3"/>
  <c r="Z820" i="3" s="1"/>
  <c r="R821" i="3"/>
  <c r="Z821" i="3" s="1"/>
  <c r="R822" i="3"/>
  <c r="Z822" i="3" s="1"/>
  <c r="R823" i="3"/>
  <c r="Z823" i="3" s="1"/>
  <c r="R824" i="3"/>
  <c r="Z824" i="3" s="1"/>
  <c r="R825" i="3"/>
  <c r="Z825" i="3" s="1"/>
  <c r="R826" i="3"/>
  <c r="Z826" i="3" s="1"/>
  <c r="R827" i="3"/>
  <c r="Z827" i="3" s="1"/>
  <c r="R828" i="3"/>
  <c r="Z828" i="3" s="1"/>
  <c r="R829" i="3"/>
  <c r="Z829" i="3" s="1"/>
  <c r="R830" i="3"/>
  <c r="Z830" i="3" s="1"/>
  <c r="R831" i="3"/>
  <c r="Z831" i="3" s="1"/>
  <c r="R832" i="3"/>
  <c r="Z832" i="3" s="1"/>
  <c r="R833" i="3"/>
  <c r="Z833" i="3" s="1"/>
  <c r="R834" i="3"/>
  <c r="Z834" i="3" s="1"/>
  <c r="R835" i="3"/>
  <c r="Z835" i="3" s="1"/>
  <c r="R836" i="3"/>
  <c r="Z836" i="3" s="1"/>
  <c r="R837" i="3"/>
  <c r="Z837" i="3" s="1"/>
  <c r="R838" i="3"/>
  <c r="Z838" i="3" s="1"/>
  <c r="R839" i="3"/>
  <c r="Z839" i="3" s="1"/>
  <c r="R840" i="3"/>
  <c r="Z840" i="3" s="1"/>
  <c r="R841" i="3"/>
  <c r="Z841" i="3" s="1"/>
  <c r="R842" i="3"/>
  <c r="Z842" i="3" s="1"/>
  <c r="R843" i="3"/>
  <c r="Z843" i="3" s="1"/>
  <c r="R844" i="3"/>
  <c r="Z844" i="3" s="1"/>
  <c r="R845" i="3"/>
  <c r="Z845" i="3" s="1"/>
  <c r="R846" i="3"/>
  <c r="Z846" i="3" s="1"/>
  <c r="R847" i="3"/>
  <c r="Z847" i="3" s="1"/>
  <c r="R848" i="3"/>
  <c r="Z848" i="3" s="1"/>
  <c r="R849" i="3"/>
  <c r="Z849" i="3" s="1"/>
  <c r="R850" i="3"/>
  <c r="Z850" i="3" s="1"/>
  <c r="R851" i="3"/>
  <c r="Z851" i="3" s="1"/>
  <c r="R852" i="3"/>
  <c r="Z852" i="3" s="1"/>
  <c r="R853" i="3"/>
  <c r="Z853" i="3" s="1"/>
  <c r="R854" i="3"/>
  <c r="Z854" i="3" s="1"/>
  <c r="R855" i="3"/>
  <c r="Z855" i="3" s="1"/>
  <c r="R856" i="3"/>
  <c r="Z856" i="3" s="1"/>
  <c r="R857" i="3"/>
  <c r="Z857" i="3" s="1"/>
  <c r="R858" i="3"/>
  <c r="Z858" i="3" s="1"/>
  <c r="R859" i="3"/>
  <c r="Z859" i="3" s="1"/>
  <c r="R860" i="3"/>
  <c r="Z860" i="3" s="1"/>
  <c r="R861" i="3"/>
  <c r="Z861" i="3" s="1"/>
  <c r="R862" i="3"/>
  <c r="Z862" i="3" s="1"/>
  <c r="R863" i="3"/>
  <c r="Z863" i="3" s="1"/>
  <c r="R864" i="3"/>
  <c r="Z864" i="3" s="1"/>
  <c r="R865" i="3"/>
  <c r="Z865" i="3" s="1"/>
  <c r="R866" i="3"/>
  <c r="Z866" i="3" s="1"/>
  <c r="R867" i="3"/>
  <c r="Z867" i="3" s="1"/>
  <c r="R868" i="3"/>
  <c r="Z868" i="3" s="1"/>
  <c r="R869" i="3"/>
  <c r="Z869" i="3" s="1"/>
  <c r="R870" i="3"/>
  <c r="Z870" i="3" s="1"/>
  <c r="R871" i="3"/>
  <c r="Z871" i="3" s="1"/>
  <c r="R872" i="3"/>
  <c r="Z872" i="3" s="1"/>
  <c r="R873" i="3"/>
  <c r="Z873" i="3" s="1"/>
  <c r="R874" i="3"/>
  <c r="Z874" i="3" s="1"/>
  <c r="R875" i="3"/>
  <c r="Z875" i="3" s="1"/>
  <c r="R876" i="3"/>
  <c r="Z876" i="3" s="1"/>
  <c r="R877" i="3"/>
  <c r="Z877" i="3" s="1"/>
  <c r="R878" i="3"/>
  <c r="Z878" i="3" s="1"/>
  <c r="R879" i="3"/>
  <c r="Z879" i="3" s="1"/>
  <c r="R880" i="3"/>
  <c r="Z880" i="3" s="1"/>
  <c r="R881" i="3"/>
  <c r="Z881" i="3" s="1"/>
  <c r="R882" i="3"/>
  <c r="Z882" i="3" s="1"/>
  <c r="R883" i="3"/>
  <c r="Z883" i="3" s="1"/>
  <c r="R884" i="3"/>
  <c r="Z884" i="3" s="1"/>
  <c r="R885" i="3"/>
  <c r="Z885" i="3" s="1"/>
  <c r="R886" i="3"/>
  <c r="Z886" i="3" s="1"/>
  <c r="R887" i="3"/>
  <c r="Z887" i="3" s="1"/>
  <c r="R888" i="3"/>
  <c r="Z888" i="3" s="1"/>
  <c r="R889" i="3"/>
  <c r="Z889" i="3" s="1"/>
  <c r="R890" i="3"/>
  <c r="Z890" i="3" s="1"/>
  <c r="R891" i="3"/>
  <c r="Z891" i="3" s="1"/>
  <c r="R892" i="3"/>
  <c r="Z892" i="3" s="1"/>
  <c r="R893" i="3"/>
  <c r="Z893" i="3" s="1"/>
  <c r="R894" i="3"/>
  <c r="Z894" i="3" s="1"/>
  <c r="R895" i="3"/>
  <c r="Z895" i="3" s="1"/>
  <c r="R896" i="3"/>
  <c r="Z896" i="3" s="1"/>
  <c r="R897" i="3"/>
  <c r="Z897" i="3" s="1"/>
  <c r="R898" i="3"/>
  <c r="Z898" i="3" s="1"/>
  <c r="R899" i="3"/>
  <c r="Z899" i="3" s="1"/>
  <c r="R900" i="3"/>
  <c r="Z900" i="3" s="1"/>
  <c r="R901" i="3"/>
  <c r="Z901" i="3" s="1"/>
  <c r="R902" i="3"/>
  <c r="Z902" i="3" s="1"/>
  <c r="R903" i="3"/>
  <c r="Z903" i="3" s="1"/>
  <c r="R904" i="3"/>
  <c r="Z904" i="3" s="1"/>
  <c r="R905" i="3"/>
  <c r="Z905" i="3" s="1"/>
  <c r="R906" i="3"/>
  <c r="Z906" i="3" s="1"/>
  <c r="R907" i="3"/>
  <c r="Z907" i="3" s="1"/>
  <c r="R908" i="3"/>
  <c r="Z908" i="3" s="1"/>
  <c r="R909" i="3"/>
  <c r="Z909" i="3" s="1"/>
  <c r="R910" i="3"/>
  <c r="Z910" i="3" s="1"/>
  <c r="R911" i="3"/>
  <c r="Z911" i="3" s="1"/>
  <c r="R912" i="3"/>
  <c r="Z912" i="3" s="1"/>
  <c r="R913" i="3"/>
  <c r="Z913" i="3" s="1"/>
  <c r="R914" i="3"/>
  <c r="Z914" i="3" s="1"/>
  <c r="R915" i="3"/>
  <c r="Z915" i="3" s="1"/>
  <c r="R916" i="3"/>
  <c r="Z916" i="3" s="1"/>
  <c r="R917" i="3"/>
  <c r="Z917" i="3" s="1"/>
  <c r="R918" i="3"/>
  <c r="Z918" i="3" s="1"/>
  <c r="R919" i="3"/>
  <c r="Z919" i="3" s="1"/>
  <c r="R920" i="3"/>
  <c r="Z920" i="3" s="1"/>
  <c r="R921" i="3"/>
  <c r="Z921" i="3" s="1"/>
  <c r="R922" i="3"/>
  <c r="Z922" i="3" s="1"/>
  <c r="R923" i="3"/>
  <c r="Z923" i="3" s="1"/>
  <c r="R924" i="3"/>
  <c r="Z924" i="3" s="1"/>
  <c r="R925" i="3"/>
  <c r="Z925" i="3" s="1"/>
  <c r="R926" i="3"/>
  <c r="Z926" i="3" s="1"/>
  <c r="R927" i="3"/>
  <c r="Z927" i="3" s="1"/>
  <c r="R928" i="3"/>
  <c r="Z928" i="3" s="1"/>
  <c r="R929" i="3"/>
  <c r="Z929" i="3" s="1"/>
  <c r="R930" i="3"/>
  <c r="Z930" i="3" s="1"/>
  <c r="R931" i="3"/>
  <c r="Z931" i="3" s="1"/>
  <c r="R932" i="3"/>
  <c r="Z932" i="3" s="1"/>
  <c r="R933" i="3"/>
  <c r="Z933" i="3" s="1"/>
  <c r="R934" i="3"/>
  <c r="Z934" i="3" s="1"/>
  <c r="R935" i="3"/>
  <c r="Z935" i="3" s="1"/>
  <c r="R936" i="3"/>
  <c r="Z936" i="3" s="1"/>
  <c r="R937" i="3"/>
  <c r="Z937" i="3" s="1"/>
  <c r="R938" i="3"/>
  <c r="Z938" i="3" s="1"/>
  <c r="R939" i="3"/>
  <c r="Z939" i="3" s="1"/>
  <c r="R940" i="3"/>
  <c r="Z940" i="3" s="1"/>
  <c r="R941" i="3"/>
  <c r="Z941" i="3" s="1"/>
  <c r="R942" i="3"/>
  <c r="Z942" i="3" s="1"/>
  <c r="R943" i="3"/>
  <c r="Z943" i="3" s="1"/>
  <c r="R944" i="3"/>
  <c r="Z944" i="3" s="1"/>
  <c r="R945" i="3"/>
  <c r="Z945" i="3" s="1"/>
  <c r="R946" i="3"/>
  <c r="Z946" i="3" s="1"/>
  <c r="R947" i="3"/>
  <c r="Z947" i="3" s="1"/>
  <c r="R948" i="3"/>
  <c r="Z948" i="3" s="1"/>
  <c r="R949" i="3"/>
  <c r="Z949" i="3" s="1"/>
  <c r="R950" i="3"/>
  <c r="Z950" i="3" s="1"/>
  <c r="R951" i="3"/>
  <c r="Z951" i="3" s="1"/>
  <c r="R952" i="3"/>
  <c r="Z952" i="3" s="1"/>
  <c r="R953" i="3"/>
  <c r="Z953" i="3" s="1"/>
  <c r="R954" i="3"/>
  <c r="Z954" i="3" s="1"/>
  <c r="R955" i="3"/>
  <c r="Z955" i="3" s="1"/>
  <c r="R956" i="3"/>
  <c r="Z956" i="3" s="1"/>
  <c r="R957" i="3"/>
  <c r="Z957" i="3" s="1"/>
  <c r="R958" i="3"/>
  <c r="Z958" i="3" s="1"/>
  <c r="R959" i="3"/>
  <c r="Z959" i="3" s="1"/>
  <c r="R960" i="3"/>
  <c r="Z960" i="3" s="1"/>
  <c r="R961" i="3"/>
  <c r="Z961" i="3" s="1"/>
  <c r="R962" i="3"/>
  <c r="Z962" i="3" s="1"/>
  <c r="R963" i="3"/>
  <c r="Z963" i="3" s="1"/>
  <c r="R964" i="3"/>
  <c r="Z964" i="3" s="1"/>
  <c r="R965" i="3"/>
  <c r="Z965" i="3" s="1"/>
  <c r="R966" i="3"/>
  <c r="Z966" i="3" s="1"/>
  <c r="R967" i="3"/>
  <c r="Z967" i="3" s="1"/>
  <c r="R968" i="3"/>
  <c r="Z968" i="3" s="1"/>
  <c r="R969" i="3"/>
  <c r="Z969" i="3" s="1"/>
  <c r="R970" i="3"/>
  <c r="Z970" i="3" s="1"/>
  <c r="R971" i="3"/>
  <c r="Z971" i="3" s="1"/>
  <c r="R972" i="3"/>
  <c r="Z972" i="3" s="1"/>
  <c r="R973" i="3"/>
  <c r="Z973" i="3" s="1"/>
  <c r="R974" i="3"/>
  <c r="Z974" i="3" s="1"/>
  <c r="R975" i="3"/>
  <c r="Z975" i="3" s="1"/>
  <c r="R976" i="3"/>
  <c r="Z976" i="3" s="1"/>
  <c r="R977" i="3"/>
  <c r="Z977" i="3" s="1"/>
  <c r="R978" i="3"/>
  <c r="Z978" i="3" s="1"/>
  <c r="R979" i="3"/>
  <c r="Z979" i="3" s="1"/>
  <c r="R980" i="3"/>
  <c r="Z980" i="3" s="1"/>
  <c r="R981" i="3"/>
  <c r="Z981" i="3" s="1"/>
  <c r="R982" i="3"/>
  <c r="Z982" i="3" s="1"/>
  <c r="R983" i="3"/>
  <c r="Z983" i="3" s="1"/>
  <c r="R984" i="3"/>
  <c r="Z984" i="3" s="1"/>
  <c r="R985" i="3"/>
  <c r="Z985" i="3" s="1"/>
  <c r="R986" i="3"/>
  <c r="Z986" i="3" s="1"/>
  <c r="R987" i="3"/>
  <c r="Z987" i="3" s="1"/>
  <c r="R988" i="3"/>
  <c r="Z988" i="3" s="1"/>
  <c r="R989" i="3"/>
  <c r="Z989" i="3" s="1"/>
  <c r="R990" i="3"/>
  <c r="Z990" i="3" s="1"/>
  <c r="R991" i="3"/>
  <c r="Z991" i="3" s="1"/>
  <c r="R992" i="3"/>
  <c r="Z992" i="3" s="1"/>
  <c r="R993" i="3"/>
  <c r="Z993" i="3" s="1"/>
  <c r="R994" i="3"/>
  <c r="Z994" i="3" s="1"/>
  <c r="R995" i="3"/>
  <c r="Z995" i="3" s="1"/>
  <c r="R996" i="3"/>
  <c r="Z996" i="3" s="1"/>
  <c r="R997" i="3"/>
  <c r="Z997" i="3" s="1"/>
  <c r="R998" i="3"/>
  <c r="Z998" i="3" s="1"/>
  <c r="R999" i="3"/>
  <c r="Z999" i="3" s="1"/>
  <c r="R1000" i="3"/>
  <c r="Z1000" i="3" s="1"/>
  <c r="R1001" i="3"/>
  <c r="Z1001" i="3" s="1"/>
  <c r="N4" i="3"/>
  <c r="N2" i="3"/>
  <c r="N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E6" i="4" a="1"/>
  <c r="E6" i="4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AA533" i="3" l="1"/>
  <c r="AA789" i="3"/>
  <c r="AA661" i="3"/>
  <c r="AA24" i="3"/>
  <c r="AA152" i="3"/>
  <c r="AA216" i="3"/>
  <c r="AA383" i="3"/>
  <c r="AA468" i="3"/>
  <c r="AA532" i="3"/>
  <c r="AA596" i="3"/>
  <c r="AA628" i="3"/>
  <c r="AA639" i="3"/>
  <c r="AA671" i="3"/>
  <c r="AA692" i="3"/>
  <c r="AA724" i="3"/>
  <c r="AA756" i="3"/>
  <c r="AA799" i="3"/>
  <c r="AA820" i="3"/>
  <c r="AA851" i="3"/>
  <c r="AA867" i="3"/>
  <c r="AA883" i="3"/>
  <c r="AA899" i="3"/>
  <c r="AA907" i="3"/>
  <c r="AA923" i="3"/>
  <c r="AA939" i="3"/>
  <c r="AA955" i="3"/>
  <c r="AA971" i="3"/>
  <c r="AA979" i="3"/>
  <c r="AA995" i="3"/>
  <c r="AA112" i="3"/>
  <c r="AA88" i="3"/>
  <c r="AA340" i="3"/>
  <c r="AA404" i="3"/>
  <c r="AA447" i="3"/>
  <c r="AA511" i="3"/>
  <c r="AA575" i="3"/>
  <c r="AA615" i="3"/>
  <c r="AA660" i="3"/>
  <c r="AA703" i="3"/>
  <c r="AA735" i="3"/>
  <c r="AA767" i="3"/>
  <c r="AA788" i="3"/>
  <c r="AA831" i="3"/>
  <c r="AA859" i="3"/>
  <c r="AA875" i="3"/>
  <c r="AA891" i="3"/>
  <c r="AA915" i="3"/>
  <c r="AA931" i="3"/>
  <c r="AA947" i="3"/>
  <c r="AA963" i="3"/>
  <c r="AA987" i="3"/>
  <c r="AA998" i="3"/>
  <c r="AA994" i="3"/>
  <c r="AA990" i="3"/>
  <c r="AA986" i="3"/>
  <c r="AA982" i="3"/>
  <c r="AA978" i="3"/>
  <c r="AA974" i="3"/>
  <c r="AA970" i="3"/>
  <c r="AA966" i="3"/>
  <c r="AA962" i="3"/>
  <c r="AA958" i="3"/>
  <c r="AA954" i="3"/>
  <c r="AA950" i="3"/>
  <c r="AA946" i="3"/>
  <c r="AA942" i="3"/>
  <c r="AA938" i="3"/>
  <c r="AA934" i="3"/>
  <c r="AA930" i="3"/>
  <c r="AA926" i="3"/>
  <c r="AA922" i="3"/>
  <c r="AA918" i="3"/>
  <c r="AA914" i="3"/>
  <c r="AA910" i="3"/>
  <c r="AA906" i="3"/>
  <c r="AA902" i="3"/>
  <c r="AA898" i="3"/>
  <c r="AA894" i="3"/>
  <c r="AA890" i="3"/>
  <c r="AA886" i="3"/>
  <c r="AA882" i="3"/>
  <c r="AA878" i="3"/>
  <c r="AA874" i="3"/>
  <c r="AA870" i="3"/>
  <c r="AA866" i="3"/>
  <c r="AA862" i="3"/>
  <c r="AA858" i="3"/>
  <c r="AA854" i="3"/>
  <c r="AA850" i="3"/>
  <c r="AA846" i="3"/>
  <c r="AA842" i="3"/>
  <c r="AA838" i="3"/>
  <c r="AA834" i="3"/>
  <c r="AA830" i="3"/>
  <c r="AA826" i="3"/>
  <c r="AA822" i="3"/>
  <c r="AA818" i="3"/>
  <c r="AA814" i="3"/>
  <c r="AA810" i="3"/>
  <c r="AA806" i="3"/>
  <c r="AA802" i="3"/>
  <c r="AA798" i="3"/>
  <c r="AA794" i="3"/>
  <c r="AA790" i="3"/>
  <c r="AA786" i="3"/>
  <c r="AA782" i="3"/>
  <c r="AA778" i="3"/>
  <c r="AA774" i="3"/>
  <c r="AA770" i="3"/>
  <c r="AA766" i="3"/>
  <c r="AA762" i="3"/>
  <c r="AA758" i="3"/>
  <c r="AA754" i="3"/>
  <c r="AA750" i="3"/>
  <c r="AA746" i="3"/>
  <c r="AA742" i="3"/>
  <c r="AA738" i="3"/>
  <c r="AA734" i="3"/>
  <c r="AA730" i="3"/>
  <c r="AA726" i="3"/>
  <c r="AA722" i="3"/>
  <c r="AA718" i="3"/>
  <c r="AA714" i="3"/>
  <c r="AA710" i="3"/>
  <c r="AA706" i="3"/>
  <c r="AA702" i="3"/>
  <c r="AA698" i="3"/>
  <c r="AA694" i="3"/>
  <c r="AA690" i="3"/>
  <c r="AA686" i="3"/>
  <c r="AA682" i="3"/>
  <c r="AA678" i="3"/>
  <c r="AA674" i="3"/>
  <c r="AA670" i="3"/>
  <c r="AA666" i="3"/>
  <c r="AA662" i="3"/>
  <c r="AA658" i="3"/>
  <c r="AA654" i="3"/>
  <c r="AA650" i="3"/>
  <c r="AA646" i="3"/>
  <c r="AA642" i="3"/>
  <c r="AA638" i="3"/>
  <c r="AA634" i="3"/>
  <c r="AA630" i="3"/>
  <c r="AA626" i="3"/>
  <c r="AA622" i="3"/>
  <c r="AA618" i="3"/>
  <c r="AA614" i="3"/>
  <c r="AA610" i="3"/>
  <c r="AA606" i="3"/>
  <c r="AA602" i="3"/>
  <c r="AA598" i="3"/>
  <c r="AA594" i="3"/>
  <c r="AA590" i="3"/>
  <c r="AA586" i="3"/>
  <c r="AA582" i="3"/>
  <c r="AA578" i="3"/>
  <c r="AA574" i="3"/>
  <c r="AA570" i="3"/>
  <c r="AA566" i="3"/>
  <c r="AA562" i="3"/>
  <c r="AA558" i="3"/>
  <c r="AA554" i="3"/>
  <c r="AA550" i="3"/>
  <c r="AA546" i="3"/>
  <c r="AA542" i="3"/>
  <c r="AA538" i="3"/>
  <c r="AA534" i="3"/>
  <c r="AA530" i="3"/>
  <c r="AA526" i="3"/>
  <c r="AA522" i="3"/>
  <c r="AA518" i="3"/>
  <c r="AA514" i="3"/>
  <c r="AA510" i="3"/>
  <c r="AA506" i="3"/>
  <c r="AA502" i="3"/>
  <c r="AA498" i="3"/>
  <c r="AA494" i="3"/>
  <c r="AA490" i="3"/>
  <c r="AA486" i="3"/>
  <c r="AA482" i="3"/>
  <c r="AA478" i="3"/>
  <c r="AA474" i="3"/>
  <c r="AA470" i="3"/>
  <c r="AA466" i="3"/>
  <c r="AA462" i="3"/>
  <c r="AA458" i="3"/>
  <c r="AA454" i="3"/>
  <c r="AA450" i="3"/>
  <c r="AA446" i="3"/>
  <c r="AA442" i="3"/>
  <c r="AA438" i="3"/>
  <c r="AA434" i="3"/>
  <c r="AA430" i="3"/>
  <c r="AA426" i="3"/>
  <c r="AA422" i="3"/>
  <c r="AA418" i="3"/>
  <c r="AA414" i="3"/>
  <c r="AA410" i="3"/>
  <c r="AA406" i="3"/>
  <c r="AA402" i="3"/>
  <c r="AA398" i="3"/>
  <c r="AA394" i="3"/>
  <c r="AA390" i="3"/>
  <c r="AA386" i="3"/>
  <c r="AA382" i="3"/>
  <c r="AA378" i="3"/>
  <c r="AA374" i="3"/>
  <c r="AA370" i="3"/>
  <c r="AA366" i="3"/>
  <c r="AA362" i="3"/>
  <c r="AA358" i="3"/>
  <c r="AA354" i="3"/>
  <c r="AA350" i="3"/>
  <c r="AA346" i="3"/>
  <c r="AA342" i="3"/>
  <c r="AA338" i="3"/>
  <c r="AA334" i="3"/>
  <c r="AA330" i="3"/>
  <c r="AA326" i="3"/>
  <c r="AA322" i="3"/>
  <c r="AA318" i="3"/>
  <c r="AA314" i="3"/>
  <c r="AA310" i="3"/>
  <c r="AA306" i="3"/>
  <c r="AA302" i="3"/>
  <c r="AA298" i="3"/>
  <c r="AA294" i="3"/>
  <c r="AA290" i="3"/>
  <c r="AA286" i="3"/>
  <c r="AA282" i="3"/>
  <c r="AA278" i="3"/>
  <c r="AA274" i="3"/>
  <c r="AA270" i="3"/>
  <c r="AA266" i="3"/>
  <c r="AA262" i="3"/>
  <c r="AA258" i="3"/>
  <c r="AA254" i="3"/>
  <c r="AA250" i="3"/>
  <c r="AA246" i="3"/>
  <c r="AA242" i="3"/>
  <c r="AA238" i="3"/>
  <c r="AA234" i="3"/>
  <c r="AA230" i="3"/>
  <c r="AA226" i="3"/>
  <c r="AA222" i="3"/>
  <c r="AA218" i="3"/>
  <c r="AA214" i="3"/>
  <c r="AA210" i="3"/>
  <c r="AA206" i="3"/>
  <c r="AA202" i="3"/>
  <c r="AA198" i="3"/>
  <c r="AA194" i="3"/>
  <c r="AA190" i="3"/>
  <c r="AA186" i="3"/>
  <c r="AA182" i="3"/>
  <c r="AA178" i="3"/>
  <c r="AA174" i="3"/>
  <c r="AA170" i="3"/>
  <c r="AA166" i="3"/>
  <c r="AA162" i="3"/>
  <c r="AA158" i="3"/>
  <c r="AA154" i="3"/>
  <c r="AA150" i="3"/>
  <c r="AA146" i="3"/>
  <c r="AA142" i="3"/>
  <c r="AA138" i="3"/>
  <c r="AA134" i="3"/>
  <c r="AA130" i="3"/>
  <c r="AA126" i="3"/>
  <c r="AA122" i="3"/>
  <c r="AA118" i="3"/>
  <c r="AA114" i="3"/>
  <c r="AA110" i="3"/>
  <c r="AA106" i="3"/>
  <c r="AA102" i="3"/>
  <c r="AA98" i="3"/>
  <c r="AA94" i="3"/>
  <c r="AA90" i="3"/>
  <c r="AA86" i="3"/>
  <c r="AA82" i="3"/>
  <c r="AA78" i="3"/>
  <c r="AA74" i="3"/>
  <c r="AA70" i="3"/>
  <c r="AA66" i="3"/>
  <c r="AA62" i="3"/>
  <c r="AA58" i="3"/>
  <c r="AA54" i="3"/>
  <c r="AA50" i="3"/>
  <c r="AA46" i="3"/>
  <c r="AA42" i="3"/>
  <c r="AA38" i="3"/>
  <c r="AA34" i="3"/>
  <c r="AA30" i="3"/>
  <c r="AA26" i="3"/>
  <c r="AA22" i="3"/>
  <c r="AA18" i="3"/>
  <c r="AA14" i="3"/>
  <c r="AA10" i="3"/>
  <c r="AA6" i="3"/>
  <c r="AA2" i="3"/>
  <c r="AA225" i="3"/>
  <c r="AA972" i="3"/>
  <c r="AA940" i="3"/>
  <c r="AA908" i="3"/>
  <c r="AA876" i="3"/>
  <c r="AA843" i="3"/>
  <c r="AA800" i="3"/>
  <c r="AA757" i="3"/>
  <c r="AA715" i="3"/>
  <c r="AA672" i="3"/>
  <c r="AA629" i="3"/>
  <c r="AA555" i="3"/>
  <c r="AA469" i="3"/>
  <c r="AA384" i="3"/>
  <c r="AA261" i="3"/>
  <c r="AA89" i="3"/>
  <c r="AA1000" i="3"/>
  <c r="AA992" i="3"/>
  <c r="AA984" i="3"/>
  <c r="AA976" i="3"/>
  <c r="AA968" i="3"/>
  <c r="AA960" i="3"/>
  <c r="AA952" i="3"/>
  <c r="AA944" i="3"/>
  <c r="AA936" i="3"/>
  <c r="AA928" i="3"/>
  <c r="AA920" i="3"/>
  <c r="AA912" i="3"/>
  <c r="AA904" i="3"/>
  <c r="AA896" i="3"/>
  <c r="AA888" i="3"/>
  <c r="AA880" i="3"/>
  <c r="AA872" i="3"/>
  <c r="AA864" i="3"/>
  <c r="AA856" i="3"/>
  <c r="AA848" i="3"/>
  <c r="AA836" i="3"/>
  <c r="AA816" i="3"/>
  <c r="AA804" i="3"/>
  <c r="AA784" i="3"/>
  <c r="AA772" i="3"/>
  <c r="AA752" i="3"/>
  <c r="AA740" i="3"/>
  <c r="AA720" i="3"/>
  <c r="AA708" i="3"/>
  <c r="AA688" i="3"/>
  <c r="AA676" i="3"/>
  <c r="AA656" i="3"/>
  <c r="AA644" i="3"/>
  <c r="AA624" i="3"/>
  <c r="AA608" i="3"/>
  <c r="AA564" i="3"/>
  <c r="AA544" i="3"/>
  <c r="AA500" i="3"/>
  <c r="AA480" i="3"/>
  <c r="AA436" i="3"/>
  <c r="AA416" i="3"/>
  <c r="AA372" i="3"/>
  <c r="AA352" i="3"/>
  <c r="AA280" i="3"/>
  <c r="AA240" i="3"/>
  <c r="AA801" i="3"/>
  <c r="AA988" i="3"/>
  <c r="AA956" i="3"/>
  <c r="AA924" i="3"/>
  <c r="AA892" i="3"/>
  <c r="AA860" i="3"/>
  <c r="AA821" i="3"/>
  <c r="AA779" i="3"/>
  <c r="AA736" i="3"/>
  <c r="AA693" i="3"/>
  <c r="AA651" i="3"/>
  <c r="AA597" i="3"/>
  <c r="AA512" i="3"/>
  <c r="AA427" i="3"/>
  <c r="AA341" i="3"/>
  <c r="AA176" i="3"/>
  <c r="AA999" i="3"/>
  <c r="AA991" i="3"/>
  <c r="AA983" i="3"/>
  <c r="AA975" i="3"/>
  <c r="AA967" i="3"/>
  <c r="AA959" i="3"/>
  <c r="AA951" i="3"/>
  <c r="AA943" i="3"/>
  <c r="AA935" i="3"/>
  <c r="AA927" i="3"/>
  <c r="AA919" i="3"/>
  <c r="AA911" i="3"/>
  <c r="AA903" i="3"/>
  <c r="AA895" i="3"/>
  <c r="AA887" i="3"/>
  <c r="AA879" i="3"/>
  <c r="AA871" i="3"/>
  <c r="AA863" i="3"/>
  <c r="AA855" i="3"/>
  <c r="AA847" i="3"/>
  <c r="AA827" i="3"/>
  <c r="AA815" i="3"/>
  <c r="AA795" i="3"/>
  <c r="AA783" i="3"/>
  <c r="AA763" i="3"/>
  <c r="AA751" i="3"/>
  <c r="AA731" i="3"/>
  <c r="AA719" i="3"/>
  <c r="AA699" i="3"/>
  <c r="AA687" i="3"/>
  <c r="AA667" i="3"/>
  <c r="AA655" i="3"/>
  <c r="AA635" i="3"/>
  <c r="AA623" i="3"/>
  <c r="AA607" i="3"/>
  <c r="AA587" i="3"/>
  <c r="AA543" i="3"/>
  <c r="AA523" i="3"/>
  <c r="AA479" i="3"/>
  <c r="AA459" i="3"/>
  <c r="AA415" i="3"/>
  <c r="AA395" i="3"/>
  <c r="AA351" i="3"/>
  <c r="AA545" i="3"/>
  <c r="AA980" i="3"/>
  <c r="AA948" i="3"/>
  <c r="AA916" i="3"/>
  <c r="AA884" i="3"/>
  <c r="AA852" i="3"/>
  <c r="AA811" i="3"/>
  <c r="AA768" i="3"/>
  <c r="AA725" i="3"/>
  <c r="AA683" i="3"/>
  <c r="AA640" i="3"/>
  <c r="AA576" i="3"/>
  <c r="AA491" i="3"/>
  <c r="AA405" i="3"/>
  <c r="AA304" i="3"/>
  <c r="AA133" i="3"/>
  <c r="AA1001" i="3"/>
  <c r="AA997" i="3"/>
  <c r="AA993" i="3"/>
  <c r="AA989" i="3"/>
  <c r="AA985" i="3"/>
  <c r="AA981" i="3"/>
  <c r="AA977" i="3"/>
  <c r="AA973" i="3"/>
  <c r="AA969" i="3"/>
  <c r="AA965" i="3"/>
  <c r="AA961" i="3"/>
  <c r="AA957" i="3"/>
  <c r="AA953" i="3"/>
  <c r="AA949" i="3"/>
  <c r="AA945" i="3"/>
  <c r="AA941" i="3"/>
  <c r="AA937" i="3"/>
  <c r="AA933" i="3"/>
  <c r="AA929" i="3"/>
  <c r="AA925" i="3"/>
  <c r="AA921" i="3"/>
  <c r="AA917" i="3"/>
  <c r="AA913" i="3"/>
  <c r="AA909" i="3"/>
  <c r="AA905" i="3"/>
  <c r="AA901" i="3"/>
  <c r="AA897" i="3"/>
  <c r="AA893" i="3"/>
  <c r="AA889" i="3"/>
  <c r="AA885" i="3"/>
  <c r="AA881" i="3"/>
  <c r="AA877" i="3"/>
  <c r="AA873" i="3"/>
  <c r="AA869" i="3"/>
  <c r="AA865" i="3"/>
  <c r="AA861" i="3"/>
  <c r="AA857" i="3"/>
  <c r="AA853" i="3"/>
  <c r="AA849" i="3"/>
  <c r="AA845" i="3"/>
  <c r="AA841" i="3"/>
  <c r="AA837" i="3"/>
  <c r="AA833" i="3"/>
  <c r="AA829" i="3"/>
  <c r="AA825" i="3"/>
  <c r="AA817" i="3"/>
  <c r="AA813" i="3"/>
  <c r="AA809" i="3"/>
  <c r="AA805" i="3"/>
  <c r="AA797" i="3"/>
  <c r="AA793" i="3"/>
  <c r="AA785" i="3"/>
  <c r="AA781" i="3"/>
  <c r="AA777" i="3"/>
  <c r="AA773" i="3"/>
  <c r="AA769" i="3"/>
  <c r="AA761" i="3"/>
  <c r="AA745" i="3"/>
  <c r="AA741" i="3"/>
  <c r="AA729" i="3"/>
  <c r="AA713" i="3"/>
  <c r="AA709" i="3"/>
  <c r="AA697" i="3"/>
  <c r="AA681" i="3"/>
  <c r="AA677" i="3"/>
  <c r="AA673" i="3"/>
  <c r="AA665" i="3"/>
  <c r="AA649" i="3"/>
  <c r="AA645" i="3"/>
  <c r="AA633" i="3"/>
  <c r="AA585" i="3"/>
  <c r="AA565" i="3"/>
  <c r="AA553" i="3"/>
  <c r="AA521" i="3"/>
  <c r="AA501" i="3"/>
  <c r="AA489" i="3"/>
  <c r="AA457" i="3"/>
  <c r="AA437" i="3"/>
  <c r="AA425" i="3"/>
  <c r="AA417" i="3"/>
  <c r="AA393" i="3"/>
  <c r="AA373" i="3"/>
  <c r="AA361" i="3"/>
  <c r="AA325" i="3"/>
  <c r="AA321" i="3"/>
  <c r="AA301" i="3"/>
  <c r="AA281" i="3"/>
  <c r="AA257" i="3"/>
  <c r="AA237" i="3"/>
  <c r="AA197" i="3"/>
  <c r="AA193" i="3"/>
  <c r="AA173" i="3"/>
  <c r="AA153" i="3"/>
  <c r="AA129" i="3"/>
  <c r="AA109" i="3"/>
  <c r="AA69" i="3"/>
  <c r="AA65" i="3"/>
  <c r="AA45" i="3"/>
  <c r="AA25" i="3"/>
  <c r="AA996" i="3"/>
  <c r="AA964" i="3"/>
  <c r="AA932" i="3"/>
  <c r="AA900" i="3"/>
  <c r="AA868" i="3"/>
  <c r="AA832" i="3"/>
  <c r="AA747" i="3"/>
  <c r="AA704" i="3"/>
  <c r="AA617" i="3"/>
  <c r="AA448" i="3"/>
  <c r="AA363" i="3"/>
  <c r="AA217" i="3"/>
  <c r="AA48" i="3"/>
  <c r="AA765" i="3"/>
  <c r="AA753" i="3"/>
  <c r="AA749" i="3"/>
  <c r="AA737" i="3"/>
  <c r="AA733" i="3"/>
  <c r="AA721" i="3"/>
  <c r="AA717" i="3"/>
  <c r="AA705" i="3"/>
  <c r="AA701" i="3"/>
  <c r="AA689" i="3"/>
  <c r="AA685" i="3"/>
  <c r="AA669" i="3"/>
  <c r="AA657" i="3"/>
  <c r="AA653" i="3"/>
  <c r="AA641" i="3"/>
  <c r="AA637" i="3"/>
  <c r="AA625" i="3"/>
  <c r="AA621" i="3"/>
  <c r="AA613" i="3"/>
  <c r="AA609" i="3"/>
  <c r="AA605" i="3"/>
  <c r="AA601" i="3"/>
  <c r="AA593" i="3"/>
  <c r="AA589" i="3"/>
  <c r="AA581" i="3"/>
  <c r="AA577" i="3"/>
  <c r="AA573" i="3"/>
  <c r="AA569" i="3"/>
  <c r="AA561" i="3"/>
  <c r="AA557" i="3"/>
  <c r="AA549" i="3"/>
  <c r="AA541" i="3"/>
  <c r="AA537" i="3"/>
  <c r="AA529" i="3"/>
  <c r="AA525" i="3"/>
  <c r="AA517" i="3"/>
  <c r="AA513" i="3"/>
  <c r="AA509" i="3"/>
  <c r="AA505" i="3"/>
  <c r="AA497" i="3"/>
  <c r="AA493" i="3"/>
  <c r="AA485" i="3"/>
  <c r="AA481" i="3"/>
  <c r="AA477" i="3"/>
  <c r="AA473" i="3"/>
  <c r="AA465" i="3"/>
  <c r="AA461" i="3"/>
  <c r="AA453" i="3"/>
  <c r="AA449" i="3"/>
  <c r="AA445" i="3"/>
  <c r="AA441" i="3"/>
  <c r="AA433" i="3"/>
  <c r="AA429" i="3"/>
  <c r="AA421" i="3"/>
  <c r="AA413" i="3"/>
  <c r="AA409" i="3"/>
  <c r="AA401" i="3"/>
  <c r="AA397" i="3"/>
  <c r="AA389" i="3"/>
  <c r="AA385" i="3"/>
  <c r="AA381" i="3"/>
  <c r="AA377" i="3"/>
  <c r="AA369" i="3"/>
  <c r="AA365" i="3"/>
  <c r="AA357" i="3"/>
  <c r="AA353" i="3"/>
  <c r="AA349" i="3"/>
  <c r="AA345" i="3"/>
  <c r="AA337" i="3"/>
  <c r="AA333" i="3"/>
  <c r="AA329" i="3"/>
  <c r="AA317" i="3"/>
  <c r="AA313" i="3"/>
  <c r="AA309" i="3"/>
  <c r="AA305" i="3"/>
  <c r="AA297" i="3"/>
  <c r="AA293" i="3"/>
  <c r="AA289" i="3"/>
  <c r="AA285" i="3"/>
  <c r="AA277" i="3"/>
  <c r="AA273" i="3"/>
  <c r="AA269" i="3"/>
  <c r="AA265" i="3"/>
  <c r="AA253" i="3"/>
  <c r="AA249" i="3"/>
  <c r="AA245" i="3"/>
  <c r="AA241" i="3"/>
  <c r="AA233" i="3"/>
  <c r="AA229" i="3"/>
  <c r="AA221" i="3"/>
  <c r="AA213" i="3"/>
  <c r="AA209" i="3"/>
  <c r="AA205" i="3"/>
  <c r="AA201" i="3"/>
  <c r="AA189" i="3"/>
  <c r="AA185" i="3"/>
  <c r="AA181" i="3"/>
  <c r="AA177" i="3"/>
  <c r="AA169" i="3"/>
  <c r="AA165" i="3"/>
  <c r="AA161" i="3"/>
  <c r="AA157" i="3"/>
  <c r="AA149" i="3"/>
  <c r="AA145" i="3"/>
  <c r="AA141" i="3"/>
  <c r="AA137" i="3"/>
  <c r="AA125" i="3"/>
  <c r="AA121" i="3"/>
  <c r="AA117" i="3"/>
  <c r="AA113" i="3"/>
  <c r="AA105" i="3"/>
  <c r="AA101" i="3"/>
  <c r="AA97" i="3"/>
  <c r="AA93" i="3"/>
  <c r="AA85" i="3"/>
  <c r="AA81" i="3"/>
  <c r="AA77" i="3"/>
  <c r="AA73" i="3"/>
  <c r="AA61" i="3"/>
  <c r="AA57" i="3"/>
  <c r="AA53" i="3"/>
  <c r="AA49" i="3"/>
  <c r="AA41" i="3"/>
  <c r="AA37" i="3"/>
  <c r="AA33" i="3"/>
  <c r="AA29" i="3"/>
  <c r="AA21" i="3"/>
  <c r="AA17" i="3"/>
  <c r="AA13" i="3"/>
  <c r="AA9" i="3"/>
  <c r="AA5" i="3"/>
  <c r="AA844" i="3"/>
  <c r="AA840" i="3"/>
  <c r="AA828" i="3"/>
  <c r="AA824" i="3"/>
  <c r="AA812" i="3"/>
  <c r="AA808" i="3"/>
  <c r="AA796" i="3"/>
  <c r="AA792" i="3"/>
  <c r="AA780" i="3"/>
  <c r="AA776" i="3"/>
  <c r="AA764" i="3"/>
  <c r="AA760" i="3"/>
  <c r="AA748" i="3"/>
  <c r="AA744" i="3"/>
  <c r="AA732" i="3"/>
  <c r="AA728" i="3"/>
  <c r="AA716" i="3"/>
  <c r="AA712" i="3"/>
  <c r="AA700" i="3"/>
  <c r="AA696" i="3"/>
  <c r="AA684" i="3"/>
  <c r="AA680" i="3"/>
  <c r="AA668" i="3"/>
  <c r="AA664" i="3"/>
  <c r="AA652" i="3"/>
  <c r="AA648" i="3"/>
  <c r="AA636" i="3"/>
  <c r="AA632" i="3"/>
  <c r="AA620" i="3"/>
  <c r="AA616" i="3"/>
  <c r="AA612" i="3"/>
  <c r="AA604" i="3"/>
  <c r="AA600" i="3"/>
  <c r="AA592" i="3"/>
  <c r="AA588" i="3"/>
  <c r="AA584" i="3"/>
  <c r="AA580" i="3"/>
  <c r="AA572" i="3"/>
  <c r="AA568" i="3"/>
  <c r="AA560" i="3"/>
  <c r="AA556" i="3"/>
  <c r="AA552" i="3"/>
  <c r="AA548" i="3"/>
  <c r="AA540" i="3"/>
  <c r="AA536" i="3"/>
  <c r="AA528" i="3"/>
  <c r="AA524" i="3"/>
  <c r="AA520" i="3"/>
  <c r="AA516" i="3"/>
  <c r="AA508" i="3"/>
  <c r="AA504" i="3"/>
  <c r="AA496" i="3"/>
  <c r="AA492" i="3"/>
  <c r="AA488" i="3"/>
  <c r="AA484" i="3"/>
  <c r="AA476" i="3"/>
  <c r="AA472" i="3"/>
  <c r="AA464" i="3"/>
  <c r="AA460" i="3"/>
  <c r="AA456" i="3"/>
  <c r="AA452" i="3"/>
  <c r="AA444" i="3"/>
  <c r="AA440" i="3"/>
  <c r="AA432" i="3"/>
  <c r="AA428" i="3"/>
  <c r="AA424" i="3"/>
  <c r="AA420" i="3"/>
  <c r="AA412" i="3"/>
  <c r="AA408" i="3"/>
  <c r="AA400" i="3"/>
  <c r="AA396" i="3"/>
  <c r="AA392" i="3"/>
  <c r="AA388" i="3"/>
  <c r="AA380" i="3"/>
  <c r="AA376" i="3"/>
  <c r="AA368" i="3"/>
  <c r="AA364" i="3"/>
  <c r="AA360" i="3"/>
  <c r="AA356" i="3"/>
  <c r="AA348" i="3"/>
  <c r="AA344" i="3"/>
  <c r="AA336" i="3"/>
  <c r="AA332" i="3"/>
  <c r="AA328" i="3"/>
  <c r="AA324" i="3"/>
  <c r="AA320" i="3"/>
  <c r="AA316" i="3"/>
  <c r="AA312" i="3"/>
  <c r="AA308" i="3"/>
  <c r="AA300" i="3"/>
  <c r="AA296" i="3"/>
  <c r="AA292" i="3"/>
  <c r="AA288" i="3"/>
  <c r="AA284" i="3"/>
  <c r="AA276" i="3"/>
  <c r="AA272" i="3"/>
  <c r="AA268" i="3"/>
  <c r="AA264" i="3"/>
  <c r="AA260" i="3"/>
  <c r="AA256" i="3"/>
  <c r="AA252" i="3"/>
  <c r="AA248" i="3"/>
  <c r="AA244" i="3"/>
  <c r="AA236" i="3"/>
  <c r="AA232" i="3"/>
  <c r="AA228" i="3"/>
  <c r="AA224" i="3"/>
  <c r="AA220" i="3"/>
  <c r="AA208" i="3"/>
  <c r="AA184" i="3"/>
  <c r="AA144" i="3"/>
  <c r="AA120" i="3"/>
  <c r="AA80" i="3"/>
  <c r="AA56" i="3"/>
  <c r="AA16" i="3"/>
  <c r="AA839" i="3"/>
  <c r="AA835" i="3"/>
  <c r="AA823" i="3"/>
  <c r="AA819" i="3"/>
  <c r="AA807" i="3"/>
  <c r="AA803" i="3"/>
  <c r="AA791" i="3"/>
  <c r="AA787" i="3"/>
  <c r="AA775" i="3"/>
  <c r="AA771" i="3"/>
  <c r="AA759" i="3"/>
  <c r="AA755" i="3"/>
  <c r="AA743" i="3"/>
  <c r="AA739" i="3"/>
  <c r="AA727" i="3"/>
  <c r="AA723" i="3"/>
  <c r="AA711" i="3"/>
  <c r="AA707" i="3"/>
  <c r="AA695" i="3"/>
  <c r="AA691" i="3"/>
  <c r="AA679" i="3"/>
  <c r="AA675" i="3"/>
  <c r="AA663" i="3"/>
  <c r="AA659" i="3"/>
  <c r="AA647" i="3"/>
  <c r="AA643" i="3"/>
  <c r="AA631" i="3"/>
  <c r="AA627" i="3"/>
  <c r="AA619" i="3"/>
  <c r="AA611" i="3"/>
  <c r="AA603" i="3"/>
  <c r="AA599" i="3"/>
  <c r="AA595" i="3"/>
  <c r="AA591" i="3"/>
  <c r="AA583" i="3"/>
  <c r="AA579" i="3"/>
  <c r="AA571" i="3"/>
  <c r="AA567" i="3"/>
  <c r="AA563" i="3"/>
  <c r="AA559" i="3"/>
  <c r="AA551" i="3"/>
  <c r="AA547" i="3"/>
  <c r="AA539" i="3"/>
  <c r="AA535" i="3"/>
  <c r="AA531" i="3"/>
  <c r="AA527" i="3"/>
  <c r="AA519" i="3"/>
  <c r="AA515" i="3"/>
  <c r="AA507" i="3"/>
  <c r="AA503" i="3"/>
  <c r="AA499" i="3"/>
  <c r="AA495" i="3"/>
  <c r="AA487" i="3"/>
  <c r="AA483" i="3"/>
  <c r="AA475" i="3"/>
  <c r="AA471" i="3"/>
  <c r="AA467" i="3"/>
  <c r="AA463" i="3"/>
  <c r="AA455" i="3"/>
  <c r="AA451" i="3"/>
  <c r="AA443" i="3"/>
  <c r="AA439" i="3"/>
  <c r="AA435" i="3"/>
  <c r="AA431" i="3"/>
  <c r="AA423" i="3"/>
  <c r="AA419" i="3"/>
  <c r="AA411" i="3"/>
  <c r="AA407" i="3"/>
  <c r="AA403" i="3"/>
  <c r="AA399" i="3"/>
  <c r="AA391" i="3"/>
  <c r="AA387" i="3"/>
  <c r="AA379" i="3"/>
  <c r="AA375" i="3"/>
  <c r="AA371" i="3"/>
  <c r="AA367" i="3"/>
  <c r="AA359" i="3"/>
  <c r="AA355" i="3"/>
  <c r="AA347" i="3"/>
  <c r="AA343" i="3"/>
  <c r="AA339" i="3"/>
  <c r="AA335" i="3"/>
  <c r="AA331" i="3"/>
  <c r="AA327" i="3"/>
  <c r="AA323" i="3"/>
  <c r="AA319" i="3"/>
  <c r="AA315" i="3"/>
  <c r="AA311" i="3"/>
  <c r="AA307" i="3"/>
  <c r="AA303" i="3"/>
  <c r="AA299" i="3"/>
  <c r="AA295" i="3"/>
  <c r="AA291" i="3"/>
  <c r="AA287" i="3"/>
  <c r="AA283" i="3"/>
  <c r="AA279" i="3"/>
  <c r="AA275" i="3"/>
  <c r="AA271" i="3"/>
  <c r="AA267" i="3"/>
  <c r="AA263" i="3"/>
  <c r="AA259" i="3"/>
  <c r="AA255" i="3"/>
  <c r="AA251" i="3"/>
  <c r="AA247" i="3"/>
  <c r="AA243" i="3"/>
  <c r="AA239" i="3"/>
  <c r="AA235" i="3"/>
  <c r="AA231" i="3"/>
  <c r="AA227" i="3"/>
  <c r="AA223" i="3"/>
  <c r="AA212" i="3"/>
  <c r="AA204" i="3"/>
  <c r="AA200" i="3"/>
  <c r="AA196" i="3"/>
  <c r="AA192" i="3"/>
  <c r="AA188" i="3"/>
  <c r="AA180" i="3"/>
  <c r="AA172" i="3"/>
  <c r="AA168" i="3"/>
  <c r="AA164" i="3"/>
  <c r="AA160" i="3"/>
  <c r="AA156" i="3"/>
  <c r="AA148" i="3"/>
  <c r="AA140" i="3"/>
  <c r="AA136" i="3"/>
  <c r="AA132" i="3"/>
  <c r="AA128" i="3"/>
  <c r="AA124" i="3"/>
  <c r="AA116" i="3"/>
  <c r="AA108" i="3"/>
  <c r="AA104" i="3"/>
  <c r="AA100" i="3"/>
  <c r="AA96" i="3"/>
  <c r="AA92" i="3"/>
  <c r="AA84" i="3"/>
  <c r="AA76" i="3"/>
  <c r="AA72" i="3"/>
  <c r="AA68" i="3"/>
  <c r="AA64" i="3"/>
  <c r="AA60" i="3"/>
  <c r="AA52" i="3"/>
  <c r="AA44" i="3"/>
  <c r="AA40" i="3"/>
  <c r="AA36" i="3"/>
  <c r="AA32" i="3"/>
  <c r="AA28" i="3"/>
  <c r="AA20" i="3"/>
  <c r="AA12" i="3"/>
  <c r="AA8" i="3"/>
  <c r="AA4" i="3"/>
  <c r="AA219" i="3"/>
  <c r="AA215" i="3"/>
  <c r="AA211" i="3"/>
  <c r="AA207" i="3"/>
  <c r="AA203" i="3"/>
  <c r="AA199" i="3"/>
  <c r="AA195" i="3"/>
  <c r="AA191" i="3"/>
  <c r="AA187" i="3"/>
  <c r="AA183" i="3"/>
  <c r="AA179" i="3"/>
  <c r="AA175" i="3"/>
  <c r="AA171" i="3"/>
  <c r="AA167" i="3"/>
  <c r="AA163" i="3"/>
  <c r="AA159" i="3"/>
  <c r="AA155" i="3"/>
  <c r="AA151" i="3"/>
  <c r="AA147" i="3"/>
  <c r="AA143" i="3"/>
  <c r="AA139" i="3"/>
  <c r="AA135" i="3"/>
  <c r="AA131" i="3"/>
  <c r="AA127" i="3"/>
  <c r="AA123" i="3"/>
  <c r="AA119" i="3"/>
  <c r="AA115" i="3"/>
  <c r="AA111" i="3"/>
  <c r="AA107" i="3"/>
  <c r="AA103" i="3"/>
  <c r="AA99" i="3"/>
  <c r="AA95" i="3"/>
  <c r="AA91" i="3"/>
  <c r="AA87" i="3"/>
  <c r="AA83" i="3"/>
  <c r="AA79" i="3"/>
  <c r="AA75" i="3"/>
  <c r="AA71" i="3"/>
  <c r="AA67" i="3"/>
  <c r="AA63" i="3"/>
  <c r="AA59" i="3"/>
  <c r="AA55" i="3"/>
  <c r="AA51" i="3"/>
  <c r="AA47" i="3"/>
  <c r="AA43" i="3"/>
  <c r="AA39" i="3"/>
  <c r="AA35" i="3"/>
  <c r="AA31" i="3"/>
  <c r="AA27" i="3"/>
  <c r="AA23" i="3"/>
  <c r="AA19" i="3"/>
  <c r="AA15" i="3"/>
  <c r="AA11" i="3"/>
  <c r="AA7" i="3"/>
  <c r="AA3" i="3"/>
  <c r="G360" i="3"/>
  <c r="V2" i="3"/>
  <c r="V6" i="3"/>
  <c r="V10" i="3"/>
  <c r="V14" i="3"/>
  <c r="V18" i="3"/>
  <c r="V22" i="3"/>
  <c r="V26" i="3"/>
  <c r="V30" i="3"/>
  <c r="V34" i="3"/>
  <c r="V38" i="3"/>
  <c r="V42" i="3"/>
  <c r="V46" i="3"/>
  <c r="V50" i="3"/>
  <c r="V54" i="3"/>
  <c r="V58" i="3"/>
  <c r="V62" i="3"/>
  <c r="V66" i="3"/>
  <c r="V70" i="3"/>
  <c r="V74" i="3"/>
  <c r="V78" i="3"/>
  <c r="V82" i="3"/>
  <c r="V86" i="3"/>
  <c r="V90" i="3"/>
  <c r="V94" i="3"/>
  <c r="V98" i="3"/>
  <c r="V102" i="3"/>
  <c r="V106" i="3"/>
  <c r="V110" i="3"/>
  <c r="V114" i="3"/>
  <c r="V118" i="3"/>
  <c r="V122" i="3"/>
  <c r="V126" i="3"/>
  <c r="V130" i="3"/>
  <c r="V134" i="3"/>
  <c r="V138" i="3"/>
  <c r="V142" i="3"/>
  <c r="V146" i="3"/>
  <c r="V150" i="3"/>
  <c r="V154" i="3"/>
  <c r="V158" i="3"/>
  <c r="V162" i="3"/>
  <c r="V166" i="3"/>
  <c r="V170" i="3"/>
  <c r="V174" i="3"/>
  <c r="V178" i="3"/>
  <c r="V182" i="3"/>
  <c r="V186" i="3"/>
  <c r="V190" i="3"/>
  <c r="V194" i="3"/>
  <c r="V198" i="3"/>
  <c r="V202" i="3"/>
  <c r="V206" i="3"/>
  <c r="V210" i="3"/>
  <c r="V214" i="3"/>
  <c r="V218" i="3"/>
  <c r="V222" i="3"/>
  <c r="V226" i="3"/>
  <c r="V230" i="3"/>
  <c r="V234" i="3"/>
  <c r="V238" i="3"/>
  <c r="V242" i="3"/>
  <c r="V246" i="3"/>
  <c r="V250" i="3"/>
  <c r="V254" i="3"/>
  <c r="V258" i="3"/>
  <c r="V262" i="3"/>
  <c r="V266" i="3"/>
  <c r="V270" i="3"/>
  <c r="V274" i="3"/>
  <c r="V278" i="3"/>
  <c r="V282" i="3"/>
  <c r="V286" i="3"/>
  <c r="V290" i="3"/>
  <c r="V294" i="3"/>
  <c r="V298" i="3"/>
  <c r="V302" i="3"/>
  <c r="V306" i="3"/>
  <c r="V310" i="3"/>
  <c r="V314" i="3"/>
  <c r="V318" i="3"/>
  <c r="V322" i="3"/>
  <c r="V326" i="3"/>
  <c r="V330" i="3"/>
  <c r="V334" i="3"/>
  <c r="V338" i="3"/>
  <c r="V3" i="3"/>
  <c r="V8" i="3"/>
  <c r="V13" i="3"/>
  <c r="V19" i="3"/>
  <c r="V24" i="3"/>
  <c r="V29" i="3"/>
  <c r="V35" i="3"/>
  <c r="V40" i="3"/>
  <c r="V45" i="3"/>
  <c r="V51" i="3"/>
  <c r="V56" i="3"/>
  <c r="V61" i="3"/>
  <c r="V67" i="3"/>
  <c r="V72" i="3"/>
  <c r="V77" i="3"/>
  <c r="V83" i="3"/>
  <c r="V88" i="3"/>
  <c r="V93" i="3"/>
  <c r="V99" i="3"/>
  <c r="V104" i="3"/>
  <c r="V109" i="3"/>
  <c r="V115" i="3"/>
  <c r="V120" i="3"/>
  <c r="V125" i="3"/>
  <c r="V131" i="3"/>
  <c r="V136" i="3"/>
  <c r="V141" i="3"/>
  <c r="V147" i="3"/>
  <c r="V152" i="3"/>
  <c r="V157" i="3"/>
  <c r="V163" i="3"/>
  <c r="V168" i="3"/>
  <c r="V173" i="3"/>
  <c r="V179" i="3"/>
  <c r="V184" i="3"/>
  <c r="V189" i="3"/>
  <c r="V195" i="3"/>
  <c r="V200" i="3"/>
  <c r="V205" i="3"/>
  <c r="V211" i="3"/>
  <c r="V216" i="3"/>
  <c r="V221" i="3"/>
  <c r="V227" i="3"/>
  <c r="V232" i="3"/>
  <c r="V237" i="3"/>
  <c r="V243" i="3"/>
  <c r="V248" i="3"/>
  <c r="V253" i="3"/>
  <c r="V259" i="3"/>
  <c r="V264" i="3"/>
  <c r="V269" i="3"/>
  <c r="V275" i="3"/>
  <c r="V280" i="3"/>
  <c r="V285" i="3"/>
  <c r="V291" i="3"/>
  <c r="V296" i="3"/>
  <c r="V301" i="3"/>
  <c r="V307" i="3"/>
  <c r="V312" i="3"/>
  <c r="V317" i="3"/>
  <c r="V323" i="3"/>
  <c r="V328" i="3"/>
  <c r="V333" i="3"/>
  <c r="V339" i="3"/>
  <c r="V343" i="3"/>
  <c r="V347" i="3"/>
  <c r="V351" i="3"/>
  <c r="V355" i="3"/>
  <c r="V359" i="3"/>
  <c r="V363" i="3"/>
  <c r="V367" i="3"/>
  <c r="V371" i="3"/>
  <c r="V375" i="3"/>
  <c r="V379" i="3"/>
  <c r="V383" i="3"/>
  <c r="V387" i="3"/>
  <c r="V391" i="3"/>
  <c r="V395" i="3"/>
  <c r="V399" i="3"/>
  <c r="V403" i="3"/>
  <c r="V407" i="3"/>
  <c r="V411" i="3"/>
  <c r="V415" i="3"/>
  <c r="V419" i="3"/>
  <c r="V423" i="3"/>
  <c r="V427" i="3"/>
  <c r="V431" i="3"/>
  <c r="V435" i="3"/>
  <c r="V439" i="3"/>
  <c r="V443" i="3"/>
  <c r="V447" i="3"/>
  <c r="V451" i="3"/>
  <c r="V455" i="3"/>
  <c r="V459" i="3"/>
  <c r="V463" i="3"/>
  <c r="V467" i="3"/>
  <c r="V471" i="3"/>
  <c r="V475" i="3"/>
  <c r="V479" i="3"/>
  <c r="V483" i="3"/>
  <c r="V487" i="3"/>
  <c r="V491" i="3"/>
  <c r="V495" i="3"/>
  <c r="V499" i="3"/>
  <c r="V503" i="3"/>
  <c r="V507" i="3"/>
  <c r="V511" i="3"/>
  <c r="V515" i="3"/>
  <c r="V519" i="3"/>
  <c r="V523" i="3"/>
  <c r="V527" i="3"/>
  <c r="V531" i="3"/>
  <c r="V535" i="3"/>
  <c r="V539" i="3"/>
  <c r="V543" i="3"/>
  <c r="V547" i="3"/>
  <c r="V551" i="3"/>
  <c r="V555" i="3"/>
  <c r="V559" i="3"/>
  <c r="V563" i="3"/>
  <c r="V567" i="3"/>
  <c r="V571" i="3"/>
  <c r="V575" i="3"/>
  <c r="V579" i="3"/>
  <c r="V583" i="3"/>
  <c r="V587" i="3"/>
  <c r="V591" i="3"/>
  <c r="V595" i="3"/>
  <c r="V599" i="3"/>
  <c r="V603" i="3"/>
  <c r="V607" i="3"/>
  <c r="V611" i="3"/>
  <c r="V615" i="3"/>
  <c r="V619" i="3"/>
  <c r="V623" i="3"/>
  <c r="V627" i="3"/>
  <c r="V631" i="3"/>
  <c r="V635" i="3"/>
  <c r="V639" i="3"/>
  <c r="V643" i="3"/>
  <c r="V647" i="3"/>
  <c r="V651" i="3"/>
  <c r="V655" i="3"/>
  <c r="V659" i="3"/>
  <c r="V663" i="3"/>
  <c r="V667" i="3"/>
  <c r="V671" i="3"/>
  <c r="V675" i="3"/>
  <c r="V679" i="3"/>
  <c r="V683" i="3"/>
  <c r="V687" i="3"/>
  <c r="V691" i="3"/>
  <c r="V695" i="3"/>
  <c r="V699" i="3"/>
  <c r="V703" i="3"/>
  <c r="V707" i="3"/>
  <c r="V711" i="3"/>
  <c r="V715" i="3"/>
  <c r="V719" i="3"/>
  <c r="V723" i="3"/>
  <c r="V727" i="3"/>
  <c r="V731" i="3"/>
  <c r="V735" i="3"/>
  <c r="V739" i="3"/>
  <c r="V743" i="3"/>
  <c r="V747" i="3"/>
  <c r="V751" i="3"/>
  <c r="V755" i="3"/>
  <c r="V759" i="3"/>
  <c r="V763" i="3"/>
  <c r="V4" i="3"/>
  <c r="V11" i="3"/>
  <c r="V17" i="3"/>
  <c r="V25" i="3"/>
  <c r="V32" i="3"/>
  <c r="V39" i="3"/>
  <c r="V47" i="3"/>
  <c r="V53" i="3"/>
  <c r="V60" i="3"/>
  <c r="V68" i="3"/>
  <c r="V75" i="3"/>
  <c r="V81" i="3"/>
  <c r="V89" i="3"/>
  <c r="V96" i="3"/>
  <c r="V103" i="3"/>
  <c r="V111" i="3"/>
  <c r="V117" i="3"/>
  <c r="V124" i="3"/>
  <c r="V132" i="3"/>
  <c r="V139" i="3"/>
  <c r="V145" i="3"/>
  <c r="V153" i="3"/>
  <c r="V160" i="3"/>
  <c r="V167" i="3"/>
  <c r="V175" i="3"/>
  <c r="V181" i="3"/>
  <c r="V188" i="3"/>
  <c r="V196" i="3"/>
  <c r="V203" i="3"/>
  <c r="V209" i="3"/>
  <c r="V217" i="3"/>
  <c r="V224" i="3"/>
  <c r="V231" i="3"/>
  <c r="V239" i="3"/>
  <c r="V245" i="3"/>
  <c r="V252" i="3"/>
  <c r="V260" i="3"/>
  <c r="V267" i="3"/>
  <c r="V273" i="3"/>
  <c r="V281" i="3"/>
  <c r="V288" i="3"/>
  <c r="V295" i="3"/>
  <c r="V303" i="3"/>
  <c r="V309" i="3"/>
  <c r="V316" i="3"/>
  <c r="V324" i="3"/>
  <c r="V331" i="3"/>
  <c r="V337" i="3"/>
  <c r="V344" i="3"/>
  <c r="V349" i="3"/>
  <c r="V354" i="3"/>
  <c r="V360" i="3"/>
  <c r="V365" i="3"/>
  <c r="V370" i="3"/>
  <c r="V376" i="3"/>
  <c r="V381" i="3"/>
  <c r="V386" i="3"/>
  <c r="V392" i="3"/>
  <c r="V397" i="3"/>
  <c r="V402" i="3"/>
  <c r="V408" i="3"/>
  <c r="V413" i="3"/>
  <c r="V418" i="3"/>
  <c r="V424" i="3"/>
  <c r="V429" i="3"/>
  <c r="V434" i="3"/>
  <c r="V440" i="3"/>
  <c r="V445" i="3"/>
  <c r="V450" i="3"/>
  <c r="V456" i="3"/>
  <c r="V461" i="3"/>
  <c r="V466" i="3"/>
  <c r="V472" i="3"/>
  <c r="V477" i="3"/>
  <c r="V482" i="3"/>
  <c r="V488" i="3"/>
  <c r="V493" i="3"/>
  <c r="V498" i="3"/>
  <c r="V504" i="3"/>
  <c r="V509" i="3"/>
  <c r="V514" i="3"/>
  <c r="V520" i="3"/>
  <c r="V525" i="3"/>
  <c r="V530" i="3"/>
  <c r="V536" i="3"/>
  <c r="V541" i="3"/>
  <c r="V546" i="3"/>
  <c r="V552" i="3"/>
  <c r="V557" i="3"/>
  <c r="V562" i="3"/>
  <c r="V568" i="3"/>
  <c r="V573" i="3"/>
  <c r="V578" i="3"/>
  <c r="V584" i="3"/>
  <c r="V589" i="3"/>
  <c r="V594" i="3"/>
  <c r="V600" i="3"/>
  <c r="V605" i="3"/>
  <c r="V610" i="3"/>
  <c r="V616" i="3"/>
  <c r="V621" i="3"/>
  <c r="V626" i="3"/>
  <c r="V5" i="3"/>
  <c r="V12" i="3"/>
  <c r="V20" i="3"/>
  <c r="V27" i="3"/>
  <c r="V33" i="3"/>
  <c r="V41" i="3"/>
  <c r="V48" i="3"/>
  <c r="V55" i="3"/>
  <c r="V63" i="3"/>
  <c r="V69" i="3"/>
  <c r="V76" i="3"/>
  <c r="V84" i="3"/>
  <c r="V91" i="3"/>
  <c r="V97" i="3"/>
  <c r="V105" i="3"/>
  <c r="V112" i="3"/>
  <c r="V119" i="3"/>
  <c r="V127" i="3"/>
  <c r="V133" i="3"/>
  <c r="V140" i="3"/>
  <c r="V148" i="3"/>
  <c r="V155" i="3"/>
  <c r="V161" i="3"/>
  <c r="V169" i="3"/>
  <c r="V176" i="3"/>
  <c r="V183" i="3"/>
  <c r="V191" i="3"/>
  <c r="V197" i="3"/>
  <c r="V204" i="3"/>
  <c r="V212" i="3"/>
  <c r="V219" i="3"/>
  <c r="V225" i="3"/>
  <c r="V233" i="3"/>
  <c r="V240" i="3"/>
  <c r="V247" i="3"/>
  <c r="V255" i="3"/>
  <c r="V261" i="3"/>
  <c r="V268" i="3"/>
  <c r="V276" i="3"/>
  <c r="V283" i="3"/>
  <c r="V289" i="3"/>
  <c r="V297" i="3"/>
  <c r="V304" i="3"/>
  <c r="V311" i="3"/>
  <c r="V319" i="3"/>
  <c r="V325" i="3"/>
  <c r="V332" i="3"/>
  <c r="V340" i="3"/>
  <c r="V345" i="3"/>
  <c r="V350" i="3"/>
  <c r="V356" i="3"/>
  <c r="V361" i="3"/>
  <c r="V366" i="3"/>
  <c r="V372" i="3"/>
  <c r="V377" i="3"/>
  <c r="V382" i="3"/>
  <c r="V388" i="3"/>
  <c r="V393" i="3"/>
  <c r="V398" i="3"/>
  <c r="V404" i="3"/>
  <c r="V409" i="3"/>
  <c r="V414" i="3"/>
  <c r="V420" i="3"/>
  <c r="V425" i="3"/>
  <c r="V430" i="3"/>
  <c r="V436" i="3"/>
  <c r="V441" i="3"/>
  <c r="V446" i="3"/>
  <c r="V452" i="3"/>
  <c r="V457" i="3"/>
  <c r="V462" i="3"/>
  <c r="V468" i="3"/>
  <c r="V473" i="3"/>
  <c r="V478" i="3"/>
  <c r="V484" i="3"/>
  <c r="V489" i="3"/>
  <c r="V494" i="3"/>
  <c r="V500" i="3"/>
  <c r="V505" i="3"/>
  <c r="V510" i="3"/>
  <c r="V516" i="3"/>
  <c r="V521" i="3"/>
  <c r="V526" i="3"/>
  <c r="V532" i="3"/>
  <c r="V537" i="3"/>
  <c r="V7" i="3"/>
  <c r="V21" i="3"/>
  <c r="V36" i="3"/>
  <c r="V49" i="3"/>
  <c r="V64" i="3"/>
  <c r="V79" i="3"/>
  <c r="V92" i="3"/>
  <c r="V107" i="3"/>
  <c r="V121" i="3"/>
  <c r="V135" i="3"/>
  <c r="V149" i="3"/>
  <c r="V164" i="3"/>
  <c r="V177" i="3"/>
  <c r="V192" i="3"/>
  <c r="V207" i="3"/>
  <c r="V220" i="3"/>
  <c r="V235" i="3"/>
  <c r="V249" i="3"/>
  <c r="V263" i="3"/>
  <c r="V277" i="3"/>
  <c r="V292" i="3"/>
  <c r="V305" i="3"/>
  <c r="V320" i="3"/>
  <c r="V335" i="3"/>
  <c r="V346" i="3"/>
  <c r="V357" i="3"/>
  <c r="V368" i="3"/>
  <c r="V378" i="3"/>
  <c r="V389" i="3"/>
  <c r="V400" i="3"/>
  <c r="V410" i="3"/>
  <c r="V421" i="3"/>
  <c r="V432" i="3"/>
  <c r="V442" i="3"/>
  <c r="V453" i="3"/>
  <c r="V464" i="3"/>
  <c r="V474" i="3"/>
  <c r="V485" i="3"/>
  <c r="V496" i="3"/>
  <c r="V506" i="3"/>
  <c r="V517" i="3"/>
  <c r="V528" i="3"/>
  <c r="V538" i="3"/>
  <c r="V545" i="3"/>
  <c r="V553" i="3"/>
  <c r="V560" i="3"/>
  <c r="V566" i="3"/>
  <c r="V574" i="3"/>
  <c r="V581" i="3"/>
  <c r="V588" i="3"/>
  <c r="V596" i="3"/>
  <c r="V602" i="3"/>
  <c r="V609" i="3"/>
  <c r="V617" i="3"/>
  <c r="V624" i="3"/>
  <c r="V630" i="3"/>
  <c r="V636" i="3"/>
  <c r="V641" i="3"/>
  <c r="V646" i="3"/>
  <c r="V652" i="3"/>
  <c r="V657" i="3"/>
  <c r="V662" i="3"/>
  <c r="V668" i="3"/>
  <c r="V673" i="3"/>
  <c r="V678" i="3"/>
  <c r="V684" i="3"/>
  <c r="V689" i="3"/>
  <c r="V694" i="3"/>
  <c r="V700" i="3"/>
  <c r="V705" i="3"/>
  <c r="V710" i="3"/>
  <c r="V716" i="3"/>
  <c r="V721" i="3"/>
  <c r="V726" i="3"/>
  <c r="V732" i="3"/>
  <c r="V737" i="3"/>
  <c r="V742" i="3"/>
  <c r="V748" i="3"/>
  <c r="V753" i="3"/>
  <c r="V758" i="3"/>
  <c r="V764" i="3"/>
  <c r="V768" i="3"/>
  <c r="V772" i="3"/>
  <c r="V776" i="3"/>
  <c r="V780" i="3"/>
  <c r="V784" i="3"/>
  <c r="V788" i="3"/>
  <c r="V792" i="3"/>
  <c r="V796" i="3"/>
  <c r="V800" i="3"/>
  <c r="V804" i="3"/>
  <c r="V808" i="3"/>
  <c r="V812" i="3"/>
  <c r="V816" i="3"/>
  <c r="V820" i="3"/>
  <c r="V824" i="3"/>
  <c r="V828" i="3"/>
  <c r="V832" i="3"/>
  <c r="V836" i="3"/>
  <c r="V840" i="3"/>
  <c r="V844" i="3"/>
  <c r="V848" i="3"/>
  <c r="V852" i="3"/>
  <c r="V856" i="3"/>
  <c r="V860" i="3"/>
  <c r="V864" i="3"/>
  <c r="V868" i="3"/>
  <c r="V872" i="3"/>
  <c r="V876" i="3"/>
  <c r="V880" i="3"/>
  <c r="V884" i="3"/>
  <c r="V888" i="3"/>
  <c r="V892" i="3"/>
  <c r="V896" i="3"/>
  <c r="V900" i="3"/>
  <c r="V904" i="3"/>
  <c r="V908" i="3"/>
  <c r="V912" i="3"/>
  <c r="V916" i="3"/>
  <c r="V920" i="3"/>
  <c r="V924" i="3"/>
  <c r="V928" i="3"/>
  <c r="V932" i="3"/>
  <c r="V936" i="3"/>
  <c r="V940" i="3"/>
  <c r="V944" i="3"/>
  <c r="V948" i="3"/>
  <c r="V952" i="3"/>
  <c r="V956" i="3"/>
  <c r="V960" i="3"/>
  <c r="V964" i="3"/>
  <c r="V968" i="3"/>
  <c r="V972" i="3"/>
  <c r="V976" i="3"/>
  <c r="V980" i="3"/>
  <c r="V984" i="3"/>
  <c r="V988" i="3"/>
  <c r="V992" i="3"/>
  <c r="V996" i="3"/>
  <c r="V1000" i="3"/>
  <c r="V15" i="3"/>
  <c r="V57" i="3"/>
  <c r="V85" i="3"/>
  <c r="V128" i="3"/>
  <c r="V156" i="3"/>
  <c r="V185" i="3"/>
  <c r="V213" i="3"/>
  <c r="V241" i="3"/>
  <c r="V271" i="3"/>
  <c r="V299" i="3"/>
  <c r="V327" i="3"/>
  <c r="V352" i="3"/>
  <c r="V373" i="3"/>
  <c r="V405" i="3"/>
  <c r="V426" i="3"/>
  <c r="V448" i="3"/>
  <c r="V469" i="3"/>
  <c r="V490" i="3"/>
  <c r="V512" i="3"/>
  <c r="V533" i="3"/>
  <c r="V556" i="3"/>
  <c r="V570" i="3"/>
  <c r="V585" i="3"/>
  <c r="V598" i="3"/>
  <c r="V613" i="3"/>
  <c r="V628" i="3"/>
  <c r="V633" i="3"/>
  <c r="V638" i="3"/>
  <c r="V649" i="3"/>
  <c r="V9" i="3"/>
  <c r="V23" i="3"/>
  <c r="V37" i="3"/>
  <c r="V52" i="3"/>
  <c r="V65" i="3"/>
  <c r="V80" i="3"/>
  <c r="V95" i="3"/>
  <c r="V108" i="3"/>
  <c r="V123" i="3"/>
  <c r="V137" i="3"/>
  <c r="V151" i="3"/>
  <c r="V165" i="3"/>
  <c r="V180" i="3"/>
  <c r="V193" i="3"/>
  <c r="V208" i="3"/>
  <c r="V223" i="3"/>
  <c r="V236" i="3"/>
  <c r="V251" i="3"/>
  <c r="V265" i="3"/>
  <c r="V279" i="3"/>
  <c r="V293" i="3"/>
  <c r="V308" i="3"/>
  <c r="V321" i="3"/>
  <c r="V336" i="3"/>
  <c r="V348" i="3"/>
  <c r="V358" i="3"/>
  <c r="V369" i="3"/>
  <c r="V380" i="3"/>
  <c r="V390" i="3"/>
  <c r="V401" i="3"/>
  <c r="V412" i="3"/>
  <c r="V422" i="3"/>
  <c r="V433" i="3"/>
  <c r="V444" i="3"/>
  <c r="V454" i="3"/>
  <c r="V465" i="3"/>
  <c r="V476" i="3"/>
  <c r="V486" i="3"/>
  <c r="V497" i="3"/>
  <c r="V508" i="3"/>
  <c r="V518" i="3"/>
  <c r="V529" i="3"/>
  <c r="V540" i="3"/>
  <c r="V548" i="3"/>
  <c r="V554" i="3"/>
  <c r="V561" i="3"/>
  <c r="V569" i="3"/>
  <c r="V576" i="3"/>
  <c r="V582" i="3"/>
  <c r="V590" i="3"/>
  <c r="V597" i="3"/>
  <c r="V604" i="3"/>
  <c r="V612" i="3"/>
  <c r="V618" i="3"/>
  <c r="V625" i="3"/>
  <c r="V632" i="3"/>
  <c r="V637" i="3"/>
  <c r="V642" i="3"/>
  <c r="V648" i="3"/>
  <c r="V653" i="3"/>
  <c r="V658" i="3"/>
  <c r="V664" i="3"/>
  <c r="V669" i="3"/>
  <c r="V674" i="3"/>
  <c r="V680" i="3"/>
  <c r="V685" i="3"/>
  <c r="V690" i="3"/>
  <c r="V696" i="3"/>
  <c r="V701" i="3"/>
  <c r="V706" i="3"/>
  <c r="V712" i="3"/>
  <c r="V717" i="3"/>
  <c r="V722" i="3"/>
  <c r="V728" i="3"/>
  <c r="V733" i="3"/>
  <c r="V738" i="3"/>
  <c r="V744" i="3"/>
  <c r="V749" i="3"/>
  <c r="V754" i="3"/>
  <c r="V760" i="3"/>
  <c r="V765" i="3"/>
  <c r="V769" i="3"/>
  <c r="V773" i="3"/>
  <c r="V777" i="3"/>
  <c r="V781" i="3"/>
  <c r="V785" i="3"/>
  <c r="V789" i="3"/>
  <c r="V793" i="3"/>
  <c r="V797" i="3"/>
  <c r="V801" i="3"/>
  <c r="V805" i="3"/>
  <c r="V809" i="3"/>
  <c r="V813" i="3"/>
  <c r="V817" i="3"/>
  <c r="V821" i="3"/>
  <c r="V825" i="3"/>
  <c r="V829" i="3"/>
  <c r="V833" i="3"/>
  <c r="V837" i="3"/>
  <c r="V841" i="3"/>
  <c r="V845" i="3"/>
  <c r="V849" i="3"/>
  <c r="V853" i="3"/>
  <c r="V857" i="3"/>
  <c r="V861" i="3"/>
  <c r="V865" i="3"/>
  <c r="V869" i="3"/>
  <c r="V873" i="3"/>
  <c r="V877" i="3"/>
  <c r="V881" i="3"/>
  <c r="V885" i="3"/>
  <c r="V889" i="3"/>
  <c r="V893" i="3"/>
  <c r="V897" i="3"/>
  <c r="V901" i="3"/>
  <c r="V905" i="3"/>
  <c r="V909" i="3"/>
  <c r="V913" i="3"/>
  <c r="V917" i="3"/>
  <c r="V921" i="3"/>
  <c r="V925" i="3"/>
  <c r="V929" i="3"/>
  <c r="V933" i="3"/>
  <c r="V937" i="3"/>
  <c r="V941" i="3"/>
  <c r="V945" i="3"/>
  <c r="V949" i="3"/>
  <c r="V953" i="3"/>
  <c r="V957" i="3"/>
  <c r="V961" i="3"/>
  <c r="V965" i="3"/>
  <c r="V969" i="3"/>
  <c r="V973" i="3"/>
  <c r="V977" i="3"/>
  <c r="V981" i="3"/>
  <c r="V985" i="3"/>
  <c r="V989" i="3"/>
  <c r="V993" i="3"/>
  <c r="V997" i="3"/>
  <c r="V1001" i="3"/>
  <c r="V28" i="3"/>
  <c r="V43" i="3"/>
  <c r="V71" i="3"/>
  <c r="V100" i="3"/>
  <c r="V113" i="3"/>
  <c r="V143" i="3"/>
  <c r="V171" i="3"/>
  <c r="V199" i="3"/>
  <c r="V228" i="3"/>
  <c r="V256" i="3"/>
  <c r="V284" i="3"/>
  <c r="V313" i="3"/>
  <c r="V341" i="3"/>
  <c r="V362" i="3"/>
  <c r="V384" i="3"/>
  <c r="V394" i="3"/>
  <c r="V416" i="3"/>
  <c r="V437" i="3"/>
  <c r="V458" i="3"/>
  <c r="V480" i="3"/>
  <c r="V501" i="3"/>
  <c r="V522" i="3"/>
  <c r="V542" i="3"/>
  <c r="V549" i="3"/>
  <c r="V564" i="3"/>
  <c r="V577" i="3"/>
  <c r="V592" i="3"/>
  <c r="V606" i="3"/>
  <c r="V620" i="3"/>
  <c r="V644" i="3"/>
  <c r="V16" i="3"/>
  <c r="V73" i="3"/>
  <c r="V129" i="3"/>
  <c r="V187" i="3"/>
  <c r="V244" i="3"/>
  <c r="V300" i="3"/>
  <c r="V353" i="3"/>
  <c r="V396" i="3"/>
  <c r="V438" i="3"/>
  <c r="V481" i="3"/>
  <c r="V524" i="3"/>
  <c r="V558" i="3"/>
  <c r="V586" i="3"/>
  <c r="V614" i="3"/>
  <c r="V640" i="3"/>
  <c r="V656" i="3"/>
  <c r="V666" i="3"/>
  <c r="V677" i="3"/>
  <c r="V688" i="3"/>
  <c r="V698" i="3"/>
  <c r="V709" i="3"/>
  <c r="V720" i="3"/>
  <c r="V730" i="3"/>
  <c r="V741" i="3"/>
  <c r="V752" i="3"/>
  <c r="V762" i="3"/>
  <c r="V771" i="3"/>
  <c r="V779" i="3"/>
  <c r="V787" i="3"/>
  <c r="V795" i="3"/>
  <c r="V803" i="3"/>
  <c r="V811" i="3"/>
  <c r="V819" i="3"/>
  <c r="V827" i="3"/>
  <c r="V835" i="3"/>
  <c r="V843" i="3"/>
  <c r="V851" i="3"/>
  <c r="V859" i="3"/>
  <c r="V867" i="3"/>
  <c r="V875" i="3"/>
  <c r="V883" i="3"/>
  <c r="V891" i="3"/>
  <c r="V899" i="3"/>
  <c r="V907" i="3"/>
  <c r="V915" i="3"/>
  <c r="V923" i="3"/>
  <c r="V931" i="3"/>
  <c r="V939" i="3"/>
  <c r="V947" i="3"/>
  <c r="V955" i="3"/>
  <c r="V963" i="3"/>
  <c r="V971" i="3"/>
  <c r="V979" i="3"/>
  <c r="V987" i="3"/>
  <c r="V995" i="3"/>
  <c r="V31" i="3"/>
  <c r="V87" i="3"/>
  <c r="V144" i="3"/>
  <c r="V201" i="3"/>
  <c r="V257" i="3"/>
  <c r="V315" i="3"/>
  <c r="V364" i="3"/>
  <c r="V406" i="3"/>
  <c r="V449" i="3"/>
  <c r="V492" i="3"/>
  <c r="V534" i="3"/>
  <c r="V565" i="3"/>
  <c r="V593" i="3"/>
  <c r="V622" i="3"/>
  <c r="V645" i="3"/>
  <c r="V660" i="3"/>
  <c r="V670" i="3"/>
  <c r="V681" i="3"/>
  <c r="V692" i="3"/>
  <c r="V702" i="3"/>
  <c r="V713" i="3"/>
  <c r="V724" i="3"/>
  <c r="V734" i="3"/>
  <c r="V745" i="3"/>
  <c r="V756" i="3"/>
  <c r="V766" i="3"/>
  <c r="V774" i="3"/>
  <c r="V782" i="3"/>
  <c r="V790" i="3"/>
  <c r="V798" i="3"/>
  <c r="V806" i="3"/>
  <c r="V814" i="3"/>
  <c r="V822" i="3"/>
  <c r="V830" i="3"/>
  <c r="V838" i="3"/>
  <c r="V846" i="3"/>
  <c r="V854" i="3"/>
  <c r="V862" i="3"/>
  <c r="V870" i="3"/>
  <c r="V878" i="3"/>
  <c r="V886" i="3"/>
  <c r="V894" i="3"/>
  <c r="V902" i="3"/>
  <c r="V910" i="3"/>
  <c r="V918" i="3"/>
  <c r="V926" i="3"/>
  <c r="V934" i="3"/>
  <c r="V942" i="3"/>
  <c r="V950" i="3"/>
  <c r="V958" i="3"/>
  <c r="V966" i="3"/>
  <c r="V974" i="3"/>
  <c r="V982" i="3"/>
  <c r="V990" i="3"/>
  <c r="V998" i="3"/>
  <c r="V116" i="3"/>
  <c r="V229" i="3"/>
  <c r="V342" i="3"/>
  <c r="V470" i="3"/>
  <c r="V550" i="3"/>
  <c r="V608" i="3"/>
  <c r="V654" i="3"/>
  <c r="V676" i="3"/>
  <c r="V708" i="3"/>
  <c r="V729" i="3"/>
  <c r="V750" i="3"/>
  <c r="V778" i="3"/>
  <c r="V794" i="3"/>
  <c r="V810" i="3"/>
  <c r="V826" i="3"/>
  <c r="V842" i="3"/>
  <c r="V866" i="3"/>
  <c r="V882" i="3"/>
  <c r="V898" i="3"/>
  <c r="V914" i="3"/>
  <c r="V930" i="3"/>
  <c r="V954" i="3"/>
  <c r="V962" i="3"/>
  <c r="V986" i="3"/>
  <c r="V44" i="3"/>
  <c r="V101" i="3"/>
  <c r="V159" i="3"/>
  <c r="V215" i="3"/>
  <c r="V272" i="3"/>
  <c r="V329" i="3"/>
  <c r="V374" i="3"/>
  <c r="V417" i="3"/>
  <c r="V460" i="3"/>
  <c r="V502" i="3"/>
  <c r="V544" i="3"/>
  <c r="V572" i="3"/>
  <c r="V601" i="3"/>
  <c r="V629" i="3"/>
  <c r="V650" i="3"/>
  <c r="V661" i="3"/>
  <c r="V672" i="3"/>
  <c r="V682" i="3"/>
  <c r="V693" i="3"/>
  <c r="V704" i="3"/>
  <c r="V714" i="3"/>
  <c r="V725" i="3"/>
  <c r="V736" i="3"/>
  <c r="V746" i="3"/>
  <c r="V757" i="3"/>
  <c r="V767" i="3"/>
  <c r="V775" i="3"/>
  <c r="V783" i="3"/>
  <c r="V791" i="3"/>
  <c r="V799" i="3"/>
  <c r="V807" i="3"/>
  <c r="V815" i="3"/>
  <c r="V823" i="3"/>
  <c r="V831" i="3"/>
  <c r="V839" i="3"/>
  <c r="V847" i="3"/>
  <c r="V855" i="3"/>
  <c r="V863" i="3"/>
  <c r="V871" i="3"/>
  <c r="V879" i="3"/>
  <c r="V887" i="3"/>
  <c r="V895" i="3"/>
  <c r="V903" i="3"/>
  <c r="V911" i="3"/>
  <c r="V919" i="3"/>
  <c r="V927" i="3"/>
  <c r="V935" i="3"/>
  <c r="V943" i="3"/>
  <c r="V951" i="3"/>
  <c r="V959" i="3"/>
  <c r="V967" i="3"/>
  <c r="V975" i="3"/>
  <c r="V983" i="3"/>
  <c r="V991" i="3"/>
  <c r="V999" i="3"/>
  <c r="V59" i="3"/>
  <c r="V172" i="3"/>
  <c r="V287" i="3"/>
  <c r="V385" i="3"/>
  <c r="V428" i="3"/>
  <c r="V513" i="3"/>
  <c r="V580" i="3"/>
  <c r="V634" i="3"/>
  <c r="V665" i="3"/>
  <c r="V686" i="3"/>
  <c r="V697" i="3"/>
  <c r="V718" i="3"/>
  <c r="V740" i="3"/>
  <c r="V761" i="3"/>
  <c r="V770" i="3"/>
  <c r="V786" i="3"/>
  <c r="V802" i="3"/>
  <c r="V818" i="3"/>
  <c r="V834" i="3"/>
  <c r="V850" i="3"/>
  <c r="V858" i="3"/>
  <c r="V874" i="3"/>
  <c r="V890" i="3"/>
  <c r="V906" i="3"/>
  <c r="V922" i="3"/>
  <c r="V938" i="3"/>
  <c r="V946" i="3"/>
  <c r="V970" i="3"/>
  <c r="V978" i="3"/>
  <c r="V994" i="3"/>
  <c r="G996" i="3"/>
  <c r="G988" i="3"/>
  <c r="G980" i="3"/>
  <c r="G972" i="3"/>
  <c r="G964" i="3"/>
  <c r="G956" i="3"/>
  <c r="G946" i="3"/>
  <c r="G934" i="3"/>
  <c r="G914" i="3"/>
  <c r="G882" i="3"/>
  <c r="G850" i="3"/>
  <c r="G818" i="3"/>
  <c r="G775" i="3"/>
  <c r="G733" i="3"/>
  <c r="G682" i="3"/>
  <c r="G548" i="3"/>
  <c r="G238" i="3"/>
  <c r="G994" i="3"/>
  <c r="G986" i="3"/>
  <c r="G978" i="3"/>
  <c r="G970" i="3"/>
  <c r="G962" i="3"/>
  <c r="G954" i="3"/>
  <c r="G944" i="3"/>
  <c r="G930" i="3"/>
  <c r="G906" i="3"/>
  <c r="G874" i="3"/>
  <c r="G842" i="3"/>
  <c r="G807" i="3"/>
  <c r="G765" i="3"/>
  <c r="G722" i="3"/>
  <c r="G662" i="3"/>
  <c r="G500" i="3"/>
  <c r="G88" i="3"/>
  <c r="G1000" i="3"/>
  <c r="G992" i="3"/>
  <c r="G984" i="3"/>
  <c r="G976" i="3"/>
  <c r="G968" i="3"/>
  <c r="G960" i="3"/>
  <c r="G952" i="3"/>
  <c r="G941" i="3"/>
  <c r="G926" i="3"/>
  <c r="G898" i="3"/>
  <c r="G866" i="3"/>
  <c r="G834" i="3"/>
  <c r="G797" i="3"/>
  <c r="G754" i="3"/>
  <c r="G711" i="3"/>
  <c r="G628" i="3"/>
  <c r="G440" i="3"/>
  <c r="G998" i="3"/>
  <c r="G990" i="3"/>
  <c r="G982" i="3"/>
  <c r="G974" i="3"/>
  <c r="G966" i="3"/>
  <c r="G958" i="3"/>
  <c r="G949" i="3"/>
  <c r="G938" i="3"/>
  <c r="G922" i="3"/>
  <c r="G890" i="3"/>
  <c r="G858" i="3"/>
  <c r="G826" i="3"/>
  <c r="G786" i="3"/>
  <c r="G743" i="3"/>
  <c r="G695" i="3"/>
  <c r="G588" i="3"/>
  <c r="G24" i="3"/>
  <c r="G120" i="3"/>
  <c r="G281" i="3"/>
  <c r="G376" i="3"/>
  <c r="G456" i="3"/>
  <c r="G516" i="3"/>
  <c r="G556" i="3"/>
  <c r="G596" i="3"/>
  <c r="G644" i="3"/>
  <c r="G666" i="3"/>
  <c r="G685" i="3"/>
  <c r="G701" i="3"/>
  <c r="G714" i="3"/>
  <c r="G725" i="3"/>
  <c r="G735" i="3"/>
  <c r="G746" i="3"/>
  <c r="G757" i="3"/>
  <c r="G767" i="3"/>
  <c r="G778" i="3"/>
  <c r="G789" i="3"/>
  <c r="G799" i="3"/>
  <c r="G810" i="3"/>
  <c r="G820" i="3"/>
  <c r="G828" i="3"/>
  <c r="G836" i="3"/>
  <c r="G844" i="3"/>
  <c r="G852" i="3"/>
  <c r="G860" i="3"/>
  <c r="G868" i="3"/>
  <c r="G876" i="3"/>
  <c r="G884" i="3"/>
  <c r="G892" i="3"/>
  <c r="G900" i="3"/>
  <c r="G908" i="3"/>
  <c r="G916" i="3"/>
  <c r="G924" i="3"/>
  <c r="G932" i="3"/>
  <c r="G940" i="3"/>
  <c r="G945" i="3"/>
  <c r="G950" i="3"/>
  <c r="G955" i="3"/>
  <c r="G959" i="3"/>
  <c r="G963" i="3"/>
  <c r="G967" i="3"/>
  <c r="G971" i="3"/>
  <c r="G975" i="3"/>
  <c r="G979" i="3"/>
  <c r="G983" i="3"/>
  <c r="G987" i="3"/>
  <c r="G991" i="3"/>
  <c r="G995" i="3"/>
  <c r="G999" i="3"/>
  <c r="G184" i="3"/>
  <c r="G302" i="3"/>
  <c r="G392" i="3"/>
  <c r="G484" i="3"/>
  <c r="G524" i="3"/>
  <c r="G564" i="3"/>
  <c r="G612" i="3"/>
  <c r="G650" i="3"/>
  <c r="G670" i="3"/>
  <c r="G690" i="3"/>
  <c r="G703" i="3"/>
  <c r="G717" i="3"/>
  <c r="G727" i="3"/>
  <c r="G738" i="3"/>
  <c r="G749" i="3"/>
  <c r="G759" i="3"/>
  <c r="G770" i="3"/>
  <c r="G781" i="3"/>
  <c r="G791" i="3"/>
  <c r="G802" i="3"/>
  <c r="G813" i="3"/>
  <c r="G822" i="3"/>
  <c r="G830" i="3"/>
  <c r="G838" i="3"/>
  <c r="G846" i="3"/>
  <c r="G854" i="3"/>
  <c r="G862" i="3"/>
  <c r="G870" i="3"/>
  <c r="G878" i="3"/>
  <c r="G886" i="3"/>
  <c r="G894" i="3"/>
  <c r="G902" i="3"/>
  <c r="G910" i="3"/>
  <c r="G918" i="3"/>
  <c r="G56" i="3"/>
  <c r="G216" i="3"/>
  <c r="G324" i="3"/>
  <c r="G424" i="3"/>
  <c r="G492" i="3"/>
  <c r="G532" i="3"/>
  <c r="G580" i="3"/>
  <c r="G620" i="3"/>
  <c r="G654" i="3"/>
  <c r="G678" i="3"/>
  <c r="G693" i="3"/>
  <c r="G706" i="3"/>
  <c r="G719" i="3"/>
  <c r="G730" i="3"/>
  <c r="G741" i="3"/>
  <c r="G751" i="3"/>
  <c r="G762" i="3"/>
  <c r="G773" i="3"/>
  <c r="G783" i="3"/>
  <c r="G794" i="3"/>
  <c r="G805" i="3"/>
  <c r="G815" i="3"/>
  <c r="G824" i="3"/>
  <c r="G832" i="3"/>
  <c r="G840" i="3"/>
  <c r="G848" i="3"/>
  <c r="G856" i="3"/>
  <c r="G864" i="3"/>
  <c r="G872" i="3"/>
  <c r="G880" i="3"/>
  <c r="G888" i="3"/>
  <c r="G896" i="3"/>
  <c r="G904" i="3"/>
  <c r="G912" i="3"/>
  <c r="G920" i="3"/>
  <c r="G928" i="3"/>
  <c r="G936" i="3"/>
  <c r="G942" i="3"/>
  <c r="G948" i="3"/>
  <c r="G953" i="3"/>
  <c r="G957" i="3"/>
  <c r="G961" i="3"/>
  <c r="G965" i="3"/>
  <c r="G969" i="3"/>
  <c r="G973" i="3"/>
  <c r="G977" i="3"/>
  <c r="G981" i="3"/>
  <c r="G985" i="3"/>
  <c r="G989" i="3"/>
  <c r="G993" i="3"/>
  <c r="G997" i="3"/>
  <c r="G1001" i="3"/>
  <c r="G709" i="3"/>
  <c r="G698" i="3"/>
  <c r="G687" i="3"/>
  <c r="G674" i="3"/>
  <c r="G658" i="3"/>
  <c r="G636" i="3"/>
  <c r="G604" i="3"/>
  <c r="G572" i="3"/>
  <c r="G540" i="3"/>
  <c r="G508" i="3"/>
  <c r="G472" i="3"/>
  <c r="G408" i="3"/>
  <c r="G344" i="3"/>
  <c r="G260" i="3"/>
  <c r="G152" i="3"/>
  <c r="G46" i="3"/>
  <c r="G110" i="3"/>
  <c r="G174" i="3"/>
  <c r="G232" i="3"/>
  <c r="G274" i="3"/>
  <c r="G317" i="3"/>
  <c r="G355" i="3"/>
  <c r="G387" i="3"/>
  <c r="G419" i="3"/>
  <c r="G451" i="3"/>
  <c r="G481" i="3"/>
  <c r="G497" i="3"/>
  <c r="G513" i="3"/>
  <c r="G529" i="3"/>
  <c r="G545" i="3"/>
  <c r="G561" i="3"/>
  <c r="G577" i="3"/>
  <c r="G593" i="3"/>
  <c r="G609" i="3"/>
  <c r="G625" i="3"/>
  <c r="G641" i="3"/>
  <c r="G653" i="3"/>
  <c r="G661" i="3"/>
  <c r="G669" i="3"/>
  <c r="G677" i="3"/>
  <c r="G683" i="3"/>
  <c r="G689" i="3"/>
  <c r="G694" i="3"/>
  <c r="G699" i="3"/>
  <c r="G705" i="3"/>
  <c r="G710" i="3"/>
  <c r="G715" i="3"/>
  <c r="G721" i="3"/>
  <c r="G726" i="3"/>
  <c r="G731" i="3"/>
  <c r="G737" i="3"/>
  <c r="G742" i="3"/>
  <c r="G747" i="3"/>
  <c r="G753" i="3"/>
  <c r="G758" i="3"/>
  <c r="G763" i="3"/>
  <c r="G769" i="3"/>
  <c r="G774" i="3"/>
  <c r="G779" i="3"/>
  <c r="G785" i="3"/>
  <c r="G790" i="3"/>
  <c r="G795" i="3"/>
  <c r="G801" i="3"/>
  <c r="G806" i="3"/>
  <c r="G811" i="3"/>
  <c r="G817" i="3"/>
  <c r="G821" i="3"/>
  <c r="G825" i="3"/>
  <c r="G829" i="3"/>
  <c r="G833" i="3"/>
  <c r="G837" i="3"/>
  <c r="G841" i="3"/>
  <c r="G845" i="3"/>
  <c r="G849" i="3"/>
  <c r="G853" i="3"/>
  <c r="G857" i="3"/>
  <c r="G861" i="3"/>
  <c r="G865" i="3"/>
  <c r="G869" i="3"/>
  <c r="G873" i="3"/>
  <c r="G877" i="3"/>
  <c r="G881" i="3"/>
  <c r="G885" i="3"/>
  <c r="G889" i="3"/>
  <c r="G893" i="3"/>
  <c r="G897" i="3"/>
  <c r="G901" i="3"/>
  <c r="G905" i="3"/>
  <c r="G909" i="3"/>
  <c r="G913" i="3"/>
  <c r="G917" i="3"/>
  <c r="G921" i="3"/>
  <c r="G925" i="3"/>
  <c r="G929" i="3"/>
  <c r="G933" i="3"/>
  <c r="G937" i="3"/>
  <c r="G14" i="3"/>
  <c r="G78" i="3"/>
  <c r="G142" i="3"/>
  <c r="G206" i="3"/>
  <c r="G253" i="3"/>
  <c r="G296" i="3"/>
  <c r="G338" i="3"/>
  <c r="G371" i="3"/>
  <c r="G403" i="3"/>
  <c r="G435" i="3"/>
  <c r="G467" i="3"/>
  <c r="G489" i="3"/>
  <c r="G505" i="3"/>
  <c r="G521" i="3"/>
  <c r="G537" i="3"/>
  <c r="G553" i="3"/>
  <c r="G569" i="3"/>
  <c r="G585" i="3"/>
  <c r="G601" i="3"/>
  <c r="G617" i="3"/>
  <c r="G633" i="3"/>
  <c r="G649" i="3"/>
  <c r="G657" i="3"/>
  <c r="G665" i="3"/>
  <c r="G673" i="3"/>
  <c r="G681" i="3"/>
  <c r="G686" i="3"/>
  <c r="G691" i="3"/>
  <c r="G697" i="3"/>
  <c r="G702" i="3"/>
  <c r="G707" i="3"/>
  <c r="G713" i="3"/>
  <c r="G718" i="3"/>
  <c r="G723" i="3"/>
  <c r="G729" i="3"/>
  <c r="G734" i="3"/>
  <c r="G739" i="3"/>
  <c r="G745" i="3"/>
  <c r="G750" i="3"/>
  <c r="G755" i="3"/>
  <c r="G761" i="3"/>
  <c r="G766" i="3"/>
  <c r="G771" i="3"/>
  <c r="G777" i="3"/>
  <c r="G782" i="3"/>
  <c r="G787" i="3"/>
  <c r="G793" i="3"/>
  <c r="G798" i="3"/>
  <c r="G803" i="3"/>
  <c r="G809" i="3"/>
  <c r="G814" i="3"/>
  <c r="G819" i="3"/>
  <c r="G823" i="3"/>
  <c r="G827" i="3"/>
  <c r="G831" i="3"/>
  <c r="G835" i="3"/>
  <c r="G839" i="3"/>
  <c r="G843" i="3"/>
  <c r="G847" i="3"/>
  <c r="G851" i="3"/>
  <c r="G855" i="3"/>
  <c r="G859" i="3"/>
  <c r="G863" i="3"/>
  <c r="G867" i="3"/>
  <c r="G871" i="3"/>
  <c r="G875" i="3"/>
  <c r="G879" i="3"/>
  <c r="G883" i="3"/>
  <c r="G887" i="3"/>
  <c r="G891" i="3"/>
  <c r="G895" i="3"/>
  <c r="G899" i="3"/>
  <c r="G903" i="3"/>
  <c r="G907" i="3"/>
  <c r="G911" i="3"/>
  <c r="G915" i="3"/>
  <c r="G919" i="3"/>
  <c r="G923" i="3"/>
  <c r="G927" i="3"/>
  <c r="G931" i="3"/>
  <c r="G935" i="3"/>
  <c r="G939" i="3"/>
  <c r="G943" i="3"/>
  <c r="G947" i="3"/>
  <c r="G951" i="3"/>
  <c r="G30" i="3"/>
  <c r="G62" i="3"/>
  <c r="G94" i="3"/>
  <c r="G126" i="3"/>
  <c r="G158" i="3"/>
  <c r="G190" i="3"/>
  <c r="G221" i="3"/>
  <c r="G242" i="3"/>
  <c r="G264" i="3"/>
  <c r="G285" i="3"/>
  <c r="G306" i="3"/>
  <c r="G328" i="3"/>
  <c r="G347" i="3"/>
  <c r="G363" i="3"/>
  <c r="G379" i="3"/>
  <c r="G395" i="3"/>
  <c r="G411" i="3"/>
  <c r="G427" i="3"/>
  <c r="G443" i="3"/>
  <c r="G459" i="3"/>
  <c r="G475" i="3"/>
  <c r="G485" i="3"/>
  <c r="G493" i="3"/>
  <c r="G501" i="3"/>
  <c r="G509" i="3"/>
  <c r="G517" i="3"/>
  <c r="G525" i="3"/>
  <c r="G533" i="3"/>
  <c r="G541" i="3"/>
  <c r="G549" i="3"/>
  <c r="G557" i="3"/>
  <c r="G565" i="3"/>
  <c r="G573" i="3"/>
  <c r="G581" i="3"/>
  <c r="G589" i="3"/>
  <c r="G597" i="3"/>
  <c r="G605" i="3"/>
  <c r="G613" i="3"/>
  <c r="G621" i="3"/>
  <c r="G629" i="3"/>
  <c r="G637" i="3"/>
  <c r="G645" i="3"/>
  <c r="G651" i="3"/>
  <c r="G655" i="3"/>
  <c r="G659" i="3"/>
  <c r="G663" i="3"/>
  <c r="G667" i="3"/>
  <c r="G671" i="3"/>
  <c r="G675" i="3"/>
  <c r="G679" i="3"/>
  <c r="G8" i="3"/>
  <c r="G40" i="3"/>
  <c r="G72" i="3"/>
  <c r="G104" i="3"/>
  <c r="G136" i="3"/>
  <c r="G168" i="3"/>
  <c r="G200" i="3"/>
  <c r="G228" i="3"/>
  <c r="G249" i="3"/>
  <c r="G270" i="3"/>
  <c r="G292" i="3"/>
  <c r="G313" i="3"/>
  <c r="G334" i="3"/>
  <c r="G352" i="3"/>
  <c r="G368" i="3"/>
  <c r="G384" i="3"/>
  <c r="G400" i="3"/>
  <c r="G416" i="3"/>
  <c r="G432" i="3"/>
  <c r="G448" i="3"/>
  <c r="G464" i="3"/>
  <c r="G480" i="3"/>
  <c r="G488" i="3"/>
  <c r="G496" i="3"/>
  <c r="G504" i="3"/>
  <c r="G512" i="3"/>
  <c r="G520" i="3"/>
  <c r="G528" i="3"/>
  <c r="G536" i="3"/>
  <c r="G544" i="3"/>
  <c r="G552" i="3"/>
  <c r="G560" i="3"/>
  <c r="G568" i="3"/>
  <c r="G576" i="3"/>
  <c r="G584" i="3"/>
  <c r="G592" i="3"/>
  <c r="G600" i="3"/>
  <c r="G608" i="3"/>
  <c r="G616" i="3"/>
  <c r="G624" i="3"/>
  <c r="G632" i="3"/>
  <c r="G640" i="3"/>
  <c r="G648" i="3"/>
  <c r="G652" i="3"/>
  <c r="G656" i="3"/>
  <c r="G660" i="3"/>
  <c r="G664" i="3"/>
  <c r="G668" i="3"/>
  <c r="G672" i="3"/>
  <c r="G676" i="3"/>
  <c r="G680" i="3"/>
  <c r="G684" i="3"/>
  <c r="G688" i="3"/>
  <c r="G692" i="3"/>
  <c r="G696" i="3"/>
  <c r="G700" i="3"/>
  <c r="G704" i="3"/>
  <c r="G708" i="3"/>
  <c r="G712" i="3"/>
  <c r="G716" i="3"/>
  <c r="G720" i="3"/>
  <c r="G724" i="3"/>
  <c r="G728" i="3"/>
  <c r="G732" i="3"/>
  <c r="G736" i="3"/>
  <c r="G740" i="3"/>
  <c r="G744" i="3"/>
  <c r="G748" i="3"/>
  <c r="G752" i="3"/>
  <c r="G756" i="3"/>
  <c r="G760" i="3"/>
  <c r="G764" i="3"/>
  <c r="G768" i="3"/>
  <c r="G772" i="3"/>
  <c r="G776" i="3"/>
  <c r="G780" i="3"/>
  <c r="G784" i="3"/>
  <c r="G788" i="3"/>
  <c r="G792" i="3"/>
  <c r="G796" i="3"/>
  <c r="G800" i="3"/>
  <c r="G804" i="3"/>
  <c r="G808" i="3"/>
  <c r="G812" i="3"/>
  <c r="G816" i="3"/>
  <c r="G16" i="3"/>
  <c r="G32" i="3"/>
  <c r="G48" i="3"/>
  <c r="G64" i="3"/>
  <c r="G80" i="3"/>
  <c r="G96" i="3"/>
  <c r="G112" i="3"/>
  <c r="G128" i="3"/>
  <c r="G144" i="3"/>
  <c r="G160" i="3"/>
  <c r="G176" i="3"/>
  <c r="G192" i="3"/>
  <c r="G208" i="3"/>
  <c r="G222" i="3"/>
  <c r="G233" i="3"/>
  <c r="G244" i="3"/>
  <c r="G254" i="3"/>
  <c r="G265" i="3"/>
  <c r="G276" i="3"/>
  <c r="G286" i="3"/>
  <c r="G297" i="3"/>
  <c r="G308" i="3"/>
  <c r="G318" i="3"/>
  <c r="G329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2" i="3"/>
  <c r="G486" i="3"/>
  <c r="G490" i="3"/>
  <c r="G494" i="3"/>
  <c r="G498" i="3"/>
  <c r="G502" i="3"/>
  <c r="G506" i="3"/>
  <c r="G510" i="3"/>
  <c r="G514" i="3"/>
  <c r="G518" i="3"/>
  <c r="G522" i="3"/>
  <c r="G526" i="3"/>
  <c r="G530" i="3"/>
  <c r="G534" i="3"/>
  <c r="G538" i="3"/>
  <c r="G542" i="3"/>
  <c r="G546" i="3"/>
  <c r="G550" i="3"/>
  <c r="G554" i="3"/>
  <c r="G558" i="3"/>
  <c r="G562" i="3"/>
  <c r="G566" i="3"/>
  <c r="G570" i="3"/>
  <c r="G574" i="3"/>
  <c r="G578" i="3"/>
  <c r="G582" i="3"/>
  <c r="G586" i="3"/>
  <c r="G590" i="3"/>
  <c r="G594" i="3"/>
  <c r="G598" i="3"/>
  <c r="G602" i="3"/>
  <c r="G606" i="3"/>
  <c r="G610" i="3"/>
  <c r="G614" i="3"/>
  <c r="G618" i="3"/>
  <c r="G622" i="3"/>
  <c r="G626" i="3"/>
  <c r="G630" i="3"/>
  <c r="G634" i="3"/>
  <c r="G638" i="3"/>
  <c r="G642" i="3"/>
  <c r="G646" i="3"/>
  <c r="G6" i="3"/>
  <c r="G22" i="3"/>
  <c r="G38" i="3"/>
  <c r="G54" i="3"/>
  <c r="G70" i="3"/>
  <c r="G86" i="3"/>
  <c r="G102" i="3"/>
  <c r="G118" i="3"/>
  <c r="G134" i="3"/>
  <c r="G150" i="3"/>
  <c r="G166" i="3"/>
  <c r="G182" i="3"/>
  <c r="G198" i="3"/>
  <c r="G214" i="3"/>
  <c r="G226" i="3"/>
  <c r="G237" i="3"/>
  <c r="G248" i="3"/>
  <c r="G258" i="3"/>
  <c r="G269" i="3"/>
  <c r="G280" i="3"/>
  <c r="G290" i="3"/>
  <c r="G301" i="3"/>
  <c r="G312" i="3"/>
  <c r="G322" i="3"/>
  <c r="G333" i="3"/>
  <c r="G343" i="3"/>
  <c r="G351" i="3"/>
  <c r="G359" i="3"/>
  <c r="G367" i="3"/>
  <c r="G375" i="3"/>
  <c r="G383" i="3"/>
  <c r="G391" i="3"/>
  <c r="G399" i="3"/>
  <c r="G407" i="3"/>
  <c r="G415" i="3"/>
  <c r="G423" i="3"/>
  <c r="G431" i="3"/>
  <c r="G439" i="3"/>
  <c r="G447" i="3"/>
  <c r="G455" i="3"/>
  <c r="G463" i="3"/>
  <c r="G471" i="3"/>
  <c r="G479" i="3"/>
  <c r="G483" i="3"/>
  <c r="G487" i="3"/>
  <c r="G491" i="3"/>
  <c r="G495" i="3"/>
  <c r="G499" i="3"/>
  <c r="G503" i="3"/>
  <c r="G507" i="3"/>
  <c r="G511" i="3"/>
  <c r="G515" i="3"/>
  <c r="G519" i="3"/>
  <c r="G523" i="3"/>
  <c r="G527" i="3"/>
  <c r="G531" i="3"/>
  <c r="G535" i="3"/>
  <c r="G539" i="3"/>
  <c r="G543" i="3"/>
  <c r="G547" i="3"/>
  <c r="G551" i="3"/>
  <c r="G555" i="3"/>
  <c r="G559" i="3"/>
  <c r="G563" i="3"/>
  <c r="G567" i="3"/>
  <c r="G571" i="3"/>
  <c r="G575" i="3"/>
  <c r="G579" i="3"/>
  <c r="G583" i="3"/>
  <c r="G587" i="3"/>
  <c r="G591" i="3"/>
  <c r="G595" i="3"/>
  <c r="G599" i="3"/>
  <c r="G603" i="3"/>
  <c r="G607" i="3"/>
  <c r="G611" i="3"/>
  <c r="G615" i="3"/>
  <c r="G619" i="3"/>
  <c r="G623" i="3"/>
  <c r="G627" i="3"/>
  <c r="G631" i="3"/>
  <c r="G635" i="3"/>
  <c r="G639" i="3"/>
  <c r="G643" i="3"/>
  <c r="G647" i="3"/>
  <c r="G10" i="3"/>
  <c r="G18" i="3"/>
  <c r="G26" i="3"/>
  <c r="G34" i="3"/>
  <c r="G42" i="3"/>
  <c r="G50" i="3"/>
  <c r="G58" i="3"/>
  <c r="G66" i="3"/>
  <c r="G74" i="3"/>
  <c r="G82" i="3"/>
  <c r="G90" i="3"/>
  <c r="G98" i="3"/>
  <c r="G106" i="3"/>
  <c r="G114" i="3"/>
  <c r="G122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4" i="3"/>
  <c r="G229" i="3"/>
  <c r="G234" i="3"/>
  <c r="G240" i="3"/>
  <c r="G245" i="3"/>
  <c r="G250" i="3"/>
  <c r="G256" i="3"/>
  <c r="G261" i="3"/>
  <c r="G266" i="3"/>
  <c r="G272" i="3"/>
  <c r="G277" i="3"/>
  <c r="G282" i="3"/>
  <c r="G288" i="3"/>
  <c r="G293" i="3"/>
  <c r="G298" i="3"/>
  <c r="G304" i="3"/>
  <c r="G309" i="3"/>
  <c r="G314" i="3"/>
  <c r="G320" i="3"/>
  <c r="G325" i="3"/>
  <c r="G330" i="3"/>
  <c r="G336" i="3"/>
  <c r="G341" i="3"/>
  <c r="G345" i="3"/>
  <c r="G349" i="3"/>
  <c r="G353" i="3"/>
  <c r="G357" i="3"/>
  <c r="G361" i="3"/>
  <c r="G365" i="3"/>
  <c r="G369" i="3"/>
  <c r="G373" i="3"/>
  <c r="G377" i="3"/>
  <c r="G381" i="3"/>
  <c r="G385" i="3"/>
  <c r="G389" i="3"/>
  <c r="G393" i="3"/>
  <c r="G397" i="3"/>
  <c r="G401" i="3"/>
  <c r="G405" i="3"/>
  <c r="G409" i="3"/>
  <c r="G413" i="3"/>
  <c r="G417" i="3"/>
  <c r="G421" i="3"/>
  <c r="G425" i="3"/>
  <c r="G429" i="3"/>
  <c r="G433" i="3"/>
  <c r="G437" i="3"/>
  <c r="G441" i="3"/>
  <c r="G445" i="3"/>
  <c r="G449" i="3"/>
  <c r="G453" i="3"/>
  <c r="G457" i="3"/>
  <c r="G461" i="3"/>
  <c r="G465" i="3"/>
  <c r="G469" i="3"/>
  <c r="G473" i="3"/>
  <c r="G477" i="3"/>
  <c r="G4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5" i="3"/>
  <c r="G230" i="3"/>
  <c r="G236" i="3"/>
  <c r="G241" i="3"/>
  <c r="G246" i="3"/>
  <c r="G252" i="3"/>
  <c r="G257" i="3"/>
  <c r="G262" i="3"/>
  <c r="G268" i="3"/>
  <c r="G273" i="3"/>
  <c r="G278" i="3"/>
  <c r="G284" i="3"/>
  <c r="G289" i="3"/>
  <c r="G294" i="3"/>
  <c r="G300" i="3"/>
  <c r="G305" i="3"/>
  <c r="G310" i="3"/>
  <c r="G316" i="3"/>
  <c r="G321" i="3"/>
  <c r="G326" i="3"/>
  <c r="G332" i="3"/>
  <c r="G337" i="3"/>
  <c r="G342" i="3"/>
  <c r="G346" i="3"/>
  <c r="G350" i="3"/>
  <c r="G354" i="3"/>
  <c r="G358" i="3"/>
  <c r="G362" i="3"/>
  <c r="G366" i="3"/>
  <c r="G370" i="3"/>
  <c r="G374" i="3"/>
  <c r="G378" i="3"/>
  <c r="G382" i="3"/>
  <c r="G386" i="3"/>
  <c r="G390" i="3"/>
  <c r="G394" i="3"/>
  <c r="G398" i="3"/>
  <c r="G402" i="3"/>
  <c r="G406" i="3"/>
  <c r="G410" i="3"/>
  <c r="G414" i="3"/>
  <c r="G418" i="3"/>
  <c r="G422" i="3"/>
  <c r="G426" i="3"/>
  <c r="G430" i="3"/>
  <c r="G434" i="3"/>
  <c r="G438" i="3"/>
  <c r="G442" i="3"/>
  <c r="G446" i="3"/>
  <c r="G450" i="3"/>
  <c r="G454" i="3"/>
  <c r="G458" i="3"/>
  <c r="G462" i="3"/>
  <c r="G466" i="3"/>
  <c r="G470" i="3"/>
  <c r="G474" i="3"/>
  <c r="G478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" i="3"/>
  <c r="G3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G227" i="3"/>
  <c r="G231" i="3"/>
  <c r="G235" i="3"/>
  <c r="G239" i="3"/>
  <c r="G243" i="3"/>
  <c r="G247" i="3"/>
  <c r="G251" i="3"/>
  <c r="G255" i="3"/>
  <c r="G259" i="3"/>
  <c r="G263" i="3"/>
  <c r="G267" i="3"/>
  <c r="G271" i="3"/>
  <c r="G275" i="3"/>
  <c r="G279" i="3"/>
  <c r="G283" i="3"/>
  <c r="G287" i="3"/>
  <c r="G291" i="3"/>
  <c r="G295" i="3"/>
  <c r="G299" i="3"/>
  <c r="G303" i="3"/>
  <c r="G307" i="3"/>
  <c r="G311" i="3"/>
  <c r="G315" i="3"/>
  <c r="G319" i="3"/>
  <c r="G323" i="3"/>
  <c r="G327" i="3"/>
  <c r="G331" i="3"/>
  <c r="G335" i="3"/>
  <c r="G33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AA0B3-C26A-4BB1-8045-554BAA8B0E58}" keepAlive="1" name="Consulta - halcon_viajes" description="Conexión a la consulta 'halcon_viajes' en el libro." type="5" refreshedVersion="8" background="1" saveData="1">
    <dbPr connection="Provider=Microsoft.Mashup.OleDb.1;Data Source=$Workbook$;Location=halcon_viajes;Extended Properties=&quot;&quot;" command="SELECT * FROM [halcon_viajes]"/>
  </connection>
  <connection id="2" xr16:uid="{13B47B4E-C366-4AF5-A2DE-0FB190419578}" keepAlive="1" name="Consulta - halcon_viajes (2)" description="Conexión a la consulta 'halcon_viajes (2)' en el libro." type="5" refreshedVersion="8" background="1" saveData="1">
    <dbPr connection="Provider=Microsoft.Mashup.OleDb.1;Data Source=$Workbook$;Location=&quot;halcon_viajes (2)&quot;;Extended Properties=&quot;&quot;" command="SELECT * FROM [halcon_viajes (2)]"/>
  </connection>
  <connection id="3" xr16:uid="{D83FA0DD-E0C8-4B58-AE3B-AEDC7151BDA1}" keepAlive="1" name="Consulta - halcon_viajes (3)" description="Conexión a la consulta 'halcon_viajes (3)' en el libro." type="5" refreshedVersion="8" background="1" saveData="1">
    <dbPr connection="Provider=Microsoft.Mashup.OleDb.1;Data Source=$Workbook$;Location=&quot;halcon_viajes (3)&quot;;Extended Properties=&quot;&quot;" command="SELECT * FROM [halcon_viajes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<sst xmlns="http://schemas.openxmlformats.org/spreadsheetml/2006/main" count="35114" uniqueCount="3529">
  <si>
    <t>ID_Usuario</t>
  </si>
  <si>
    <t>DNI_Usuario</t>
  </si>
  <si>
    <t>Edad</t>
  </si>
  <si>
    <t>Género</t>
  </si>
  <si>
    <t>Ubicación</t>
  </si>
  <si>
    <t>Tipo_Viajero</t>
  </si>
  <si>
    <t>ID_Reserva</t>
  </si>
  <si>
    <t>Fecha_Reserva</t>
  </si>
  <si>
    <t>Fecha_Viaje</t>
  </si>
  <si>
    <t>Antelacion_Reserva</t>
  </si>
  <si>
    <t>Duracion_Viaje</t>
  </si>
  <si>
    <t>Numero_Personas</t>
  </si>
  <si>
    <t>Tipo_Paquete</t>
  </si>
  <si>
    <t>Costo_Total</t>
  </si>
  <si>
    <t>Metodo_Pago</t>
  </si>
  <si>
    <t>Destino</t>
  </si>
  <si>
    <t>Tipo_Alojamiento</t>
  </si>
  <si>
    <t>Clase_Vuelo</t>
  </si>
  <si>
    <t>Actividades_Reservadas</t>
  </si>
  <si>
    <t>Numero_Noches_Estancia</t>
  </si>
  <si>
    <t>Promocion_Aplicada</t>
  </si>
  <si>
    <t>Fuente_Reserva</t>
  </si>
  <si>
    <t>Estado_Reserva</t>
  </si>
  <si>
    <t>Mes_Reserva</t>
  </si>
  <si>
    <t>Mes_Viaje</t>
  </si>
  <si>
    <t>Estacionalidad</t>
  </si>
  <si>
    <t>Cancelacion_Reserva</t>
  </si>
  <si>
    <t>Calificacion_Usuario</t>
  </si>
  <si>
    <t>Comentarios</t>
  </si>
  <si>
    <t>U0001</t>
  </si>
  <si>
    <t>90523220G</t>
  </si>
  <si>
    <t>Female</t>
  </si>
  <si>
    <t>Mexico</t>
  </si>
  <si>
    <t>Tusirta</t>
  </si>
  <si>
    <t>R00001</t>
  </si>
  <si>
    <t>2024|04|09 00:00:00</t>
  </si>
  <si>
    <t>2024|11|20 00:00:00</t>
  </si>
  <si>
    <t>Solo vuelo</t>
  </si>
  <si>
    <t>Tarjeta de crédito</t>
  </si>
  <si>
    <t>Tokyo</t>
  </si>
  <si>
    <t/>
  </si>
  <si>
    <t>Económica</t>
  </si>
  <si>
    <t>Sitio web</t>
  </si>
  <si>
    <t>Confirmada</t>
  </si>
  <si>
    <t>Temporada baja</t>
  </si>
  <si>
    <t>No me gustó el servicio</t>
  </si>
  <si>
    <t>U0002</t>
  </si>
  <si>
    <t>63579929V</t>
  </si>
  <si>
    <t>USA</t>
  </si>
  <si>
    <t>Turista</t>
  </si>
  <si>
    <t>R00002</t>
  </si>
  <si>
    <t>2024|12|09 00:00:00</t>
  </si>
  <si>
    <t>2024|12|20 00:00:00</t>
  </si>
  <si>
    <t>New York</t>
  </si>
  <si>
    <t>Primera clase</t>
  </si>
  <si>
    <t>Agente de viajes</t>
  </si>
  <si>
    <t>Cancelada</t>
  </si>
  <si>
    <t>Temporada alta</t>
  </si>
  <si>
    <t>U0003</t>
  </si>
  <si>
    <t>13157986P</t>
  </si>
  <si>
    <t>Other</t>
  </si>
  <si>
    <t>Australia</t>
  </si>
  <si>
    <t>R00003</t>
  </si>
  <si>
    <t>2024|04|02 00:00:00</t>
  </si>
  <si>
    <t>2024|05|06 00:00:00</t>
  </si>
  <si>
    <t>Vuelo + Hotel + Tour</t>
  </si>
  <si>
    <t>Barcelona</t>
  </si>
  <si>
    <t>Airbnb</t>
  </si>
  <si>
    <t>Ejecutiva</t>
  </si>
  <si>
    <t>Excursión en bote</t>
  </si>
  <si>
    <t>Problemas con la reserva</t>
  </si>
  <si>
    <t>U0004</t>
  </si>
  <si>
    <t>84887360H</t>
  </si>
  <si>
    <t>UK</t>
  </si>
  <si>
    <t>R00004</t>
  </si>
  <si>
    <t>2024|01|03 00:00:00</t>
  </si>
  <si>
    <t>2024|12|15 00:00:00</t>
  </si>
  <si>
    <t>Vuelo + Hotel</t>
  </si>
  <si>
    <t>PayPal</t>
  </si>
  <si>
    <t>Hotel</t>
  </si>
  <si>
    <t>U0005</t>
  </si>
  <si>
    <t>51190861Z</t>
  </si>
  <si>
    <t>Germany</t>
  </si>
  <si>
    <t>R00005</t>
  </si>
  <si>
    <t>2024|06|13 00:00:00</t>
  </si>
  <si>
    <t>2024|08|27 00:00:00</t>
  </si>
  <si>
    <t>Transferencia bancaria</t>
  </si>
  <si>
    <t>London</t>
  </si>
  <si>
    <t>App móvil</t>
  </si>
  <si>
    <t>U0006</t>
  </si>
  <si>
    <t>40949188B</t>
  </si>
  <si>
    <t>India</t>
  </si>
  <si>
    <t>R00006</t>
  </si>
  <si>
    <t>2024|09|14 00:00:00</t>
  </si>
  <si>
    <t>Cancun</t>
  </si>
  <si>
    <t>U0007</t>
  </si>
  <si>
    <t>54142760R</t>
  </si>
  <si>
    <t>Negocios</t>
  </si>
  <si>
    <t>R00007</t>
  </si>
  <si>
    <t>2024|04|19 00:00:00</t>
  </si>
  <si>
    <t>2024|06|15 00:00:00</t>
  </si>
  <si>
    <t>Rome</t>
  </si>
  <si>
    <t>U0008</t>
  </si>
  <si>
    <t>83574924P</t>
  </si>
  <si>
    <t>Male</t>
  </si>
  <si>
    <t>R00008</t>
  </si>
  <si>
    <t>2024|06|22 00:00:00</t>
  </si>
  <si>
    <t>2024|08|21 00:00:00</t>
  </si>
  <si>
    <t>Todo bien</t>
  </si>
  <si>
    <t>U0009</t>
  </si>
  <si>
    <t>79251871N</t>
  </si>
  <si>
    <t>R00009</t>
  </si>
  <si>
    <t>2024|07|05 00:00:00</t>
  </si>
  <si>
    <t>2024|08|07 00:00:00</t>
  </si>
  <si>
    <t>Resort</t>
  </si>
  <si>
    <t>Pendiente</t>
  </si>
  <si>
    <t>U0010</t>
  </si>
  <si>
    <t>64773268R</t>
  </si>
  <si>
    <t>R00010</t>
  </si>
  <si>
    <t>2024|07|28 00:00:00</t>
  </si>
  <si>
    <t>2024|09|01 00:00:00</t>
  </si>
  <si>
    <t>U0011</t>
  </si>
  <si>
    <t>12059280N</t>
  </si>
  <si>
    <t>Spain</t>
  </si>
  <si>
    <t>R00011</t>
  </si>
  <si>
    <t>2024|11|29 00:00:00</t>
  </si>
  <si>
    <t>U0012</t>
  </si>
  <si>
    <t>45989498D</t>
  </si>
  <si>
    <t>R00012</t>
  </si>
  <si>
    <t>2024|08|05 00:00:00</t>
  </si>
  <si>
    <t>2024|09|19 00:00:00</t>
  </si>
  <si>
    <t>Recomendado</t>
  </si>
  <si>
    <t>U0013</t>
  </si>
  <si>
    <t>22169103R</t>
  </si>
  <si>
    <t>R00013</t>
  </si>
  <si>
    <t>2024|04|12 00:00:00</t>
  </si>
  <si>
    <t>2024|10|11 00:00:00</t>
  </si>
  <si>
    <t>Paris</t>
  </si>
  <si>
    <t>U0014</t>
  </si>
  <si>
    <t>89913768Y</t>
  </si>
  <si>
    <t>R00014</t>
  </si>
  <si>
    <t>2024|01|15 00:00:00</t>
  </si>
  <si>
    <t>2024|07|23 00:00:00</t>
  </si>
  <si>
    <t>U0015</t>
  </si>
  <si>
    <t>53433539P</t>
  </si>
  <si>
    <t>R00015</t>
  </si>
  <si>
    <t>2024|03|30 00:00:00</t>
  </si>
  <si>
    <t>U0016</t>
  </si>
  <si>
    <t>88339325M</t>
  </si>
  <si>
    <t>R00016</t>
  </si>
  <si>
    <t>2024|10|22 00:00:00</t>
  </si>
  <si>
    <t>City tour</t>
  </si>
  <si>
    <t>U0017</t>
  </si>
  <si>
    <t>32165059L</t>
  </si>
  <si>
    <t>R00017</t>
  </si>
  <si>
    <t>2024|04|07 00:00:00</t>
  </si>
  <si>
    <t>2024|11|13 00:00:00</t>
  </si>
  <si>
    <t>U0018</t>
  </si>
  <si>
    <t>37040612D</t>
  </si>
  <si>
    <t>R00018</t>
  </si>
  <si>
    <t>2024|05|14 00:00:00</t>
  </si>
  <si>
    <t>2024|08|26 00:00:00</t>
  </si>
  <si>
    <t>U0019</t>
  </si>
  <si>
    <t>36483028Z</t>
  </si>
  <si>
    <t>R00019</t>
  </si>
  <si>
    <t>2024|06|16 00:00:00</t>
  </si>
  <si>
    <t>2024|07|04 00:00:00</t>
  </si>
  <si>
    <t>U0020</t>
  </si>
  <si>
    <t>57725381G</t>
  </si>
  <si>
    <t>R00020</t>
  </si>
  <si>
    <t>2024|06|18 00:00:00</t>
  </si>
  <si>
    <t>2024|07|22 00:00:00</t>
  </si>
  <si>
    <t>U0021</t>
  </si>
  <si>
    <t>72120965A</t>
  </si>
  <si>
    <t>R00021</t>
  </si>
  <si>
    <t>2024|02|10 00:00:00</t>
  </si>
  <si>
    <t>2024|08|29 00:00:00</t>
  </si>
  <si>
    <t>U0022</t>
  </si>
  <si>
    <t>13996430X</t>
  </si>
  <si>
    <t>R00022</t>
  </si>
  <si>
    <t>2024|10|23 00:00:00</t>
  </si>
  <si>
    <t>2024|10|30 00:00:00</t>
  </si>
  <si>
    <t>U0023</t>
  </si>
  <si>
    <t>50486001N</t>
  </si>
  <si>
    <t>R00023</t>
  </si>
  <si>
    <t>2024|08|09 00:00:00</t>
  </si>
  <si>
    <t>2024|08|28 00:00:00</t>
  </si>
  <si>
    <t>U0024</t>
  </si>
  <si>
    <t>14942848R</t>
  </si>
  <si>
    <t>R00024</t>
  </si>
  <si>
    <t>2024|06|30 00:00:00</t>
  </si>
  <si>
    <t>2024|11|14 00:00:00</t>
  </si>
  <si>
    <t>U0025</t>
  </si>
  <si>
    <t>11757997Y</t>
  </si>
  <si>
    <t>R00025</t>
  </si>
  <si>
    <t>2024|04|28 00:00:00</t>
  </si>
  <si>
    <t>2024|10|05 00:00:00</t>
  </si>
  <si>
    <t>U0026</t>
  </si>
  <si>
    <t>86774479X</t>
  </si>
  <si>
    <t>R00026</t>
  </si>
  <si>
    <t>2024|02|09 00:00:00</t>
  </si>
  <si>
    <t>2024|03|10 00:00:00</t>
  </si>
  <si>
    <t>U0027</t>
  </si>
  <si>
    <t>72439860A</t>
  </si>
  <si>
    <t>R00027</t>
  </si>
  <si>
    <t>2024|07|29 00:00:00</t>
  </si>
  <si>
    <t>2024|08|04 00:00:00</t>
  </si>
  <si>
    <t>Excelente viaje</t>
  </si>
  <si>
    <t>U0028</t>
  </si>
  <si>
    <t>39342077W</t>
  </si>
  <si>
    <t>R00028</t>
  </si>
  <si>
    <t>2024|03|27 00:00:00</t>
  </si>
  <si>
    <t>2024|12|25 00:00:00</t>
  </si>
  <si>
    <t>U0029</t>
  </si>
  <si>
    <t>40220262R</t>
  </si>
  <si>
    <t>R00029</t>
  </si>
  <si>
    <t>2024|02|08 00:00:00</t>
  </si>
  <si>
    <t>U0030</t>
  </si>
  <si>
    <t>38426912F</t>
  </si>
  <si>
    <t>R00030</t>
  </si>
  <si>
    <t>2024|08|24 00:00:00</t>
  </si>
  <si>
    <t>2024|11|16 00:00:00</t>
  </si>
  <si>
    <t>U0031</t>
  </si>
  <si>
    <t>42810965F</t>
  </si>
  <si>
    <t>R00031</t>
  </si>
  <si>
    <t>2024|01|14 00:00:00</t>
  </si>
  <si>
    <t>2024|03|11 00:00:00</t>
  </si>
  <si>
    <t>U0032</t>
  </si>
  <si>
    <t>77901594L</t>
  </si>
  <si>
    <t>R00032</t>
  </si>
  <si>
    <t>2024|05|05 00:00:00</t>
  </si>
  <si>
    <t>2024|12|26 00:00:00</t>
  </si>
  <si>
    <t>U0033</t>
  </si>
  <si>
    <t>31298089B</t>
  </si>
  <si>
    <t>R00033</t>
  </si>
  <si>
    <t>U0034</t>
  </si>
  <si>
    <t>22459835J</t>
  </si>
  <si>
    <t>R00034</t>
  </si>
  <si>
    <t>2024|04|05 00:00:00</t>
  </si>
  <si>
    <t>U0035</t>
  </si>
  <si>
    <t>95314414E</t>
  </si>
  <si>
    <t>R00035</t>
  </si>
  <si>
    <t>2024|01|22 00:00:00</t>
  </si>
  <si>
    <t>2024|05|22 00:00:00</t>
  </si>
  <si>
    <t>U0036</t>
  </si>
  <si>
    <t>40805890A</t>
  </si>
  <si>
    <t>R00036</t>
  </si>
  <si>
    <t>2024|12|08 00:00:00</t>
  </si>
  <si>
    <t>U0037</t>
  </si>
  <si>
    <t>10268989H</t>
  </si>
  <si>
    <t>R00037</t>
  </si>
  <si>
    <t>2024|07|02 00:00:00</t>
  </si>
  <si>
    <t>U0038</t>
  </si>
  <si>
    <t>49752238H</t>
  </si>
  <si>
    <t>R00038</t>
  </si>
  <si>
    <t>2024|07|10 00:00:00</t>
  </si>
  <si>
    <t>U0039</t>
  </si>
  <si>
    <t>10958537A</t>
  </si>
  <si>
    <t>R00039</t>
  </si>
  <si>
    <t>2024|02|05 00:00:00</t>
  </si>
  <si>
    <t>2024|02|24 00:00:00</t>
  </si>
  <si>
    <t>U0040</t>
  </si>
  <si>
    <t>25867915E</t>
  </si>
  <si>
    <t>R00040</t>
  </si>
  <si>
    <t>2024|04|01 00:00:00</t>
  </si>
  <si>
    <t>2024|09|25 00:00:00</t>
  </si>
  <si>
    <t>U0041</t>
  </si>
  <si>
    <t>26592976P</t>
  </si>
  <si>
    <t>R00041</t>
  </si>
  <si>
    <t>2024|11|15 00:00:00</t>
  </si>
  <si>
    <t>U0042</t>
  </si>
  <si>
    <t>32978179C</t>
  </si>
  <si>
    <t>R00042</t>
  </si>
  <si>
    <t>2024|03|15 00:00:00</t>
  </si>
  <si>
    <t>2024|05|15 00:00:00</t>
  </si>
  <si>
    <t>U0043</t>
  </si>
  <si>
    <t>83595718X</t>
  </si>
  <si>
    <t>R00043</t>
  </si>
  <si>
    <t>2024|02|19 00:00:00</t>
  </si>
  <si>
    <t>2024|09|07 00:00:00</t>
  </si>
  <si>
    <t>U0044</t>
  </si>
  <si>
    <t>16289524G</t>
  </si>
  <si>
    <t>R00044</t>
  </si>
  <si>
    <t>2024|08|25 00:00:00</t>
  </si>
  <si>
    <t>U0045</t>
  </si>
  <si>
    <t>38845700B</t>
  </si>
  <si>
    <t>R00045</t>
  </si>
  <si>
    <t>2024|07|12 00:00:00</t>
  </si>
  <si>
    <t>2024|07|26 00:00:00</t>
  </si>
  <si>
    <t>U0046</t>
  </si>
  <si>
    <t>14510943J</t>
  </si>
  <si>
    <t>R00046</t>
  </si>
  <si>
    <t>2024|07|18 00:00:00</t>
  </si>
  <si>
    <t>U0047</t>
  </si>
  <si>
    <t>18496419A</t>
  </si>
  <si>
    <t>R00047</t>
  </si>
  <si>
    <t>2024|04|14 00:00:00</t>
  </si>
  <si>
    <t>2024|06|05 00:00:00</t>
  </si>
  <si>
    <t>U0048</t>
  </si>
  <si>
    <t>89558632J</t>
  </si>
  <si>
    <t>R00048</t>
  </si>
  <si>
    <t>2024|04|04 00:00:00</t>
  </si>
  <si>
    <t>Tour en bus</t>
  </si>
  <si>
    <t>U0049</t>
  </si>
  <si>
    <t>62509792R</t>
  </si>
  <si>
    <t>R00049</t>
  </si>
  <si>
    <t>2024|09|18 00:00:00</t>
  </si>
  <si>
    <t>2024|11|05 00:00:00</t>
  </si>
  <si>
    <t>U0050</t>
  </si>
  <si>
    <t>87661005R</t>
  </si>
  <si>
    <t>R00050</t>
  </si>
  <si>
    <t>2024|07|14 00:00:00</t>
  </si>
  <si>
    <t>2024|12|10 00:00:00</t>
  </si>
  <si>
    <t>U0051</t>
  </si>
  <si>
    <t>61651755W</t>
  </si>
  <si>
    <t>R00051</t>
  </si>
  <si>
    <t>2024|08|03 00:00:00</t>
  </si>
  <si>
    <t>2024|09|28 00:00:00</t>
  </si>
  <si>
    <t>U0052</t>
  </si>
  <si>
    <t>47343703C</t>
  </si>
  <si>
    <t>R00052</t>
  </si>
  <si>
    <t>2024|01|11 00:00:00</t>
  </si>
  <si>
    <t>2024|04|25 00:00:00</t>
  </si>
  <si>
    <t>U0053</t>
  </si>
  <si>
    <t>43408974Q</t>
  </si>
  <si>
    <t>R00053</t>
  </si>
  <si>
    <t>2024|05|12 00:00:00</t>
  </si>
  <si>
    <t>2024|08|13 00:00:00</t>
  </si>
  <si>
    <t>U0054</t>
  </si>
  <si>
    <t>91649328D</t>
  </si>
  <si>
    <t>R00054</t>
  </si>
  <si>
    <t>2024|08|10 00:00:00</t>
  </si>
  <si>
    <t>2024|11|12 00:00:00</t>
  </si>
  <si>
    <t>U0055</t>
  </si>
  <si>
    <t>46270464F</t>
  </si>
  <si>
    <t>R00055</t>
  </si>
  <si>
    <t>2024|02|27 00:00:00</t>
  </si>
  <si>
    <t>U0056</t>
  </si>
  <si>
    <t>61280885F</t>
  </si>
  <si>
    <t>R00056</t>
  </si>
  <si>
    <t>U0057</t>
  </si>
  <si>
    <t>71065628K</t>
  </si>
  <si>
    <t>R00057</t>
  </si>
  <si>
    <t>2024|02|28 00:00:00</t>
  </si>
  <si>
    <t>2024|04|03 00:00:00</t>
  </si>
  <si>
    <t>U0058</t>
  </si>
  <si>
    <t>98322312A</t>
  </si>
  <si>
    <t>R00058</t>
  </si>
  <si>
    <t>2024|02|21 00:00:00</t>
  </si>
  <si>
    <t>2024|03|21 00:00:00</t>
  </si>
  <si>
    <t>U0059</t>
  </si>
  <si>
    <t>48566570T</t>
  </si>
  <si>
    <t>R00059</t>
  </si>
  <si>
    <t>2024|02|15 00:00:00</t>
  </si>
  <si>
    <t>2024|07|08 00:00:00</t>
  </si>
  <si>
    <t>U0060</t>
  </si>
  <si>
    <t>15803424D</t>
  </si>
  <si>
    <t>R00060</t>
  </si>
  <si>
    <t>2024|10|31 00:00:00</t>
  </si>
  <si>
    <t>U0061</t>
  </si>
  <si>
    <t>73944822Y</t>
  </si>
  <si>
    <t>R00061</t>
  </si>
  <si>
    <t>2024|02|16 00:00:00</t>
  </si>
  <si>
    <t>2024|04|17 00:00:00</t>
  </si>
  <si>
    <t>U0062</t>
  </si>
  <si>
    <t>18366777N</t>
  </si>
  <si>
    <t>R00062</t>
  </si>
  <si>
    <t>2024|03|04 00:00:00</t>
  </si>
  <si>
    <t>2024|11|27 00:00:00</t>
  </si>
  <si>
    <t>U0063</t>
  </si>
  <si>
    <t>46062981F</t>
  </si>
  <si>
    <t>R00063</t>
  </si>
  <si>
    <t>2024|06|12 00:00:00</t>
  </si>
  <si>
    <t>2024|12|22 00:00:00</t>
  </si>
  <si>
    <t>U0064</t>
  </si>
  <si>
    <t>40507067L</t>
  </si>
  <si>
    <t>R00064</t>
  </si>
  <si>
    <t>2024|09|27 00:00:00</t>
  </si>
  <si>
    <t>2024|11|07 00:00:00</t>
  </si>
  <si>
    <t>U0065</t>
  </si>
  <si>
    <t>15389791P</t>
  </si>
  <si>
    <t>R00065</t>
  </si>
  <si>
    <t>U0066</t>
  </si>
  <si>
    <t>22761124W</t>
  </si>
  <si>
    <t>R00066</t>
  </si>
  <si>
    <t>2024|07|20 00:00:00</t>
  </si>
  <si>
    <t>2024|09|29 00:00:00</t>
  </si>
  <si>
    <t>U0067</t>
  </si>
  <si>
    <t>71339723W</t>
  </si>
  <si>
    <t>R00067</t>
  </si>
  <si>
    <t>2024|05|28 00:00:00</t>
  </si>
  <si>
    <t>2024|08|30 00:00:00</t>
  </si>
  <si>
    <t>U0068</t>
  </si>
  <si>
    <t>17294904P</t>
  </si>
  <si>
    <t>R00068</t>
  </si>
  <si>
    <t>2024|01|21 00:00:00</t>
  </si>
  <si>
    <t>U0069</t>
  </si>
  <si>
    <t>40493635L</t>
  </si>
  <si>
    <t>R00069</t>
  </si>
  <si>
    <t>2024|03|24 00:00:00</t>
  </si>
  <si>
    <t>2024|10|29 00:00:00</t>
  </si>
  <si>
    <t>U0070</t>
  </si>
  <si>
    <t>23929451K</t>
  </si>
  <si>
    <t>R00070</t>
  </si>
  <si>
    <t>2024|01|28 00:00:00</t>
  </si>
  <si>
    <t>U0071</t>
  </si>
  <si>
    <t>52107988Q</t>
  </si>
  <si>
    <t>R00071</t>
  </si>
  <si>
    <t>2024|10|25 00:00:00</t>
  </si>
  <si>
    <t>U0072</t>
  </si>
  <si>
    <t>63757066P</t>
  </si>
  <si>
    <t>R00072</t>
  </si>
  <si>
    <t>U0073</t>
  </si>
  <si>
    <t>81236103B</t>
  </si>
  <si>
    <t>R00073</t>
  </si>
  <si>
    <t>2024|08|23 00:00:00</t>
  </si>
  <si>
    <t>2024|10|27 00:00:00</t>
  </si>
  <si>
    <t>U0074</t>
  </si>
  <si>
    <t>52268709J</t>
  </si>
  <si>
    <t>R00074</t>
  </si>
  <si>
    <t>U0075</t>
  </si>
  <si>
    <t>10710695D</t>
  </si>
  <si>
    <t>R00075</t>
  </si>
  <si>
    <t>2024|01|01 00:00:00</t>
  </si>
  <si>
    <t>2024|02|25 00:00:00</t>
  </si>
  <si>
    <t>U0076</t>
  </si>
  <si>
    <t>82595139T</t>
  </si>
  <si>
    <t>R00076</t>
  </si>
  <si>
    <t>2024|06|28 00:00:00</t>
  </si>
  <si>
    <t>U0077</t>
  </si>
  <si>
    <t>30621668C</t>
  </si>
  <si>
    <t>R00077</t>
  </si>
  <si>
    <t>2024|04|26 00:00:00</t>
  </si>
  <si>
    <t>U0078</t>
  </si>
  <si>
    <t>54871604K</t>
  </si>
  <si>
    <t>R00078</t>
  </si>
  <si>
    <t>2024|10|12 00:00:00</t>
  </si>
  <si>
    <t>2024|12|18 00:00:00</t>
  </si>
  <si>
    <t>U0079</t>
  </si>
  <si>
    <t>23345863N</t>
  </si>
  <si>
    <t>R00079</t>
  </si>
  <si>
    <t>U0080</t>
  </si>
  <si>
    <t>16249109T</t>
  </si>
  <si>
    <t>R00080</t>
  </si>
  <si>
    <t>2024|07|31 00:00:00</t>
  </si>
  <si>
    <t>U0081</t>
  </si>
  <si>
    <t>47714616N</t>
  </si>
  <si>
    <t>R00081</t>
  </si>
  <si>
    <t>2024|11|24 00:00:00</t>
  </si>
  <si>
    <t>U0082</t>
  </si>
  <si>
    <t>85204170A</t>
  </si>
  <si>
    <t>R00082</t>
  </si>
  <si>
    <t>2024|02|07 00:00:00</t>
  </si>
  <si>
    <t>2024|12|12 00:00:00</t>
  </si>
  <si>
    <t>U0083</t>
  </si>
  <si>
    <t>26403920N</t>
  </si>
  <si>
    <t>R00083</t>
  </si>
  <si>
    <t>2024|09|26 00:00:00</t>
  </si>
  <si>
    <t>U0084</t>
  </si>
  <si>
    <t>31175562M</t>
  </si>
  <si>
    <t>R00084</t>
  </si>
  <si>
    <t>2024|04|15 00:00:00</t>
  </si>
  <si>
    <t>U0085</t>
  </si>
  <si>
    <t>93332302G</t>
  </si>
  <si>
    <t>R00085</t>
  </si>
  <si>
    <t>2024|06|25 00:00:00</t>
  </si>
  <si>
    <t>2024|12|02 00:00:00</t>
  </si>
  <si>
    <t>U0086</t>
  </si>
  <si>
    <t>71787508T</t>
  </si>
  <si>
    <t>R00086</t>
  </si>
  <si>
    <t>2024|05|07 00:00:00</t>
  </si>
  <si>
    <t>2024|06|04 00:00:00</t>
  </si>
  <si>
    <t>U0087</t>
  </si>
  <si>
    <t>15982950C</t>
  </si>
  <si>
    <t>R00087</t>
  </si>
  <si>
    <t>2024|12|30 00:00:00</t>
  </si>
  <si>
    <t>U0088</t>
  </si>
  <si>
    <t>81425951V</t>
  </si>
  <si>
    <t>R00088</t>
  </si>
  <si>
    <t>2024|04|30 00:00:00</t>
  </si>
  <si>
    <t>2024|09|16 00:00:00</t>
  </si>
  <si>
    <t>U0089</t>
  </si>
  <si>
    <t>85155629S</t>
  </si>
  <si>
    <t>R00089</t>
  </si>
  <si>
    <t>U0090</t>
  </si>
  <si>
    <t>55676233H</t>
  </si>
  <si>
    <t>R00090</t>
  </si>
  <si>
    <t>2024|10|14 00:00:00</t>
  </si>
  <si>
    <t>2024|12|28 00:00:00</t>
  </si>
  <si>
    <t>U0091</t>
  </si>
  <si>
    <t>67695375G</t>
  </si>
  <si>
    <t>R00091</t>
  </si>
  <si>
    <t>U0092</t>
  </si>
  <si>
    <t>30077902C</t>
  </si>
  <si>
    <t>R00092</t>
  </si>
  <si>
    <t>2024|10|10 00:00:00</t>
  </si>
  <si>
    <t>U0093</t>
  </si>
  <si>
    <t>91463706C</t>
  </si>
  <si>
    <t>R00093</t>
  </si>
  <si>
    <t>2024|06|14 00:00:00</t>
  </si>
  <si>
    <t>U0094</t>
  </si>
  <si>
    <t>20653853Z</t>
  </si>
  <si>
    <t>R00094</t>
  </si>
  <si>
    <t>2024|05|13 00:00:00</t>
  </si>
  <si>
    <t>U0095</t>
  </si>
  <si>
    <t>26305105M</t>
  </si>
  <si>
    <t>R00095</t>
  </si>
  <si>
    <t>2024|06|20 00:00:00</t>
  </si>
  <si>
    <t>U0096</t>
  </si>
  <si>
    <t>82078394L</t>
  </si>
  <si>
    <t>R00096</t>
  </si>
  <si>
    <t>2024|11|26 00:00:00</t>
  </si>
  <si>
    <t>U0097</t>
  </si>
  <si>
    <t>61780034X</t>
  </si>
  <si>
    <t>R00097</t>
  </si>
  <si>
    <t>2024|03|05 00:00:00</t>
  </si>
  <si>
    <t>2024|09|30 00:00:00</t>
  </si>
  <si>
    <t>U0098</t>
  </si>
  <si>
    <t>46730826R</t>
  </si>
  <si>
    <t>R00098</t>
  </si>
  <si>
    <t>2024|05|25 00:00:00</t>
  </si>
  <si>
    <t>U0099</t>
  </si>
  <si>
    <t>26089939G</t>
  </si>
  <si>
    <t>R00099</t>
  </si>
  <si>
    <t>U0100</t>
  </si>
  <si>
    <t>42538395X</t>
  </si>
  <si>
    <t>R00100</t>
  </si>
  <si>
    <t>2024|05|27 00:00:00</t>
  </si>
  <si>
    <t>2024|07|15 00:00:00</t>
  </si>
  <si>
    <t>U0101</t>
  </si>
  <si>
    <t>46219395K</t>
  </si>
  <si>
    <t>R00101</t>
  </si>
  <si>
    <t>2024|03|16 00:00:00</t>
  </si>
  <si>
    <t>2024|09|02 00:00:00</t>
  </si>
  <si>
    <t>U0102</t>
  </si>
  <si>
    <t>59588192E</t>
  </si>
  <si>
    <t>R00102</t>
  </si>
  <si>
    <t>2024|04|27 00:00:00</t>
  </si>
  <si>
    <t>U0103</t>
  </si>
  <si>
    <t>74661796R</t>
  </si>
  <si>
    <t>R00103</t>
  </si>
  <si>
    <t>2024|09|11 00:00:00</t>
  </si>
  <si>
    <t>U0104</t>
  </si>
  <si>
    <t>55455442G</t>
  </si>
  <si>
    <t>R00104</t>
  </si>
  <si>
    <t>2024|09|09 00:00:00</t>
  </si>
  <si>
    <t>U0105</t>
  </si>
  <si>
    <t>17558368F</t>
  </si>
  <si>
    <t>R00105</t>
  </si>
  <si>
    <t>2024|08|11 00:00:00</t>
  </si>
  <si>
    <t>U0106</t>
  </si>
  <si>
    <t>18639215S</t>
  </si>
  <si>
    <t>R00106</t>
  </si>
  <si>
    <t>2024|03|31 00:00:00</t>
  </si>
  <si>
    <t>2024|12|07 00:00:00</t>
  </si>
  <si>
    <t>U0107</t>
  </si>
  <si>
    <t>12771101Y</t>
  </si>
  <si>
    <t>R00107</t>
  </si>
  <si>
    <t>U0108</t>
  </si>
  <si>
    <t>81337270R</t>
  </si>
  <si>
    <t>R00108</t>
  </si>
  <si>
    <t>U0109</t>
  </si>
  <si>
    <t>33154699S</t>
  </si>
  <si>
    <t>R00109</t>
  </si>
  <si>
    <t>2024|05|08 00:00:00</t>
  </si>
  <si>
    <t>2024|07|19 00:00:00</t>
  </si>
  <si>
    <t>U0110</t>
  </si>
  <si>
    <t>36688603S</t>
  </si>
  <si>
    <t>R00110</t>
  </si>
  <si>
    <t>2024|02|18 00:00:00</t>
  </si>
  <si>
    <t>2024|11|17 00:00:00</t>
  </si>
  <si>
    <t>U0111</t>
  </si>
  <si>
    <t>44786957T</t>
  </si>
  <si>
    <t>R00111</t>
  </si>
  <si>
    <t>2024|12|17 00:00:00</t>
  </si>
  <si>
    <t>U0112</t>
  </si>
  <si>
    <t>27803083Q</t>
  </si>
  <si>
    <t>R00112</t>
  </si>
  <si>
    <t>2024|03|26 00:00:00</t>
  </si>
  <si>
    <t>2024|05|30 00:00:00</t>
  </si>
  <si>
    <t>U0113</t>
  </si>
  <si>
    <t>59472537B</t>
  </si>
  <si>
    <t>R00113</t>
  </si>
  <si>
    <t>2024|08|20 00:00:00</t>
  </si>
  <si>
    <t>2024|10|17 00:00:00</t>
  </si>
  <si>
    <t>U0114</t>
  </si>
  <si>
    <t>75252786Y</t>
  </si>
  <si>
    <t>R00114</t>
  </si>
  <si>
    <t>2024|10|21 00:00:00</t>
  </si>
  <si>
    <t>U0115</t>
  </si>
  <si>
    <t>69611057Q</t>
  </si>
  <si>
    <t>R00115</t>
  </si>
  <si>
    <t>2024|12|29 00:00:00</t>
  </si>
  <si>
    <t>U0116</t>
  </si>
  <si>
    <t>31421474R</t>
  </si>
  <si>
    <t>R00116</t>
  </si>
  <si>
    <t>2024|02|06 00:00:00</t>
  </si>
  <si>
    <t>U0117</t>
  </si>
  <si>
    <t>98610871G</t>
  </si>
  <si>
    <t>R00117</t>
  </si>
  <si>
    <t>U0118</t>
  </si>
  <si>
    <t>26329212P</t>
  </si>
  <si>
    <t>R00118</t>
  </si>
  <si>
    <t>2024|03|29 00:00:00</t>
  </si>
  <si>
    <t>U0119</t>
  </si>
  <si>
    <t>20399984L</t>
  </si>
  <si>
    <t>R00119</t>
  </si>
  <si>
    <t>U0120</t>
  </si>
  <si>
    <t>11512450F</t>
  </si>
  <si>
    <t>R00120</t>
  </si>
  <si>
    <t>U0121</t>
  </si>
  <si>
    <t>20141649C</t>
  </si>
  <si>
    <t>R00121</t>
  </si>
  <si>
    <t>2024|08|19 00:00:00</t>
  </si>
  <si>
    <t>U0122</t>
  </si>
  <si>
    <t>27611388A</t>
  </si>
  <si>
    <t>R00122</t>
  </si>
  <si>
    <t>2024|03|02 00:00:00</t>
  </si>
  <si>
    <t>U0123</t>
  </si>
  <si>
    <t>78730093N</t>
  </si>
  <si>
    <t>R00123</t>
  </si>
  <si>
    <t>2024|04|21 00:00:00</t>
  </si>
  <si>
    <t>U0124</t>
  </si>
  <si>
    <t>65793518V</t>
  </si>
  <si>
    <t>R00124</t>
  </si>
  <si>
    <t>U0125</t>
  </si>
  <si>
    <t>25384594T</t>
  </si>
  <si>
    <t>R00125</t>
  </si>
  <si>
    <t>2024|01|27 00:00:00</t>
  </si>
  <si>
    <t>U0126</t>
  </si>
  <si>
    <t>84006681D</t>
  </si>
  <si>
    <t>R00126</t>
  </si>
  <si>
    <t>2024|05|09 00:00:00</t>
  </si>
  <si>
    <t>U0127</t>
  </si>
  <si>
    <t>52820759V</t>
  </si>
  <si>
    <t>R00127</t>
  </si>
  <si>
    <t>2024|05|01 00:00:00</t>
  </si>
  <si>
    <t>U0128</t>
  </si>
  <si>
    <t>79111047V</t>
  </si>
  <si>
    <t>R00128</t>
  </si>
  <si>
    <t>2024|04|16 00:00:00</t>
  </si>
  <si>
    <t>2024|07|09 00:00:00</t>
  </si>
  <si>
    <t>U0129</t>
  </si>
  <si>
    <t>32794713W</t>
  </si>
  <si>
    <t>R00129</t>
  </si>
  <si>
    <t>2024|03|01 00:00:00</t>
  </si>
  <si>
    <t>U0130</t>
  </si>
  <si>
    <t>92510048T</t>
  </si>
  <si>
    <t>R00130</t>
  </si>
  <si>
    <t>2024|05|10 00:00:00</t>
  </si>
  <si>
    <t>U0131</t>
  </si>
  <si>
    <t>41444361V</t>
  </si>
  <si>
    <t>R00131</t>
  </si>
  <si>
    <t>2024|02|20 00:00:00</t>
  </si>
  <si>
    <t>U0132</t>
  </si>
  <si>
    <t>94891837R</t>
  </si>
  <si>
    <t>R00132</t>
  </si>
  <si>
    <t>2024|03|13 00:00:00</t>
  </si>
  <si>
    <t>U0133</t>
  </si>
  <si>
    <t>50995474N</t>
  </si>
  <si>
    <t>R00133</t>
  </si>
  <si>
    <t>2024|03|23 00:00:00</t>
  </si>
  <si>
    <t>2024|12|03 00:00:00</t>
  </si>
  <si>
    <t>U0134</t>
  </si>
  <si>
    <t>54998062W</t>
  </si>
  <si>
    <t>R00134</t>
  </si>
  <si>
    <t>2024|11|01 00:00:00</t>
  </si>
  <si>
    <t>U0135</t>
  </si>
  <si>
    <t>45396592C</t>
  </si>
  <si>
    <t>R00135</t>
  </si>
  <si>
    <t>2024|04|22 00:00:00</t>
  </si>
  <si>
    <t>U0136</t>
  </si>
  <si>
    <t>39564121G</t>
  </si>
  <si>
    <t>R00136</t>
  </si>
  <si>
    <t>U0137</t>
  </si>
  <si>
    <t>37176196P</t>
  </si>
  <si>
    <t>R00137</t>
  </si>
  <si>
    <t>2024|01|23 00:00:00</t>
  </si>
  <si>
    <t>U0138</t>
  </si>
  <si>
    <t>24771212M</t>
  </si>
  <si>
    <t>R00138</t>
  </si>
  <si>
    <t>2024|10|19 00:00:00</t>
  </si>
  <si>
    <t>U0139</t>
  </si>
  <si>
    <t>55577579B</t>
  </si>
  <si>
    <t>R00139</t>
  </si>
  <si>
    <t>U0140</t>
  </si>
  <si>
    <t>61316207R</t>
  </si>
  <si>
    <t>R00140</t>
  </si>
  <si>
    <t>2024|02|11 00:00:00</t>
  </si>
  <si>
    <t>U0141</t>
  </si>
  <si>
    <t>74684604Q</t>
  </si>
  <si>
    <t>R00141</t>
  </si>
  <si>
    <t>2024|12|19 00:00:00</t>
  </si>
  <si>
    <t>U0142</t>
  </si>
  <si>
    <t>35132612C</t>
  </si>
  <si>
    <t>R00142</t>
  </si>
  <si>
    <t>2024|05|03 00:00:00</t>
  </si>
  <si>
    <t>U0143</t>
  </si>
  <si>
    <t>60743868V</t>
  </si>
  <si>
    <t>R00143</t>
  </si>
  <si>
    <t>2024|04|24 00:00:00</t>
  </si>
  <si>
    <t>U0144</t>
  </si>
  <si>
    <t>91692301H</t>
  </si>
  <si>
    <t>R00144</t>
  </si>
  <si>
    <t>U0145</t>
  </si>
  <si>
    <t>91579738V</t>
  </si>
  <si>
    <t>R00145</t>
  </si>
  <si>
    <t>2024|06|27 00:00:00</t>
  </si>
  <si>
    <t>U0146</t>
  </si>
  <si>
    <t>15383434E</t>
  </si>
  <si>
    <t>R00146</t>
  </si>
  <si>
    <t>2024|12|31 00:00:00</t>
  </si>
  <si>
    <t>U0147</t>
  </si>
  <si>
    <t>41643642A</t>
  </si>
  <si>
    <t>R00147</t>
  </si>
  <si>
    <t>U0148</t>
  </si>
  <si>
    <t>16336078Y</t>
  </si>
  <si>
    <t>R00148</t>
  </si>
  <si>
    <t>2024|01|08 00:00:00</t>
  </si>
  <si>
    <t>U0149</t>
  </si>
  <si>
    <t>11508821N</t>
  </si>
  <si>
    <t>R00149</t>
  </si>
  <si>
    <t>2024|02|22 00:00:00</t>
  </si>
  <si>
    <t>U0150</t>
  </si>
  <si>
    <t>61932068Z</t>
  </si>
  <si>
    <t>R00150</t>
  </si>
  <si>
    <t>2024|01|18 00:00:00</t>
  </si>
  <si>
    <t>2024|04|11 00:00:00</t>
  </si>
  <si>
    <t>U0151</t>
  </si>
  <si>
    <t>44046078C</t>
  </si>
  <si>
    <t>R00151</t>
  </si>
  <si>
    <t>2024|10|18 00:00:00</t>
  </si>
  <si>
    <t>U0152</t>
  </si>
  <si>
    <t>68891756V</t>
  </si>
  <si>
    <t>R00152</t>
  </si>
  <si>
    <t>2024|02|23 00:00:00</t>
  </si>
  <si>
    <t>U0153</t>
  </si>
  <si>
    <t>22541135P</t>
  </si>
  <si>
    <t>R00153</t>
  </si>
  <si>
    <t>2024|09|21 00:00:00</t>
  </si>
  <si>
    <t>U0154</t>
  </si>
  <si>
    <t>90584322H</t>
  </si>
  <si>
    <t>R00154</t>
  </si>
  <si>
    <t>2024|03|25 00:00:00</t>
  </si>
  <si>
    <t>U0155</t>
  </si>
  <si>
    <t>20556808Y</t>
  </si>
  <si>
    <t>R00155</t>
  </si>
  <si>
    <t>2024|06|02 00:00:00</t>
  </si>
  <si>
    <t>U0156</t>
  </si>
  <si>
    <t>66894095K</t>
  </si>
  <si>
    <t>R00156</t>
  </si>
  <si>
    <t>U0157</t>
  </si>
  <si>
    <t>45963475E</t>
  </si>
  <si>
    <t>R00157</t>
  </si>
  <si>
    <t>U0158</t>
  </si>
  <si>
    <t>58798623C</t>
  </si>
  <si>
    <t>R00158</t>
  </si>
  <si>
    <t>2024|06|06 00:00:00</t>
  </si>
  <si>
    <t>U0159</t>
  </si>
  <si>
    <t>54969856V</t>
  </si>
  <si>
    <t>R00159</t>
  </si>
  <si>
    <t>U0160</t>
  </si>
  <si>
    <t>22663558W</t>
  </si>
  <si>
    <t>R00160</t>
  </si>
  <si>
    <t>U0161</t>
  </si>
  <si>
    <t>82213902B</t>
  </si>
  <si>
    <t>R00161</t>
  </si>
  <si>
    <t>2024|06|23 00:00:00</t>
  </si>
  <si>
    <t>U0162</t>
  </si>
  <si>
    <t>45716780W</t>
  </si>
  <si>
    <t>R00162</t>
  </si>
  <si>
    <t>2024|11|22 00:00:00</t>
  </si>
  <si>
    <t>U0163</t>
  </si>
  <si>
    <t>41624089T</t>
  </si>
  <si>
    <t>R00163</t>
  </si>
  <si>
    <t>U0164</t>
  </si>
  <si>
    <t>69641438Z</t>
  </si>
  <si>
    <t>R00164</t>
  </si>
  <si>
    <t>2024|02|02 00:00:00</t>
  </si>
  <si>
    <t>U0165</t>
  </si>
  <si>
    <t>56757284T</t>
  </si>
  <si>
    <t>R00165</t>
  </si>
  <si>
    <t>2024|12|06 00:00:00</t>
  </si>
  <si>
    <t>U0166</t>
  </si>
  <si>
    <t>28719181R</t>
  </si>
  <si>
    <t>R00166</t>
  </si>
  <si>
    <t>2024|06|08 00:00:00</t>
  </si>
  <si>
    <t>U0167</t>
  </si>
  <si>
    <t>63561319Z</t>
  </si>
  <si>
    <t>R00167</t>
  </si>
  <si>
    <t>2024|11|06 00:00:00</t>
  </si>
  <si>
    <t>U0168</t>
  </si>
  <si>
    <t>67537068Y</t>
  </si>
  <si>
    <t>R00168</t>
  </si>
  <si>
    <t>U0169</t>
  </si>
  <si>
    <t>59102784Y</t>
  </si>
  <si>
    <t>R00169</t>
  </si>
  <si>
    <t>2024|06|24 00:00:00</t>
  </si>
  <si>
    <t>U0170</t>
  </si>
  <si>
    <t>74999261X</t>
  </si>
  <si>
    <t>R00170</t>
  </si>
  <si>
    <t>2024|06|10 00:00:00</t>
  </si>
  <si>
    <t>U0171</t>
  </si>
  <si>
    <t>17138853N</t>
  </si>
  <si>
    <t>R00171</t>
  </si>
  <si>
    <t>U0172</t>
  </si>
  <si>
    <t>18554420K</t>
  </si>
  <si>
    <t>R00172</t>
  </si>
  <si>
    <t>2024|10|15 00:00:00</t>
  </si>
  <si>
    <t>U0173</t>
  </si>
  <si>
    <t>11637369J</t>
  </si>
  <si>
    <t>R00173</t>
  </si>
  <si>
    <t>2024|11|10 00:00:00</t>
  </si>
  <si>
    <t>U0174</t>
  </si>
  <si>
    <t>76634567Q</t>
  </si>
  <si>
    <t>R00174</t>
  </si>
  <si>
    <t>2024|05|18 00:00:00</t>
  </si>
  <si>
    <t>2024|12|11 00:00:00</t>
  </si>
  <si>
    <t>U0175</t>
  </si>
  <si>
    <t>51151966N</t>
  </si>
  <si>
    <t>R00175</t>
  </si>
  <si>
    <t>2024|02|03 00:00:00</t>
  </si>
  <si>
    <t>2024|10|02 00:00:00</t>
  </si>
  <si>
    <t>U0176</t>
  </si>
  <si>
    <t>12435037H</t>
  </si>
  <si>
    <t>R00176</t>
  </si>
  <si>
    <t>2024|01|09 00:00:00</t>
  </si>
  <si>
    <t>U0177</t>
  </si>
  <si>
    <t>53478548Y</t>
  </si>
  <si>
    <t>R00177</t>
  </si>
  <si>
    <t>U0178</t>
  </si>
  <si>
    <t>95925572R</t>
  </si>
  <si>
    <t>R00178</t>
  </si>
  <si>
    <t>2024|06|26 00:00:00</t>
  </si>
  <si>
    <t>2024|10|26 00:00:00</t>
  </si>
  <si>
    <t>U0179</t>
  </si>
  <si>
    <t>53110548Y</t>
  </si>
  <si>
    <t>R00179</t>
  </si>
  <si>
    <t>U0180</t>
  </si>
  <si>
    <t>27403815M</t>
  </si>
  <si>
    <t>R00180</t>
  </si>
  <si>
    <t>U0181</t>
  </si>
  <si>
    <t>37223888K</t>
  </si>
  <si>
    <t>R00181</t>
  </si>
  <si>
    <t>U0182</t>
  </si>
  <si>
    <t>58732808P</t>
  </si>
  <si>
    <t>R00182</t>
  </si>
  <si>
    <t>2024|03|12 00:00:00</t>
  </si>
  <si>
    <t>2024|04|06 00:00:00</t>
  </si>
  <si>
    <t>U0183</t>
  </si>
  <si>
    <t>40276068D</t>
  </si>
  <si>
    <t>R00183</t>
  </si>
  <si>
    <t>U0184</t>
  </si>
  <si>
    <t>43417306E</t>
  </si>
  <si>
    <t>R00184</t>
  </si>
  <si>
    <t>2024|10|13 00:00:00</t>
  </si>
  <si>
    <t>2024|12|24 00:00:00</t>
  </si>
  <si>
    <t>U0185</t>
  </si>
  <si>
    <t>87028521V</t>
  </si>
  <si>
    <t>R00185</t>
  </si>
  <si>
    <t>2024|11|25 00:00:00</t>
  </si>
  <si>
    <t>U0186</t>
  </si>
  <si>
    <t>72845000K</t>
  </si>
  <si>
    <t>R00186</t>
  </si>
  <si>
    <t>2024|11|08 00:00:00</t>
  </si>
  <si>
    <t>U0187</t>
  </si>
  <si>
    <t>20957470P</t>
  </si>
  <si>
    <t>R00187</t>
  </si>
  <si>
    <t>2024|02|12 00:00:00</t>
  </si>
  <si>
    <t>U0188</t>
  </si>
  <si>
    <t>69251326M</t>
  </si>
  <si>
    <t>R00188</t>
  </si>
  <si>
    <t>U0189</t>
  </si>
  <si>
    <t>57118200T</t>
  </si>
  <si>
    <t>R00189</t>
  </si>
  <si>
    <t>2024|08|22 00:00:00</t>
  </si>
  <si>
    <t>U0190</t>
  </si>
  <si>
    <t>16541758C</t>
  </si>
  <si>
    <t>R00190</t>
  </si>
  <si>
    <t>2024|03|17 00:00:00</t>
  </si>
  <si>
    <t>U0191</t>
  </si>
  <si>
    <t>29121370N</t>
  </si>
  <si>
    <t>R00191</t>
  </si>
  <si>
    <t>2024|04|10 00:00:00</t>
  </si>
  <si>
    <t>U0192</t>
  </si>
  <si>
    <t>44869372Y</t>
  </si>
  <si>
    <t>R00192</t>
  </si>
  <si>
    <t>U0193</t>
  </si>
  <si>
    <t>66323501B</t>
  </si>
  <si>
    <t>R00193</t>
  </si>
  <si>
    <t>U0194</t>
  </si>
  <si>
    <t>32340826C</t>
  </si>
  <si>
    <t>R00194</t>
  </si>
  <si>
    <t>2024|09|13 00:00:00</t>
  </si>
  <si>
    <t>U0195</t>
  </si>
  <si>
    <t>81114653R</t>
  </si>
  <si>
    <t>R00195</t>
  </si>
  <si>
    <t>U0196</t>
  </si>
  <si>
    <t>74092495L</t>
  </si>
  <si>
    <t>R00196</t>
  </si>
  <si>
    <t>U0197</t>
  </si>
  <si>
    <t>33431164C</t>
  </si>
  <si>
    <t>R00197</t>
  </si>
  <si>
    <t>2024|10|01 00:00:00</t>
  </si>
  <si>
    <t>U0198</t>
  </si>
  <si>
    <t>88374357P</t>
  </si>
  <si>
    <t>R00198</t>
  </si>
  <si>
    <t>U0199</t>
  </si>
  <si>
    <t>26930683Y</t>
  </si>
  <si>
    <t>R00199</t>
  </si>
  <si>
    <t>U0200</t>
  </si>
  <si>
    <t>67131985E</t>
  </si>
  <si>
    <t>R00200</t>
  </si>
  <si>
    <t>U0201</t>
  </si>
  <si>
    <t>88602607Y</t>
  </si>
  <si>
    <t>R00201</t>
  </si>
  <si>
    <t>2024|05|23 00:00:00</t>
  </si>
  <si>
    <t>2024|11|04 00:00:00</t>
  </si>
  <si>
    <t>U0202</t>
  </si>
  <si>
    <t>22607304Y</t>
  </si>
  <si>
    <t>R00202</t>
  </si>
  <si>
    <t>2024|11|23 00:00:00</t>
  </si>
  <si>
    <t>U0203</t>
  </si>
  <si>
    <t>63553184K</t>
  </si>
  <si>
    <t>R00203</t>
  </si>
  <si>
    <t>2024|04|18 00:00:00</t>
  </si>
  <si>
    <t>U0204</t>
  </si>
  <si>
    <t>15184363Q</t>
  </si>
  <si>
    <t>R00204</t>
  </si>
  <si>
    <t>2024|01|13 00:00:00</t>
  </si>
  <si>
    <t>U0205</t>
  </si>
  <si>
    <t>94441873D</t>
  </si>
  <si>
    <t>R00205</t>
  </si>
  <si>
    <t>2024|07|16 00:00:00</t>
  </si>
  <si>
    <t>U0206</t>
  </si>
  <si>
    <t>58041779Z</t>
  </si>
  <si>
    <t>R00206</t>
  </si>
  <si>
    <t>2024|08|06 00:00:00</t>
  </si>
  <si>
    <t>U0207</t>
  </si>
  <si>
    <t>44416531N</t>
  </si>
  <si>
    <t>R00207</t>
  </si>
  <si>
    <t>2024|08|01 00:00:00</t>
  </si>
  <si>
    <t>2024|08|31 00:00:00</t>
  </si>
  <si>
    <t>U0208</t>
  </si>
  <si>
    <t>40382520V</t>
  </si>
  <si>
    <t>R00208</t>
  </si>
  <si>
    <t>2024|05|11 00:00:00</t>
  </si>
  <si>
    <t>U0209</t>
  </si>
  <si>
    <t>45511308N</t>
  </si>
  <si>
    <t>R00209</t>
  </si>
  <si>
    <t>U0210</t>
  </si>
  <si>
    <t>40546973C</t>
  </si>
  <si>
    <t>R00210</t>
  </si>
  <si>
    <t>U0211</t>
  </si>
  <si>
    <t>22795484T</t>
  </si>
  <si>
    <t>R00211</t>
  </si>
  <si>
    <t>2024|11|30 00:00:00</t>
  </si>
  <si>
    <t>U0212</t>
  </si>
  <si>
    <t>91562891Y</t>
  </si>
  <si>
    <t>R00212</t>
  </si>
  <si>
    <t>U0213</t>
  </si>
  <si>
    <t>37731085E</t>
  </si>
  <si>
    <t>R00213</t>
  </si>
  <si>
    <t>2024|08|12 00:00:00</t>
  </si>
  <si>
    <t>U0214</t>
  </si>
  <si>
    <t>59889349V</t>
  </si>
  <si>
    <t>R00214</t>
  </si>
  <si>
    <t>2024|07|27 00:00:00</t>
  </si>
  <si>
    <t>U0215</t>
  </si>
  <si>
    <t>15036097P</t>
  </si>
  <si>
    <t>R00215</t>
  </si>
  <si>
    <t>U0216</t>
  </si>
  <si>
    <t>17492453X</t>
  </si>
  <si>
    <t>R00216</t>
  </si>
  <si>
    <t>U0217</t>
  </si>
  <si>
    <t>60820914J</t>
  </si>
  <si>
    <t>R00217</t>
  </si>
  <si>
    <t>U0218</t>
  </si>
  <si>
    <t>48025979R</t>
  </si>
  <si>
    <t>R00218</t>
  </si>
  <si>
    <t>U0219</t>
  </si>
  <si>
    <t>21293393Q</t>
  </si>
  <si>
    <t>R00219</t>
  </si>
  <si>
    <t>U0220</t>
  </si>
  <si>
    <t>95336302Z</t>
  </si>
  <si>
    <t>R00220</t>
  </si>
  <si>
    <t>U0221</t>
  </si>
  <si>
    <t>37016600D</t>
  </si>
  <si>
    <t>R00221</t>
  </si>
  <si>
    <t>2024|04|08 00:00:00</t>
  </si>
  <si>
    <t>U0222</t>
  </si>
  <si>
    <t>85906134F</t>
  </si>
  <si>
    <t>R00222</t>
  </si>
  <si>
    <t>2024|07|30 00:00:00</t>
  </si>
  <si>
    <t>U0223</t>
  </si>
  <si>
    <t>88978025H</t>
  </si>
  <si>
    <t>R00223</t>
  </si>
  <si>
    <t>2024|02|26 00:00:00</t>
  </si>
  <si>
    <t>U0224</t>
  </si>
  <si>
    <t>92770960T</t>
  </si>
  <si>
    <t>R00224</t>
  </si>
  <si>
    <t>2024|09|20 00:00:00</t>
  </si>
  <si>
    <t>U0225</t>
  </si>
  <si>
    <t>24302249N</t>
  </si>
  <si>
    <t>R00225</t>
  </si>
  <si>
    <t>2024|02|29 00:00:00</t>
  </si>
  <si>
    <t>U0226</t>
  </si>
  <si>
    <t>29843230V</t>
  </si>
  <si>
    <t>R00226</t>
  </si>
  <si>
    <t>2024|11|21 00:00:00</t>
  </si>
  <si>
    <t>U0227</t>
  </si>
  <si>
    <t>14084810R</t>
  </si>
  <si>
    <t>R00227</t>
  </si>
  <si>
    <t>2024|02|14 00:00:00</t>
  </si>
  <si>
    <t>U0228</t>
  </si>
  <si>
    <t>56598155P</t>
  </si>
  <si>
    <t>R00228</t>
  </si>
  <si>
    <t>U0229</t>
  </si>
  <si>
    <t>38148165C</t>
  </si>
  <si>
    <t>R00229</t>
  </si>
  <si>
    <t>2024|06|09 00:00:00</t>
  </si>
  <si>
    <t>U0230</t>
  </si>
  <si>
    <t>64792296P</t>
  </si>
  <si>
    <t>R00230</t>
  </si>
  <si>
    <t>2024|02|17 00:00:00</t>
  </si>
  <si>
    <t>U0231</t>
  </si>
  <si>
    <t>75853232Z</t>
  </si>
  <si>
    <t>R00231</t>
  </si>
  <si>
    <t>U0232</t>
  </si>
  <si>
    <t>42862524T</t>
  </si>
  <si>
    <t>R00232</t>
  </si>
  <si>
    <t>U0233</t>
  </si>
  <si>
    <t>31616006E</t>
  </si>
  <si>
    <t>R00233</t>
  </si>
  <si>
    <t>2024|10|04 00:00:00</t>
  </si>
  <si>
    <t>U0234</t>
  </si>
  <si>
    <t>81236142G</t>
  </si>
  <si>
    <t>R00234</t>
  </si>
  <si>
    <t>U0235</t>
  </si>
  <si>
    <t>80574736D</t>
  </si>
  <si>
    <t>R00235</t>
  </si>
  <si>
    <t>U0236</t>
  </si>
  <si>
    <t>29427517Y</t>
  </si>
  <si>
    <t>R00236</t>
  </si>
  <si>
    <t>U0237</t>
  </si>
  <si>
    <t>20175582M</t>
  </si>
  <si>
    <t>R00237</t>
  </si>
  <si>
    <t>2024|12|23 00:00:00</t>
  </si>
  <si>
    <t>U0238</t>
  </si>
  <si>
    <t>59209947N</t>
  </si>
  <si>
    <t>R00238</t>
  </si>
  <si>
    <t>2024|01|12 00:00:00</t>
  </si>
  <si>
    <t>U0239</t>
  </si>
  <si>
    <t>62747858V</t>
  </si>
  <si>
    <t>R00239</t>
  </si>
  <si>
    <t>2024|03|28 00:00:00</t>
  </si>
  <si>
    <t>2024|08|08 00:00:00</t>
  </si>
  <si>
    <t>U0240</t>
  </si>
  <si>
    <t>37806823K</t>
  </si>
  <si>
    <t>R00240</t>
  </si>
  <si>
    <t>2024|07|06 00:00:00</t>
  </si>
  <si>
    <t>U0241</t>
  </si>
  <si>
    <t>45880747W</t>
  </si>
  <si>
    <t>R00241</t>
  </si>
  <si>
    <t>U0242</t>
  </si>
  <si>
    <t>67615868P</t>
  </si>
  <si>
    <t>R00242</t>
  </si>
  <si>
    <t>2024|04|20 00:00:00</t>
  </si>
  <si>
    <t>U0243</t>
  </si>
  <si>
    <t>49032864S</t>
  </si>
  <si>
    <t>R00243</t>
  </si>
  <si>
    <t>2024|03|20 00:00:00</t>
  </si>
  <si>
    <t>2024|09|08 00:00:00</t>
  </si>
  <si>
    <t>U0244</t>
  </si>
  <si>
    <t>44701536R</t>
  </si>
  <si>
    <t>R00244</t>
  </si>
  <si>
    <t>2024|01|24 00:00:00</t>
  </si>
  <si>
    <t>2024|02|13 00:00:00</t>
  </si>
  <si>
    <t>U0245</t>
  </si>
  <si>
    <t>80239798C</t>
  </si>
  <si>
    <t>R00245</t>
  </si>
  <si>
    <t>U0246</t>
  </si>
  <si>
    <t>35575328D</t>
  </si>
  <si>
    <t>R00246</t>
  </si>
  <si>
    <t>2024|05|26 00:00:00</t>
  </si>
  <si>
    <t>U0247</t>
  </si>
  <si>
    <t>83347229J</t>
  </si>
  <si>
    <t>R00247</t>
  </si>
  <si>
    <t>U0248</t>
  </si>
  <si>
    <t>78899352Z</t>
  </si>
  <si>
    <t>R00248</t>
  </si>
  <si>
    <t>U0249</t>
  </si>
  <si>
    <t>51260371H</t>
  </si>
  <si>
    <t>R00249</t>
  </si>
  <si>
    <t>2024|02|01 00:00:00</t>
  </si>
  <si>
    <t>2024|07|01 00:00:00</t>
  </si>
  <si>
    <t>U0250</t>
  </si>
  <si>
    <t>55937293M</t>
  </si>
  <si>
    <t>R00250</t>
  </si>
  <si>
    <t>U0251</t>
  </si>
  <si>
    <t>33409991F</t>
  </si>
  <si>
    <t>R00251</t>
  </si>
  <si>
    <t>U0252</t>
  </si>
  <si>
    <t>40048712P</t>
  </si>
  <si>
    <t>R00252</t>
  </si>
  <si>
    <t>U0253</t>
  </si>
  <si>
    <t>26225583V</t>
  </si>
  <si>
    <t>R00253</t>
  </si>
  <si>
    <t>U0254</t>
  </si>
  <si>
    <t>70270316A</t>
  </si>
  <si>
    <t>R00254</t>
  </si>
  <si>
    <t>2024|03|03 00:00:00</t>
  </si>
  <si>
    <t>U0255</t>
  </si>
  <si>
    <t>18692814R</t>
  </si>
  <si>
    <t>R00255</t>
  </si>
  <si>
    <t>U0256</t>
  </si>
  <si>
    <t>57557263Q</t>
  </si>
  <si>
    <t>R00256</t>
  </si>
  <si>
    <t>2024|08|16 00:00:00</t>
  </si>
  <si>
    <t>2024|11|19 00:00:00</t>
  </si>
  <si>
    <t>U0257</t>
  </si>
  <si>
    <t>88270025G</t>
  </si>
  <si>
    <t>R00257</t>
  </si>
  <si>
    <t>U0258</t>
  </si>
  <si>
    <t>74938621K</t>
  </si>
  <si>
    <t>R00258</t>
  </si>
  <si>
    <t>2024|07|25 00:00:00</t>
  </si>
  <si>
    <t>U0259</t>
  </si>
  <si>
    <t>19175568P</t>
  </si>
  <si>
    <t>R00259</t>
  </si>
  <si>
    <t>2024|10|28 00:00:00</t>
  </si>
  <si>
    <t>U0260</t>
  </si>
  <si>
    <t>98149218F</t>
  </si>
  <si>
    <t>R00260</t>
  </si>
  <si>
    <t>U0261</t>
  </si>
  <si>
    <t>81232808M</t>
  </si>
  <si>
    <t>R00261</t>
  </si>
  <si>
    <t>U0262</t>
  </si>
  <si>
    <t>35583466M</t>
  </si>
  <si>
    <t>R00262</t>
  </si>
  <si>
    <t>2024|11|03 00:00:00</t>
  </si>
  <si>
    <t>U0263</t>
  </si>
  <si>
    <t>59074610F</t>
  </si>
  <si>
    <t>R00263</t>
  </si>
  <si>
    <t>2024|12|21 00:00:00</t>
  </si>
  <si>
    <t>U0264</t>
  </si>
  <si>
    <t>47035532A</t>
  </si>
  <si>
    <t>R00264</t>
  </si>
  <si>
    <t>2024|04|13 00:00:00</t>
  </si>
  <si>
    <t>U0265</t>
  </si>
  <si>
    <t>45200856Z</t>
  </si>
  <si>
    <t>R00265</t>
  </si>
  <si>
    <t>U0266</t>
  </si>
  <si>
    <t>13714972A</t>
  </si>
  <si>
    <t>R00266</t>
  </si>
  <si>
    <t>2024|12|16 00:00:00</t>
  </si>
  <si>
    <t>U0267</t>
  </si>
  <si>
    <t>41397992Q</t>
  </si>
  <si>
    <t>R00267</t>
  </si>
  <si>
    <t>U0268</t>
  </si>
  <si>
    <t>29707058M</t>
  </si>
  <si>
    <t>R00268</t>
  </si>
  <si>
    <t>2024|05|24 00:00:00</t>
  </si>
  <si>
    <t>U0269</t>
  </si>
  <si>
    <t>56299628K</t>
  </si>
  <si>
    <t>R00269</t>
  </si>
  <si>
    <t>U0270</t>
  </si>
  <si>
    <t>56461400B</t>
  </si>
  <si>
    <t>R00270</t>
  </si>
  <si>
    <t>U0271</t>
  </si>
  <si>
    <t>87816524V</t>
  </si>
  <si>
    <t>R00271</t>
  </si>
  <si>
    <t>U0272</t>
  </si>
  <si>
    <t>73930184L</t>
  </si>
  <si>
    <t>R00272</t>
  </si>
  <si>
    <t>2024|08|02 00:00:00</t>
  </si>
  <si>
    <t>U0273</t>
  </si>
  <si>
    <t>65829874X</t>
  </si>
  <si>
    <t>R00273</t>
  </si>
  <si>
    <t>U0274</t>
  </si>
  <si>
    <t>17588061F</t>
  </si>
  <si>
    <t>R00274</t>
  </si>
  <si>
    <t>U0275</t>
  </si>
  <si>
    <t>51309980Q</t>
  </si>
  <si>
    <t>R00275</t>
  </si>
  <si>
    <t>U0276</t>
  </si>
  <si>
    <t>12963323V</t>
  </si>
  <si>
    <t>R00276</t>
  </si>
  <si>
    <t>U0277</t>
  </si>
  <si>
    <t>76978294P</t>
  </si>
  <si>
    <t>R00277</t>
  </si>
  <si>
    <t>U0278</t>
  </si>
  <si>
    <t>13596332C</t>
  </si>
  <si>
    <t>R00278</t>
  </si>
  <si>
    <t>U0279</t>
  </si>
  <si>
    <t>53602905W</t>
  </si>
  <si>
    <t>R00279</t>
  </si>
  <si>
    <t>2024|08|14 00:00:00</t>
  </si>
  <si>
    <t>U0280</t>
  </si>
  <si>
    <t>50410897A</t>
  </si>
  <si>
    <t>R00280</t>
  </si>
  <si>
    <t>2024|09|12 00:00:00</t>
  </si>
  <si>
    <t>U0281</t>
  </si>
  <si>
    <t>35577770J</t>
  </si>
  <si>
    <t>R00281</t>
  </si>
  <si>
    <t>U0282</t>
  </si>
  <si>
    <t>59951905J</t>
  </si>
  <si>
    <t>R00282</t>
  </si>
  <si>
    <t>U0283</t>
  </si>
  <si>
    <t>12409225N</t>
  </si>
  <si>
    <t>R00283</t>
  </si>
  <si>
    <t>2024|12|27 00:00:00</t>
  </si>
  <si>
    <t>U0284</t>
  </si>
  <si>
    <t>24965863F</t>
  </si>
  <si>
    <t>R00284</t>
  </si>
  <si>
    <t>U0285</t>
  </si>
  <si>
    <t>85417781J</t>
  </si>
  <si>
    <t>R00285</t>
  </si>
  <si>
    <t>U0286</t>
  </si>
  <si>
    <t>89904425R</t>
  </si>
  <si>
    <t>R00286</t>
  </si>
  <si>
    <t>2024|03|06 00:00:00</t>
  </si>
  <si>
    <t>2024|12|04 00:00:00</t>
  </si>
  <si>
    <t>U0287</t>
  </si>
  <si>
    <t>64817193L</t>
  </si>
  <si>
    <t>R00287</t>
  </si>
  <si>
    <t>2024|01|07 00:00:00</t>
  </si>
  <si>
    <t>U0288</t>
  </si>
  <si>
    <t>25187284F</t>
  </si>
  <si>
    <t>R00288</t>
  </si>
  <si>
    <t>2024|11|11 00:00:00</t>
  </si>
  <si>
    <t>U0289</t>
  </si>
  <si>
    <t>24716561W</t>
  </si>
  <si>
    <t>R00289</t>
  </si>
  <si>
    <t>U0290</t>
  </si>
  <si>
    <t>64501816H</t>
  </si>
  <si>
    <t>R00290</t>
  </si>
  <si>
    <t>U0291</t>
  </si>
  <si>
    <t>29437303V</t>
  </si>
  <si>
    <t>R00291</t>
  </si>
  <si>
    <t>U0292</t>
  </si>
  <si>
    <t>81146008F</t>
  </si>
  <si>
    <t>R00292</t>
  </si>
  <si>
    <t>2024|07|07 00:00:00</t>
  </si>
  <si>
    <t>2024|09|10 00:00:00</t>
  </si>
  <si>
    <t>U0293</t>
  </si>
  <si>
    <t>25947414X</t>
  </si>
  <si>
    <t>R00293</t>
  </si>
  <si>
    <t>2024|05|21 00:00:00</t>
  </si>
  <si>
    <t>U0294</t>
  </si>
  <si>
    <t>35881810Q</t>
  </si>
  <si>
    <t>R00294</t>
  </si>
  <si>
    <t>U0295</t>
  </si>
  <si>
    <t>39183697T</t>
  </si>
  <si>
    <t>R00295</t>
  </si>
  <si>
    <t>U0296</t>
  </si>
  <si>
    <t>68582158E</t>
  </si>
  <si>
    <t>R00296</t>
  </si>
  <si>
    <t>2024|05|29 00:00:00</t>
  </si>
  <si>
    <t>U0297</t>
  </si>
  <si>
    <t>36110249L</t>
  </si>
  <si>
    <t>R00297</t>
  </si>
  <si>
    <t>U0298</t>
  </si>
  <si>
    <t>27297117G</t>
  </si>
  <si>
    <t>R00298</t>
  </si>
  <si>
    <t>U0299</t>
  </si>
  <si>
    <t>96607843T</t>
  </si>
  <si>
    <t>R00299</t>
  </si>
  <si>
    <t>U0300</t>
  </si>
  <si>
    <t>68309970Q</t>
  </si>
  <si>
    <t>R00300</t>
  </si>
  <si>
    <t>2024|05|31 00:00:00</t>
  </si>
  <si>
    <t>U0301</t>
  </si>
  <si>
    <t>16918247E</t>
  </si>
  <si>
    <t>R00301</t>
  </si>
  <si>
    <t>2024|04|29 00:00:00</t>
  </si>
  <si>
    <t>U0302</t>
  </si>
  <si>
    <t>43877223P</t>
  </si>
  <si>
    <t>R00302</t>
  </si>
  <si>
    <t>U0303</t>
  </si>
  <si>
    <t>93878502T</t>
  </si>
  <si>
    <t>R00303</t>
  </si>
  <si>
    <t>U0304</t>
  </si>
  <si>
    <t>73441427N</t>
  </si>
  <si>
    <t>R00304</t>
  </si>
  <si>
    <t>U0305</t>
  </si>
  <si>
    <t>13893363Y</t>
  </si>
  <si>
    <t>R00305</t>
  </si>
  <si>
    <t>U0306</t>
  </si>
  <si>
    <t>25744309H</t>
  </si>
  <si>
    <t>R00306</t>
  </si>
  <si>
    <t>U0307</t>
  </si>
  <si>
    <t>92729859T</t>
  </si>
  <si>
    <t>R00307</t>
  </si>
  <si>
    <t>2024|03|09 00:00:00</t>
  </si>
  <si>
    <t>U0308</t>
  </si>
  <si>
    <t>49610823F</t>
  </si>
  <si>
    <t>R00308</t>
  </si>
  <si>
    <t>U0309</t>
  </si>
  <si>
    <t>97429194K</t>
  </si>
  <si>
    <t>R00309</t>
  </si>
  <si>
    <t>U0310</t>
  </si>
  <si>
    <t>62270720Z</t>
  </si>
  <si>
    <t>R00310</t>
  </si>
  <si>
    <t>U0311</t>
  </si>
  <si>
    <t>20480736H</t>
  </si>
  <si>
    <t>R00311</t>
  </si>
  <si>
    <t>U0312</t>
  </si>
  <si>
    <t>91817922J</t>
  </si>
  <si>
    <t>R00312</t>
  </si>
  <si>
    <t>U0313</t>
  </si>
  <si>
    <t>87622144X</t>
  </si>
  <si>
    <t>R00313</t>
  </si>
  <si>
    <t>U0314</t>
  </si>
  <si>
    <t>42660263R</t>
  </si>
  <si>
    <t>R00314</t>
  </si>
  <si>
    <t>2024|12|14 00:00:00</t>
  </si>
  <si>
    <t>U0315</t>
  </si>
  <si>
    <t>58269450P</t>
  </si>
  <si>
    <t>R00315</t>
  </si>
  <si>
    <t>U0316</t>
  </si>
  <si>
    <t>29717439J</t>
  </si>
  <si>
    <t>R00316</t>
  </si>
  <si>
    <t>2024|03|22 00:00:00</t>
  </si>
  <si>
    <t>U0317</t>
  </si>
  <si>
    <t>31300616P</t>
  </si>
  <si>
    <t>R00317</t>
  </si>
  <si>
    <t>U0318</t>
  </si>
  <si>
    <t>53424467K</t>
  </si>
  <si>
    <t>R00318</t>
  </si>
  <si>
    <t>2024|01|10 00:00:00</t>
  </si>
  <si>
    <t>U0319</t>
  </si>
  <si>
    <t>79367907J</t>
  </si>
  <si>
    <t>R00319</t>
  </si>
  <si>
    <t>U0320</t>
  </si>
  <si>
    <t>75878373Q</t>
  </si>
  <si>
    <t>R00320</t>
  </si>
  <si>
    <t>U0321</t>
  </si>
  <si>
    <t>14110026D</t>
  </si>
  <si>
    <t>R00321</t>
  </si>
  <si>
    <t>U0322</t>
  </si>
  <si>
    <t>30591725T</t>
  </si>
  <si>
    <t>R00322</t>
  </si>
  <si>
    <t>U0323</t>
  </si>
  <si>
    <t>32049264Y</t>
  </si>
  <si>
    <t>R00323</t>
  </si>
  <si>
    <t>2024|10|09 00:00:00</t>
  </si>
  <si>
    <t>2024|10|20 00:00:00</t>
  </si>
  <si>
    <t>U0324</t>
  </si>
  <si>
    <t>68183118D</t>
  </si>
  <si>
    <t>R00324</t>
  </si>
  <si>
    <t>U0325</t>
  </si>
  <si>
    <t>51473445C</t>
  </si>
  <si>
    <t>R00325</t>
  </si>
  <si>
    <t>U0326</t>
  </si>
  <si>
    <t>23292789E</t>
  </si>
  <si>
    <t>R00326</t>
  </si>
  <si>
    <t>U0327</t>
  </si>
  <si>
    <t>73000663C</t>
  </si>
  <si>
    <t>R00327</t>
  </si>
  <si>
    <t>U0328</t>
  </si>
  <si>
    <t>18237422D</t>
  </si>
  <si>
    <t>R00328</t>
  </si>
  <si>
    <t>U0329</t>
  </si>
  <si>
    <t>84769811E</t>
  </si>
  <si>
    <t>R00329</t>
  </si>
  <si>
    <t>U0330</t>
  </si>
  <si>
    <t>67232706A</t>
  </si>
  <si>
    <t>R00330</t>
  </si>
  <si>
    <t>U0331</t>
  </si>
  <si>
    <t>83871093Y</t>
  </si>
  <si>
    <t>R00331</t>
  </si>
  <si>
    <t>U0332</t>
  </si>
  <si>
    <t>38390325J</t>
  </si>
  <si>
    <t>R00332</t>
  </si>
  <si>
    <t>U0333</t>
  </si>
  <si>
    <t>74785806H</t>
  </si>
  <si>
    <t>R00333</t>
  </si>
  <si>
    <t>U0334</t>
  </si>
  <si>
    <t>48700868R</t>
  </si>
  <si>
    <t>R00334</t>
  </si>
  <si>
    <t>U0335</t>
  </si>
  <si>
    <t>74690572G</t>
  </si>
  <si>
    <t>R00335</t>
  </si>
  <si>
    <t>U0336</t>
  </si>
  <si>
    <t>53596775J</t>
  </si>
  <si>
    <t>R00336</t>
  </si>
  <si>
    <t>U0337</t>
  </si>
  <si>
    <t>91148817R</t>
  </si>
  <si>
    <t>R00337</t>
  </si>
  <si>
    <t>2024|06|21 00:00:00</t>
  </si>
  <si>
    <t>U0338</t>
  </si>
  <si>
    <t>67917881P</t>
  </si>
  <si>
    <t>R00338</t>
  </si>
  <si>
    <t>U0339</t>
  </si>
  <si>
    <t>54722473E</t>
  </si>
  <si>
    <t>R00339</t>
  </si>
  <si>
    <t>2024|11|09 00:00:00</t>
  </si>
  <si>
    <t>U0340</t>
  </si>
  <si>
    <t>54293934L</t>
  </si>
  <si>
    <t>R00340</t>
  </si>
  <si>
    <t>U0341</t>
  </si>
  <si>
    <t>22948878F</t>
  </si>
  <si>
    <t>R00341</t>
  </si>
  <si>
    <t>U0342</t>
  </si>
  <si>
    <t>20500664M</t>
  </si>
  <si>
    <t>R00342</t>
  </si>
  <si>
    <t>2024|01|19 00:00:00</t>
  </si>
  <si>
    <t>2024|05|16 00:00:00</t>
  </si>
  <si>
    <t>U0343</t>
  </si>
  <si>
    <t>49296538V</t>
  </si>
  <si>
    <t>R00343</t>
  </si>
  <si>
    <t>U0344</t>
  </si>
  <si>
    <t>75112736A</t>
  </si>
  <si>
    <t>R00344</t>
  </si>
  <si>
    <t>U0345</t>
  </si>
  <si>
    <t>54647176G</t>
  </si>
  <si>
    <t>R00345</t>
  </si>
  <si>
    <t>U0346</t>
  </si>
  <si>
    <t>66230416F</t>
  </si>
  <si>
    <t>R00346</t>
  </si>
  <si>
    <t>U0347</t>
  </si>
  <si>
    <t>16737099E</t>
  </si>
  <si>
    <t>R00347</t>
  </si>
  <si>
    <t>2024|01|29 00:00:00</t>
  </si>
  <si>
    <t>U0348</t>
  </si>
  <si>
    <t>44423591B</t>
  </si>
  <si>
    <t>R00348</t>
  </si>
  <si>
    <t>U0349</t>
  </si>
  <si>
    <t>38441311P</t>
  </si>
  <si>
    <t>R00349</t>
  </si>
  <si>
    <t>U0350</t>
  </si>
  <si>
    <t>45546668K</t>
  </si>
  <si>
    <t>R00350</t>
  </si>
  <si>
    <t>U0351</t>
  </si>
  <si>
    <t>71813571G</t>
  </si>
  <si>
    <t>R00351</t>
  </si>
  <si>
    <t>U0352</t>
  </si>
  <si>
    <t>41664983T</t>
  </si>
  <si>
    <t>R00352</t>
  </si>
  <si>
    <t>U0353</t>
  </si>
  <si>
    <t>43274864L</t>
  </si>
  <si>
    <t>R00353</t>
  </si>
  <si>
    <t>U0354</t>
  </si>
  <si>
    <t>17029247R</t>
  </si>
  <si>
    <t>R00354</t>
  </si>
  <si>
    <t>U0355</t>
  </si>
  <si>
    <t>71311438F</t>
  </si>
  <si>
    <t>R00355</t>
  </si>
  <si>
    <t>U0356</t>
  </si>
  <si>
    <t>11191212X</t>
  </si>
  <si>
    <t>R00356</t>
  </si>
  <si>
    <t>U0357</t>
  </si>
  <si>
    <t>11643597P</t>
  </si>
  <si>
    <t>R00357</t>
  </si>
  <si>
    <t>2024|01|30 00:00:00</t>
  </si>
  <si>
    <t>U0358</t>
  </si>
  <si>
    <t>68906926F</t>
  </si>
  <si>
    <t>R00358</t>
  </si>
  <si>
    <t>U0359</t>
  </si>
  <si>
    <t>98030241D</t>
  </si>
  <si>
    <t>R00359</t>
  </si>
  <si>
    <t>U0360</t>
  </si>
  <si>
    <t>40725563S</t>
  </si>
  <si>
    <t>R00360</t>
  </si>
  <si>
    <t>U0361</t>
  </si>
  <si>
    <t>63964266R</t>
  </si>
  <si>
    <t>R00361</t>
  </si>
  <si>
    <t>2024|03|08 00:00:00</t>
  </si>
  <si>
    <t>U0362</t>
  </si>
  <si>
    <t>76572140B</t>
  </si>
  <si>
    <t>R00362</t>
  </si>
  <si>
    <t>U0363</t>
  </si>
  <si>
    <t>79707571J</t>
  </si>
  <si>
    <t>R00363</t>
  </si>
  <si>
    <t>U0364</t>
  </si>
  <si>
    <t>25440012B</t>
  </si>
  <si>
    <t>R00364</t>
  </si>
  <si>
    <t>U0365</t>
  </si>
  <si>
    <t>96201077N</t>
  </si>
  <si>
    <t>R00365</t>
  </si>
  <si>
    <t>U0366</t>
  </si>
  <si>
    <t>99164972N</t>
  </si>
  <si>
    <t>R00366</t>
  </si>
  <si>
    <t>U0367</t>
  </si>
  <si>
    <t>91408764W</t>
  </si>
  <si>
    <t>R00367</t>
  </si>
  <si>
    <t>U0368</t>
  </si>
  <si>
    <t>80795831M</t>
  </si>
  <si>
    <t>R00368</t>
  </si>
  <si>
    <t>U0369</t>
  </si>
  <si>
    <t>27099077V</t>
  </si>
  <si>
    <t>R00369</t>
  </si>
  <si>
    <t>U0370</t>
  </si>
  <si>
    <t>61397016B</t>
  </si>
  <si>
    <t>R00370</t>
  </si>
  <si>
    <t>U0371</t>
  </si>
  <si>
    <t>81030270M</t>
  </si>
  <si>
    <t>R00371</t>
  </si>
  <si>
    <t>U0372</t>
  </si>
  <si>
    <t>47716780Z</t>
  </si>
  <si>
    <t>R00372</t>
  </si>
  <si>
    <t>2024|06|19 00:00:00</t>
  </si>
  <si>
    <t>U0373</t>
  </si>
  <si>
    <t>15720891T</t>
  </si>
  <si>
    <t>R00373</t>
  </si>
  <si>
    <t>U0374</t>
  </si>
  <si>
    <t>99586879F</t>
  </si>
  <si>
    <t>R00374</t>
  </si>
  <si>
    <t>U0375</t>
  </si>
  <si>
    <t>14362404P</t>
  </si>
  <si>
    <t>R00375</t>
  </si>
  <si>
    <t>U0376</t>
  </si>
  <si>
    <t>90054024P</t>
  </si>
  <si>
    <t>R00376</t>
  </si>
  <si>
    <t>2024|07|03 00:00:00</t>
  </si>
  <si>
    <t>2024|07|11 00:00:00</t>
  </si>
  <si>
    <t>U0377</t>
  </si>
  <si>
    <t>91208904N</t>
  </si>
  <si>
    <t>R00377</t>
  </si>
  <si>
    <t>U0378</t>
  </si>
  <si>
    <t>47586290A</t>
  </si>
  <si>
    <t>R00378</t>
  </si>
  <si>
    <t>U0379</t>
  </si>
  <si>
    <t>90602745H</t>
  </si>
  <si>
    <t>R00379</t>
  </si>
  <si>
    <t>U0380</t>
  </si>
  <si>
    <t>53497177M</t>
  </si>
  <si>
    <t>R00380</t>
  </si>
  <si>
    <t>2024|12|13 00:00:00</t>
  </si>
  <si>
    <t>U0381</t>
  </si>
  <si>
    <t>54611660T</t>
  </si>
  <si>
    <t>R00381</t>
  </si>
  <si>
    <t>2024|08|18 00:00:00</t>
  </si>
  <si>
    <t>U0382</t>
  </si>
  <si>
    <t>49307051L</t>
  </si>
  <si>
    <t>R00382</t>
  </si>
  <si>
    <t>U0383</t>
  </si>
  <si>
    <t>26904080Z</t>
  </si>
  <si>
    <t>R00383</t>
  </si>
  <si>
    <t>U0384</t>
  </si>
  <si>
    <t>27344412B</t>
  </si>
  <si>
    <t>R00384</t>
  </si>
  <si>
    <t>U0385</t>
  </si>
  <si>
    <t>58483024G</t>
  </si>
  <si>
    <t>R00385</t>
  </si>
  <si>
    <t>U0386</t>
  </si>
  <si>
    <t>18573265Y</t>
  </si>
  <si>
    <t>R00386</t>
  </si>
  <si>
    <t>U0387</t>
  </si>
  <si>
    <t>12934531K</t>
  </si>
  <si>
    <t>R00387</t>
  </si>
  <si>
    <t>U0388</t>
  </si>
  <si>
    <t>63501172N</t>
  </si>
  <si>
    <t>R00388</t>
  </si>
  <si>
    <t>U0389</t>
  </si>
  <si>
    <t>84749673D</t>
  </si>
  <si>
    <t>R00389</t>
  </si>
  <si>
    <t>U0390</t>
  </si>
  <si>
    <t>49806394D</t>
  </si>
  <si>
    <t>R00390</t>
  </si>
  <si>
    <t>U0391</t>
  </si>
  <si>
    <t>46733035W</t>
  </si>
  <si>
    <t>R00391</t>
  </si>
  <si>
    <t>U0392</t>
  </si>
  <si>
    <t>77045463V</t>
  </si>
  <si>
    <t>R00392</t>
  </si>
  <si>
    <t>U0393</t>
  </si>
  <si>
    <t>95168866H</t>
  </si>
  <si>
    <t>R00393</t>
  </si>
  <si>
    <t>U0394</t>
  </si>
  <si>
    <t>55675450V</t>
  </si>
  <si>
    <t>R00394</t>
  </si>
  <si>
    <t>U0395</t>
  </si>
  <si>
    <t>42170421J</t>
  </si>
  <si>
    <t>R00395</t>
  </si>
  <si>
    <t>2024|12|01 00:00:00</t>
  </si>
  <si>
    <t>U0396</t>
  </si>
  <si>
    <t>44010721Z</t>
  </si>
  <si>
    <t>R00396</t>
  </si>
  <si>
    <t>U0397</t>
  </si>
  <si>
    <t>33279880F</t>
  </si>
  <si>
    <t>R00397</t>
  </si>
  <si>
    <t>U0398</t>
  </si>
  <si>
    <t>52845156B</t>
  </si>
  <si>
    <t>R00398</t>
  </si>
  <si>
    <t>U0399</t>
  </si>
  <si>
    <t>98939688J</t>
  </si>
  <si>
    <t>R00399</t>
  </si>
  <si>
    <t>U0400</t>
  </si>
  <si>
    <t>38148140H</t>
  </si>
  <si>
    <t>R00400</t>
  </si>
  <si>
    <t>U0401</t>
  </si>
  <si>
    <t>54641572N</t>
  </si>
  <si>
    <t>R00401</t>
  </si>
  <si>
    <t>U0402</t>
  </si>
  <si>
    <t>93607187Q</t>
  </si>
  <si>
    <t>R00402</t>
  </si>
  <si>
    <t>U0403</t>
  </si>
  <si>
    <t>20575308Z</t>
  </si>
  <si>
    <t>R00403</t>
  </si>
  <si>
    <t>U0404</t>
  </si>
  <si>
    <t>63988515P</t>
  </si>
  <si>
    <t>R00404</t>
  </si>
  <si>
    <t>U0405</t>
  </si>
  <si>
    <t>21319789P</t>
  </si>
  <si>
    <t>R00405</t>
  </si>
  <si>
    <t>U0406</t>
  </si>
  <si>
    <t>30057602Y</t>
  </si>
  <si>
    <t>R00406</t>
  </si>
  <si>
    <t>2024|06|11 00:00:00</t>
  </si>
  <si>
    <t>U0407</t>
  </si>
  <si>
    <t>34250880Q</t>
  </si>
  <si>
    <t>R00407</t>
  </si>
  <si>
    <t>U0408</t>
  </si>
  <si>
    <t>64092007T</t>
  </si>
  <si>
    <t>R00408</t>
  </si>
  <si>
    <t>U0409</t>
  </si>
  <si>
    <t>31356698Q</t>
  </si>
  <si>
    <t>R00409</t>
  </si>
  <si>
    <t>U0410</t>
  </si>
  <si>
    <t>27812797R</t>
  </si>
  <si>
    <t>R00410</t>
  </si>
  <si>
    <t>U0411</t>
  </si>
  <si>
    <t>77242862F</t>
  </si>
  <si>
    <t>R00411</t>
  </si>
  <si>
    <t>U0412</t>
  </si>
  <si>
    <t>98842610H</t>
  </si>
  <si>
    <t>R00412</t>
  </si>
  <si>
    <t>U0413</t>
  </si>
  <si>
    <t>26542222S</t>
  </si>
  <si>
    <t>R00413</t>
  </si>
  <si>
    <t>2024|05|20 00:00:00</t>
  </si>
  <si>
    <t>U0414</t>
  </si>
  <si>
    <t>97808984N</t>
  </si>
  <si>
    <t>R00414</t>
  </si>
  <si>
    <t>U0415</t>
  </si>
  <si>
    <t>52816491G</t>
  </si>
  <si>
    <t>R00415</t>
  </si>
  <si>
    <t>U0416</t>
  </si>
  <si>
    <t>25778810L</t>
  </si>
  <si>
    <t>R00416</t>
  </si>
  <si>
    <t>U0417</t>
  </si>
  <si>
    <t>95969695X</t>
  </si>
  <si>
    <t>R00417</t>
  </si>
  <si>
    <t>2024|03|18 00:00:00</t>
  </si>
  <si>
    <t>U0418</t>
  </si>
  <si>
    <t>20396730P</t>
  </si>
  <si>
    <t>R00418</t>
  </si>
  <si>
    <t>U0419</t>
  </si>
  <si>
    <t>48880095N</t>
  </si>
  <si>
    <t>R00419</t>
  </si>
  <si>
    <t>2024|07|21 00:00:00</t>
  </si>
  <si>
    <t>U0420</t>
  </si>
  <si>
    <t>47556523K</t>
  </si>
  <si>
    <t>R00420</t>
  </si>
  <si>
    <t>U0421</t>
  </si>
  <si>
    <t>35801034Q</t>
  </si>
  <si>
    <t>R00421</t>
  </si>
  <si>
    <t>U0422</t>
  </si>
  <si>
    <t>51825283G</t>
  </si>
  <si>
    <t>R00422</t>
  </si>
  <si>
    <t>U0423</t>
  </si>
  <si>
    <t>25181246H</t>
  </si>
  <si>
    <t>R00423</t>
  </si>
  <si>
    <t>U0424</t>
  </si>
  <si>
    <t>78484623K</t>
  </si>
  <si>
    <t>R00424</t>
  </si>
  <si>
    <t>U0425</t>
  </si>
  <si>
    <t>43545609P</t>
  </si>
  <si>
    <t>R00425</t>
  </si>
  <si>
    <t>U0426</t>
  </si>
  <si>
    <t>27044800C</t>
  </si>
  <si>
    <t>R00426</t>
  </si>
  <si>
    <t>U0427</t>
  </si>
  <si>
    <t>94712905D</t>
  </si>
  <si>
    <t>R00427</t>
  </si>
  <si>
    <t>U0428</t>
  </si>
  <si>
    <t>84786101M</t>
  </si>
  <si>
    <t>R00428</t>
  </si>
  <si>
    <t>U0429</t>
  </si>
  <si>
    <t>18843550H</t>
  </si>
  <si>
    <t>R00429</t>
  </si>
  <si>
    <t>U0430</t>
  </si>
  <si>
    <t>61171889P</t>
  </si>
  <si>
    <t>R00430</t>
  </si>
  <si>
    <t>U0431</t>
  </si>
  <si>
    <t>63633929J</t>
  </si>
  <si>
    <t>R00431</t>
  </si>
  <si>
    <t>U0432</t>
  </si>
  <si>
    <t>85178986G</t>
  </si>
  <si>
    <t>R00432</t>
  </si>
  <si>
    <t>U0433</t>
  </si>
  <si>
    <t>17558619M</t>
  </si>
  <si>
    <t>R00433</t>
  </si>
  <si>
    <t>U0434</t>
  </si>
  <si>
    <t>66360280J</t>
  </si>
  <si>
    <t>R00434</t>
  </si>
  <si>
    <t>U0435</t>
  </si>
  <si>
    <t>72835799C</t>
  </si>
  <si>
    <t>R00435</t>
  </si>
  <si>
    <t>U0436</t>
  </si>
  <si>
    <t>53689044Y</t>
  </si>
  <si>
    <t>R00436</t>
  </si>
  <si>
    <t>U0437</t>
  </si>
  <si>
    <t>67715350S</t>
  </si>
  <si>
    <t>R00437</t>
  </si>
  <si>
    <t>2024|10|07 00:00:00</t>
  </si>
  <si>
    <t>U0438</t>
  </si>
  <si>
    <t>74599598H</t>
  </si>
  <si>
    <t>R00438</t>
  </si>
  <si>
    <t>2024|01|04 00:00:00</t>
  </si>
  <si>
    <t>U0439</t>
  </si>
  <si>
    <t>45361856Z</t>
  </si>
  <si>
    <t>R00439</t>
  </si>
  <si>
    <t>2024|01|05 00:00:00</t>
  </si>
  <si>
    <t>U0440</t>
  </si>
  <si>
    <t>95441434J</t>
  </si>
  <si>
    <t>R00440</t>
  </si>
  <si>
    <t>U0441</t>
  </si>
  <si>
    <t>14545493V</t>
  </si>
  <si>
    <t>R00441</t>
  </si>
  <si>
    <t>U0442</t>
  </si>
  <si>
    <t>36394138L</t>
  </si>
  <si>
    <t>R00442</t>
  </si>
  <si>
    <t>U0443</t>
  </si>
  <si>
    <t>40612219S</t>
  </si>
  <si>
    <t>R00443</t>
  </si>
  <si>
    <t>U0444</t>
  </si>
  <si>
    <t>38611226E</t>
  </si>
  <si>
    <t>R00444</t>
  </si>
  <si>
    <t>U0445</t>
  </si>
  <si>
    <t>41968465C</t>
  </si>
  <si>
    <t>R00445</t>
  </si>
  <si>
    <t>2024|10|03 00:00:00</t>
  </si>
  <si>
    <t>U0446</t>
  </si>
  <si>
    <t>68301096C</t>
  </si>
  <si>
    <t>R00446</t>
  </si>
  <si>
    <t>U0447</t>
  </si>
  <si>
    <t>83836007H</t>
  </si>
  <si>
    <t>R00447</t>
  </si>
  <si>
    <t>U0448</t>
  </si>
  <si>
    <t>35537733L</t>
  </si>
  <si>
    <t>R00448</t>
  </si>
  <si>
    <t>U0449</t>
  </si>
  <si>
    <t>22132283G</t>
  </si>
  <si>
    <t>R00449</t>
  </si>
  <si>
    <t>U0450</t>
  </si>
  <si>
    <t>49903826J</t>
  </si>
  <si>
    <t>R00450</t>
  </si>
  <si>
    <t>U0451</t>
  </si>
  <si>
    <t>25632764T</t>
  </si>
  <si>
    <t>R00451</t>
  </si>
  <si>
    <t>U0452</t>
  </si>
  <si>
    <t>43402461N</t>
  </si>
  <si>
    <t>R00452</t>
  </si>
  <si>
    <t>U0453</t>
  </si>
  <si>
    <t>33242275F</t>
  </si>
  <si>
    <t>R00453</t>
  </si>
  <si>
    <t>U0454</t>
  </si>
  <si>
    <t>91513343T</t>
  </si>
  <si>
    <t>R00454</t>
  </si>
  <si>
    <t>U0455</t>
  </si>
  <si>
    <t>76741349D</t>
  </si>
  <si>
    <t>R00455</t>
  </si>
  <si>
    <t>U0456</t>
  </si>
  <si>
    <t>94771663W</t>
  </si>
  <si>
    <t>R00456</t>
  </si>
  <si>
    <t>U0457</t>
  </si>
  <si>
    <t>45118090W</t>
  </si>
  <si>
    <t>R00457</t>
  </si>
  <si>
    <t>U0458</t>
  </si>
  <si>
    <t>87018894G</t>
  </si>
  <si>
    <t>R00458</t>
  </si>
  <si>
    <t>U0459</t>
  </si>
  <si>
    <t>75612043A</t>
  </si>
  <si>
    <t>R00459</t>
  </si>
  <si>
    <t>U0460</t>
  </si>
  <si>
    <t>54670048Z</t>
  </si>
  <si>
    <t>R00460</t>
  </si>
  <si>
    <t>U0461</t>
  </si>
  <si>
    <t>66791980A</t>
  </si>
  <si>
    <t>R00461</t>
  </si>
  <si>
    <t>2024|09|05 00:00:00</t>
  </si>
  <si>
    <t>U0462</t>
  </si>
  <si>
    <t>15171313F</t>
  </si>
  <si>
    <t>R00462</t>
  </si>
  <si>
    <t>U0463</t>
  </si>
  <si>
    <t>19699535N</t>
  </si>
  <si>
    <t>R00463</t>
  </si>
  <si>
    <t>U0464</t>
  </si>
  <si>
    <t>59109845Y</t>
  </si>
  <si>
    <t>R00464</t>
  </si>
  <si>
    <t>U0465</t>
  </si>
  <si>
    <t>49732073R</t>
  </si>
  <si>
    <t>R00465</t>
  </si>
  <si>
    <t>2024|03|07 00:00:00</t>
  </si>
  <si>
    <t>U0466</t>
  </si>
  <si>
    <t>63226868Y</t>
  </si>
  <si>
    <t>R00466</t>
  </si>
  <si>
    <t>U0467</t>
  </si>
  <si>
    <t>11509759F</t>
  </si>
  <si>
    <t>R00467</t>
  </si>
  <si>
    <t>U0468</t>
  </si>
  <si>
    <t>47501935N</t>
  </si>
  <si>
    <t>R00468</t>
  </si>
  <si>
    <t>U0469</t>
  </si>
  <si>
    <t>59295870F</t>
  </si>
  <si>
    <t>R00469</t>
  </si>
  <si>
    <t>U0470</t>
  </si>
  <si>
    <t>88772290H</t>
  </si>
  <si>
    <t>R00470</t>
  </si>
  <si>
    <t>U0471</t>
  </si>
  <si>
    <t>60392465P</t>
  </si>
  <si>
    <t>R00471</t>
  </si>
  <si>
    <t>U0472</t>
  </si>
  <si>
    <t>76818135K</t>
  </si>
  <si>
    <t>R00472</t>
  </si>
  <si>
    <t>U0473</t>
  </si>
  <si>
    <t>64751915S</t>
  </si>
  <si>
    <t>R00473</t>
  </si>
  <si>
    <t>U0474</t>
  </si>
  <si>
    <t>80450800C</t>
  </si>
  <si>
    <t>R00474</t>
  </si>
  <si>
    <t>U0475</t>
  </si>
  <si>
    <t>49806549A</t>
  </si>
  <si>
    <t>R00475</t>
  </si>
  <si>
    <t>U0476</t>
  </si>
  <si>
    <t>80776691R</t>
  </si>
  <si>
    <t>R00476</t>
  </si>
  <si>
    <t>U0477</t>
  </si>
  <si>
    <t>16189792T</t>
  </si>
  <si>
    <t>R00477</t>
  </si>
  <si>
    <t>U0478</t>
  </si>
  <si>
    <t>65719601E</t>
  </si>
  <si>
    <t>R00478</t>
  </si>
  <si>
    <t>U0479</t>
  </si>
  <si>
    <t>11674146J</t>
  </si>
  <si>
    <t>R00479</t>
  </si>
  <si>
    <t>2024|10|08 00:00:00</t>
  </si>
  <si>
    <t>U0480</t>
  </si>
  <si>
    <t>41981253C</t>
  </si>
  <si>
    <t>R00480</t>
  </si>
  <si>
    <t>U0481</t>
  </si>
  <si>
    <t>83952661Q</t>
  </si>
  <si>
    <t>R00481</t>
  </si>
  <si>
    <t>U0482</t>
  </si>
  <si>
    <t>25685541S</t>
  </si>
  <si>
    <t>R00482</t>
  </si>
  <si>
    <t>U0483</t>
  </si>
  <si>
    <t>83736045Z</t>
  </si>
  <si>
    <t>R00483</t>
  </si>
  <si>
    <t>2024|06|17 00:00:00</t>
  </si>
  <si>
    <t>U0484</t>
  </si>
  <si>
    <t>28166283T</t>
  </si>
  <si>
    <t>R00484</t>
  </si>
  <si>
    <t>U0485</t>
  </si>
  <si>
    <t>58883167Q</t>
  </si>
  <si>
    <t>R00485</t>
  </si>
  <si>
    <t>U0486</t>
  </si>
  <si>
    <t>79637866K</t>
  </si>
  <si>
    <t>R00486</t>
  </si>
  <si>
    <t>U0487</t>
  </si>
  <si>
    <t>95880841M</t>
  </si>
  <si>
    <t>R00487</t>
  </si>
  <si>
    <t>2024|03|19 00:00:00</t>
  </si>
  <si>
    <t>U0488</t>
  </si>
  <si>
    <t>36890359S</t>
  </si>
  <si>
    <t>R00488</t>
  </si>
  <si>
    <t>U0489</t>
  </si>
  <si>
    <t>30672504A</t>
  </si>
  <si>
    <t>R00489</t>
  </si>
  <si>
    <t>U0490</t>
  </si>
  <si>
    <t>79213082R</t>
  </si>
  <si>
    <t>R00490</t>
  </si>
  <si>
    <t>U0491</t>
  </si>
  <si>
    <t>71772769G</t>
  </si>
  <si>
    <t>R00491</t>
  </si>
  <si>
    <t>U0492</t>
  </si>
  <si>
    <t>64744987X</t>
  </si>
  <si>
    <t>R00492</t>
  </si>
  <si>
    <t>U0493</t>
  </si>
  <si>
    <t>78515446R</t>
  </si>
  <si>
    <t>R00493</t>
  </si>
  <si>
    <t>U0494</t>
  </si>
  <si>
    <t>15297174N</t>
  </si>
  <si>
    <t>R00494</t>
  </si>
  <si>
    <t>U0495</t>
  </si>
  <si>
    <t>75652853B</t>
  </si>
  <si>
    <t>R00495</t>
  </si>
  <si>
    <t>U0496</t>
  </si>
  <si>
    <t>37172321C</t>
  </si>
  <si>
    <t>R00496</t>
  </si>
  <si>
    <t>U0497</t>
  </si>
  <si>
    <t>17887142L</t>
  </si>
  <si>
    <t>R00497</t>
  </si>
  <si>
    <t>U0498</t>
  </si>
  <si>
    <t>56361628J</t>
  </si>
  <si>
    <t>R00498</t>
  </si>
  <si>
    <t>U0499</t>
  </si>
  <si>
    <t>74397297W</t>
  </si>
  <si>
    <t>R00499</t>
  </si>
  <si>
    <t>U0500</t>
  </si>
  <si>
    <t>62154962S</t>
  </si>
  <si>
    <t>R00500</t>
  </si>
  <si>
    <t>U0501</t>
  </si>
  <si>
    <t>31273136J</t>
  </si>
  <si>
    <t>R00501</t>
  </si>
  <si>
    <t>U0502</t>
  </si>
  <si>
    <t>21574922W</t>
  </si>
  <si>
    <t>R00502</t>
  </si>
  <si>
    <t>U0503</t>
  </si>
  <si>
    <t>23314555F</t>
  </si>
  <si>
    <t>R00503</t>
  </si>
  <si>
    <t>2024|05|02 00:00:00</t>
  </si>
  <si>
    <t>U0504</t>
  </si>
  <si>
    <t>67021892F</t>
  </si>
  <si>
    <t>R00504</t>
  </si>
  <si>
    <t>U0505</t>
  </si>
  <si>
    <t>72971039C</t>
  </si>
  <si>
    <t>R00505</t>
  </si>
  <si>
    <t>U0506</t>
  </si>
  <si>
    <t>80640691T</t>
  </si>
  <si>
    <t>R00506</t>
  </si>
  <si>
    <t>U0507</t>
  </si>
  <si>
    <t>73232596K</t>
  </si>
  <si>
    <t>R00507</t>
  </si>
  <si>
    <t>U0508</t>
  </si>
  <si>
    <t>16668706P</t>
  </si>
  <si>
    <t>R00508</t>
  </si>
  <si>
    <t>U0509</t>
  </si>
  <si>
    <t>91276246X</t>
  </si>
  <si>
    <t>R00509</t>
  </si>
  <si>
    <t>U0510</t>
  </si>
  <si>
    <t>96408851G</t>
  </si>
  <si>
    <t>R00510</t>
  </si>
  <si>
    <t>U0511</t>
  </si>
  <si>
    <t>41192860K</t>
  </si>
  <si>
    <t>R00511</t>
  </si>
  <si>
    <t>U0512</t>
  </si>
  <si>
    <t>67947542E</t>
  </si>
  <si>
    <t>R00512</t>
  </si>
  <si>
    <t>U0513</t>
  </si>
  <si>
    <t>31712939X</t>
  </si>
  <si>
    <t>R00513</t>
  </si>
  <si>
    <t>U0514</t>
  </si>
  <si>
    <t>21181293H</t>
  </si>
  <si>
    <t>R00514</t>
  </si>
  <si>
    <t>U0515</t>
  </si>
  <si>
    <t>71078219P</t>
  </si>
  <si>
    <t>R00515</t>
  </si>
  <si>
    <t>U0516</t>
  </si>
  <si>
    <t>70853291C</t>
  </si>
  <si>
    <t>R00516</t>
  </si>
  <si>
    <t>U0517</t>
  </si>
  <si>
    <t>76570126K</t>
  </si>
  <si>
    <t>R00517</t>
  </si>
  <si>
    <t>U0518</t>
  </si>
  <si>
    <t>86471512E</t>
  </si>
  <si>
    <t>R00518</t>
  </si>
  <si>
    <t>U0519</t>
  </si>
  <si>
    <t>71921389K</t>
  </si>
  <si>
    <t>R00519</t>
  </si>
  <si>
    <t>2024|05|04 00:00:00</t>
  </si>
  <si>
    <t>U0520</t>
  </si>
  <si>
    <t>21681763P</t>
  </si>
  <si>
    <t>R00520</t>
  </si>
  <si>
    <t>U0521</t>
  </si>
  <si>
    <t>73234924A</t>
  </si>
  <si>
    <t>R00521</t>
  </si>
  <si>
    <t>U0522</t>
  </si>
  <si>
    <t>36077853F</t>
  </si>
  <si>
    <t>R00522</t>
  </si>
  <si>
    <t>U0523</t>
  </si>
  <si>
    <t>65295647G</t>
  </si>
  <si>
    <t>R00523</t>
  </si>
  <si>
    <t>2024|10|24 00:00:00</t>
  </si>
  <si>
    <t>U0524</t>
  </si>
  <si>
    <t>14628865Z</t>
  </si>
  <si>
    <t>R00524</t>
  </si>
  <si>
    <t>2024|02|04 00:00:00</t>
  </si>
  <si>
    <t>U0525</t>
  </si>
  <si>
    <t>14540245J</t>
  </si>
  <si>
    <t>R00525</t>
  </si>
  <si>
    <t>U0526</t>
  </si>
  <si>
    <t>88785604S</t>
  </si>
  <si>
    <t>R00526</t>
  </si>
  <si>
    <t>2024|09|06 00:00:00</t>
  </si>
  <si>
    <t>U0527</t>
  </si>
  <si>
    <t>37061304R</t>
  </si>
  <si>
    <t>R00527</t>
  </si>
  <si>
    <t>2024|09|24 00:00:00</t>
  </si>
  <si>
    <t>U0528</t>
  </si>
  <si>
    <t>53370064J</t>
  </si>
  <si>
    <t>R00528</t>
  </si>
  <si>
    <t>2024|08|15 00:00:00</t>
  </si>
  <si>
    <t>U0529</t>
  </si>
  <si>
    <t>89714583R</t>
  </si>
  <si>
    <t>R00529</t>
  </si>
  <si>
    <t>U0530</t>
  </si>
  <si>
    <t>26511030B</t>
  </si>
  <si>
    <t>R00530</t>
  </si>
  <si>
    <t>U0531</t>
  </si>
  <si>
    <t>53096198P</t>
  </si>
  <si>
    <t>R00531</t>
  </si>
  <si>
    <t>U0532</t>
  </si>
  <si>
    <t>81569686W</t>
  </si>
  <si>
    <t>R00532</t>
  </si>
  <si>
    <t>U0533</t>
  </si>
  <si>
    <t>33123854J</t>
  </si>
  <si>
    <t>R00533</t>
  </si>
  <si>
    <t>U0534</t>
  </si>
  <si>
    <t>25591219Q</t>
  </si>
  <si>
    <t>R00534</t>
  </si>
  <si>
    <t>U0535</t>
  </si>
  <si>
    <t>29256417A</t>
  </si>
  <si>
    <t>R00535</t>
  </si>
  <si>
    <t>U0536</t>
  </si>
  <si>
    <t>36770030E</t>
  </si>
  <si>
    <t>R00536</t>
  </si>
  <si>
    <t>U0537</t>
  </si>
  <si>
    <t>82513841F</t>
  </si>
  <si>
    <t>R00537</t>
  </si>
  <si>
    <t>U0538</t>
  </si>
  <si>
    <t>37559961H</t>
  </si>
  <si>
    <t>R00538</t>
  </si>
  <si>
    <t>U0539</t>
  </si>
  <si>
    <t>95389233E</t>
  </si>
  <si>
    <t>R00539</t>
  </si>
  <si>
    <t>U0540</t>
  </si>
  <si>
    <t>92472802Z</t>
  </si>
  <si>
    <t>R00540</t>
  </si>
  <si>
    <t>U0541</t>
  </si>
  <si>
    <t>56959633H</t>
  </si>
  <si>
    <t>R00541</t>
  </si>
  <si>
    <t>U0542</t>
  </si>
  <si>
    <t>97864702R</t>
  </si>
  <si>
    <t>R00542</t>
  </si>
  <si>
    <t>2024|05|17 00:00:00</t>
  </si>
  <si>
    <t>U0543</t>
  </si>
  <si>
    <t>59923361N</t>
  </si>
  <si>
    <t>R00543</t>
  </si>
  <si>
    <t>U0544</t>
  </si>
  <si>
    <t>14682898C</t>
  </si>
  <si>
    <t>R00544</t>
  </si>
  <si>
    <t>U0545</t>
  </si>
  <si>
    <t>88711437T</t>
  </si>
  <si>
    <t>R00545</t>
  </si>
  <si>
    <t>2024|07|17 00:00:00</t>
  </si>
  <si>
    <t>2024|10|16 00:00:00</t>
  </si>
  <si>
    <t>U0546</t>
  </si>
  <si>
    <t>20552795H</t>
  </si>
  <si>
    <t>R00546</t>
  </si>
  <si>
    <t>U0547</t>
  </si>
  <si>
    <t>92048429Z</t>
  </si>
  <si>
    <t>R00547</t>
  </si>
  <si>
    <t>2024|09|04 00:00:00</t>
  </si>
  <si>
    <t>U0548</t>
  </si>
  <si>
    <t>26320027T</t>
  </si>
  <si>
    <t>R00548</t>
  </si>
  <si>
    <t>U0549</t>
  </si>
  <si>
    <t>97371807L</t>
  </si>
  <si>
    <t>R00549</t>
  </si>
  <si>
    <t>U0550</t>
  </si>
  <si>
    <t>13537404H</t>
  </si>
  <si>
    <t>R00550</t>
  </si>
  <si>
    <t>2024|06|29 00:00:00</t>
  </si>
  <si>
    <t>U0551</t>
  </si>
  <si>
    <t>41713262W</t>
  </si>
  <si>
    <t>R00551</t>
  </si>
  <si>
    <t>U0552</t>
  </si>
  <si>
    <t>48377228V</t>
  </si>
  <si>
    <t>R00552</t>
  </si>
  <si>
    <t>U0553</t>
  </si>
  <si>
    <t>75053992R</t>
  </si>
  <si>
    <t>R00553</t>
  </si>
  <si>
    <t>2024|10|06 00:00:00</t>
  </si>
  <si>
    <t>U0554</t>
  </si>
  <si>
    <t>53579041N</t>
  </si>
  <si>
    <t>R00554</t>
  </si>
  <si>
    <t>U0555</t>
  </si>
  <si>
    <t>19712700K</t>
  </si>
  <si>
    <t>R00555</t>
  </si>
  <si>
    <t>U0556</t>
  </si>
  <si>
    <t>81269816Y</t>
  </si>
  <si>
    <t>R00556</t>
  </si>
  <si>
    <t>U0557</t>
  </si>
  <si>
    <t>40400158Z</t>
  </si>
  <si>
    <t>R00557</t>
  </si>
  <si>
    <t>U0558</t>
  </si>
  <si>
    <t>83401711P</t>
  </si>
  <si>
    <t>R00558</t>
  </si>
  <si>
    <t>U0559</t>
  </si>
  <si>
    <t>80914816B</t>
  </si>
  <si>
    <t>R00559</t>
  </si>
  <si>
    <t>U0560</t>
  </si>
  <si>
    <t>97228825M</t>
  </si>
  <si>
    <t>R00560</t>
  </si>
  <si>
    <t>U0561</t>
  </si>
  <si>
    <t>46647913A</t>
  </si>
  <si>
    <t>R00561</t>
  </si>
  <si>
    <t>U0562</t>
  </si>
  <si>
    <t>15587988Z</t>
  </si>
  <si>
    <t>R00562</t>
  </si>
  <si>
    <t>U0563</t>
  </si>
  <si>
    <t>17994410S</t>
  </si>
  <si>
    <t>R00563</t>
  </si>
  <si>
    <t>U0564</t>
  </si>
  <si>
    <t>95006298Z</t>
  </si>
  <si>
    <t>R00564</t>
  </si>
  <si>
    <t>U0565</t>
  </si>
  <si>
    <t>27258285L</t>
  </si>
  <si>
    <t>R00565</t>
  </si>
  <si>
    <t>U0566</t>
  </si>
  <si>
    <t>40388424X</t>
  </si>
  <si>
    <t>R00566</t>
  </si>
  <si>
    <t>U0567</t>
  </si>
  <si>
    <t>43362843T</t>
  </si>
  <si>
    <t>R00567</t>
  </si>
  <si>
    <t>U0568</t>
  </si>
  <si>
    <t>79368078T</t>
  </si>
  <si>
    <t>R00568</t>
  </si>
  <si>
    <t>U0569</t>
  </si>
  <si>
    <t>88596227C</t>
  </si>
  <si>
    <t>R00569</t>
  </si>
  <si>
    <t>2024|03|14 00:00:00</t>
  </si>
  <si>
    <t>U0570</t>
  </si>
  <si>
    <t>46402636K</t>
  </si>
  <si>
    <t>R00570</t>
  </si>
  <si>
    <t>U0571</t>
  </si>
  <si>
    <t>13830441N</t>
  </si>
  <si>
    <t>R00571</t>
  </si>
  <si>
    <t>U0572</t>
  </si>
  <si>
    <t>30372160Q</t>
  </si>
  <si>
    <t>R00572</t>
  </si>
  <si>
    <t>2024|01|16 00:00:00</t>
  </si>
  <si>
    <t>U0573</t>
  </si>
  <si>
    <t>33766440W</t>
  </si>
  <si>
    <t>R00573</t>
  </si>
  <si>
    <t>U0574</t>
  </si>
  <si>
    <t>80548847H</t>
  </si>
  <si>
    <t>R00574</t>
  </si>
  <si>
    <t>U0575</t>
  </si>
  <si>
    <t>61407276J</t>
  </si>
  <si>
    <t>R00575</t>
  </si>
  <si>
    <t>U0576</t>
  </si>
  <si>
    <t>83173908C</t>
  </si>
  <si>
    <t>R00576</t>
  </si>
  <si>
    <t>U0577</t>
  </si>
  <si>
    <t>21847490C</t>
  </si>
  <si>
    <t>R00577</t>
  </si>
  <si>
    <t>U0578</t>
  </si>
  <si>
    <t>94576024R</t>
  </si>
  <si>
    <t>R00578</t>
  </si>
  <si>
    <t>U0579</t>
  </si>
  <si>
    <t>57939675F</t>
  </si>
  <si>
    <t>R00579</t>
  </si>
  <si>
    <t>U0580</t>
  </si>
  <si>
    <t>14114667G</t>
  </si>
  <si>
    <t>R00580</t>
  </si>
  <si>
    <t>2024|11|02 00:00:00</t>
  </si>
  <si>
    <t>U0581</t>
  </si>
  <si>
    <t>87579136N</t>
  </si>
  <si>
    <t>R00581</t>
  </si>
  <si>
    <t>U0582</t>
  </si>
  <si>
    <t>52739689E</t>
  </si>
  <si>
    <t>R00582</t>
  </si>
  <si>
    <t>U0583</t>
  </si>
  <si>
    <t>29699421G</t>
  </si>
  <si>
    <t>R00583</t>
  </si>
  <si>
    <t>U0584</t>
  </si>
  <si>
    <t>48224984X</t>
  </si>
  <si>
    <t>R00584</t>
  </si>
  <si>
    <t>2024|07|13 00:00:00</t>
  </si>
  <si>
    <t>U0585</t>
  </si>
  <si>
    <t>62011685M</t>
  </si>
  <si>
    <t>R00585</t>
  </si>
  <si>
    <t>U0586</t>
  </si>
  <si>
    <t>58506875G</t>
  </si>
  <si>
    <t>R00586</t>
  </si>
  <si>
    <t>U0587</t>
  </si>
  <si>
    <t>69413659G</t>
  </si>
  <si>
    <t>R00587</t>
  </si>
  <si>
    <t>U0588</t>
  </si>
  <si>
    <t>95446008X</t>
  </si>
  <si>
    <t>R00588</t>
  </si>
  <si>
    <t>U0589</t>
  </si>
  <si>
    <t>33543857J</t>
  </si>
  <si>
    <t>R00589</t>
  </si>
  <si>
    <t>U0590</t>
  </si>
  <si>
    <t>71478966A</t>
  </si>
  <si>
    <t>R00590</t>
  </si>
  <si>
    <t>U0591</t>
  </si>
  <si>
    <t>60013824Q</t>
  </si>
  <si>
    <t>R00591</t>
  </si>
  <si>
    <t>U0592</t>
  </si>
  <si>
    <t>20013295Y</t>
  </si>
  <si>
    <t>R00592</t>
  </si>
  <si>
    <t>2024|01|20 00:00:00</t>
  </si>
  <si>
    <t>U0593</t>
  </si>
  <si>
    <t>17170842P</t>
  </si>
  <si>
    <t>R00593</t>
  </si>
  <si>
    <t>U0594</t>
  </si>
  <si>
    <t>77765219B</t>
  </si>
  <si>
    <t>R00594</t>
  </si>
  <si>
    <t>U0595</t>
  </si>
  <si>
    <t>58945644W</t>
  </si>
  <si>
    <t>R00595</t>
  </si>
  <si>
    <t>U0596</t>
  </si>
  <si>
    <t>13564244V</t>
  </si>
  <si>
    <t>R00596</t>
  </si>
  <si>
    <t>U0597</t>
  </si>
  <si>
    <t>69958941W</t>
  </si>
  <si>
    <t>R00597</t>
  </si>
  <si>
    <t>U0598</t>
  </si>
  <si>
    <t>83835180L</t>
  </si>
  <si>
    <t>R00598</t>
  </si>
  <si>
    <t>U0599</t>
  </si>
  <si>
    <t>18686217M</t>
  </si>
  <si>
    <t>R00599</t>
  </si>
  <si>
    <t>U0600</t>
  </si>
  <si>
    <t>15494857X</t>
  </si>
  <si>
    <t>R00600</t>
  </si>
  <si>
    <t>U0601</t>
  </si>
  <si>
    <t>74162479Z</t>
  </si>
  <si>
    <t>R00601</t>
  </si>
  <si>
    <t>U0602</t>
  </si>
  <si>
    <t>42803083Z</t>
  </si>
  <si>
    <t>R00602</t>
  </si>
  <si>
    <t>2024|01|31 00:00:00</t>
  </si>
  <si>
    <t>U0603</t>
  </si>
  <si>
    <t>57012929T</t>
  </si>
  <si>
    <t>R00603</t>
  </si>
  <si>
    <t>U0604</t>
  </si>
  <si>
    <t>75756367W</t>
  </si>
  <si>
    <t>R00604</t>
  </si>
  <si>
    <t>U0605</t>
  </si>
  <si>
    <t>24022402Y</t>
  </si>
  <si>
    <t>R00605</t>
  </si>
  <si>
    <t>U0606</t>
  </si>
  <si>
    <t>16594859Z</t>
  </si>
  <si>
    <t>R00606</t>
  </si>
  <si>
    <t>U0607</t>
  </si>
  <si>
    <t>47097783Q</t>
  </si>
  <si>
    <t>R00607</t>
  </si>
  <si>
    <t>U0608</t>
  </si>
  <si>
    <t>22690213T</t>
  </si>
  <si>
    <t>R00608</t>
  </si>
  <si>
    <t>U0609</t>
  </si>
  <si>
    <t>70622154X</t>
  </si>
  <si>
    <t>R00609</t>
  </si>
  <si>
    <t>U0610</t>
  </si>
  <si>
    <t>50130313L</t>
  </si>
  <si>
    <t>R00610</t>
  </si>
  <si>
    <t>U0611</t>
  </si>
  <si>
    <t>86675493Q</t>
  </si>
  <si>
    <t>R00611</t>
  </si>
  <si>
    <t>U0612</t>
  </si>
  <si>
    <t>44782184B</t>
  </si>
  <si>
    <t>R00612</t>
  </si>
  <si>
    <t>U0613</t>
  </si>
  <si>
    <t>35429047P</t>
  </si>
  <si>
    <t>R00613</t>
  </si>
  <si>
    <t>U0614</t>
  </si>
  <si>
    <t>86576720M</t>
  </si>
  <si>
    <t>R00614</t>
  </si>
  <si>
    <t>U0615</t>
  </si>
  <si>
    <t>29722871V</t>
  </si>
  <si>
    <t>R00615</t>
  </si>
  <si>
    <t>U0616</t>
  </si>
  <si>
    <t>44591802T</t>
  </si>
  <si>
    <t>R00616</t>
  </si>
  <si>
    <t>U0617</t>
  </si>
  <si>
    <t>59810316N</t>
  </si>
  <si>
    <t>R00617</t>
  </si>
  <si>
    <t>U0618</t>
  </si>
  <si>
    <t>73340155D</t>
  </si>
  <si>
    <t>R00618</t>
  </si>
  <si>
    <t>U0619</t>
  </si>
  <si>
    <t>96517429E</t>
  </si>
  <si>
    <t>R00619</t>
  </si>
  <si>
    <t>U0620</t>
  </si>
  <si>
    <t>31062048L</t>
  </si>
  <si>
    <t>R00620</t>
  </si>
  <si>
    <t>U0621</t>
  </si>
  <si>
    <t>20780514Z</t>
  </si>
  <si>
    <t>R00621</t>
  </si>
  <si>
    <t>U0622</t>
  </si>
  <si>
    <t>78873698M</t>
  </si>
  <si>
    <t>R00622</t>
  </si>
  <si>
    <t>U0623</t>
  </si>
  <si>
    <t>39839110M</t>
  </si>
  <si>
    <t>R00623</t>
  </si>
  <si>
    <t>U0624</t>
  </si>
  <si>
    <t>88452135T</t>
  </si>
  <si>
    <t>R00624</t>
  </si>
  <si>
    <t>U0625</t>
  </si>
  <si>
    <t>10634351W</t>
  </si>
  <si>
    <t>R00625</t>
  </si>
  <si>
    <t>U0626</t>
  </si>
  <si>
    <t>67876652H</t>
  </si>
  <si>
    <t>R00626</t>
  </si>
  <si>
    <t>U0627</t>
  </si>
  <si>
    <t>33683285S</t>
  </si>
  <si>
    <t>R00627</t>
  </si>
  <si>
    <t>U0628</t>
  </si>
  <si>
    <t>38732492D</t>
  </si>
  <si>
    <t>R00628</t>
  </si>
  <si>
    <t>U0629</t>
  </si>
  <si>
    <t>11033618N</t>
  </si>
  <si>
    <t>R00629</t>
  </si>
  <si>
    <t>U0630</t>
  </si>
  <si>
    <t>70461854C</t>
  </si>
  <si>
    <t>R00630</t>
  </si>
  <si>
    <t>U0631</t>
  </si>
  <si>
    <t>70146400B</t>
  </si>
  <si>
    <t>R00631</t>
  </si>
  <si>
    <t>U0632</t>
  </si>
  <si>
    <t>65065958Q</t>
  </si>
  <si>
    <t>R00632</t>
  </si>
  <si>
    <t>U0633</t>
  </si>
  <si>
    <t>39905763G</t>
  </si>
  <si>
    <t>R00633</t>
  </si>
  <si>
    <t>U0634</t>
  </si>
  <si>
    <t>92087200F</t>
  </si>
  <si>
    <t>R00634</t>
  </si>
  <si>
    <t>2024|06|01 00:00:00</t>
  </si>
  <si>
    <t>U0635</t>
  </si>
  <si>
    <t>32526507E</t>
  </si>
  <si>
    <t>R00635</t>
  </si>
  <si>
    <t>U0636</t>
  </si>
  <si>
    <t>75055145G</t>
  </si>
  <si>
    <t>R00636</t>
  </si>
  <si>
    <t>U0637</t>
  </si>
  <si>
    <t>78433856S</t>
  </si>
  <si>
    <t>R00637</t>
  </si>
  <si>
    <t>U0638</t>
  </si>
  <si>
    <t>77699156G</t>
  </si>
  <si>
    <t>R00638</t>
  </si>
  <si>
    <t>2024|06|03 00:00:00</t>
  </si>
  <si>
    <t>U0639</t>
  </si>
  <si>
    <t>95431700P</t>
  </si>
  <si>
    <t>R00639</t>
  </si>
  <si>
    <t>U0640</t>
  </si>
  <si>
    <t>24367577C</t>
  </si>
  <si>
    <t>R00640</t>
  </si>
  <si>
    <t>U0641</t>
  </si>
  <si>
    <t>41923498H</t>
  </si>
  <si>
    <t>R00641</t>
  </si>
  <si>
    <t>U0642</t>
  </si>
  <si>
    <t>50758390N</t>
  </si>
  <si>
    <t>R00642</t>
  </si>
  <si>
    <t>U0643</t>
  </si>
  <si>
    <t>62113728C</t>
  </si>
  <si>
    <t>R00643</t>
  </si>
  <si>
    <t>U0644</t>
  </si>
  <si>
    <t>34556157Z</t>
  </si>
  <si>
    <t>R00644</t>
  </si>
  <si>
    <t>U0645</t>
  </si>
  <si>
    <t>12330799Q</t>
  </si>
  <si>
    <t>R00645</t>
  </si>
  <si>
    <t>U0646</t>
  </si>
  <si>
    <t>49761365Z</t>
  </si>
  <si>
    <t>R00646</t>
  </si>
  <si>
    <t>U0647</t>
  </si>
  <si>
    <t>36142099Z</t>
  </si>
  <si>
    <t>R00647</t>
  </si>
  <si>
    <t>U0648</t>
  </si>
  <si>
    <t>59219305D</t>
  </si>
  <si>
    <t>R00648</t>
  </si>
  <si>
    <t>U0649</t>
  </si>
  <si>
    <t>15708134P</t>
  </si>
  <si>
    <t>R00649</t>
  </si>
  <si>
    <t>U0650</t>
  </si>
  <si>
    <t>87744533Q</t>
  </si>
  <si>
    <t>R00650</t>
  </si>
  <si>
    <t>U0651</t>
  </si>
  <si>
    <t>88546952B</t>
  </si>
  <si>
    <t>R00651</t>
  </si>
  <si>
    <t>U0652</t>
  </si>
  <si>
    <t>70925152Y</t>
  </si>
  <si>
    <t>R00652</t>
  </si>
  <si>
    <t>U0653</t>
  </si>
  <si>
    <t>22207384X</t>
  </si>
  <si>
    <t>R00653</t>
  </si>
  <si>
    <t>U0654</t>
  </si>
  <si>
    <t>40704953J</t>
  </si>
  <si>
    <t>R00654</t>
  </si>
  <si>
    <t>U0655</t>
  </si>
  <si>
    <t>11978951E</t>
  </si>
  <si>
    <t>R00655</t>
  </si>
  <si>
    <t>U0656</t>
  </si>
  <si>
    <t>53435074W</t>
  </si>
  <si>
    <t>R00656</t>
  </si>
  <si>
    <t>U0657</t>
  </si>
  <si>
    <t>65766679L</t>
  </si>
  <si>
    <t>R00657</t>
  </si>
  <si>
    <t>U0658</t>
  </si>
  <si>
    <t>14534958Q</t>
  </si>
  <si>
    <t>R00658</t>
  </si>
  <si>
    <t>U0659</t>
  </si>
  <si>
    <t>80200608E</t>
  </si>
  <si>
    <t>R00659</t>
  </si>
  <si>
    <t>U0660</t>
  </si>
  <si>
    <t>26972108P</t>
  </si>
  <si>
    <t>R00660</t>
  </si>
  <si>
    <t>U0661</t>
  </si>
  <si>
    <t>98232558H</t>
  </si>
  <si>
    <t>R00661</t>
  </si>
  <si>
    <t>U0662</t>
  </si>
  <si>
    <t>17948013D</t>
  </si>
  <si>
    <t>R00662</t>
  </si>
  <si>
    <t>U0663</t>
  </si>
  <si>
    <t>55085968W</t>
  </si>
  <si>
    <t>R00663</t>
  </si>
  <si>
    <t>U0664</t>
  </si>
  <si>
    <t>12005801P</t>
  </si>
  <si>
    <t>R00664</t>
  </si>
  <si>
    <t>U0665</t>
  </si>
  <si>
    <t>88323324N</t>
  </si>
  <si>
    <t>R00665</t>
  </si>
  <si>
    <t>U0666</t>
  </si>
  <si>
    <t>32697179B</t>
  </si>
  <si>
    <t>R00666</t>
  </si>
  <si>
    <t>U0667</t>
  </si>
  <si>
    <t>68808812B</t>
  </si>
  <si>
    <t>R00667</t>
  </si>
  <si>
    <t>U0668</t>
  </si>
  <si>
    <t>59009189K</t>
  </si>
  <si>
    <t>R00668</t>
  </si>
  <si>
    <t>U0669</t>
  </si>
  <si>
    <t>91187233F</t>
  </si>
  <si>
    <t>R00669</t>
  </si>
  <si>
    <t>U0670</t>
  </si>
  <si>
    <t>14871338K</t>
  </si>
  <si>
    <t>R00670</t>
  </si>
  <si>
    <t>U0671</t>
  </si>
  <si>
    <t>30395814A</t>
  </si>
  <si>
    <t>R00671</t>
  </si>
  <si>
    <t>U0672</t>
  </si>
  <si>
    <t>60323234F</t>
  </si>
  <si>
    <t>R00672</t>
  </si>
  <si>
    <t>U0673</t>
  </si>
  <si>
    <t>48903113F</t>
  </si>
  <si>
    <t>R00673</t>
  </si>
  <si>
    <t>U0674</t>
  </si>
  <si>
    <t>81773592J</t>
  </si>
  <si>
    <t>R00674</t>
  </si>
  <si>
    <t>U0675</t>
  </si>
  <si>
    <t>49091566K</t>
  </si>
  <si>
    <t>R00675</t>
  </si>
  <si>
    <t>U0676</t>
  </si>
  <si>
    <t>57904919G</t>
  </si>
  <si>
    <t>R00676</t>
  </si>
  <si>
    <t>U0677</t>
  </si>
  <si>
    <t>52404377G</t>
  </si>
  <si>
    <t>R00677</t>
  </si>
  <si>
    <t>U0678</t>
  </si>
  <si>
    <t>68185512B</t>
  </si>
  <si>
    <t>R00678</t>
  </si>
  <si>
    <t>U0679</t>
  </si>
  <si>
    <t>30106293Y</t>
  </si>
  <si>
    <t>R00679</t>
  </si>
  <si>
    <t>U0680</t>
  </si>
  <si>
    <t>99613461R</t>
  </si>
  <si>
    <t>R00680</t>
  </si>
  <si>
    <t>2024|11|28 00:00:00</t>
  </si>
  <si>
    <t>U0681</t>
  </si>
  <si>
    <t>76438791Q</t>
  </si>
  <si>
    <t>R00681</t>
  </si>
  <si>
    <t>U0682</t>
  </si>
  <si>
    <t>84914577A</t>
  </si>
  <si>
    <t>R00682</t>
  </si>
  <si>
    <t>U0683</t>
  </si>
  <si>
    <t>25457751V</t>
  </si>
  <si>
    <t>R00683</t>
  </si>
  <si>
    <t>U0684</t>
  </si>
  <si>
    <t>51643034F</t>
  </si>
  <si>
    <t>R00684</t>
  </si>
  <si>
    <t>U0685</t>
  </si>
  <si>
    <t>26314008F</t>
  </si>
  <si>
    <t>R00685</t>
  </si>
  <si>
    <t>U0686</t>
  </si>
  <si>
    <t>95167976W</t>
  </si>
  <si>
    <t>R00686</t>
  </si>
  <si>
    <t>U0687</t>
  </si>
  <si>
    <t>95871630V</t>
  </si>
  <si>
    <t>R00687</t>
  </si>
  <si>
    <t>U0688</t>
  </si>
  <si>
    <t>22828741E</t>
  </si>
  <si>
    <t>R00688</t>
  </si>
  <si>
    <t>U0689</t>
  </si>
  <si>
    <t>27783105W</t>
  </si>
  <si>
    <t>R00689</t>
  </si>
  <si>
    <t>U0690</t>
  </si>
  <si>
    <t>51167807Y</t>
  </si>
  <si>
    <t>R00690</t>
  </si>
  <si>
    <t>U0691</t>
  </si>
  <si>
    <t>68696536K</t>
  </si>
  <si>
    <t>R00691</t>
  </si>
  <si>
    <t>U0692</t>
  </si>
  <si>
    <t>14663706X</t>
  </si>
  <si>
    <t>R00692</t>
  </si>
  <si>
    <t>U0693</t>
  </si>
  <si>
    <t>96385333S</t>
  </si>
  <si>
    <t>R00693</t>
  </si>
  <si>
    <t>U0694</t>
  </si>
  <si>
    <t>96368107Q</t>
  </si>
  <si>
    <t>R00694</t>
  </si>
  <si>
    <t>U0695</t>
  </si>
  <si>
    <t>50552899A</t>
  </si>
  <si>
    <t>R00695</t>
  </si>
  <si>
    <t>U0696</t>
  </si>
  <si>
    <t>60722232R</t>
  </si>
  <si>
    <t>R00696</t>
  </si>
  <si>
    <t>U0697</t>
  </si>
  <si>
    <t>30719644Q</t>
  </si>
  <si>
    <t>R00697</t>
  </si>
  <si>
    <t>2024|04|23 00:00:00</t>
  </si>
  <si>
    <t>U0698</t>
  </si>
  <si>
    <t>30062900Z</t>
  </si>
  <si>
    <t>R00698</t>
  </si>
  <si>
    <t>U0699</t>
  </si>
  <si>
    <t>73552237P</t>
  </si>
  <si>
    <t>R00699</t>
  </si>
  <si>
    <t>U0700</t>
  </si>
  <si>
    <t>77035857W</t>
  </si>
  <si>
    <t>R00700</t>
  </si>
  <si>
    <t>U0701</t>
  </si>
  <si>
    <t>68826975G</t>
  </si>
  <si>
    <t>R00701</t>
  </si>
  <si>
    <t>U0702</t>
  </si>
  <si>
    <t>48080189T</t>
  </si>
  <si>
    <t>R00702</t>
  </si>
  <si>
    <t>U0703</t>
  </si>
  <si>
    <t>85565513Q</t>
  </si>
  <si>
    <t>R00703</t>
  </si>
  <si>
    <t>U0704</t>
  </si>
  <si>
    <t>75053294Q</t>
  </si>
  <si>
    <t>R00704</t>
  </si>
  <si>
    <t>U0705</t>
  </si>
  <si>
    <t>89464333Z</t>
  </si>
  <si>
    <t>R00705</t>
  </si>
  <si>
    <t>U0706</t>
  </si>
  <si>
    <t>89078508Z</t>
  </si>
  <si>
    <t>R00706</t>
  </si>
  <si>
    <t>U0707</t>
  </si>
  <si>
    <t>11929580D</t>
  </si>
  <si>
    <t>R00707</t>
  </si>
  <si>
    <t>U0708</t>
  </si>
  <si>
    <t>69493170G</t>
  </si>
  <si>
    <t>R00708</t>
  </si>
  <si>
    <t>U0709</t>
  </si>
  <si>
    <t>86009791A</t>
  </si>
  <si>
    <t>R00709</t>
  </si>
  <si>
    <t>U0710</t>
  </si>
  <si>
    <t>28691554C</t>
  </si>
  <si>
    <t>R00710</t>
  </si>
  <si>
    <t>U0711</t>
  </si>
  <si>
    <t>73441886B</t>
  </si>
  <si>
    <t>R00711</t>
  </si>
  <si>
    <t>U0712</t>
  </si>
  <si>
    <t>97689685Z</t>
  </si>
  <si>
    <t>R00712</t>
  </si>
  <si>
    <t>U0713</t>
  </si>
  <si>
    <t>87571928A</t>
  </si>
  <si>
    <t>R00713</t>
  </si>
  <si>
    <t>U0714</t>
  </si>
  <si>
    <t>76790956M</t>
  </si>
  <si>
    <t>R00714</t>
  </si>
  <si>
    <t>U0715</t>
  </si>
  <si>
    <t>27198024H</t>
  </si>
  <si>
    <t>R00715</t>
  </si>
  <si>
    <t>U0716</t>
  </si>
  <si>
    <t>31711066T</t>
  </si>
  <si>
    <t>R00716</t>
  </si>
  <si>
    <t>U0717</t>
  </si>
  <si>
    <t>69966339V</t>
  </si>
  <si>
    <t>R00717</t>
  </si>
  <si>
    <t>U0718</t>
  </si>
  <si>
    <t>36809832B</t>
  </si>
  <si>
    <t>R00718</t>
  </si>
  <si>
    <t>U0719</t>
  </si>
  <si>
    <t>88317311W</t>
  </si>
  <si>
    <t>R00719</t>
  </si>
  <si>
    <t>U0720</t>
  </si>
  <si>
    <t>76029131D</t>
  </si>
  <si>
    <t>R00720</t>
  </si>
  <si>
    <t>U0721</t>
  </si>
  <si>
    <t>34548155Q</t>
  </si>
  <si>
    <t>R00721</t>
  </si>
  <si>
    <t>U0722</t>
  </si>
  <si>
    <t>29412026V</t>
  </si>
  <si>
    <t>R00722</t>
  </si>
  <si>
    <t>U0723</t>
  </si>
  <si>
    <t>89642867E</t>
  </si>
  <si>
    <t>R00723</t>
  </si>
  <si>
    <t>U0724</t>
  </si>
  <si>
    <t>62617699S</t>
  </si>
  <si>
    <t>R00724</t>
  </si>
  <si>
    <t>U0725</t>
  </si>
  <si>
    <t>18196260V</t>
  </si>
  <si>
    <t>R00725</t>
  </si>
  <si>
    <t>U0726</t>
  </si>
  <si>
    <t>12214123L</t>
  </si>
  <si>
    <t>R00726</t>
  </si>
  <si>
    <t>U0727</t>
  </si>
  <si>
    <t>87256221V</t>
  </si>
  <si>
    <t>R00727</t>
  </si>
  <si>
    <t>U0728</t>
  </si>
  <si>
    <t>85535902Y</t>
  </si>
  <si>
    <t>R00728</t>
  </si>
  <si>
    <t>U0729</t>
  </si>
  <si>
    <t>25369057B</t>
  </si>
  <si>
    <t>R00729</t>
  </si>
  <si>
    <t>U0730</t>
  </si>
  <si>
    <t>47302269D</t>
  </si>
  <si>
    <t>R00730</t>
  </si>
  <si>
    <t>U0731</t>
  </si>
  <si>
    <t>27904672Z</t>
  </si>
  <si>
    <t>R00731</t>
  </si>
  <si>
    <t>U0732</t>
  </si>
  <si>
    <t>19605634C</t>
  </si>
  <si>
    <t>R00732</t>
  </si>
  <si>
    <t>U0733</t>
  </si>
  <si>
    <t>41748608C</t>
  </si>
  <si>
    <t>R00733</t>
  </si>
  <si>
    <t>U0734</t>
  </si>
  <si>
    <t>52221787B</t>
  </si>
  <si>
    <t>R00734</t>
  </si>
  <si>
    <t>U0735</t>
  </si>
  <si>
    <t>10793878R</t>
  </si>
  <si>
    <t>R00735</t>
  </si>
  <si>
    <t>U0736</t>
  </si>
  <si>
    <t>67652794L</t>
  </si>
  <si>
    <t>R00736</t>
  </si>
  <si>
    <t>U0737</t>
  </si>
  <si>
    <t>27635815G</t>
  </si>
  <si>
    <t>R00737</t>
  </si>
  <si>
    <t>U0738</t>
  </si>
  <si>
    <t>82442297Q</t>
  </si>
  <si>
    <t>R00738</t>
  </si>
  <si>
    <t>U0739</t>
  </si>
  <si>
    <t>97738995N</t>
  </si>
  <si>
    <t>R00739</t>
  </si>
  <si>
    <t>U0740</t>
  </si>
  <si>
    <t>31709645M</t>
  </si>
  <si>
    <t>R00740</t>
  </si>
  <si>
    <t>U0741</t>
  </si>
  <si>
    <t>39476472P</t>
  </si>
  <si>
    <t>R00741</t>
  </si>
  <si>
    <t>U0742</t>
  </si>
  <si>
    <t>14879983H</t>
  </si>
  <si>
    <t>R00742</t>
  </si>
  <si>
    <t>2024|09|22 00:00:00</t>
  </si>
  <si>
    <t>U0743</t>
  </si>
  <si>
    <t>57193950B</t>
  </si>
  <si>
    <t>R00743</t>
  </si>
  <si>
    <t>U0744</t>
  </si>
  <si>
    <t>94271134E</t>
  </si>
  <si>
    <t>R00744</t>
  </si>
  <si>
    <t>U0745</t>
  </si>
  <si>
    <t>43875787K</t>
  </si>
  <si>
    <t>R00745</t>
  </si>
  <si>
    <t>U0746</t>
  </si>
  <si>
    <t>57622107T</t>
  </si>
  <si>
    <t>R00746</t>
  </si>
  <si>
    <t>U0747</t>
  </si>
  <si>
    <t>97829405D</t>
  </si>
  <si>
    <t>R00747</t>
  </si>
  <si>
    <t>U0748</t>
  </si>
  <si>
    <t>12023976J</t>
  </si>
  <si>
    <t>R00748</t>
  </si>
  <si>
    <t>2024|08|17 00:00:00</t>
  </si>
  <si>
    <t>U0749</t>
  </si>
  <si>
    <t>22273845R</t>
  </si>
  <si>
    <t>R00749</t>
  </si>
  <si>
    <t>U0750</t>
  </si>
  <si>
    <t>89655302Z</t>
  </si>
  <si>
    <t>R00750</t>
  </si>
  <si>
    <t>U0751</t>
  </si>
  <si>
    <t>76254254P</t>
  </si>
  <si>
    <t>R00751</t>
  </si>
  <si>
    <t>U0752</t>
  </si>
  <si>
    <t>31227747A</t>
  </si>
  <si>
    <t>R00752</t>
  </si>
  <si>
    <t>U0753</t>
  </si>
  <si>
    <t>82256019S</t>
  </si>
  <si>
    <t>R00753</t>
  </si>
  <si>
    <t>U0754</t>
  </si>
  <si>
    <t>37234183N</t>
  </si>
  <si>
    <t>R00754</t>
  </si>
  <si>
    <t>U0755</t>
  </si>
  <si>
    <t>15228103X</t>
  </si>
  <si>
    <t>R00755</t>
  </si>
  <si>
    <t>U0756</t>
  </si>
  <si>
    <t>78628161Q</t>
  </si>
  <si>
    <t>R00756</t>
  </si>
  <si>
    <t>U0757</t>
  </si>
  <si>
    <t>21418774R</t>
  </si>
  <si>
    <t>R00757</t>
  </si>
  <si>
    <t>U0758</t>
  </si>
  <si>
    <t>61127977A</t>
  </si>
  <si>
    <t>R00758</t>
  </si>
  <si>
    <t>U0759</t>
  </si>
  <si>
    <t>89336515F</t>
  </si>
  <si>
    <t>R00759</t>
  </si>
  <si>
    <t>U0760</t>
  </si>
  <si>
    <t>38940999K</t>
  </si>
  <si>
    <t>R00760</t>
  </si>
  <si>
    <t>U0761</t>
  </si>
  <si>
    <t>42148900C</t>
  </si>
  <si>
    <t>R00761</t>
  </si>
  <si>
    <t>U0762</t>
  </si>
  <si>
    <t>97111274F</t>
  </si>
  <si>
    <t>R00762</t>
  </si>
  <si>
    <t>U0763</t>
  </si>
  <si>
    <t>10494222N</t>
  </si>
  <si>
    <t>R00763</t>
  </si>
  <si>
    <t>U0764</t>
  </si>
  <si>
    <t>26507745S</t>
  </si>
  <si>
    <t>R00764</t>
  </si>
  <si>
    <t>2024|01|02 00:00:00</t>
  </si>
  <si>
    <t>U0765</t>
  </si>
  <si>
    <t>13743438H</t>
  </si>
  <si>
    <t>R00765</t>
  </si>
  <si>
    <t>U0766</t>
  </si>
  <si>
    <t>47720888M</t>
  </si>
  <si>
    <t>R00766</t>
  </si>
  <si>
    <t>U0767</t>
  </si>
  <si>
    <t>25710132L</t>
  </si>
  <si>
    <t>R00767</t>
  </si>
  <si>
    <t>U0768</t>
  </si>
  <si>
    <t>95791589Q</t>
  </si>
  <si>
    <t>R00768</t>
  </si>
  <si>
    <t>U0769</t>
  </si>
  <si>
    <t>46506196N</t>
  </si>
  <si>
    <t>R00769</t>
  </si>
  <si>
    <t>U0770</t>
  </si>
  <si>
    <t>56237530T</t>
  </si>
  <si>
    <t>R00770</t>
  </si>
  <si>
    <t>U0771</t>
  </si>
  <si>
    <t>76564951K</t>
  </si>
  <si>
    <t>R00771</t>
  </si>
  <si>
    <t>U0772</t>
  </si>
  <si>
    <t>91378020D</t>
  </si>
  <si>
    <t>R00772</t>
  </si>
  <si>
    <t>U0773</t>
  </si>
  <si>
    <t>95576124S</t>
  </si>
  <si>
    <t>R00773</t>
  </si>
  <si>
    <t>U0774</t>
  </si>
  <si>
    <t>49380431Y</t>
  </si>
  <si>
    <t>R00774</t>
  </si>
  <si>
    <t>U0775</t>
  </si>
  <si>
    <t>88964368T</t>
  </si>
  <si>
    <t>R00775</t>
  </si>
  <si>
    <t>U0776</t>
  </si>
  <si>
    <t>56630946R</t>
  </si>
  <si>
    <t>R00776</t>
  </si>
  <si>
    <t>U0777</t>
  </si>
  <si>
    <t>48275508A</t>
  </si>
  <si>
    <t>R00777</t>
  </si>
  <si>
    <t>2024|09|15 00:00:00</t>
  </si>
  <si>
    <t>U0778</t>
  </si>
  <si>
    <t>55733534A</t>
  </si>
  <si>
    <t>R00778</t>
  </si>
  <si>
    <t>U0779</t>
  </si>
  <si>
    <t>37982580N</t>
  </si>
  <si>
    <t>R00779</t>
  </si>
  <si>
    <t>U0780</t>
  </si>
  <si>
    <t>50228733E</t>
  </si>
  <si>
    <t>R00780</t>
  </si>
  <si>
    <t>U0781</t>
  </si>
  <si>
    <t>27160648V</t>
  </si>
  <si>
    <t>R00781</t>
  </si>
  <si>
    <t>U0782</t>
  </si>
  <si>
    <t>60373622W</t>
  </si>
  <si>
    <t>R00782</t>
  </si>
  <si>
    <t>U0783</t>
  </si>
  <si>
    <t>45972749G</t>
  </si>
  <si>
    <t>R00783</t>
  </si>
  <si>
    <t>U0784</t>
  </si>
  <si>
    <t>98395442Q</t>
  </si>
  <si>
    <t>R00784</t>
  </si>
  <si>
    <t>U0785</t>
  </si>
  <si>
    <t>96655911K</t>
  </si>
  <si>
    <t>R00785</t>
  </si>
  <si>
    <t>U0786</t>
  </si>
  <si>
    <t>80896029S</t>
  </si>
  <si>
    <t>R00786</t>
  </si>
  <si>
    <t>U0787</t>
  </si>
  <si>
    <t>96021388E</t>
  </si>
  <si>
    <t>R00787</t>
  </si>
  <si>
    <t>U0788</t>
  </si>
  <si>
    <t>76798844G</t>
  </si>
  <si>
    <t>R00788</t>
  </si>
  <si>
    <t>U0789</t>
  </si>
  <si>
    <t>35130649N</t>
  </si>
  <si>
    <t>R00789</t>
  </si>
  <si>
    <t>U0790</t>
  </si>
  <si>
    <t>93774632K</t>
  </si>
  <si>
    <t>R00790</t>
  </si>
  <si>
    <t>U0791</t>
  </si>
  <si>
    <t>97424283D</t>
  </si>
  <si>
    <t>R00791</t>
  </si>
  <si>
    <t>U0792</t>
  </si>
  <si>
    <t>74404271F</t>
  </si>
  <si>
    <t>R00792</t>
  </si>
  <si>
    <t>U0793</t>
  </si>
  <si>
    <t>41461149S</t>
  </si>
  <si>
    <t>R00793</t>
  </si>
  <si>
    <t>U0794</t>
  </si>
  <si>
    <t>66055948V</t>
  </si>
  <si>
    <t>R00794</t>
  </si>
  <si>
    <t>U0795</t>
  </si>
  <si>
    <t>29208607X</t>
  </si>
  <si>
    <t>R00795</t>
  </si>
  <si>
    <t>U0796</t>
  </si>
  <si>
    <t>42063485G</t>
  </si>
  <si>
    <t>R00796</t>
  </si>
  <si>
    <t>U0797</t>
  </si>
  <si>
    <t>38873155G</t>
  </si>
  <si>
    <t>R00797</t>
  </si>
  <si>
    <t>U0798</t>
  </si>
  <si>
    <t>44512698Q</t>
  </si>
  <si>
    <t>R00798</t>
  </si>
  <si>
    <t>U0799</t>
  </si>
  <si>
    <t>28088091P</t>
  </si>
  <si>
    <t>R00799</t>
  </si>
  <si>
    <t>U0800</t>
  </si>
  <si>
    <t>92687776F</t>
  </si>
  <si>
    <t>R00800</t>
  </si>
  <si>
    <t>U0801</t>
  </si>
  <si>
    <t>88305543X</t>
  </si>
  <si>
    <t>R00801</t>
  </si>
  <si>
    <t>U0802</t>
  </si>
  <si>
    <t>96733099K</t>
  </si>
  <si>
    <t>R00802</t>
  </si>
  <si>
    <t>U0803</t>
  </si>
  <si>
    <t>58198892Z</t>
  </si>
  <si>
    <t>R00803</t>
  </si>
  <si>
    <t>U0804</t>
  </si>
  <si>
    <t>16488925H</t>
  </si>
  <si>
    <t>R00804</t>
  </si>
  <si>
    <t>U0805</t>
  </si>
  <si>
    <t>36162257R</t>
  </si>
  <si>
    <t>R00805</t>
  </si>
  <si>
    <t>U0806</t>
  </si>
  <si>
    <t>68013101P</t>
  </si>
  <si>
    <t>R00806</t>
  </si>
  <si>
    <t>U0807</t>
  </si>
  <si>
    <t>45161650T</t>
  </si>
  <si>
    <t>R00807</t>
  </si>
  <si>
    <t>U0808</t>
  </si>
  <si>
    <t>15855193M</t>
  </si>
  <si>
    <t>R00808</t>
  </si>
  <si>
    <t>U0809</t>
  </si>
  <si>
    <t>21225638L</t>
  </si>
  <si>
    <t>R00809</t>
  </si>
  <si>
    <t>U0810</t>
  </si>
  <si>
    <t>95899859W</t>
  </si>
  <si>
    <t>R00810</t>
  </si>
  <si>
    <t>U0811</t>
  </si>
  <si>
    <t>95048903T</t>
  </si>
  <si>
    <t>R00811</t>
  </si>
  <si>
    <t>U0812</t>
  </si>
  <si>
    <t>64452053G</t>
  </si>
  <si>
    <t>R00812</t>
  </si>
  <si>
    <t>U0813</t>
  </si>
  <si>
    <t>69176078J</t>
  </si>
  <si>
    <t>R00813</t>
  </si>
  <si>
    <t>U0814</t>
  </si>
  <si>
    <t>66663227G</t>
  </si>
  <si>
    <t>R00814</t>
  </si>
  <si>
    <t>U0815</t>
  </si>
  <si>
    <t>50253451S</t>
  </si>
  <si>
    <t>R00815</t>
  </si>
  <si>
    <t>U0816</t>
  </si>
  <si>
    <t>27384206S</t>
  </si>
  <si>
    <t>R00816</t>
  </si>
  <si>
    <t>U0817</t>
  </si>
  <si>
    <t>49164004D</t>
  </si>
  <si>
    <t>R00817</t>
  </si>
  <si>
    <t>U0818</t>
  </si>
  <si>
    <t>82835243F</t>
  </si>
  <si>
    <t>R00818</t>
  </si>
  <si>
    <t>U0819</t>
  </si>
  <si>
    <t>20355138T</t>
  </si>
  <si>
    <t>R00819</t>
  </si>
  <si>
    <t>U0820</t>
  </si>
  <si>
    <t>76671970K</t>
  </si>
  <si>
    <t>R00820</t>
  </si>
  <si>
    <t>U0821</t>
  </si>
  <si>
    <t>24680029V</t>
  </si>
  <si>
    <t>R00821</t>
  </si>
  <si>
    <t>U0822</t>
  </si>
  <si>
    <t>50610854K</t>
  </si>
  <si>
    <t>R00822</t>
  </si>
  <si>
    <t>U0823</t>
  </si>
  <si>
    <t>97946896Q</t>
  </si>
  <si>
    <t>R00823</t>
  </si>
  <si>
    <t>U0824</t>
  </si>
  <si>
    <t>66886199Z</t>
  </si>
  <si>
    <t>R00824</t>
  </si>
  <si>
    <t>U0825</t>
  </si>
  <si>
    <t>47599385B</t>
  </si>
  <si>
    <t>R00825</t>
  </si>
  <si>
    <t>U0826</t>
  </si>
  <si>
    <t>23831536V</t>
  </si>
  <si>
    <t>R00826</t>
  </si>
  <si>
    <t>U0827</t>
  </si>
  <si>
    <t>21514738D</t>
  </si>
  <si>
    <t>R00827</t>
  </si>
  <si>
    <t>U0828</t>
  </si>
  <si>
    <t>67424920Y</t>
  </si>
  <si>
    <t>R00828</t>
  </si>
  <si>
    <t>U0829</t>
  </si>
  <si>
    <t>53526484X</t>
  </si>
  <si>
    <t>R00829</t>
  </si>
  <si>
    <t>U0830</t>
  </si>
  <si>
    <t>37424624J</t>
  </si>
  <si>
    <t>R00830</t>
  </si>
  <si>
    <t>U0831</t>
  </si>
  <si>
    <t>39106081D</t>
  </si>
  <si>
    <t>R00831</t>
  </si>
  <si>
    <t>2024|05|19 00:00:00</t>
  </si>
  <si>
    <t>U0832</t>
  </si>
  <si>
    <t>31526076E</t>
  </si>
  <si>
    <t>R00832</t>
  </si>
  <si>
    <t>U0833</t>
  </si>
  <si>
    <t>68875788B</t>
  </si>
  <si>
    <t>R00833</t>
  </si>
  <si>
    <t>U0834</t>
  </si>
  <si>
    <t>13514777T</t>
  </si>
  <si>
    <t>R00834</t>
  </si>
  <si>
    <t>U0835</t>
  </si>
  <si>
    <t>87173935W</t>
  </si>
  <si>
    <t>R00835</t>
  </si>
  <si>
    <t>U0836</t>
  </si>
  <si>
    <t>87468202F</t>
  </si>
  <si>
    <t>R00836</t>
  </si>
  <si>
    <t>U0837</t>
  </si>
  <si>
    <t>40774117Q</t>
  </si>
  <si>
    <t>R00837</t>
  </si>
  <si>
    <t>U0838</t>
  </si>
  <si>
    <t>82883031R</t>
  </si>
  <si>
    <t>R00838</t>
  </si>
  <si>
    <t>U0839</t>
  </si>
  <si>
    <t>38539881T</t>
  </si>
  <si>
    <t>R00839</t>
  </si>
  <si>
    <t>U0840</t>
  </si>
  <si>
    <t>31446203M</t>
  </si>
  <si>
    <t>R00840</t>
  </si>
  <si>
    <t>U0841</t>
  </si>
  <si>
    <t>98136256V</t>
  </si>
  <si>
    <t>R00841</t>
  </si>
  <si>
    <t>U0842</t>
  </si>
  <si>
    <t>99383266J</t>
  </si>
  <si>
    <t>R00842</t>
  </si>
  <si>
    <t>U0843</t>
  </si>
  <si>
    <t>92243351B</t>
  </si>
  <si>
    <t>R00843</t>
  </si>
  <si>
    <t>U0844</t>
  </si>
  <si>
    <t>81792044L</t>
  </si>
  <si>
    <t>R00844</t>
  </si>
  <si>
    <t>U0845</t>
  </si>
  <si>
    <t>21318566G</t>
  </si>
  <si>
    <t>R00845</t>
  </si>
  <si>
    <t>U0846</t>
  </si>
  <si>
    <t>14251843P</t>
  </si>
  <si>
    <t>R00846</t>
  </si>
  <si>
    <t>U0847</t>
  </si>
  <si>
    <t>14113993C</t>
  </si>
  <si>
    <t>R00847</t>
  </si>
  <si>
    <t>U0848</t>
  </si>
  <si>
    <t>40928306J</t>
  </si>
  <si>
    <t>R00848</t>
  </si>
  <si>
    <t>U0849</t>
  </si>
  <si>
    <t>46378694E</t>
  </si>
  <si>
    <t>R00849</t>
  </si>
  <si>
    <t>U0850</t>
  </si>
  <si>
    <t>98383157J</t>
  </si>
  <si>
    <t>R00850</t>
  </si>
  <si>
    <t>U0851</t>
  </si>
  <si>
    <t>98040583R</t>
  </si>
  <si>
    <t>R00851</t>
  </si>
  <si>
    <t>U0852</t>
  </si>
  <si>
    <t>17171902X</t>
  </si>
  <si>
    <t>R00852</t>
  </si>
  <si>
    <t>U0853</t>
  </si>
  <si>
    <t>78186616W</t>
  </si>
  <si>
    <t>R00853</t>
  </si>
  <si>
    <t>U0854</t>
  </si>
  <si>
    <t>24657631K</t>
  </si>
  <si>
    <t>R00854</t>
  </si>
  <si>
    <t>U0855</t>
  </si>
  <si>
    <t>40104501E</t>
  </si>
  <si>
    <t>R00855</t>
  </si>
  <si>
    <t>U0856</t>
  </si>
  <si>
    <t>99262083V</t>
  </si>
  <si>
    <t>R00856</t>
  </si>
  <si>
    <t>U0857</t>
  </si>
  <si>
    <t>51422195Z</t>
  </si>
  <si>
    <t>R00857</t>
  </si>
  <si>
    <t>U0858</t>
  </si>
  <si>
    <t>73535334X</t>
  </si>
  <si>
    <t>R00858</t>
  </si>
  <si>
    <t>U0859</t>
  </si>
  <si>
    <t>44656961T</t>
  </si>
  <si>
    <t>R00859</t>
  </si>
  <si>
    <t>U0860</t>
  </si>
  <si>
    <t>50707047M</t>
  </si>
  <si>
    <t>R00860</t>
  </si>
  <si>
    <t>U0861</t>
  </si>
  <si>
    <t>30831854D</t>
  </si>
  <si>
    <t>R00861</t>
  </si>
  <si>
    <t>U0862</t>
  </si>
  <si>
    <t>66698876A</t>
  </si>
  <si>
    <t>R00862</t>
  </si>
  <si>
    <t>U0863</t>
  </si>
  <si>
    <t>65832673A</t>
  </si>
  <si>
    <t>R00863</t>
  </si>
  <si>
    <t>U0864</t>
  </si>
  <si>
    <t>23168945X</t>
  </si>
  <si>
    <t>R00864</t>
  </si>
  <si>
    <t>U0865</t>
  </si>
  <si>
    <t>57714001D</t>
  </si>
  <si>
    <t>R00865</t>
  </si>
  <si>
    <t>U0866</t>
  </si>
  <si>
    <t>95002224B</t>
  </si>
  <si>
    <t>R00866</t>
  </si>
  <si>
    <t>U0867</t>
  </si>
  <si>
    <t>20370641R</t>
  </si>
  <si>
    <t>R00867</t>
  </si>
  <si>
    <t>U0868</t>
  </si>
  <si>
    <t>80509838V</t>
  </si>
  <si>
    <t>R00868</t>
  </si>
  <si>
    <t>U0869</t>
  </si>
  <si>
    <t>26909468C</t>
  </si>
  <si>
    <t>R00869</t>
  </si>
  <si>
    <t>U0870</t>
  </si>
  <si>
    <t>88841967M</t>
  </si>
  <si>
    <t>R00870</t>
  </si>
  <si>
    <t>U0871</t>
  </si>
  <si>
    <t>39779675W</t>
  </si>
  <si>
    <t>R00871</t>
  </si>
  <si>
    <t>U0872</t>
  </si>
  <si>
    <t>57072121J</t>
  </si>
  <si>
    <t>R00872</t>
  </si>
  <si>
    <t>U0873</t>
  </si>
  <si>
    <t>90345304Q</t>
  </si>
  <si>
    <t>R00873</t>
  </si>
  <si>
    <t>U0874</t>
  </si>
  <si>
    <t>35690547K</t>
  </si>
  <si>
    <t>R00874</t>
  </si>
  <si>
    <t>U0875</t>
  </si>
  <si>
    <t>27724434G</t>
  </si>
  <si>
    <t>R00875</t>
  </si>
  <si>
    <t>U0876</t>
  </si>
  <si>
    <t>15269437J</t>
  </si>
  <si>
    <t>R00876</t>
  </si>
  <si>
    <t>U0877</t>
  </si>
  <si>
    <t>11997291P</t>
  </si>
  <si>
    <t>R00877</t>
  </si>
  <si>
    <t>U0878</t>
  </si>
  <si>
    <t>63335688J</t>
  </si>
  <si>
    <t>R00878</t>
  </si>
  <si>
    <t>U0879</t>
  </si>
  <si>
    <t>39254023S</t>
  </si>
  <si>
    <t>R00879</t>
  </si>
  <si>
    <t>U0880</t>
  </si>
  <si>
    <t>37455235B</t>
  </si>
  <si>
    <t>R00880</t>
  </si>
  <si>
    <t>U0881</t>
  </si>
  <si>
    <t>61347937Z</t>
  </si>
  <si>
    <t>R00881</t>
  </si>
  <si>
    <t>U0882</t>
  </si>
  <si>
    <t>94025778F</t>
  </si>
  <si>
    <t>R00882</t>
  </si>
  <si>
    <t>U0883</t>
  </si>
  <si>
    <t>14016345F</t>
  </si>
  <si>
    <t>R00883</t>
  </si>
  <si>
    <t>U0884</t>
  </si>
  <si>
    <t>48001196N</t>
  </si>
  <si>
    <t>R00884</t>
  </si>
  <si>
    <t>U0885</t>
  </si>
  <si>
    <t>37080591Z</t>
  </si>
  <si>
    <t>R00885</t>
  </si>
  <si>
    <t>U0886</t>
  </si>
  <si>
    <t>44258649W</t>
  </si>
  <si>
    <t>R00886</t>
  </si>
  <si>
    <t>U0887</t>
  </si>
  <si>
    <t>33144274D</t>
  </si>
  <si>
    <t>R00887</t>
  </si>
  <si>
    <t>U0888</t>
  </si>
  <si>
    <t>98616275A</t>
  </si>
  <si>
    <t>R00888</t>
  </si>
  <si>
    <t>U0889</t>
  </si>
  <si>
    <t>79109797D</t>
  </si>
  <si>
    <t>R00889</t>
  </si>
  <si>
    <t>U0890</t>
  </si>
  <si>
    <t>71722354M</t>
  </si>
  <si>
    <t>R00890</t>
  </si>
  <si>
    <t>U0891</t>
  </si>
  <si>
    <t>87479675A</t>
  </si>
  <si>
    <t>R00891</t>
  </si>
  <si>
    <t>U0892</t>
  </si>
  <si>
    <t>67074369K</t>
  </si>
  <si>
    <t>R00892</t>
  </si>
  <si>
    <t>U0893</t>
  </si>
  <si>
    <t>26196806J</t>
  </si>
  <si>
    <t>R00893</t>
  </si>
  <si>
    <t>U0894</t>
  </si>
  <si>
    <t>31822233P</t>
  </si>
  <si>
    <t>R00894</t>
  </si>
  <si>
    <t>U0895</t>
  </si>
  <si>
    <t>86905467J</t>
  </si>
  <si>
    <t>R00895</t>
  </si>
  <si>
    <t>U0896</t>
  </si>
  <si>
    <t>55818651C</t>
  </si>
  <si>
    <t>R00896</t>
  </si>
  <si>
    <t>U0897</t>
  </si>
  <si>
    <t>40824865A</t>
  </si>
  <si>
    <t>R00897</t>
  </si>
  <si>
    <t>U0898</t>
  </si>
  <si>
    <t>94125996Z</t>
  </si>
  <si>
    <t>R00898</t>
  </si>
  <si>
    <t>U0899</t>
  </si>
  <si>
    <t>71758691W</t>
  </si>
  <si>
    <t>R00899</t>
  </si>
  <si>
    <t>U0900</t>
  </si>
  <si>
    <t>46000159K</t>
  </si>
  <si>
    <t>R00900</t>
  </si>
  <si>
    <t>U0901</t>
  </si>
  <si>
    <t>71173491Z</t>
  </si>
  <si>
    <t>R00901</t>
  </si>
  <si>
    <t>U0902</t>
  </si>
  <si>
    <t>49859623Q</t>
  </si>
  <si>
    <t>R00902</t>
  </si>
  <si>
    <t>2024|01|26 00:00:00</t>
  </si>
  <si>
    <t>U0903</t>
  </si>
  <si>
    <t>52802425Z</t>
  </si>
  <si>
    <t>R00903</t>
  </si>
  <si>
    <t>U0904</t>
  </si>
  <si>
    <t>37882621B</t>
  </si>
  <si>
    <t>R00904</t>
  </si>
  <si>
    <t>U0905</t>
  </si>
  <si>
    <t>88273648Q</t>
  </si>
  <si>
    <t>R00905</t>
  </si>
  <si>
    <t>U0906</t>
  </si>
  <si>
    <t>12104917V</t>
  </si>
  <si>
    <t>R00906</t>
  </si>
  <si>
    <t>U0907</t>
  </si>
  <si>
    <t>51827159V</t>
  </si>
  <si>
    <t>R00907</t>
  </si>
  <si>
    <t>U0908</t>
  </si>
  <si>
    <t>95184735V</t>
  </si>
  <si>
    <t>R00908</t>
  </si>
  <si>
    <t>U0909</t>
  </si>
  <si>
    <t>39585821S</t>
  </si>
  <si>
    <t>R00909</t>
  </si>
  <si>
    <t>U0910</t>
  </si>
  <si>
    <t>11071043Q</t>
  </si>
  <si>
    <t>R00910</t>
  </si>
  <si>
    <t>U0911</t>
  </si>
  <si>
    <t>62682136Y</t>
  </si>
  <si>
    <t>R00911</t>
  </si>
  <si>
    <t>U0912</t>
  </si>
  <si>
    <t>12618307R</t>
  </si>
  <si>
    <t>R00912</t>
  </si>
  <si>
    <t>2024|09|03 00:00:00</t>
  </si>
  <si>
    <t>U0913</t>
  </si>
  <si>
    <t>66308906K</t>
  </si>
  <si>
    <t>R00913</t>
  </si>
  <si>
    <t>U0914</t>
  </si>
  <si>
    <t>85087867B</t>
  </si>
  <si>
    <t>R00914</t>
  </si>
  <si>
    <t>U0915</t>
  </si>
  <si>
    <t>11811840Y</t>
  </si>
  <si>
    <t>R00915</t>
  </si>
  <si>
    <t>U0916</t>
  </si>
  <si>
    <t>77308239H</t>
  </si>
  <si>
    <t>R00916</t>
  </si>
  <si>
    <t>U0917</t>
  </si>
  <si>
    <t>30568430G</t>
  </si>
  <si>
    <t>R00917</t>
  </si>
  <si>
    <t>U0918</t>
  </si>
  <si>
    <t>27356170Q</t>
  </si>
  <si>
    <t>R00918</t>
  </si>
  <si>
    <t>U0919</t>
  </si>
  <si>
    <t>66228249W</t>
  </si>
  <si>
    <t>R00919</t>
  </si>
  <si>
    <t>U0920</t>
  </si>
  <si>
    <t>87788952E</t>
  </si>
  <si>
    <t>R00920</t>
  </si>
  <si>
    <t>U0921</t>
  </si>
  <si>
    <t>70102914H</t>
  </si>
  <si>
    <t>R00921</t>
  </si>
  <si>
    <t>U0922</t>
  </si>
  <si>
    <t>92845231G</t>
  </si>
  <si>
    <t>R00922</t>
  </si>
  <si>
    <t>U0923</t>
  </si>
  <si>
    <t>11461650Z</t>
  </si>
  <si>
    <t>R00923</t>
  </si>
  <si>
    <t>U0924</t>
  </si>
  <si>
    <t>29881714E</t>
  </si>
  <si>
    <t>R00924</t>
  </si>
  <si>
    <t>U0925</t>
  </si>
  <si>
    <t>88440117B</t>
  </si>
  <si>
    <t>R00925</t>
  </si>
  <si>
    <t>U0926</t>
  </si>
  <si>
    <t>21233753S</t>
  </si>
  <si>
    <t>R00926</t>
  </si>
  <si>
    <t>U0927</t>
  </si>
  <si>
    <t>90733612S</t>
  </si>
  <si>
    <t>R00927</t>
  </si>
  <si>
    <t>U0928</t>
  </si>
  <si>
    <t>85082588E</t>
  </si>
  <si>
    <t>R00928</t>
  </si>
  <si>
    <t>U0929</t>
  </si>
  <si>
    <t>56304397Y</t>
  </si>
  <si>
    <t>R00929</t>
  </si>
  <si>
    <t>U0930</t>
  </si>
  <si>
    <t>44876733F</t>
  </si>
  <si>
    <t>R00930</t>
  </si>
  <si>
    <t>U0931</t>
  </si>
  <si>
    <t>31870448S</t>
  </si>
  <si>
    <t>R00931</t>
  </si>
  <si>
    <t>U0932</t>
  </si>
  <si>
    <t>76894883H</t>
  </si>
  <si>
    <t>R00932</t>
  </si>
  <si>
    <t>U0933</t>
  </si>
  <si>
    <t>30510154X</t>
  </si>
  <si>
    <t>R00933</t>
  </si>
  <si>
    <t>U0934</t>
  </si>
  <si>
    <t>41528189X</t>
  </si>
  <si>
    <t>R00934</t>
  </si>
  <si>
    <t>U0935</t>
  </si>
  <si>
    <t>38437133Q</t>
  </si>
  <si>
    <t>R00935</t>
  </si>
  <si>
    <t>U0936</t>
  </si>
  <si>
    <t>36664366C</t>
  </si>
  <si>
    <t>R00936</t>
  </si>
  <si>
    <t>U0937</t>
  </si>
  <si>
    <t>49741080S</t>
  </si>
  <si>
    <t>R00937</t>
  </si>
  <si>
    <t>U0938</t>
  </si>
  <si>
    <t>31258190V</t>
  </si>
  <si>
    <t>R00938</t>
  </si>
  <si>
    <t>U0939</t>
  </si>
  <si>
    <t>97597954F</t>
  </si>
  <si>
    <t>R00939</t>
  </si>
  <si>
    <t>U0940</t>
  </si>
  <si>
    <t>56116508G</t>
  </si>
  <si>
    <t>R00940</t>
  </si>
  <si>
    <t>U0941</t>
  </si>
  <si>
    <t>40880667F</t>
  </si>
  <si>
    <t>R00941</t>
  </si>
  <si>
    <t>U0942</t>
  </si>
  <si>
    <t>36592793T</t>
  </si>
  <si>
    <t>R00942</t>
  </si>
  <si>
    <t>U0943</t>
  </si>
  <si>
    <t>55844747B</t>
  </si>
  <si>
    <t>R00943</t>
  </si>
  <si>
    <t>U0944</t>
  </si>
  <si>
    <t>83000925C</t>
  </si>
  <si>
    <t>R00944</t>
  </si>
  <si>
    <t>U0945</t>
  </si>
  <si>
    <t>43176461X</t>
  </si>
  <si>
    <t>R00945</t>
  </si>
  <si>
    <t>U0946</t>
  </si>
  <si>
    <t>55184607V</t>
  </si>
  <si>
    <t>R00946</t>
  </si>
  <si>
    <t>U0947</t>
  </si>
  <si>
    <t>90586997W</t>
  </si>
  <si>
    <t>R00947</t>
  </si>
  <si>
    <t>U0948</t>
  </si>
  <si>
    <t>70353638L</t>
  </si>
  <si>
    <t>R00948</t>
  </si>
  <si>
    <t>U0949</t>
  </si>
  <si>
    <t>40346987L</t>
  </si>
  <si>
    <t>R00949</t>
  </si>
  <si>
    <t>U0950</t>
  </si>
  <si>
    <t>29768376M</t>
  </si>
  <si>
    <t>R00950</t>
  </si>
  <si>
    <t>U0951</t>
  </si>
  <si>
    <t>27761977B</t>
  </si>
  <si>
    <t>R00951</t>
  </si>
  <si>
    <t>U0952</t>
  </si>
  <si>
    <t>32742066W</t>
  </si>
  <si>
    <t>R00952</t>
  </si>
  <si>
    <t>U0953</t>
  </si>
  <si>
    <t>73622881L</t>
  </si>
  <si>
    <t>R00953</t>
  </si>
  <si>
    <t>U0954</t>
  </si>
  <si>
    <t>34534869R</t>
  </si>
  <si>
    <t>R00954</t>
  </si>
  <si>
    <t>U0955</t>
  </si>
  <si>
    <t>14006930E</t>
  </si>
  <si>
    <t>R00955</t>
  </si>
  <si>
    <t>U0956</t>
  </si>
  <si>
    <t>28814901H</t>
  </si>
  <si>
    <t>R00956</t>
  </si>
  <si>
    <t>U0957</t>
  </si>
  <si>
    <t>56642661D</t>
  </si>
  <si>
    <t>R00957</t>
  </si>
  <si>
    <t>U0958</t>
  </si>
  <si>
    <t>69989307P</t>
  </si>
  <si>
    <t>R00958</t>
  </si>
  <si>
    <t>U0959</t>
  </si>
  <si>
    <t>29878895D</t>
  </si>
  <si>
    <t>R00959</t>
  </si>
  <si>
    <t>U0960</t>
  </si>
  <si>
    <t>47538982Y</t>
  </si>
  <si>
    <t>R00960</t>
  </si>
  <si>
    <t>U0961</t>
  </si>
  <si>
    <t>71663277S</t>
  </si>
  <si>
    <t>R00961</t>
  </si>
  <si>
    <t>U0962</t>
  </si>
  <si>
    <t>33223786X</t>
  </si>
  <si>
    <t>R00962</t>
  </si>
  <si>
    <t>U0963</t>
  </si>
  <si>
    <t>23976217M</t>
  </si>
  <si>
    <t>R00963</t>
  </si>
  <si>
    <t>U0964</t>
  </si>
  <si>
    <t>33355637W</t>
  </si>
  <si>
    <t>R00964</t>
  </si>
  <si>
    <t>U0965</t>
  </si>
  <si>
    <t>52323144F</t>
  </si>
  <si>
    <t>R00965</t>
  </si>
  <si>
    <t>U0966</t>
  </si>
  <si>
    <t>85649534H</t>
  </si>
  <si>
    <t>R00966</t>
  </si>
  <si>
    <t>U0967</t>
  </si>
  <si>
    <t>94422887K</t>
  </si>
  <si>
    <t>R00967</t>
  </si>
  <si>
    <t>U0968</t>
  </si>
  <si>
    <t>17211941Y</t>
  </si>
  <si>
    <t>R00968</t>
  </si>
  <si>
    <t>U0969</t>
  </si>
  <si>
    <t>59256025K</t>
  </si>
  <si>
    <t>R00969</t>
  </si>
  <si>
    <t>U0970</t>
  </si>
  <si>
    <t>65319736N</t>
  </si>
  <si>
    <t>R00970</t>
  </si>
  <si>
    <t>U0971</t>
  </si>
  <si>
    <t>99483572Q</t>
  </si>
  <si>
    <t>R00971</t>
  </si>
  <si>
    <t>U0972</t>
  </si>
  <si>
    <t>66301589H</t>
  </si>
  <si>
    <t>R00972</t>
  </si>
  <si>
    <t>U0973</t>
  </si>
  <si>
    <t>69380840Y</t>
  </si>
  <si>
    <t>R00973</t>
  </si>
  <si>
    <t>U0974</t>
  </si>
  <si>
    <t>57285329B</t>
  </si>
  <si>
    <t>R00974</t>
  </si>
  <si>
    <t>U0975</t>
  </si>
  <si>
    <t>90464315W</t>
  </si>
  <si>
    <t>R00975</t>
  </si>
  <si>
    <t>U0976</t>
  </si>
  <si>
    <t>97575430T</t>
  </si>
  <si>
    <t>R00976</t>
  </si>
  <si>
    <t>U0977</t>
  </si>
  <si>
    <t>73285394B</t>
  </si>
  <si>
    <t>R00977</t>
  </si>
  <si>
    <t>U0978</t>
  </si>
  <si>
    <t>23377596M</t>
  </si>
  <si>
    <t>R00978</t>
  </si>
  <si>
    <t>U0979</t>
  </si>
  <si>
    <t>59325708Z</t>
  </si>
  <si>
    <t>R00979</t>
  </si>
  <si>
    <t>U0980</t>
  </si>
  <si>
    <t>87654137X</t>
  </si>
  <si>
    <t>R00980</t>
  </si>
  <si>
    <t>U0981</t>
  </si>
  <si>
    <t>25067243A</t>
  </si>
  <si>
    <t>R00981</t>
  </si>
  <si>
    <t>U0982</t>
  </si>
  <si>
    <t>79060100S</t>
  </si>
  <si>
    <t>R00982</t>
  </si>
  <si>
    <t>U0983</t>
  </si>
  <si>
    <t>40453139A</t>
  </si>
  <si>
    <t>R00983</t>
  </si>
  <si>
    <t>U0984</t>
  </si>
  <si>
    <t>52513588B</t>
  </si>
  <si>
    <t>R00984</t>
  </si>
  <si>
    <t>U0985</t>
  </si>
  <si>
    <t>89777950A</t>
  </si>
  <si>
    <t>R00985</t>
  </si>
  <si>
    <t>U0986</t>
  </si>
  <si>
    <t>98577557V</t>
  </si>
  <si>
    <t>R00986</t>
  </si>
  <si>
    <t>U0987</t>
  </si>
  <si>
    <t>83524263Q</t>
  </si>
  <si>
    <t>R00987</t>
  </si>
  <si>
    <t>U0988</t>
  </si>
  <si>
    <t>24023462P</t>
  </si>
  <si>
    <t>R00988</t>
  </si>
  <si>
    <t>U0989</t>
  </si>
  <si>
    <t>76132495B</t>
  </si>
  <si>
    <t>R00989</t>
  </si>
  <si>
    <t>U0990</t>
  </si>
  <si>
    <t>58070226X</t>
  </si>
  <si>
    <t>R00990</t>
  </si>
  <si>
    <t>U0991</t>
  </si>
  <si>
    <t>97304162V</t>
  </si>
  <si>
    <t>R00991</t>
  </si>
  <si>
    <t>U0992</t>
  </si>
  <si>
    <t>11620209B</t>
  </si>
  <si>
    <t>R00992</t>
  </si>
  <si>
    <t>U0993</t>
  </si>
  <si>
    <t>82286847T</t>
  </si>
  <si>
    <t>R00993</t>
  </si>
  <si>
    <t>U0994</t>
  </si>
  <si>
    <t>31559066F</t>
  </si>
  <si>
    <t>R00994</t>
  </si>
  <si>
    <t>U0995</t>
  </si>
  <si>
    <t>89460400Z</t>
  </si>
  <si>
    <t>R00995</t>
  </si>
  <si>
    <t>U0996</t>
  </si>
  <si>
    <t>94474187P</t>
  </si>
  <si>
    <t>R00996</t>
  </si>
  <si>
    <t>U0997</t>
  </si>
  <si>
    <t>38093871Y</t>
  </si>
  <si>
    <t>R00997</t>
  </si>
  <si>
    <t>U0998</t>
  </si>
  <si>
    <t>38040654B</t>
  </si>
  <si>
    <t>R00998</t>
  </si>
  <si>
    <t>U0999</t>
  </si>
  <si>
    <t>11193681H</t>
  </si>
  <si>
    <t>R00999</t>
  </si>
  <si>
    <t>U1000</t>
  </si>
  <si>
    <t>10904880M</t>
  </si>
  <si>
    <t>R01000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</si>
  <si>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</si>
  <si>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</si>
  <si>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</si>
  <si>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</si>
  <si>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</si>
  <si>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</si>
  <si>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</si>
  <si>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</si>
  <si>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</si>
  <si>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</si>
  <si>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</si>
  <si>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</si>
  <si>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</si>
  <si>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</si>
  <si>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</si>
  <si>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</si>
  <si>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</si>
  <si>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</si>
  <si>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</si>
  <si>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</si>
  <si>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</si>
  <si>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</si>
  <si>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</si>
  <si>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</si>
  <si>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</si>
  <si>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</si>
  <si>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</si>
  <si>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</si>
  <si>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</si>
  <si>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</si>
  <si>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</si>
  <si>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</si>
  <si>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</si>
  <si>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</si>
  <si>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</si>
  <si>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</si>
  <si>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</si>
  <si>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</si>
  <si>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</si>
  <si>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</si>
  <si>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</si>
  <si>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</si>
  <si>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</si>
  <si>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</si>
  <si>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</si>
  <si>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</si>
  <si>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</si>
  <si>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</si>
  <si>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</si>
  <si>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</si>
  <si>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</si>
  <si>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</si>
  <si>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</si>
  <si>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</si>
  <si>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</si>
  <si>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</si>
  <si>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Masculino</t>
  </si>
  <si>
    <t>Femenino</t>
  </si>
  <si>
    <t>Otro</t>
  </si>
  <si>
    <t>Género_sucio</t>
  </si>
  <si>
    <t>ingles</t>
  </si>
  <si>
    <t>castellano</t>
  </si>
  <si>
    <t>Traducciones</t>
  </si>
  <si>
    <t>Alemania</t>
  </si>
  <si>
    <t>Méjico</t>
  </si>
  <si>
    <t>EEUU</t>
  </si>
  <si>
    <t>Reino unido</t>
  </si>
  <si>
    <t>España</t>
  </si>
  <si>
    <t>Ubicación_sucio</t>
  </si>
  <si>
    <t>Errores</t>
  </si>
  <si>
    <t>Tipo_Viajero_sucio</t>
  </si>
  <si>
    <t>Antelacion_Reserva_sucio</t>
  </si>
  <si>
    <t>Duracion_Viaje_sucio</t>
  </si>
  <si>
    <t>Solo Vuelo</t>
  </si>
  <si>
    <t>Vuelo</t>
  </si>
  <si>
    <t>Tipo_Paquete_sucio</t>
  </si>
  <si>
    <t>Tokio</t>
  </si>
  <si>
    <t>Nueva York</t>
  </si>
  <si>
    <t>Londres</t>
  </si>
  <si>
    <t>Roma</t>
  </si>
  <si>
    <t>Destino_sucio</t>
  </si>
  <si>
    <t>Tipo_Alojamiento_sucio</t>
  </si>
  <si>
    <t>Actividades_Reservadas_sucio</t>
  </si>
  <si>
    <t>Tour en Cuidad</t>
  </si>
  <si>
    <t>Actividades_Reser_sucio2</t>
  </si>
  <si>
    <t>Numero_Noches_Estancia_sucio</t>
  </si>
  <si>
    <t>Promocion_Aplicada_sucio</t>
  </si>
  <si>
    <t>Mes_Reserva_sucio</t>
  </si>
  <si>
    <t>Mes_Viaje_sucio</t>
  </si>
  <si>
    <t>Cancelacion_Reserva_sucio</t>
  </si>
  <si>
    <t>Cancelacion_reserva</t>
  </si>
  <si>
    <t>Rango_Edad</t>
  </si>
  <si>
    <t>Gasto_persona</t>
  </si>
  <si>
    <t>Gasto_duracion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</si>
</sst>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0" borderId="3" xfId="0" applyBorder="1"/>
    <xf numFmtId="0" fontId="1" fillId="3" borderId="4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2" borderId="2" xfId="0" applyFill="1" applyBorder="1"/>
    <xf numFmtId="14" fontId="0" fillId="0" borderId="0" xfId="0" applyNumberFormat="1"/>
    <xf numFmtId="0" fontId="0" fillId="2" borderId="6" xfId="0" applyFill="1" applyBorder="1"/>
    <xf numFmtId="4" fontId="0" fillId="0" borderId="0" xfId="0" applyNumberForma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53"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63300F-9A7F-48B2-92E1-9CCC0D196A1D}" autoFormatId="16" applyNumberFormats="0" applyBorderFormats="0" applyFontFormats="0" applyPatternFormats="0" applyAlignmentFormats="0" applyWidthHeightFormats="0">
  <queryTableRefresh nextId="30">
    <queryTableFields count="29">
      <queryTableField id="1" name="ID_Usuario" tableColumnId="1"/>
      <queryTableField id="2" name="DNI_Usuario" tableColumnId="2"/>
      <queryTableField id="3" name="Edad" tableColumnId="3"/>
      <queryTableField id="4" name="Género" tableColumnId="4"/>
      <queryTableField id="5" name="Ubicación" tableColumnId="5"/>
      <queryTableField id="6" name="Tipo_Viajero" tableColumnId="6"/>
      <queryTableField id="7" name="ID_Reserva" tableColumnId="7"/>
      <queryTableField id="8" name="Fecha_Reserva" tableColumnId="8"/>
      <queryTableField id="9" name="Fecha_Viaje" tableColumnId="9"/>
      <queryTableField id="10" name="Antelacion_Reserva" tableColumnId="10"/>
      <queryTableField id="11" name="Duracion_Viaje" tableColumnId="11"/>
      <queryTableField id="12" name="Numero_Personas" tableColumnId="12"/>
      <queryTableField id="13" name="Tipo_Paquete" tableColumnId="13"/>
      <queryTableField id="14" name="Costo_Total" tableColumnId="14"/>
      <queryTableField id="15" name="Metodo_Pago" tableColumnId="15"/>
      <queryTableField id="16" name="Destino" tableColumnId="16"/>
      <queryTableField id="17" name="Tipo_Alojamiento" tableColumnId="17"/>
      <queryTableField id="18" name="Clase_Vuelo" tableColumnId="18"/>
      <queryTableField id="19" name="Actividades_Reservadas" tableColumnId="19"/>
      <queryTableField id="20" name="Numero_Noches_Estancia" tableColumnId="20"/>
      <queryTableField id="21" name="Promocion_Aplicada" tableColumnId="21"/>
      <queryTableField id="22" name="Fuente_Reserva" tableColumnId="22"/>
      <queryTableField id="23" name="Estado_Reserva" tableColumnId="23"/>
      <queryTableField id="24" name="Mes_Reserva" tableColumnId="24"/>
      <queryTableField id="25" name="Mes_Viaje" tableColumnId="25"/>
      <queryTableField id="26" name="Estacionalidad" tableColumnId="26"/>
      <queryTableField id="27" name="Cancelacion_Reserva" tableColumnId="27"/>
      <queryTableField id="28" name="Calificacion_Usuario" tableColumnId="28"/>
      <queryTableField id="29" name="Comentarios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1F9F61-8486-4BA6-8D4E-603562280D97}" autoFormatId="16" applyNumberFormats="0" applyBorderFormats="0" applyFontFormats="0" applyPatternFormats="0" applyAlignmentFormats="0" applyWidthHeightFormats="0">
  <queryTableRefresh nextId="51" unboundColumnsRight="3">
    <queryTableFields count="45">
      <queryTableField id="1" name="ID_Usuario" tableColumnId="1"/>
      <queryTableField id="2" name="DNI_Usuario" tableColumnId="2"/>
      <queryTableField id="3" name="Edad" tableColumnId="3"/>
      <queryTableField id="4" name="Género" tableColumnId="4"/>
      <queryTableField id="30" dataBound="0" tableColumnId="30"/>
      <queryTableField id="5" name="Ubicación" tableColumnId="5"/>
      <queryTableField id="31" dataBound="0" tableColumnId="31"/>
      <queryTableField id="6" name="Tipo_Viajero" tableColumnId="6"/>
      <queryTableField id="32" dataBound="0" tableColumnId="32"/>
      <queryTableField id="7" name="ID_Reserva" tableColumnId="7"/>
      <queryTableField id="8" name="Fecha_Reserva" tableColumnId="8"/>
      <queryTableField id="9" name="Fecha_Viaje" tableColumnId="9"/>
      <queryTableField id="10" name="Antelacion_Reserva" tableColumnId="10"/>
      <queryTableField id="33" dataBound="0" tableColumnId="34"/>
      <queryTableField id="11" name="Duracion_Viaje" tableColumnId="11"/>
      <queryTableField id="12" name="Numero_Personas" tableColumnId="12"/>
      <queryTableField id="13" name="Tipo_Paquete" tableColumnId="13"/>
      <queryTableField id="35" dataBound="0" tableColumnId="36"/>
      <queryTableField id="37" dataBound="0" tableColumnId="38"/>
      <queryTableField id="15" name="Metodo_Pago" tableColumnId="15"/>
      <queryTableField id="16" name="Destino" tableColumnId="16"/>
      <queryTableField id="38" dataBound="0" tableColumnId="39"/>
      <queryTableField id="17" name="Tipo_Alojamiento" tableColumnId="17"/>
      <queryTableField id="18" name="Clase_Vuelo" tableColumnId="18"/>
      <queryTableField id="19" name="Actividades_Reservadas" tableColumnId="19"/>
      <queryTableField id="40" dataBound="0" tableColumnId="41"/>
      <queryTableField id="41" dataBound="0" tableColumnId="42"/>
      <queryTableField id="20" name="Numero_Noches_Estancia" tableColumnId="20"/>
      <queryTableField id="42" dataBound="0" tableColumnId="43"/>
      <queryTableField id="21" name="Promocion_Aplicada" tableColumnId="21"/>
      <queryTableField id="44" dataBound="0" tableColumnId="45"/>
      <queryTableField id="22" name="Fuente_Reserva" tableColumnId="22"/>
      <queryTableField id="23" name="Estado_Reserva" tableColumnId="23"/>
      <queryTableField id="24" name="Mes_Reserva" tableColumnId="24"/>
      <queryTableField id="45" dataBound="0" tableColumnId="46"/>
      <queryTableField id="25" name="Mes_Viaje" tableColumnId="25"/>
      <queryTableField id="46" dataBound="0" tableColumnId="47"/>
      <queryTableField id="26" name="Estacionalidad" tableColumnId="26"/>
      <queryTableField id="27" name="Cancelacion_Reserva" tableColumnId="27"/>
      <queryTableField id="47" dataBound="0" tableColumnId="48"/>
      <queryTableField id="28" name="Calificacion_Usuario" tableColumnId="28"/>
      <queryTableField id="29" name="Comentarios" tableColumnId="29"/>
      <queryTableField id="48" dataBound="0" tableColumnId="49"/>
      <queryTableField id="49" dataBound="0" tableColumnId="50"/>
      <queryTableField id="50" dataBound="0" tableColumnId="51"/>
    </queryTableFields>
    <queryTableDeletedFields count="1">
      <deletedField name="Costo_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254-D187-4E6D-8A4B-3F38F1BA1581}" name="halcon_viajes" displayName="halcon_viajes" ref="A1:AC1057" tableType="queryTable" totalsRowShown="0">
  <autoFilter ref="A1:AC1057" xr:uid="{6515D254-D187-4E6D-8A4B-3F38F1BA1581}"/>
  <tableColumns count="29">
    <tableColumn id="1" xr3:uid="{DD606DA3-35DB-466D-BAD1-2C3CA43DA245}" uniqueName="1" name="ID_Usuario" queryTableFieldId="1" dataDxfId="52"/>
    <tableColumn id="2" xr3:uid="{4386EC74-7516-4430-8F17-270CDE4A04E7}" uniqueName="2" name="DNI_Usuario" queryTableFieldId="2" dataDxfId="51"/>
    <tableColumn id="3" xr3:uid="{6B42A973-D316-4BD7-82F4-A5BF567D2D36}" uniqueName="3" name="Edad" queryTableFieldId="3"/>
    <tableColumn id="4" xr3:uid="{A1A8B797-0451-4965-8CA3-E56608882BB5}" uniqueName="4" name="Género" queryTableFieldId="4" dataDxfId="50"/>
    <tableColumn id="5" xr3:uid="{81B4B5DB-8BFF-493A-83F9-3303A4A92DCD}" uniqueName="5" name="Ubicación" queryTableFieldId="5" dataDxfId="49"/>
    <tableColumn id="6" xr3:uid="{89EBE5B5-9F36-4254-85F9-64ABFE77024C}" uniqueName="6" name="Tipo_Viajero" queryTableFieldId="6" dataDxfId="48"/>
    <tableColumn id="7" xr3:uid="{EB780F5A-271A-4494-A064-75E2A7689952}" uniqueName="7" name="ID_Reserva" queryTableFieldId="7" dataDxfId="47"/>
    <tableColumn id="8" xr3:uid="{201C9E6F-53D8-4AEF-8993-61D2A1ED5735}" uniqueName="8" name="Fecha_Reserva" queryTableFieldId="8" dataDxfId="46"/>
    <tableColumn id="9" xr3:uid="{9950EA53-860E-43F0-BD0D-00FE1CB96485}" uniqueName="9" name="Fecha_Viaje" queryTableFieldId="9" dataDxfId="45"/>
    <tableColumn id="10" xr3:uid="{A743AF74-0D83-4945-87D5-4E8D2B0D7EE6}" uniqueName="10" name="Antelacion_Reserva" queryTableFieldId="10"/>
    <tableColumn id="11" xr3:uid="{7C7C179D-DF49-4587-B654-98D66C13FC57}" uniqueName="11" name="Duracion_Viaje" queryTableFieldId="11"/>
    <tableColumn id="12" xr3:uid="{DDB38C0A-21D2-4C25-B0FB-014361ACA08D}" uniqueName="12" name="Numero_Personas" queryTableFieldId="12"/>
    <tableColumn id="13" xr3:uid="{D35ED1D0-8384-4374-973D-10A4704D1C08}" uniqueName="13" name="Tipo_Paquete" queryTableFieldId="13" dataDxfId="44"/>
    <tableColumn id="14" xr3:uid="{38E48C9F-6D36-454D-B4A8-3F1DD4913CC3}" uniqueName="14" name="Costo_Total" queryTableFieldId="14"/>
    <tableColumn id="15" xr3:uid="{423406C4-80BA-4B1B-843C-513EDA95D8CF}" uniqueName="15" name="Metodo_Pago" queryTableFieldId="15" dataDxfId="43"/>
    <tableColumn id="16" xr3:uid="{B201FA4F-65EA-4438-8849-90B34EF7B109}" uniqueName="16" name="Destino" queryTableFieldId="16" dataDxfId="42"/>
    <tableColumn id="17" xr3:uid="{72B0F665-532D-435E-BFB3-F5EBEE820020}" uniqueName="17" name="Tipo_Alojamiento" queryTableFieldId="17" dataDxfId="41"/>
    <tableColumn id="18" xr3:uid="{48CE27A6-F0DD-416B-946C-1C4E91585B41}" uniqueName="18" name="Clase_Vuelo" queryTableFieldId="18" dataDxfId="40"/>
    <tableColumn id="19" xr3:uid="{22539CDD-6DF0-4746-B0BB-E7648900024B}" uniqueName="19" name="Actividades_Reservadas" queryTableFieldId="19" dataDxfId="39"/>
    <tableColumn id="20" xr3:uid="{14E43502-8A11-457A-9C6C-FD6656318A28}" uniqueName="20" name="Numero_Noches_Estancia" queryTableFieldId="20"/>
    <tableColumn id="21" xr3:uid="{2A9E5936-89D0-4B9A-A76F-5E7DC5378D38}" uniqueName="21" name="Promocion_Aplicada" queryTableFieldId="21"/>
    <tableColumn id="22" xr3:uid="{FD82B251-84B3-4105-9ABF-09BC5C31DDF6}" uniqueName="22" name="Fuente_Reserva" queryTableFieldId="22" dataDxfId="38"/>
    <tableColumn id="23" xr3:uid="{7BDB46DA-3B07-466B-8E9D-7CF1D35AE476}" uniqueName="23" name="Estado_Reserva" queryTableFieldId="23" dataDxfId="37"/>
    <tableColumn id="24" xr3:uid="{044586D1-FDE1-4C7C-9B26-7951CB499A1F}" uniqueName="24" name="Mes_Reserva" queryTableFieldId="24"/>
    <tableColumn id="25" xr3:uid="{6DC4A9AF-C6A2-4C1E-B8AF-63D01CBE004D}" uniqueName="25" name="Mes_Viaje" queryTableFieldId="25"/>
    <tableColumn id="26" xr3:uid="{C6B91977-EBCE-4D58-8119-31EF72BA12DE}" uniqueName="26" name="Estacionalidad" queryTableFieldId="26" dataDxfId="36"/>
    <tableColumn id="27" xr3:uid="{D6F357B4-89FC-4253-97AD-95E40B11DF87}" uniqueName="27" name="Cancelacion_Reserva" queryTableFieldId="27"/>
    <tableColumn id="28" xr3:uid="{E1775A63-83BD-4E2C-AF69-595C2F8FAA65}" uniqueName="28" name="Calificacion_Usuario" queryTableFieldId="28"/>
    <tableColumn id="29" xr3:uid="{1DF7A218-597F-4CBA-888B-988C35C1680C}" uniqueName="29" name="Comentarios" queryTableFieldId="29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18AB-9155-4A90-81EA-E493FF57EABA}" name="Tabla_Transformados" displayName="Tabla_Transformados" ref="A1:AS1001" tableType="queryTable" totalsRowShown="0">
  <autoFilter ref="A1:AS1001" xr:uid="{6515D254-D187-4E6D-8A4B-3F38F1BA1581}"/>
  <tableColumns count="45">
    <tableColumn id="1" xr3:uid="{062EEE91-0D52-4B70-BB5E-06499D4B4CBC}" uniqueName="1" name="ID_Usuario" queryTableFieldId="1" dataDxfId="34"/>
    <tableColumn id="2" xr3:uid="{3203C287-6413-4CCA-BF8A-EC163FC0C4E0}" uniqueName="2" name="DNI_Usuario" queryTableFieldId="2" dataDxfId="33"/>
    <tableColumn id="3" xr3:uid="{B4842F9A-079E-42DD-8C24-D117122B635A}" uniqueName="3" name="Edad" queryTableFieldId="3"/>
    <tableColumn id="4" xr3:uid="{8FBDF3DA-9B89-4B7F-8EBE-9079C3344A3D}" uniqueName="4" name="Género_sucio" queryTableFieldId="4" dataDxfId="32"/>
    <tableColumn id="30" xr3:uid="{4659C536-D4EC-4BA4-9100-88C657017DF9}" uniqueName="30" name="Género" queryTableFieldId="30" dataDxfId="31">
      <calculatedColumnFormula>VLOOKUP(Tabla_Transformados[[#This Row],[Género_sucio]],Tabla4[#All],2,0)</calculatedColumnFormula>
    </tableColumn>
    <tableColumn id="5" xr3:uid="{8BE03C49-3A92-4086-8511-985A1C978D91}" uniqueName="5" name="Ubicación_sucio" queryTableFieldId="5" dataDxfId="30"/>
    <tableColumn id="31" xr3:uid="{BD231A00-D255-4B49-8490-98BC999C4870}" uniqueName="31" name="Ubicación" queryTableFieldId="31" dataDxfId="29">
      <calculatedColumnFormula>VLOOKUP(Tabla_Transformados[[#This Row],[Ubicación_sucio]],auxiliares!$E$6:$F$13,2,0)</calculatedColumnFormula>
    </tableColumn>
    <tableColumn id="6" xr3:uid="{3CF5A485-714C-46CA-A8FE-BB4DD89EE6EA}" uniqueName="6" name="Tipo_Viajero_sucio" queryTableFieldId="6" dataDxfId="28"/>
    <tableColumn id="32" xr3:uid="{A5470263-6992-45ED-A27A-F0FC6A8D0894}" uniqueName="32" name="Tipo_Viajero" queryTableFieldId="32" dataDxfId="27">
      <calculatedColumnFormula>IFERROR(VLOOKUP(Tabla_Transformados[[#This Row],[Tipo_Viajero_sucio]],auxiliares!$H$7:$I$7,2,0),Tabla_Transformados[[#This Row],[Tipo_Viajero_sucio]])</calculatedColumnFormula>
    </tableColumn>
    <tableColumn id="7" xr3:uid="{63FE5BBD-D156-421B-B4EC-93D8F96C6B34}" uniqueName="7" name="ID_Reserva" queryTableFieldId="7" dataDxfId="26"/>
    <tableColumn id="8" xr3:uid="{7FC8EDCA-76F1-432D-A815-9FC746E1A511}" uniqueName="8" name="Fecha_Reserva" queryTableFieldId="8" dataDxfId="25"/>
    <tableColumn id="9" xr3:uid="{C4C9BC6A-CB14-4BC6-A338-9A1B1B2F6B5A}" uniqueName="9" name="Fecha_Viaje" queryTableFieldId="9" dataDxfId="24"/>
    <tableColumn id="10" xr3:uid="{1D5B7E90-0013-417B-B430-C1BFE8A3EA40}" uniqueName="10" name="Antelacion_Reserva_sucio" queryTableFieldId="10"/>
    <tableColumn id="34" xr3:uid="{8C46C484-4B17-4E97-A192-29D1B340E2D1}" uniqueName="34" name="Antelacion_Reserva" queryTableFieldId="33" dataDxfId="23">
      <calculatedColumnFormula>DATEDIF(Tabla_Transformados[[#This Row],[Fecha_Reserva]],Tabla_Transformados[[#This Row],[Fecha_Viaje]],"d")</calculatedColumnFormula>
    </tableColumn>
    <tableColumn id="11" xr3:uid="{A29E05DF-BAB0-4537-8DFF-1FCAD15613EE}" uniqueName="11" name="Duracion_Viaje_sucio" queryTableFieldId="11"/>
    <tableColumn id="12" xr3:uid="{8E4D1CC5-56CE-42B5-98F0-6106F8FC0FFA}" uniqueName="12" name="Numero_Personas" queryTableFieldId="12"/>
    <tableColumn id="13" xr3:uid="{D05B5E8E-003A-4F5C-983B-136D2A0F8548}" uniqueName="13" name="Tipo_Paquete_sucio" queryTableFieldId="13" dataDxfId="22"/>
    <tableColumn id="36" xr3:uid="{CED6B4A4-EE0B-488E-AABC-D861BAE12716}" uniqueName="36" name="Tipo_Paquete" queryTableFieldId="35" dataDxfId="21">
      <calculatedColumnFormula>IFERROR(VLOOKUP(Tabla_Transformados[[#This Row],[Tipo_Paquete_sucio]],auxiliares!$H$6:$I$7,2,0),Tabla_Transformados[[#This Row],[Tipo_Paquete_sucio]])</calculatedColumnFormula>
    </tableColumn>
    <tableColumn id="38" xr3:uid="{2EC7FA18-E2F3-4864-B8FD-5C53F5FCBA0D}" uniqueName="38" name="Costo_Total" queryTableFieldId="37" dataDxfId="20"/>
    <tableColumn id="15" xr3:uid="{A9AB0CA6-5E35-4F53-B628-FC478A8B0ABE}" uniqueName="15" name="Metodo_Pago" queryTableFieldId="15" dataDxfId="19"/>
    <tableColumn id="16" xr3:uid="{B0CCC6C1-880F-43FE-BEAF-9B398DD039AA}" uniqueName="16" name="Destino_sucio" queryTableFieldId="16" dataDxfId="18"/>
    <tableColumn id="39" xr3:uid="{9E883893-93D8-4393-B2DB-F3D5D0192DCB}" uniqueName="39" name="Destino" queryTableFieldId="38" dataDxfId="17">
      <calculatedColumnFormula>VLOOKUP(Tabla_Transformados[[#This Row],[Destino_sucio]],auxiliares!$E$5:$F$19,2,0)</calculatedColumnFormula>
    </tableColumn>
    <tableColumn id="17" xr3:uid="{FED4BA95-D629-4E12-AA34-E57B42C391EB}" uniqueName="17" name="Tipo_Alojamiento_sucio" queryTableFieldId="17" dataDxfId="16"/>
    <tableColumn id="18" xr3:uid="{B5836607-CC62-41A3-AEAD-63EA9883A60D}" uniqueName="18" name="Clase_Vuelo" queryTableFieldId="18" dataDxfId="15"/>
    <tableColumn id="19" xr3:uid="{EFE25289-1C52-4427-9E4F-4BC40013FF9C}" uniqueName="19" name="Actividades_Reservadas_sucio" queryTableFieldId="19" dataDxfId="14"/>
    <tableColumn id="41" xr3:uid="{6C8C466C-9A34-4073-9AF8-4F643AB9CD2B}" uniqueName="41" name="Actividades_Reser_sucio2" queryTableFieldId="40" dataDxfId="13">
      <calculatedColumnFormula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calculatedColumnFormula>
    </tableColumn>
    <tableColumn id="42" xr3:uid="{E952EB32-9050-4E62-AD8C-FDF3517B788A}" uniqueName="42" name="Actividades_Reservadas" queryTableFieldId="41" dataDxfId="12">
      <calculatedColumnFormula>IFERROR(VLOOKUP(Tabla_Transformados[[#This Row],[Actividades_Reser_sucio2]],auxiliares!$E$5:$F$20,2,0),Tabla_Transformados[[#This Row],[Actividades_Reser_sucio2]])</calculatedColumnFormula>
    </tableColumn>
    <tableColumn id="20" xr3:uid="{58070CC6-5D73-4420-B598-6C408825CA8B}" uniqueName="20" name="Numero_Noches_Estancia_sucio" queryTableFieldId="20"/>
    <tableColumn id="43" xr3:uid="{39C99523-372E-43B9-8C4D-54340B4D5AFF}" uniqueName="43" name="Numero_Noches_Estancia" queryTableFieldId="42" dataDxfId="11">
      <calculatedColumnFormula>Tabla_Transformados[[#This Row],[Duracion_Viaje_sucio]]-1</calculatedColumnFormula>
    </tableColumn>
    <tableColumn id="21" xr3:uid="{B8A6C0A2-A181-4B2E-8279-1CCC42B3A277}" uniqueName="21" name="Promocion_Aplicada_sucio" queryTableFieldId="21"/>
    <tableColumn id="45" xr3:uid="{4F4226C7-230B-4D14-8D27-D3100FDE1424}" uniqueName="45" name="Promocion_Aplicada" queryTableFieldId="44" dataDxfId="10">
      <calculatedColumnFormula>VLOOKUP(Tabla_Transformados[[#This Row],[Promocion_Aplicada_sucio]],auxiliares!$H$6:$I$9,2,0)</calculatedColumnFormula>
    </tableColumn>
    <tableColumn id="22" xr3:uid="{1A828457-0E5E-4989-B297-50E895922805}" uniqueName="22" name="Fuente_Reserva" queryTableFieldId="22" dataDxfId="9"/>
    <tableColumn id="23" xr3:uid="{87E0FE45-E38D-40B6-8CB0-5C3AF776EA75}" uniqueName="23" name="Estado_Reserva" queryTableFieldId="23" dataDxfId="8"/>
    <tableColumn id="24" xr3:uid="{37818B46-EAD6-4B20-A77C-ABD1745A9FF5}" uniqueName="24" name="Mes_Reserva_sucio" queryTableFieldId="24"/>
    <tableColumn id="46" xr3:uid="{E2E61377-03A9-4157-8BF4-4BF80033B3DE}" uniqueName="46" name="Mes_Reserva" queryTableFieldId="45" dataDxfId="7">
      <calculatedColumnFormula>TEXT(Tabla_Transformados[[#This Row],[Fecha_Reserva]],"m")</calculatedColumnFormula>
    </tableColumn>
    <tableColumn id="25" xr3:uid="{CB63609B-FD09-4393-8DB7-121875AFDC9E}" uniqueName="25" name="Mes_Viaje_sucio" queryTableFieldId="25"/>
    <tableColumn id="47" xr3:uid="{FF3D98E3-738E-4E0C-8F3E-2B7E57160134}" uniqueName="47" name="Mes_Viaje" queryTableFieldId="46" dataDxfId="6">
      <calculatedColumnFormula>TEXT(Tabla_Transformados[[#This Row],[Fecha_Viaje]],"m")</calculatedColumnFormula>
    </tableColumn>
    <tableColumn id="26" xr3:uid="{EC99370B-D353-4E27-8371-29473673E898}" uniqueName="26" name="Estacionalidad" queryTableFieldId="26" dataDxfId="5"/>
    <tableColumn id="27" xr3:uid="{BAD92E80-6564-4068-8A74-8C7B7581D111}" uniqueName="27" name="Cancelacion_Reserva_sucio" queryTableFieldId="27"/>
    <tableColumn id="48" xr3:uid="{DF53C54C-020D-4CBD-B8B9-CCDDFEDF5A87}" uniqueName="48" name="Cancelacion_reserva" queryTableFieldId="47" dataDxfId="4">
      <calculatedColumnFormula>VLOOKUP(Tabla_Transformados[[#This Row],[Cancelacion_Reserva_sucio]],auxiliares!$H$6:$I$9,2,0)</calculatedColumnFormula>
    </tableColumn>
    <tableColumn id="28" xr3:uid="{BA67C689-3CD2-4DEB-B28C-A77FF69A4C30}" uniqueName="28" name="Calificacion_Usuario" queryTableFieldId="28"/>
    <tableColumn id="29" xr3:uid="{86C58181-0848-45C1-8071-2646420C6699}" uniqueName="29" name="Comentarios" queryTableFieldId="29" dataDxfId="3"/>
    <tableColumn id="49" xr3:uid="{14CD54D1-8ED3-46A5-B0FC-6D0D6049F850}" uniqueName="49" name="Rango_Edad" queryTableFieldId="48" dataDxfId="2">
      <calculatedColumnFormula>IF(Tabla_Transformados[[#This Row],[Edad]]&lt;30, "Jovenes Adultos",IF(Tabla_Transformados[[#This Row],[Edad]]&lt;40, "Adultos",IF(Tabla_Transformados[[#This Row],[Edad]]&lt;50,"Mediana Edad","Adultos Mayores")))</calculatedColumnFormula>
    </tableColumn>
    <tableColumn id="50" xr3:uid="{396E9C2F-2A42-44FA-892E-41487ABD9380}" uniqueName="50" name="Gasto_persona" queryTableFieldId="49" dataDxfId="1">
      <calculatedColumnFormula>Tabla_Transformados[[#This Row],[Costo_Total]]/Tabla_Transformados[[#This Row],[Numero_Personas]]</calculatedColumnFormula>
    </tableColumn>
    <tableColumn id="51" xr3:uid="{1D0A6D62-74C9-4A3E-A7D3-6B6B4337631C}" uniqueName="51" name="Gasto_duracion" queryTableFieldId="50" dataDxfId="0">
      <calculatedColumnFormula>Tabla_Transformados[[#This Row],[Costo_Total]]/Tabla_Transformados[[#This Row],[Duracion_Viaje_sucio]]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5BC963-A151-4C09-81BB-E8EA1BE78107}" name="Tabla4" displayName="Tabla4" ref="B5:C8" totalsRowShown="0">
  <autoFilter ref="B5:C8" xr:uid="{1A5BC963-A151-4C09-81BB-E8EA1BE78107}"/>
  <tableColumns count="2">
    <tableColumn id="1" xr3:uid="{D6A0ACA2-4775-40F5-8577-161B2EF419D6}" name="ingles"/>
    <tableColumn id="2" xr3:uid="{D3457C18-C4D6-4DFD-9AA0-FF097596FD4C}" name="castell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4A5-CDAC-41F3-BA77-7CFA780767E5}">
  <dimension ref="A1:AC1057"/>
  <sheetViews>
    <sheetView workbookViewId="0">
      <selection activeCell="D8" sqref="D8"/>
    </sheetView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" bestFit="1" customWidth="1"/>
    <col min="5" max="5" width="12.140625" bestFit="1" customWidth="1"/>
    <col min="6" max="6" width="14.28515625" bestFit="1" customWidth="1"/>
    <col min="7" max="7" width="13.42578125" bestFit="1" customWidth="1"/>
    <col min="8" max="9" width="18.7109375" bestFit="1" customWidth="1"/>
    <col min="10" max="10" width="21.140625" bestFit="1" customWidth="1"/>
    <col min="11" max="11" width="16.7109375" bestFit="1" customWidth="1"/>
    <col min="12" max="12" width="19.85546875" bestFit="1" customWidth="1"/>
    <col min="13" max="13" width="18.42578125" bestFit="1" customWidth="1"/>
    <col min="14" max="14" width="14" bestFit="1" customWidth="1"/>
    <col min="15" max="15" width="21.85546875" bestFit="1" customWidth="1"/>
    <col min="16" max="16" width="10.42578125" bestFit="1" customWidth="1"/>
    <col min="17" max="17" width="19" bestFit="1" customWidth="1"/>
    <col min="18" max="18" width="14.42578125" bestFit="1" customWidth="1"/>
    <col min="19" max="19" width="25.28515625" bestFit="1" customWidth="1"/>
    <col min="20" max="20" width="27" bestFit="1" customWidth="1"/>
    <col min="21" max="21" width="21.5703125" bestFit="1" customWidth="1"/>
    <col min="22" max="22" width="17.7109375" bestFit="1" customWidth="1"/>
    <col min="23" max="23" width="17.5703125" bestFit="1" customWidth="1"/>
    <col min="24" max="24" width="15.140625" bestFit="1" customWidth="1"/>
    <col min="25" max="25" width="12.28515625" bestFit="1" customWidth="1"/>
    <col min="26" max="26" width="16.42578125" bestFit="1" customWidth="1"/>
    <col min="27" max="27" width="22.7109375" bestFit="1" customWidth="1"/>
    <col min="28" max="28" width="21.85546875" bestFit="1" customWidth="1"/>
    <col min="29" max="29" width="2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37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356</v>
      </c>
      <c r="K2">
        <v>2</v>
      </c>
      <c r="L2">
        <v>3</v>
      </c>
      <c r="M2" t="s">
        <v>37</v>
      </c>
      <c r="N2">
        <v>16704</v>
      </c>
      <c r="O2" t="s">
        <v>38</v>
      </c>
      <c r="P2" t="s">
        <v>39</v>
      </c>
      <c r="Q2" t="s">
        <v>40</v>
      </c>
      <c r="R2" t="s">
        <v>41</v>
      </c>
      <c r="S2" t="s">
        <v>40</v>
      </c>
      <c r="T2">
        <v>3</v>
      </c>
      <c r="U2" t="b">
        <v>1</v>
      </c>
      <c r="V2" t="s">
        <v>42</v>
      </c>
      <c r="W2" t="s">
        <v>43</v>
      </c>
      <c r="X2">
        <v>5</v>
      </c>
      <c r="Y2">
        <v>12</v>
      </c>
      <c r="Z2" t="s">
        <v>44</v>
      </c>
      <c r="AA2" t="b">
        <v>1</v>
      </c>
      <c r="AB2">
        <v>1</v>
      </c>
      <c r="AC2" t="s">
        <v>45</v>
      </c>
    </row>
    <row r="3" spans="1:29" x14ac:dyDescent="0.25">
      <c r="A3" t="s">
        <v>46</v>
      </c>
      <c r="B3" t="s">
        <v>47</v>
      </c>
      <c r="C3">
        <v>39</v>
      </c>
      <c r="D3" t="s">
        <v>31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>
        <v>323</v>
      </c>
      <c r="K3">
        <v>4</v>
      </c>
      <c r="L3">
        <v>3</v>
      </c>
      <c r="M3" t="s">
        <v>37</v>
      </c>
      <c r="N3">
        <v>24523</v>
      </c>
      <c r="O3" t="s">
        <v>38</v>
      </c>
      <c r="P3" t="s">
        <v>53</v>
      </c>
      <c r="Q3" t="s">
        <v>40</v>
      </c>
      <c r="R3" t="s">
        <v>54</v>
      </c>
      <c r="S3" t="s">
        <v>40</v>
      </c>
      <c r="T3">
        <v>4</v>
      </c>
      <c r="U3" t="b">
        <v>1</v>
      </c>
      <c r="V3" t="s">
        <v>55</v>
      </c>
      <c r="W3" t="s">
        <v>56</v>
      </c>
      <c r="X3">
        <v>11</v>
      </c>
      <c r="Y3">
        <v>1</v>
      </c>
      <c r="Z3" t="s">
        <v>57</v>
      </c>
      <c r="AA3" t="b">
        <v>1</v>
      </c>
      <c r="AB3">
        <v>3</v>
      </c>
      <c r="AC3" t="s">
        <v>45</v>
      </c>
    </row>
    <row r="4" spans="1:29" x14ac:dyDescent="0.25">
      <c r="A4" t="s">
        <v>58</v>
      </c>
      <c r="B4" t="s">
        <v>59</v>
      </c>
      <c r="C4">
        <v>29</v>
      </c>
      <c r="D4" t="s">
        <v>60</v>
      </c>
      <c r="E4" t="s">
        <v>61</v>
      </c>
      <c r="F4" t="s">
        <v>33</v>
      </c>
      <c r="G4" t="s">
        <v>62</v>
      </c>
      <c r="H4" t="s">
        <v>63</v>
      </c>
      <c r="I4" t="s">
        <v>64</v>
      </c>
      <c r="J4">
        <v>308</v>
      </c>
      <c r="K4">
        <v>3</v>
      </c>
      <c r="L4">
        <v>2</v>
      </c>
      <c r="M4" t="s">
        <v>65</v>
      </c>
      <c r="N4">
        <v>110786</v>
      </c>
      <c r="O4" t="s">
        <v>38</v>
      </c>
      <c r="P4" t="s">
        <v>66</v>
      </c>
      <c r="Q4" t="s">
        <v>67</v>
      </c>
      <c r="R4" t="s">
        <v>68</v>
      </c>
      <c r="S4" t="s">
        <v>69</v>
      </c>
      <c r="T4">
        <v>3</v>
      </c>
      <c r="U4" t="b">
        <v>1</v>
      </c>
      <c r="V4" t="s">
        <v>42</v>
      </c>
      <c r="W4" t="s">
        <v>56</v>
      </c>
      <c r="X4">
        <v>10</v>
      </c>
      <c r="Y4">
        <v>12</v>
      </c>
      <c r="Z4" t="s">
        <v>44</v>
      </c>
      <c r="AA4" t="b">
        <v>1</v>
      </c>
      <c r="AB4">
        <v>1</v>
      </c>
      <c r="AC4" t="s">
        <v>70</v>
      </c>
    </row>
    <row r="5" spans="1:29" x14ac:dyDescent="0.25">
      <c r="A5" t="s">
        <v>71</v>
      </c>
      <c r="B5" t="s">
        <v>72</v>
      </c>
      <c r="C5">
        <v>31</v>
      </c>
      <c r="D5" t="s">
        <v>31</v>
      </c>
      <c r="E5" t="s">
        <v>73</v>
      </c>
      <c r="F5" t="s">
        <v>33</v>
      </c>
      <c r="G5" t="s">
        <v>74</v>
      </c>
      <c r="H5" t="s">
        <v>75</v>
      </c>
      <c r="I5" t="s">
        <v>76</v>
      </c>
      <c r="J5">
        <v>56</v>
      </c>
      <c r="K5">
        <v>14</v>
      </c>
      <c r="L5">
        <v>2</v>
      </c>
      <c r="M5" t="s">
        <v>77</v>
      </c>
      <c r="N5">
        <v>124329</v>
      </c>
      <c r="O5" t="s">
        <v>78</v>
      </c>
      <c r="P5" t="s">
        <v>53</v>
      </c>
      <c r="Q5" t="s">
        <v>79</v>
      </c>
      <c r="R5" t="s">
        <v>41</v>
      </c>
      <c r="S5" t="s">
        <v>40</v>
      </c>
      <c r="T5">
        <v>9</v>
      </c>
      <c r="U5" t="b">
        <v>1</v>
      </c>
      <c r="V5" t="s">
        <v>55</v>
      </c>
      <c r="W5" t="s">
        <v>56</v>
      </c>
      <c r="X5">
        <v>5</v>
      </c>
      <c r="Y5">
        <v>1</v>
      </c>
      <c r="Z5" t="s">
        <v>44</v>
      </c>
      <c r="AA5" t="b">
        <v>1</v>
      </c>
      <c r="AB5">
        <v>4</v>
      </c>
      <c r="AC5" t="s">
        <v>40</v>
      </c>
    </row>
    <row r="6" spans="1:29" x14ac:dyDescent="0.25">
      <c r="A6" t="s">
        <v>80</v>
      </c>
      <c r="B6" t="s">
        <v>81</v>
      </c>
      <c r="C6">
        <v>35</v>
      </c>
      <c r="D6" t="s">
        <v>31</v>
      </c>
      <c r="E6" t="s">
        <v>82</v>
      </c>
      <c r="F6" t="s">
        <v>49</v>
      </c>
      <c r="G6" t="s">
        <v>83</v>
      </c>
      <c r="H6" t="s">
        <v>84</v>
      </c>
      <c r="I6" t="s">
        <v>85</v>
      </c>
      <c r="J6">
        <v>64</v>
      </c>
      <c r="K6">
        <v>4</v>
      </c>
      <c r="L6">
        <v>1</v>
      </c>
      <c r="M6" t="s">
        <v>37</v>
      </c>
      <c r="N6">
        <v>190262</v>
      </c>
      <c r="O6" t="s">
        <v>86</v>
      </c>
      <c r="P6" t="s">
        <v>87</v>
      </c>
      <c r="Q6" t="s">
        <v>40</v>
      </c>
      <c r="R6" t="s">
        <v>41</v>
      </c>
      <c r="S6" t="s">
        <v>40</v>
      </c>
      <c r="T6">
        <v>5</v>
      </c>
      <c r="U6" t="b">
        <v>1</v>
      </c>
      <c r="V6" t="s">
        <v>88</v>
      </c>
      <c r="W6" t="s">
        <v>43</v>
      </c>
      <c r="X6">
        <v>5</v>
      </c>
      <c r="Y6">
        <v>6</v>
      </c>
      <c r="Z6" t="s">
        <v>57</v>
      </c>
      <c r="AA6" t="b">
        <v>1</v>
      </c>
      <c r="AB6">
        <v>2</v>
      </c>
      <c r="AC6" t="s">
        <v>45</v>
      </c>
    </row>
    <row r="7" spans="1:29" x14ac:dyDescent="0.25">
      <c r="A7" t="s">
        <v>89</v>
      </c>
      <c r="B7" t="s">
        <v>90</v>
      </c>
      <c r="C7">
        <v>35</v>
      </c>
      <c r="D7" t="s">
        <v>60</v>
      </c>
      <c r="E7" t="s">
        <v>91</v>
      </c>
      <c r="F7" t="s">
        <v>33</v>
      </c>
      <c r="G7" t="s">
        <v>92</v>
      </c>
      <c r="H7" t="s">
        <v>64</v>
      </c>
      <c r="I7" t="s">
        <v>93</v>
      </c>
      <c r="J7">
        <v>1</v>
      </c>
      <c r="K7">
        <v>14</v>
      </c>
      <c r="L7">
        <v>2</v>
      </c>
      <c r="M7" t="s">
        <v>37</v>
      </c>
      <c r="N7">
        <v>41678</v>
      </c>
      <c r="O7" t="s">
        <v>86</v>
      </c>
      <c r="P7" t="s">
        <v>94</v>
      </c>
      <c r="Q7" t="s">
        <v>40</v>
      </c>
      <c r="R7" t="s">
        <v>41</v>
      </c>
      <c r="S7" t="s">
        <v>40</v>
      </c>
      <c r="T7">
        <v>4</v>
      </c>
      <c r="U7" t="b">
        <v>1</v>
      </c>
      <c r="V7" t="s">
        <v>42</v>
      </c>
      <c r="W7" t="s">
        <v>56</v>
      </c>
      <c r="X7">
        <v>1</v>
      </c>
      <c r="Y7">
        <v>3</v>
      </c>
      <c r="Z7" t="s">
        <v>44</v>
      </c>
      <c r="AA7" t="b">
        <v>0</v>
      </c>
      <c r="AB7">
        <v>1</v>
      </c>
      <c r="AC7" t="s">
        <v>70</v>
      </c>
    </row>
    <row r="8" spans="1:29" x14ac:dyDescent="0.25">
      <c r="A8" t="s">
        <v>95</v>
      </c>
      <c r="B8" t="s">
        <v>96</v>
      </c>
      <c r="C8">
        <v>46</v>
      </c>
      <c r="D8" t="s">
        <v>60</v>
      </c>
      <c r="E8" t="s">
        <v>73</v>
      </c>
      <c r="F8" t="s">
        <v>97</v>
      </c>
      <c r="G8" t="s">
        <v>98</v>
      </c>
      <c r="H8" t="s">
        <v>99</v>
      </c>
      <c r="I8" t="s">
        <v>100</v>
      </c>
      <c r="J8">
        <v>31</v>
      </c>
      <c r="K8">
        <v>14</v>
      </c>
      <c r="L8">
        <v>3</v>
      </c>
      <c r="M8" t="s">
        <v>77</v>
      </c>
      <c r="N8">
        <v>173441</v>
      </c>
      <c r="O8" t="s">
        <v>38</v>
      </c>
      <c r="P8" t="s">
        <v>101</v>
      </c>
      <c r="Q8" t="s">
        <v>79</v>
      </c>
      <c r="R8" t="s">
        <v>54</v>
      </c>
      <c r="S8" t="s">
        <v>40</v>
      </c>
      <c r="T8">
        <v>1</v>
      </c>
      <c r="U8" t="b">
        <v>0</v>
      </c>
      <c r="V8" t="s">
        <v>42</v>
      </c>
      <c r="W8" t="s">
        <v>56</v>
      </c>
      <c r="X8">
        <v>11</v>
      </c>
      <c r="Y8">
        <v>2</v>
      </c>
      <c r="Z8" t="s">
        <v>57</v>
      </c>
      <c r="AA8" t="b">
        <v>1</v>
      </c>
      <c r="AB8">
        <v>2</v>
      </c>
      <c r="AC8" t="s">
        <v>40</v>
      </c>
    </row>
    <row r="9" spans="1:29" x14ac:dyDescent="0.25">
      <c r="A9" t="s">
        <v>102</v>
      </c>
      <c r="B9" t="s">
        <v>103</v>
      </c>
      <c r="C9">
        <v>36</v>
      </c>
      <c r="D9" t="s">
        <v>104</v>
      </c>
      <c r="E9" t="s">
        <v>73</v>
      </c>
      <c r="F9" t="s">
        <v>97</v>
      </c>
      <c r="G9" t="s">
        <v>105</v>
      </c>
      <c r="H9" t="s">
        <v>106</v>
      </c>
      <c r="I9" t="s">
        <v>107</v>
      </c>
      <c r="J9">
        <v>206</v>
      </c>
      <c r="K9">
        <v>4</v>
      </c>
      <c r="L9">
        <v>3</v>
      </c>
      <c r="M9" t="s">
        <v>77</v>
      </c>
      <c r="N9">
        <v>58668</v>
      </c>
      <c r="O9" t="s">
        <v>78</v>
      </c>
      <c r="P9" t="s">
        <v>87</v>
      </c>
      <c r="Q9" t="s">
        <v>67</v>
      </c>
      <c r="R9" t="s">
        <v>68</v>
      </c>
      <c r="S9" t="s">
        <v>40</v>
      </c>
      <c r="T9">
        <v>5</v>
      </c>
      <c r="U9" t="b">
        <v>0</v>
      </c>
      <c r="V9" t="s">
        <v>42</v>
      </c>
      <c r="W9" t="s">
        <v>43</v>
      </c>
      <c r="X9">
        <v>3</v>
      </c>
      <c r="Y9">
        <v>6</v>
      </c>
      <c r="Z9" t="s">
        <v>57</v>
      </c>
      <c r="AA9" t="b">
        <v>0</v>
      </c>
      <c r="AB9">
        <v>4</v>
      </c>
      <c r="AC9" t="s">
        <v>108</v>
      </c>
    </row>
    <row r="10" spans="1:29" x14ac:dyDescent="0.25">
      <c r="A10" t="s">
        <v>109</v>
      </c>
      <c r="B10" t="s">
        <v>110</v>
      </c>
      <c r="C10">
        <v>26</v>
      </c>
      <c r="D10" t="s">
        <v>31</v>
      </c>
      <c r="E10" t="s">
        <v>91</v>
      </c>
      <c r="F10" t="s">
        <v>49</v>
      </c>
      <c r="G10" t="s">
        <v>111</v>
      </c>
      <c r="H10" t="s">
        <v>112</v>
      </c>
      <c r="I10" t="s">
        <v>113</v>
      </c>
      <c r="J10">
        <v>198</v>
      </c>
      <c r="K10">
        <v>14</v>
      </c>
      <c r="L10">
        <v>1</v>
      </c>
      <c r="M10" t="s">
        <v>77</v>
      </c>
      <c r="N10">
        <v>69762</v>
      </c>
      <c r="O10" t="s">
        <v>78</v>
      </c>
      <c r="P10" t="s">
        <v>101</v>
      </c>
      <c r="Q10" t="s">
        <v>114</v>
      </c>
      <c r="R10" t="s">
        <v>41</v>
      </c>
      <c r="S10" t="s">
        <v>40</v>
      </c>
      <c r="T10">
        <v>3</v>
      </c>
      <c r="U10" t="b">
        <v>1</v>
      </c>
      <c r="V10" t="s">
        <v>42</v>
      </c>
      <c r="W10" t="s">
        <v>115</v>
      </c>
      <c r="X10">
        <v>12</v>
      </c>
      <c r="Y10">
        <v>6</v>
      </c>
      <c r="Z10" t="s">
        <v>57</v>
      </c>
      <c r="AA10" t="b">
        <v>0</v>
      </c>
      <c r="AB10">
        <v>1</v>
      </c>
      <c r="AC10" t="s">
        <v>70</v>
      </c>
    </row>
    <row r="11" spans="1:29" x14ac:dyDescent="0.25">
      <c r="A11" t="s">
        <v>116</v>
      </c>
      <c r="B11" t="s">
        <v>117</v>
      </c>
      <c r="C11">
        <v>48</v>
      </c>
      <c r="D11" t="s">
        <v>60</v>
      </c>
      <c r="E11" t="s">
        <v>48</v>
      </c>
      <c r="F11" t="s">
        <v>33</v>
      </c>
      <c r="G11" t="s">
        <v>118</v>
      </c>
      <c r="H11" t="s">
        <v>119</v>
      </c>
      <c r="I11" t="s">
        <v>120</v>
      </c>
      <c r="J11">
        <v>319</v>
      </c>
      <c r="K11">
        <v>12</v>
      </c>
      <c r="L11">
        <v>4</v>
      </c>
      <c r="M11" t="s">
        <v>77</v>
      </c>
      <c r="N11">
        <v>165961</v>
      </c>
      <c r="O11" t="s">
        <v>78</v>
      </c>
      <c r="P11" t="s">
        <v>53</v>
      </c>
      <c r="Q11" t="s">
        <v>67</v>
      </c>
      <c r="R11" t="s">
        <v>68</v>
      </c>
      <c r="S11" t="s">
        <v>40</v>
      </c>
      <c r="T11">
        <v>3</v>
      </c>
      <c r="U11" t="b">
        <v>0</v>
      </c>
      <c r="V11" t="s">
        <v>88</v>
      </c>
      <c r="W11" t="s">
        <v>43</v>
      </c>
      <c r="X11">
        <v>1</v>
      </c>
      <c r="Y11">
        <v>6</v>
      </c>
      <c r="Z11" t="s">
        <v>44</v>
      </c>
      <c r="AA11" t="b">
        <v>0</v>
      </c>
      <c r="AB11">
        <v>2</v>
      </c>
      <c r="AC11" t="s">
        <v>45</v>
      </c>
    </row>
    <row r="12" spans="1:29" x14ac:dyDescent="0.25">
      <c r="A12" t="s">
        <v>121</v>
      </c>
      <c r="B12" t="s">
        <v>122</v>
      </c>
      <c r="C12">
        <v>47</v>
      </c>
      <c r="D12" t="s">
        <v>31</v>
      </c>
      <c r="E12" t="s">
        <v>123</v>
      </c>
      <c r="F12" t="s">
        <v>33</v>
      </c>
      <c r="G12" t="s">
        <v>124</v>
      </c>
      <c r="H12" t="s">
        <v>113</v>
      </c>
      <c r="I12" t="s">
        <v>125</v>
      </c>
      <c r="J12">
        <v>169</v>
      </c>
      <c r="K12">
        <v>2</v>
      </c>
      <c r="L12">
        <v>4</v>
      </c>
      <c r="M12" t="s">
        <v>77</v>
      </c>
      <c r="N12">
        <v>10230</v>
      </c>
      <c r="O12" t="s">
        <v>86</v>
      </c>
      <c r="P12" t="s">
        <v>66</v>
      </c>
      <c r="Q12" t="s">
        <v>67</v>
      </c>
      <c r="R12" t="s">
        <v>68</v>
      </c>
      <c r="S12" t="s">
        <v>40</v>
      </c>
      <c r="T12">
        <v>4</v>
      </c>
      <c r="U12" t="b">
        <v>0</v>
      </c>
      <c r="V12" t="s">
        <v>88</v>
      </c>
      <c r="W12" t="s">
        <v>115</v>
      </c>
      <c r="X12">
        <v>6</v>
      </c>
      <c r="Y12">
        <v>12</v>
      </c>
      <c r="Z12" t="s">
        <v>57</v>
      </c>
      <c r="AA12" t="b">
        <v>1</v>
      </c>
      <c r="AB12">
        <v>1</v>
      </c>
      <c r="AC12" t="s">
        <v>45</v>
      </c>
    </row>
    <row r="13" spans="1:29" x14ac:dyDescent="0.25">
      <c r="A13" t="s">
        <v>126</v>
      </c>
      <c r="B13" t="s">
        <v>127</v>
      </c>
      <c r="C13">
        <v>43</v>
      </c>
      <c r="D13" t="s">
        <v>104</v>
      </c>
      <c r="E13" t="s">
        <v>48</v>
      </c>
      <c r="F13" t="s">
        <v>49</v>
      </c>
      <c r="G13" t="s">
        <v>128</v>
      </c>
      <c r="H13" t="s">
        <v>129</v>
      </c>
      <c r="I13" t="s">
        <v>130</v>
      </c>
      <c r="J13">
        <v>347</v>
      </c>
      <c r="K13">
        <v>6</v>
      </c>
      <c r="L13">
        <v>4</v>
      </c>
      <c r="M13" t="s">
        <v>37</v>
      </c>
      <c r="N13">
        <v>181989</v>
      </c>
      <c r="O13" t="s">
        <v>78</v>
      </c>
      <c r="P13" t="s">
        <v>94</v>
      </c>
      <c r="Q13" t="s">
        <v>40</v>
      </c>
      <c r="R13" t="s">
        <v>68</v>
      </c>
      <c r="S13" t="s">
        <v>40</v>
      </c>
      <c r="T13">
        <v>5</v>
      </c>
      <c r="U13" t="b">
        <v>0</v>
      </c>
      <c r="V13" t="s">
        <v>88</v>
      </c>
      <c r="W13" t="s">
        <v>115</v>
      </c>
      <c r="X13">
        <v>10</v>
      </c>
      <c r="Y13">
        <v>9</v>
      </c>
      <c r="Z13" t="s">
        <v>57</v>
      </c>
      <c r="AA13" t="b">
        <v>0</v>
      </c>
      <c r="AB13">
        <v>3</v>
      </c>
      <c r="AC13" t="s">
        <v>131</v>
      </c>
    </row>
    <row r="14" spans="1:29" x14ac:dyDescent="0.25">
      <c r="A14" t="s">
        <v>132</v>
      </c>
      <c r="B14" t="s">
        <v>133</v>
      </c>
      <c r="C14">
        <v>45</v>
      </c>
      <c r="D14" t="s">
        <v>60</v>
      </c>
      <c r="E14" t="s">
        <v>73</v>
      </c>
      <c r="F14" t="s">
        <v>97</v>
      </c>
      <c r="G14" t="s">
        <v>134</v>
      </c>
      <c r="H14" t="s">
        <v>135</v>
      </c>
      <c r="I14" t="s">
        <v>136</v>
      </c>
      <c r="J14">
        <v>248</v>
      </c>
      <c r="K14">
        <v>9</v>
      </c>
      <c r="L14">
        <v>4</v>
      </c>
      <c r="M14" t="s">
        <v>65</v>
      </c>
      <c r="N14">
        <v>117147</v>
      </c>
      <c r="O14" t="s">
        <v>86</v>
      </c>
      <c r="P14" t="s">
        <v>137</v>
      </c>
      <c r="Q14" t="s">
        <v>67</v>
      </c>
      <c r="R14" t="s">
        <v>41</v>
      </c>
      <c r="S14" t="s">
        <v>40</v>
      </c>
      <c r="T14">
        <v>6</v>
      </c>
      <c r="U14" t="b">
        <v>0</v>
      </c>
      <c r="V14" t="s">
        <v>55</v>
      </c>
      <c r="W14" t="s">
        <v>56</v>
      </c>
      <c r="X14">
        <v>9</v>
      </c>
      <c r="Y14">
        <v>11</v>
      </c>
      <c r="Z14" t="s">
        <v>57</v>
      </c>
      <c r="AA14" t="b">
        <v>1</v>
      </c>
      <c r="AB14">
        <v>2</v>
      </c>
      <c r="AC14" t="s">
        <v>40</v>
      </c>
    </row>
    <row r="15" spans="1:29" x14ac:dyDescent="0.25">
      <c r="A15" t="s">
        <v>138</v>
      </c>
      <c r="B15" t="s">
        <v>139</v>
      </c>
      <c r="C15">
        <v>24</v>
      </c>
      <c r="D15" t="s">
        <v>31</v>
      </c>
      <c r="E15" t="s">
        <v>82</v>
      </c>
      <c r="F15" t="s">
        <v>49</v>
      </c>
      <c r="G15" t="s">
        <v>140</v>
      </c>
      <c r="H15" t="s">
        <v>141</v>
      </c>
      <c r="I15" t="s">
        <v>142</v>
      </c>
      <c r="J15">
        <v>216</v>
      </c>
      <c r="K15">
        <v>12</v>
      </c>
      <c r="L15">
        <v>1</v>
      </c>
      <c r="M15" t="s">
        <v>77</v>
      </c>
      <c r="N15">
        <v>122681</v>
      </c>
      <c r="O15" t="s">
        <v>78</v>
      </c>
      <c r="P15" t="s">
        <v>101</v>
      </c>
      <c r="Q15" t="s">
        <v>114</v>
      </c>
      <c r="R15" t="s">
        <v>41</v>
      </c>
      <c r="S15" t="s">
        <v>40</v>
      </c>
      <c r="T15">
        <v>2</v>
      </c>
      <c r="U15" t="b">
        <v>0</v>
      </c>
      <c r="V15" t="s">
        <v>55</v>
      </c>
      <c r="W15" t="s">
        <v>115</v>
      </c>
      <c r="X15">
        <v>7</v>
      </c>
      <c r="Y15">
        <v>1</v>
      </c>
      <c r="Z15" t="s">
        <v>57</v>
      </c>
      <c r="AA15" t="b">
        <v>0</v>
      </c>
      <c r="AB15">
        <v>1</v>
      </c>
      <c r="AC15" t="s">
        <v>45</v>
      </c>
    </row>
    <row r="16" spans="1:29" x14ac:dyDescent="0.25">
      <c r="A16" t="s">
        <v>143</v>
      </c>
      <c r="B16" t="s">
        <v>144</v>
      </c>
      <c r="C16">
        <v>27</v>
      </c>
      <c r="D16" t="s">
        <v>60</v>
      </c>
      <c r="E16" t="s">
        <v>82</v>
      </c>
      <c r="F16" t="s">
        <v>97</v>
      </c>
      <c r="G16" t="s">
        <v>145</v>
      </c>
      <c r="H16" t="s">
        <v>146</v>
      </c>
      <c r="I16" t="s">
        <v>93</v>
      </c>
      <c r="J16">
        <v>127</v>
      </c>
      <c r="K16">
        <v>10</v>
      </c>
      <c r="L16">
        <v>2</v>
      </c>
      <c r="M16" t="s">
        <v>37</v>
      </c>
      <c r="N16">
        <v>154964</v>
      </c>
      <c r="O16" t="s">
        <v>86</v>
      </c>
      <c r="P16" t="s">
        <v>94</v>
      </c>
      <c r="Q16" t="s">
        <v>40</v>
      </c>
      <c r="R16" t="s">
        <v>54</v>
      </c>
      <c r="S16" t="s">
        <v>40</v>
      </c>
      <c r="T16">
        <v>2</v>
      </c>
      <c r="U16" t="b">
        <v>1</v>
      </c>
      <c r="V16" t="s">
        <v>42</v>
      </c>
      <c r="W16" t="s">
        <v>56</v>
      </c>
      <c r="X16">
        <v>1</v>
      </c>
      <c r="Y16">
        <v>12</v>
      </c>
      <c r="Z16" t="s">
        <v>57</v>
      </c>
      <c r="AA16" t="b">
        <v>0</v>
      </c>
      <c r="AB16">
        <v>3</v>
      </c>
      <c r="AC16" t="s">
        <v>70</v>
      </c>
    </row>
    <row r="17" spans="1:29" x14ac:dyDescent="0.25">
      <c r="A17" t="s">
        <v>147</v>
      </c>
      <c r="B17" t="s">
        <v>148</v>
      </c>
      <c r="C17">
        <v>20</v>
      </c>
      <c r="D17" t="s">
        <v>60</v>
      </c>
      <c r="E17" t="s">
        <v>32</v>
      </c>
      <c r="F17" t="s">
        <v>33</v>
      </c>
      <c r="G17" t="s">
        <v>149</v>
      </c>
      <c r="H17" t="s">
        <v>150</v>
      </c>
      <c r="I17" t="s">
        <v>52</v>
      </c>
      <c r="J17">
        <v>313</v>
      </c>
      <c r="K17">
        <v>12</v>
      </c>
      <c r="L17">
        <v>3</v>
      </c>
      <c r="M17" t="s">
        <v>65</v>
      </c>
      <c r="N17">
        <v>155862</v>
      </c>
      <c r="O17" t="s">
        <v>86</v>
      </c>
      <c r="P17" t="s">
        <v>94</v>
      </c>
      <c r="Q17" t="s">
        <v>67</v>
      </c>
      <c r="R17" t="s">
        <v>54</v>
      </c>
      <c r="S17" t="s">
        <v>151</v>
      </c>
      <c r="T17">
        <v>3</v>
      </c>
      <c r="U17" t="b">
        <v>0</v>
      </c>
      <c r="V17" t="s">
        <v>88</v>
      </c>
      <c r="W17" t="s">
        <v>43</v>
      </c>
      <c r="X17">
        <v>8</v>
      </c>
      <c r="Y17">
        <v>6</v>
      </c>
      <c r="Z17" t="s">
        <v>57</v>
      </c>
      <c r="AA17" t="b">
        <v>1</v>
      </c>
      <c r="AB17">
        <v>5</v>
      </c>
      <c r="AC17" t="s">
        <v>108</v>
      </c>
    </row>
    <row r="18" spans="1:29" x14ac:dyDescent="0.25">
      <c r="A18" t="s">
        <v>152</v>
      </c>
      <c r="B18" t="s">
        <v>153</v>
      </c>
      <c r="C18">
        <v>27</v>
      </c>
      <c r="D18" t="s">
        <v>31</v>
      </c>
      <c r="E18" t="s">
        <v>61</v>
      </c>
      <c r="F18" t="s">
        <v>33</v>
      </c>
      <c r="G18" t="s">
        <v>154</v>
      </c>
      <c r="H18" t="s">
        <v>155</v>
      </c>
      <c r="I18" t="s">
        <v>156</v>
      </c>
      <c r="J18">
        <v>338</v>
      </c>
      <c r="K18">
        <v>9</v>
      </c>
      <c r="L18">
        <v>4</v>
      </c>
      <c r="M18" t="s">
        <v>65</v>
      </c>
      <c r="N18">
        <v>66848</v>
      </c>
      <c r="O18" t="s">
        <v>38</v>
      </c>
      <c r="P18" t="s">
        <v>137</v>
      </c>
      <c r="Q18" t="s">
        <v>79</v>
      </c>
      <c r="R18" t="s">
        <v>41</v>
      </c>
      <c r="S18" t="s">
        <v>40</v>
      </c>
      <c r="T18">
        <v>4</v>
      </c>
      <c r="U18" t="b">
        <v>1</v>
      </c>
      <c r="V18" t="s">
        <v>55</v>
      </c>
      <c r="W18" t="s">
        <v>56</v>
      </c>
      <c r="X18">
        <v>9</v>
      </c>
      <c r="Y18">
        <v>5</v>
      </c>
      <c r="Z18" t="s">
        <v>57</v>
      </c>
      <c r="AA18" t="b">
        <v>1</v>
      </c>
      <c r="AB18">
        <v>4</v>
      </c>
      <c r="AC18" t="s">
        <v>108</v>
      </c>
    </row>
    <row r="19" spans="1:29" x14ac:dyDescent="0.25">
      <c r="A19" t="s">
        <v>157</v>
      </c>
      <c r="B19" t="s">
        <v>158</v>
      </c>
      <c r="C19">
        <v>43</v>
      </c>
      <c r="D19" t="s">
        <v>31</v>
      </c>
      <c r="E19" t="s">
        <v>61</v>
      </c>
      <c r="F19" t="s">
        <v>49</v>
      </c>
      <c r="G19" t="s">
        <v>159</v>
      </c>
      <c r="H19" t="s">
        <v>160</v>
      </c>
      <c r="I19" t="s">
        <v>161</v>
      </c>
      <c r="J19">
        <v>133</v>
      </c>
      <c r="K19">
        <v>2</v>
      </c>
      <c r="L19">
        <v>3</v>
      </c>
      <c r="M19" t="s">
        <v>77</v>
      </c>
      <c r="N19">
        <v>2777</v>
      </c>
      <c r="O19" t="s">
        <v>38</v>
      </c>
      <c r="P19" t="s">
        <v>87</v>
      </c>
      <c r="Q19" t="s">
        <v>79</v>
      </c>
      <c r="R19" t="s">
        <v>41</v>
      </c>
      <c r="S19" t="s">
        <v>40</v>
      </c>
      <c r="T19">
        <v>3</v>
      </c>
      <c r="U19" t="b">
        <v>1</v>
      </c>
      <c r="V19" t="s">
        <v>88</v>
      </c>
      <c r="W19" t="s">
        <v>115</v>
      </c>
      <c r="X19">
        <v>8</v>
      </c>
      <c r="Y19">
        <v>10</v>
      </c>
      <c r="Z19" t="s">
        <v>57</v>
      </c>
      <c r="AA19" t="b">
        <v>1</v>
      </c>
      <c r="AB19">
        <v>2</v>
      </c>
      <c r="AC19" t="s">
        <v>108</v>
      </c>
    </row>
    <row r="20" spans="1:29" x14ac:dyDescent="0.25">
      <c r="A20" t="s">
        <v>162</v>
      </c>
      <c r="B20" t="s">
        <v>163</v>
      </c>
      <c r="C20">
        <v>39</v>
      </c>
      <c r="D20" t="s">
        <v>60</v>
      </c>
      <c r="E20" t="s">
        <v>73</v>
      </c>
      <c r="F20" t="s">
        <v>33</v>
      </c>
      <c r="G20" t="s">
        <v>164</v>
      </c>
      <c r="H20" t="s">
        <v>165</v>
      </c>
      <c r="I20" t="s">
        <v>166</v>
      </c>
      <c r="J20">
        <v>344</v>
      </c>
      <c r="K20">
        <v>5</v>
      </c>
      <c r="L20">
        <v>1</v>
      </c>
      <c r="M20" t="s">
        <v>77</v>
      </c>
      <c r="N20">
        <v>10278</v>
      </c>
      <c r="O20" t="s">
        <v>78</v>
      </c>
      <c r="P20" t="s">
        <v>137</v>
      </c>
      <c r="Q20" t="s">
        <v>79</v>
      </c>
      <c r="R20" t="s">
        <v>54</v>
      </c>
      <c r="S20" t="s">
        <v>40</v>
      </c>
      <c r="T20">
        <v>2</v>
      </c>
      <c r="U20" t="b">
        <v>1</v>
      </c>
      <c r="V20" t="s">
        <v>88</v>
      </c>
      <c r="W20" t="s">
        <v>56</v>
      </c>
      <c r="X20">
        <v>12</v>
      </c>
      <c r="Y20">
        <v>12</v>
      </c>
      <c r="Z20" t="s">
        <v>44</v>
      </c>
      <c r="AA20" t="b">
        <v>1</v>
      </c>
      <c r="AB20">
        <v>4</v>
      </c>
      <c r="AC20" t="s">
        <v>131</v>
      </c>
    </row>
    <row r="21" spans="1:29" x14ac:dyDescent="0.25">
      <c r="A21" t="s">
        <v>167</v>
      </c>
      <c r="B21" t="s">
        <v>168</v>
      </c>
      <c r="C21">
        <v>37</v>
      </c>
      <c r="D21" t="s">
        <v>104</v>
      </c>
      <c r="E21" t="s">
        <v>123</v>
      </c>
      <c r="F21" t="s">
        <v>97</v>
      </c>
      <c r="G21" t="s">
        <v>169</v>
      </c>
      <c r="H21" t="s">
        <v>170</v>
      </c>
      <c r="I21" t="s">
        <v>171</v>
      </c>
      <c r="J21">
        <v>266</v>
      </c>
      <c r="K21">
        <v>12</v>
      </c>
      <c r="L21">
        <v>2</v>
      </c>
      <c r="M21" t="s">
        <v>65</v>
      </c>
      <c r="N21">
        <v>2634</v>
      </c>
      <c r="O21" t="s">
        <v>38</v>
      </c>
      <c r="P21" t="s">
        <v>66</v>
      </c>
      <c r="Q21" t="s">
        <v>67</v>
      </c>
      <c r="R21" t="s">
        <v>68</v>
      </c>
      <c r="S21" t="s">
        <v>40</v>
      </c>
      <c r="T21">
        <v>5</v>
      </c>
      <c r="U21" t="b">
        <v>0</v>
      </c>
      <c r="V21" t="s">
        <v>55</v>
      </c>
      <c r="W21" t="s">
        <v>56</v>
      </c>
      <c r="X21">
        <v>8</v>
      </c>
      <c r="Y21">
        <v>1</v>
      </c>
      <c r="Z21" t="s">
        <v>57</v>
      </c>
      <c r="AA21" t="b">
        <v>0</v>
      </c>
      <c r="AB21">
        <v>5</v>
      </c>
      <c r="AC21" t="s">
        <v>108</v>
      </c>
    </row>
    <row r="22" spans="1:29" x14ac:dyDescent="0.25">
      <c r="A22" t="s">
        <v>172</v>
      </c>
      <c r="B22" t="s">
        <v>173</v>
      </c>
      <c r="C22">
        <v>54</v>
      </c>
      <c r="D22" t="s">
        <v>104</v>
      </c>
      <c r="E22" t="s">
        <v>48</v>
      </c>
      <c r="F22" t="s">
        <v>97</v>
      </c>
      <c r="G22" t="s">
        <v>174</v>
      </c>
      <c r="H22" t="s">
        <v>175</v>
      </c>
      <c r="I22" t="s">
        <v>176</v>
      </c>
      <c r="J22">
        <v>340</v>
      </c>
      <c r="K22">
        <v>2</v>
      </c>
      <c r="L22">
        <v>2</v>
      </c>
      <c r="M22" t="s">
        <v>77</v>
      </c>
      <c r="N22">
        <v>39788</v>
      </c>
      <c r="O22" t="s">
        <v>78</v>
      </c>
      <c r="P22" t="s">
        <v>94</v>
      </c>
      <c r="Q22" t="s">
        <v>114</v>
      </c>
      <c r="R22" t="s">
        <v>41</v>
      </c>
      <c r="S22" t="s">
        <v>40</v>
      </c>
      <c r="T22">
        <v>6</v>
      </c>
      <c r="U22" t="b">
        <v>1</v>
      </c>
      <c r="V22" t="s">
        <v>55</v>
      </c>
      <c r="W22" t="s">
        <v>56</v>
      </c>
      <c r="X22">
        <v>3</v>
      </c>
      <c r="Y22">
        <v>5</v>
      </c>
      <c r="Z22" t="s">
        <v>44</v>
      </c>
      <c r="AA22" t="b">
        <v>1</v>
      </c>
      <c r="AB22">
        <v>2</v>
      </c>
      <c r="AC22" t="s">
        <v>45</v>
      </c>
    </row>
    <row r="23" spans="1:29" x14ac:dyDescent="0.25">
      <c r="A23" t="s">
        <v>177</v>
      </c>
      <c r="B23" t="s">
        <v>178</v>
      </c>
      <c r="C23">
        <v>33</v>
      </c>
      <c r="D23" t="s">
        <v>104</v>
      </c>
      <c r="E23" t="s">
        <v>82</v>
      </c>
      <c r="F23" t="s">
        <v>97</v>
      </c>
      <c r="G23" t="s">
        <v>179</v>
      </c>
      <c r="H23" t="s">
        <v>180</v>
      </c>
      <c r="I23" t="s">
        <v>181</v>
      </c>
      <c r="J23">
        <v>220</v>
      </c>
      <c r="K23">
        <v>5</v>
      </c>
      <c r="L23">
        <v>4</v>
      </c>
      <c r="M23" t="s">
        <v>77</v>
      </c>
      <c r="N23">
        <v>181613</v>
      </c>
      <c r="O23" t="s">
        <v>78</v>
      </c>
      <c r="P23" t="s">
        <v>94</v>
      </c>
      <c r="Q23" t="s">
        <v>79</v>
      </c>
      <c r="R23" t="s">
        <v>54</v>
      </c>
      <c r="S23" t="s">
        <v>40</v>
      </c>
      <c r="T23">
        <v>3</v>
      </c>
      <c r="U23" t="b">
        <v>0</v>
      </c>
      <c r="V23" t="s">
        <v>55</v>
      </c>
      <c r="W23" t="s">
        <v>115</v>
      </c>
      <c r="X23">
        <v>7</v>
      </c>
      <c r="Y23">
        <v>1</v>
      </c>
      <c r="Z23" t="s">
        <v>57</v>
      </c>
      <c r="AA23" t="b">
        <v>0</v>
      </c>
      <c r="AB23">
        <v>4</v>
      </c>
      <c r="AC23" t="s">
        <v>108</v>
      </c>
    </row>
    <row r="24" spans="1:29" x14ac:dyDescent="0.25">
      <c r="A24" t="s">
        <v>182</v>
      </c>
      <c r="B24" t="s">
        <v>183</v>
      </c>
      <c r="C24">
        <v>32</v>
      </c>
      <c r="D24" t="s">
        <v>60</v>
      </c>
      <c r="E24" t="s">
        <v>123</v>
      </c>
      <c r="F24" t="s">
        <v>49</v>
      </c>
      <c r="G24" t="s">
        <v>184</v>
      </c>
      <c r="H24" t="s">
        <v>185</v>
      </c>
      <c r="I24" t="s">
        <v>186</v>
      </c>
      <c r="J24">
        <v>56</v>
      </c>
      <c r="K24">
        <v>13</v>
      </c>
      <c r="L24">
        <v>2</v>
      </c>
      <c r="M24" t="s">
        <v>77</v>
      </c>
      <c r="N24">
        <v>16784</v>
      </c>
      <c r="O24" t="s">
        <v>38</v>
      </c>
      <c r="P24" t="s">
        <v>39</v>
      </c>
      <c r="Q24" t="s">
        <v>67</v>
      </c>
      <c r="R24" t="s">
        <v>41</v>
      </c>
      <c r="S24" t="s">
        <v>40</v>
      </c>
      <c r="T24">
        <v>3</v>
      </c>
      <c r="U24" t="b">
        <v>0</v>
      </c>
      <c r="V24" t="s">
        <v>88</v>
      </c>
      <c r="W24" t="s">
        <v>56</v>
      </c>
      <c r="X24">
        <v>12</v>
      </c>
      <c r="Y24">
        <v>10</v>
      </c>
      <c r="Z24" t="s">
        <v>44</v>
      </c>
      <c r="AA24" t="b">
        <v>0</v>
      </c>
      <c r="AB24">
        <v>1</v>
      </c>
      <c r="AC24" t="s">
        <v>70</v>
      </c>
    </row>
    <row r="25" spans="1:29" x14ac:dyDescent="0.25">
      <c r="A25" t="s">
        <v>187</v>
      </c>
      <c r="B25" t="s">
        <v>188</v>
      </c>
      <c r="C25">
        <v>32</v>
      </c>
      <c r="D25" t="s">
        <v>31</v>
      </c>
      <c r="E25" t="s">
        <v>82</v>
      </c>
      <c r="F25" t="s">
        <v>49</v>
      </c>
      <c r="G25" t="s">
        <v>189</v>
      </c>
      <c r="H25" t="s">
        <v>190</v>
      </c>
      <c r="I25" t="s">
        <v>191</v>
      </c>
      <c r="J25">
        <v>246</v>
      </c>
      <c r="K25">
        <v>4</v>
      </c>
      <c r="L25">
        <v>1</v>
      </c>
      <c r="M25" t="s">
        <v>37</v>
      </c>
      <c r="N25">
        <v>189468</v>
      </c>
      <c r="O25" t="s">
        <v>38</v>
      </c>
      <c r="P25" t="s">
        <v>39</v>
      </c>
      <c r="Q25" t="s">
        <v>40</v>
      </c>
      <c r="R25" t="s">
        <v>41</v>
      </c>
      <c r="S25" t="s">
        <v>40</v>
      </c>
      <c r="T25">
        <v>3</v>
      </c>
      <c r="U25" t="b">
        <v>0</v>
      </c>
      <c r="V25" t="s">
        <v>55</v>
      </c>
      <c r="W25" t="s">
        <v>43</v>
      </c>
      <c r="X25">
        <v>1</v>
      </c>
      <c r="Y25">
        <v>2</v>
      </c>
      <c r="Z25" t="s">
        <v>57</v>
      </c>
      <c r="AA25" t="b">
        <v>1</v>
      </c>
      <c r="AB25">
        <v>1</v>
      </c>
      <c r="AC25" t="s">
        <v>70</v>
      </c>
    </row>
    <row r="26" spans="1:29" x14ac:dyDescent="0.25">
      <c r="A26" t="s">
        <v>192</v>
      </c>
      <c r="B26" t="s">
        <v>193</v>
      </c>
      <c r="C26">
        <v>34</v>
      </c>
      <c r="D26" t="s">
        <v>31</v>
      </c>
      <c r="E26" t="s">
        <v>73</v>
      </c>
      <c r="F26" t="s">
        <v>49</v>
      </c>
      <c r="G26" t="s">
        <v>194</v>
      </c>
      <c r="H26" t="s">
        <v>195</v>
      </c>
      <c r="I26" t="s">
        <v>196</v>
      </c>
      <c r="J26">
        <v>159</v>
      </c>
      <c r="K26">
        <v>4</v>
      </c>
      <c r="L26">
        <v>4</v>
      </c>
      <c r="M26" t="s">
        <v>77</v>
      </c>
      <c r="N26">
        <v>123378</v>
      </c>
      <c r="O26" t="s">
        <v>78</v>
      </c>
      <c r="P26" t="s">
        <v>53</v>
      </c>
      <c r="Q26" t="s">
        <v>114</v>
      </c>
      <c r="R26" t="s">
        <v>68</v>
      </c>
      <c r="S26" t="s">
        <v>40</v>
      </c>
      <c r="T26">
        <v>7</v>
      </c>
      <c r="U26" t="b">
        <v>1</v>
      </c>
      <c r="V26" t="s">
        <v>88</v>
      </c>
      <c r="W26" t="s">
        <v>115</v>
      </c>
      <c r="X26">
        <v>1</v>
      </c>
      <c r="Y26">
        <v>3</v>
      </c>
      <c r="Z26" t="s">
        <v>57</v>
      </c>
      <c r="AA26" t="b">
        <v>0</v>
      </c>
      <c r="AB26">
        <v>3</v>
      </c>
      <c r="AC26" t="s">
        <v>70</v>
      </c>
    </row>
    <row r="27" spans="1:29" x14ac:dyDescent="0.25">
      <c r="A27" t="s">
        <v>197</v>
      </c>
      <c r="B27" t="s">
        <v>198</v>
      </c>
      <c r="C27">
        <v>62</v>
      </c>
      <c r="D27" t="s">
        <v>60</v>
      </c>
      <c r="E27" t="s">
        <v>123</v>
      </c>
      <c r="F27" t="s">
        <v>49</v>
      </c>
      <c r="G27" t="s">
        <v>199</v>
      </c>
      <c r="H27" t="s">
        <v>200</v>
      </c>
      <c r="I27" t="s">
        <v>201</v>
      </c>
      <c r="J27">
        <v>334</v>
      </c>
      <c r="K27">
        <v>11</v>
      </c>
      <c r="L27">
        <v>1</v>
      </c>
      <c r="M27" t="s">
        <v>77</v>
      </c>
      <c r="N27">
        <v>174113</v>
      </c>
      <c r="O27" t="s">
        <v>78</v>
      </c>
      <c r="P27" t="s">
        <v>53</v>
      </c>
      <c r="Q27" t="s">
        <v>79</v>
      </c>
      <c r="R27" t="s">
        <v>68</v>
      </c>
      <c r="S27" t="s">
        <v>40</v>
      </c>
      <c r="T27">
        <v>7</v>
      </c>
      <c r="U27" t="b">
        <v>0</v>
      </c>
      <c r="V27" t="s">
        <v>88</v>
      </c>
      <c r="W27" t="s">
        <v>56</v>
      </c>
      <c r="X27">
        <v>4</v>
      </c>
      <c r="Y27">
        <v>1</v>
      </c>
      <c r="Z27" t="s">
        <v>44</v>
      </c>
      <c r="AA27" t="b">
        <v>1</v>
      </c>
      <c r="AB27">
        <v>3</v>
      </c>
      <c r="AC27" t="s">
        <v>40</v>
      </c>
    </row>
    <row r="28" spans="1:29" x14ac:dyDescent="0.25">
      <c r="A28" t="s">
        <v>202</v>
      </c>
      <c r="B28" t="s">
        <v>203</v>
      </c>
      <c r="C28">
        <v>46</v>
      </c>
      <c r="D28" t="s">
        <v>60</v>
      </c>
      <c r="E28" t="s">
        <v>123</v>
      </c>
      <c r="F28" t="s">
        <v>97</v>
      </c>
      <c r="G28" t="s">
        <v>204</v>
      </c>
      <c r="H28" t="s">
        <v>205</v>
      </c>
      <c r="I28" t="s">
        <v>206</v>
      </c>
      <c r="J28">
        <v>27</v>
      </c>
      <c r="K28">
        <v>11</v>
      </c>
      <c r="L28">
        <v>4</v>
      </c>
      <c r="M28" t="s">
        <v>37</v>
      </c>
      <c r="N28">
        <v>164558</v>
      </c>
      <c r="O28" t="s">
        <v>86</v>
      </c>
      <c r="P28" t="s">
        <v>66</v>
      </c>
      <c r="Q28" t="s">
        <v>40</v>
      </c>
      <c r="R28" t="s">
        <v>54</v>
      </c>
      <c r="S28" t="s">
        <v>40</v>
      </c>
      <c r="T28">
        <v>6</v>
      </c>
      <c r="U28" t="b">
        <v>0</v>
      </c>
      <c r="V28" t="s">
        <v>88</v>
      </c>
      <c r="W28" t="s">
        <v>43</v>
      </c>
      <c r="X28">
        <v>1</v>
      </c>
      <c r="Y28">
        <v>11</v>
      </c>
      <c r="Z28" t="s">
        <v>44</v>
      </c>
      <c r="AA28" t="b">
        <v>0</v>
      </c>
      <c r="AB28">
        <v>5</v>
      </c>
      <c r="AC28" t="s">
        <v>207</v>
      </c>
    </row>
    <row r="29" spans="1:29" x14ac:dyDescent="0.25">
      <c r="A29" t="s">
        <v>208</v>
      </c>
      <c r="B29" t="s">
        <v>209</v>
      </c>
      <c r="C29">
        <v>49</v>
      </c>
      <c r="D29" t="s">
        <v>31</v>
      </c>
      <c r="E29" t="s">
        <v>91</v>
      </c>
      <c r="F29" t="s">
        <v>49</v>
      </c>
      <c r="G29" t="s">
        <v>210</v>
      </c>
      <c r="H29" t="s">
        <v>211</v>
      </c>
      <c r="I29" t="s">
        <v>212</v>
      </c>
      <c r="J29">
        <v>9</v>
      </c>
      <c r="K29">
        <v>5</v>
      </c>
      <c r="L29">
        <v>1</v>
      </c>
      <c r="M29" t="s">
        <v>37</v>
      </c>
      <c r="N29">
        <v>19227</v>
      </c>
      <c r="O29" t="s">
        <v>86</v>
      </c>
      <c r="P29" t="s">
        <v>39</v>
      </c>
      <c r="Q29" t="s">
        <v>40</v>
      </c>
      <c r="R29" t="s">
        <v>54</v>
      </c>
      <c r="S29" t="s">
        <v>40</v>
      </c>
      <c r="T29">
        <v>7</v>
      </c>
      <c r="U29" t="b">
        <v>0</v>
      </c>
      <c r="V29" t="s">
        <v>88</v>
      </c>
      <c r="W29" t="s">
        <v>56</v>
      </c>
      <c r="X29">
        <v>8</v>
      </c>
      <c r="Y29">
        <v>8</v>
      </c>
      <c r="Z29" t="s">
        <v>44</v>
      </c>
      <c r="AA29" t="b">
        <v>1</v>
      </c>
      <c r="AB29">
        <v>5</v>
      </c>
      <c r="AC29" t="s">
        <v>131</v>
      </c>
    </row>
    <row r="30" spans="1:29" x14ac:dyDescent="0.25">
      <c r="A30" t="s">
        <v>213</v>
      </c>
      <c r="B30" t="s">
        <v>214</v>
      </c>
      <c r="C30">
        <v>36</v>
      </c>
      <c r="D30" t="s">
        <v>31</v>
      </c>
      <c r="E30" t="s">
        <v>82</v>
      </c>
      <c r="F30" t="s">
        <v>97</v>
      </c>
      <c r="G30" t="s">
        <v>215</v>
      </c>
      <c r="H30" t="s">
        <v>216</v>
      </c>
      <c r="I30" t="s">
        <v>150</v>
      </c>
      <c r="J30">
        <v>360</v>
      </c>
      <c r="K30">
        <v>9</v>
      </c>
      <c r="L30">
        <v>2</v>
      </c>
      <c r="M30" t="s">
        <v>65</v>
      </c>
      <c r="N30">
        <v>40601</v>
      </c>
      <c r="O30" t="s">
        <v>38</v>
      </c>
      <c r="P30" t="s">
        <v>53</v>
      </c>
      <c r="Q30" t="s">
        <v>67</v>
      </c>
      <c r="R30" t="s">
        <v>68</v>
      </c>
      <c r="S30" t="s">
        <v>69</v>
      </c>
      <c r="T30">
        <v>7</v>
      </c>
      <c r="U30" t="b">
        <v>0</v>
      </c>
      <c r="V30" t="s">
        <v>42</v>
      </c>
      <c r="W30" t="s">
        <v>56</v>
      </c>
      <c r="X30">
        <v>12</v>
      </c>
      <c r="Y30">
        <v>11</v>
      </c>
      <c r="Z30" t="s">
        <v>57</v>
      </c>
      <c r="AA30" t="b">
        <v>0</v>
      </c>
      <c r="AB30">
        <v>5</v>
      </c>
      <c r="AC30" t="s">
        <v>131</v>
      </c>
    </row>
    <row r="31" spans="1:29" x14ac:dyDescent="0.25">
      <c r="A31" t="s">
        <v>217</v>
      </c>
      <c r="B31" t="s">
        <v>218</v>
      </c>
      <c r="C31">
        <v>19</v>
      </c>
      <c r="D31" t="s">
        <v>104</v>
      </c>
      <c r="E31" t="s">
        <v>61</v>
      </c>
      <c r="F31" t="s">
        <v>97</v>
      </c>
      <c r="G31" t="s">
        <v>219</v>
      </c>
      <c r="H31" t="s">
        <v>220</v>
      </c>
      <c r="I31" t="s">
        <v>221</v>
      </c>
      <c r="J31">
        <v>247</v>
      </c>
      <c r="K31">
        <v>5</v>
      </c>
      <c r="L31">
        <v>4</v>
      </c>
      <c r="M31" t="s">
        <v>37</v>
      </c>
      <c r="N31">
        <v>17571</v>
      </c>
      <c r="O31" t="s">
        <v>38</v>
      </c>
      <c r="P31" t="s">
        <v>137</v>
      </c>
      <c r="Q31" t="s">
        <v>40</v>
      </c>
      <c r="R31" t="s">
        <v>41</v>
      </c>
      <c r="S31" t="s">
        <v>40</v>
      </c>
      <c r="T31">
        <v>8</v>
      </c>
      <c r="U31" t="b">
        <v>1</v>
      </c>
      <c r="V31" t="s">
        <v>88</v>
      </c>
      <c r="W31" t="s">
        <v>115</v>
      </c>
      <c r="X31">
        <v>1</v>
      </c>
      <c r="Y31">
        <v>10</v>
      </c>
      <c r="Z31" t="s">
        <v>57</v>
      </c>
      <c r="AA31" t="b">
        <v>1</v>
      </c>
      <c r="AB31">
        <v>1</v>
      </c>
      <c r="AC31" t="s">
        <v>70</v>
      </c>
    </row>
    <row r="32" spans="1:29" x14ac:dyDescent="0.25">
      <c r="A32" t="s">
        <v>222</v>
      </c>
      <c r="B32" t="s">
        <v>223</v>
      </c>
      <c r="C32">
        <v>48</v>
      </c>
      <c r="D32" t="s">
        <v>60</v>
      </c>
      <c r="E32" t="s">
        <v>32</v>
      </c>
      <c r="F32" t="s">
        <v>97</v>
      </c>
      <c r="G32" t="s">
        <v>224</v>
      </c>
      <c r="H32" t="s">
        <v>225</v>
      </c>
      <c r="I32" t="s">
        <v>226</v>
      </c>
      <c r="J32">
        <v>338</v>
      </c>
      <c r="K32">
        <v>13</v>
      </c>
      <c r="L32">
        <v>4</v>
      </c>
      <c r="M32" t="s">
        <v>77</v>
      </c>
      <c r="N32">
        <v>104975</v>
      </c>
      <c r="O32" t="s">
        <v>78</v>
      </c>
      <c r="P32" t="s">
        <v>94</v>
      </c>
      <c r="Q32" t="s">
        <v>67</v>
      </c>
      <c r="R32" t="s">
        <v>54</v>
      </c>
      <c r="S32" t="s">
        <v>40</v>
      </c>
      <c r="T32">
        <v>5</v>
      </c>
      <c r="U32" t="b">
        <v>0</v>
      </c>
      <c r="V32" t="s">
        <v>88</v>
      </c>
      <c r="W32" t="s">
        <v>56</v>
      </c>
      <c r="X32">
        <v>11</v>
      </c>
      <c r="Y32">
        <v>6</v>
      </c>
      <c r="Z32" t="s">
        <v>57</v>
      </c>
      <c r="AA32" t="b">
        <v>1</v>
      </c>
      <c r="AB32">
        <v>5</v>
      </c>
      <c r="AC32" t="s">
        <v>108</v>
      </c>
    </row>
    <row r="33" spans="1:29" x14ac:dyDescent="0.25">
      <c r="A33" t="s">
        <v>227</v>
      </c>
      <c r="B33" t="s">
        <v>228</v>
      </c>
      <c r="C33">
        <v>62</v>
      </c>
      <c r="D33" t="s">
        <v>104</v>
      </c>
      <c r="E33" t="s">
        <v>91</v>
      </c>
      <c r="F33" t="s">
        <v>97</v>
      </c>
      <c r="G33" t="s">
        <v>229</v>
      </c>
      <c r="H33" t="s">
        <v>230</v>
      </c>
      <c r="I33" t="s">
        <v>231</v>
      </c>
      <c r="J33">
        <v>231</v>
      </c>
      <c r="K33">
        <v>6</v>
      </c>
      <c r="L33">
        <v>3</v>
      </c>
      <c r="M33" t="s">
        <v>37</v>
      </c>
      <c r="N33">
        <v>123858</v>
      </c>
      <c r="O33" t="s">
        <v>78</v>
      </c>
      <c r="P33" t="s">
        <v>137</v>
      </c>
      <c r="Q33" t="s">
        <v>40</v>
      </c>
      <c r="R33" t="s">
        <v>41</v>
      </c>
      <c r="S33" t="s">
        <v>40</v>
      </c>
      <c r="T33">
        <v>3</v>
      </c>
      <c r="U33" t="b">
        <v>1</v>
      </c>
      <c r="V33" t="s">
        <v>88</v>
      </c>
      <c r="W33" t="s">
        <v>43</v>
      </c>
      <c r="X33">
        <v>12</v>
      </c>
      <c r="Y33">
        <v>7</v>
      </c>
      <c r="Z33" t="s">
        <v>57</v>
      </c>
      <c r="AA33" t="b">
        <v>0</v>
      </c>
      <c r="AB33">
        <v>3</v>
      </c>
      <c r="AC33" t="s">
        <v>108</v>
      </c>
    </row>
    <row r="34" spans="1:29" x14ac:dyDescent="0.25">
      <c r="A34" t="s">
        <v>232</v>
      </c>
      <c r="B34" t="s">
        <v>233</v>
      </c>
      <c r="C34">
        <v>47</v>
      </c>
      <c r="D34" t="s">
        <v>104</v>
      </c>
      <c r="E34" t="s">
        <v>91</v>
      </c>
      <c r="F34" t="s">
        <v>97</v>
      </c>
      <c r="G34" t="s">
        <v>234</v>
      </c>
      <c r="H34" t="s">
        <v>216</v>
      </c>
      <c r="I34" t="s">
        <v>206</v>
      </c>
      <c r="J34">
        <v>280</v>
      </c>
      <c r="K34">
        <v>7</v>
      </c>
      <c r="L34">
        <v>1</v>
      </c>
      <c r="M34" t="s">
        <v>37</v>
      </c>
      <c r="N34">
        <v>93928</v>
      </c>
      <c r="O34" t="s">
        <v>38</v>
      </c>
      <c r="P34" t="s">
        <v>53</v>
      </c>
      <c r="Q34" t="s">
        <v>40</v>
      </c>
      <c r="R34" t="s">
        <v>54</v>
      </c>
      <c r="S34" t="s">
        <v>40</v>
      </c>
      <c r="T34">
        <v>2</v>
      </c>
      <c r="U34" t="b">
        <v>0</v>
      </c>
      <c r="V34" t="s">
        <v>55</v>
      </c>
      <c r="W34" t="s">
        <v>56</v>
      </c>
      <c r="X34">
        <v>6</v>
      </c>
      <c r="Y34">
        <v>12</v>
      </c>
      <c r="Z34" t="s">
        <v>44</v>
      </c>
      <c r="AA34" t="b">
        <v>1</v>
      </c>
      <c r="AB34">
        <v>4</v>
      </c>
      <c r="AC34" t="s">
        <v>131</v>
      </c>
    </row>
    <row r="35" spans="1:29" x14ac:dyDescent="0.25">
      <c r="A35" t="s">
        <v>235</v>
      </c>
      <c r="B35" t="s">
        <v>236</v>
      </c>
      <c r="C35">
        <v>47</v>
      </c>
      <c r="D35" t="s">
        <v>60</v>
      </c>
      <c r="E35" t="s">
        <v>82</v>
      </c>
      <c r="F35" t="s">
        <v>97</v>
      </c>
      <c r="G35" t="s">
        <v>237</v>
      </c>
      <c r="H35" t="s">
        <v>238</v>
      </c>
      <c r="I35" t="s">
        <v>176</v>
      </c>
      <c r="J35">
        <v>323</v>
      </c>
      <c r="K35">
        <v>13</v>
      </c>
      <c r="L35">
        <v>3</v>
      </c>
      <c r="M35" t="s">
        <v>37</v>
      </c>
      <c r="N35">
        <v>81451</v>
      </c>
      <c r="O35" t="s">
        <v>86</v>
      </c>
      <c r="P35" t="s">
        <v>94</v>
      </c>
      <c r="Q35" t="s">
        <v>40</v>
      </c>
      <c r="R35" t="s">
        <v>54</v>
      </c>
      <c r="S35" t="s">
        <v>40</v>
      </c>
      <c r="T35">
        <v>1</v>
      </c>
      <c r="U35" t="b">
        <v>0</v>
      </c>
      <c r="V35" t="s">
        <v>88</v>
      </c>
      <c r="W35" t="s">
        <v>56</v>
      </c>
      <c r="X35">
        <v>2</v>
      </c>
      <c r="Y35">
        <v>11</v>
      </c>
      <c r="Z35" t="s">
        <v>57</v>
      </c>
      <c r="AA35" t="b">
        <v>0</v>
      </c>
      <c r="AB35">
        <v>3</v>
      </c>
      <c r="AC35" t="s">
        <v>45</v>
      </c>
    </row>
    <row r="36" spans="1:29" x14ac:dyDescent="0.25">
      <c r="A36" t="s">
        <v>239</v>
      </c>
      <c r="B36" t="s">
        <v>240</v>
      </c>
      <c r="C36">
        <v>47</v>
      </c>
      <c r="D36" t="s">
        <v>60</v>
      </c>
      <c r="E36" t="s">
        <v>73</v>
      </c>
      <c r="F36" t="s">
        <v>97</v>
      </c>
      <c r="G36" t="s">
        <v>241</v>
      </c>
      <c r="H36" t="s">
        <v>242</v>
      </c>
      <c r="I36" t="s">
        <v>243</v>
      </c>
      <c r="J36">
        <v>214</v>
      </c>
      <c r="K36">
        <v>12</v>
      </c>
      <c r="L36">
        <v>3</v>
      </c>
      <c r="M36" t="s">
        <v>37</v>
      </c>
      <c r="N36">
        <v>68112</v>
      </c>
      <c r="O36" t="s">
        <v>38</v>
      </c>
      <c r="P36" t="s">
        <v>39</v>
      </c>
      <c r="Q36" t="s">
        <v>40</v>
      </c>
      <c r="R36" t="s">
        <v>68</v>
      </c>
      <c r="S36" t="s">
        <v>40</v>
      </c>
      <c r="T36">
        <v>8</v>
      </c>
      <c r="U36" t="b">
        <v>0</v>
      </c>
      <c r="V36" t="s">
        <v>88</v>
      </c>
      <c r="W36" t="s">
        <v>56</v>
      </c>
      <c r="X36">
        <v>5</v>
      </c>
      <c r="Y36">
        <v>4</v>
      </c>
      <c r="Z36" t="s">
        <v>44</v>
      </c>
      <c r="AA36" t="b">
        <v>1</v>
      </c>
      <c r="AB36">
        <v>5</v>
      </c>
      <c r="AC36" t="s">
        <v>108</v>
      </c>
    </row>
    <row r="37" spans="1:29" x14ac:dyDescent="0.25">
      <c r="A37" t="s">
        <v>244</v>
      </c>
      <c r="B37" t="s">
        <v>245</v>
      </c>
      <c r="C37">
        <v>26</v>
      </c>
      <c r="D37" t="s">
        <v>31</v>
      </c>
      <c r="E37" t="s">
        <v>48</v>
      </c>
      <c r="F37" t="s">
        <v>33</v>
      </c>
      <c r="G37" t="s">
        <v>246</v>
      </c>
      <c r="H37" t="s">
        <v>125</v>
      </c>
      <c r="I37" t="s">
        <v>247</v>
      </c>
      <c r="J37">
        <v>264</v>
      </c>
      <c r="K37">
        <v>9</v>
      </c>
      <c r="L37">
        <v>1</v>
      </c>
      <c r="M37" t="s">
        <v>37</v>
      </c>
      <c r="N37">
        <v>50129</v>
      </c>
      <c r="O37" t="s">
        <v>38</v>
      </c>
      <c r="P37" t="s">
        <v>39</v>
      </c>
      <c r="Q37" t="s">
        <v>40</v>
      </c>
      <c r="R37" t="s">
        <v>41</v>
      </c>
      <c r="S37" t="s">
        <v>40</v>
      </c>
      <c r="T37">
        <v>4</v>
      </c>
      <c r="U37" t="b">
        <v>1</v>
      </c>
      <c r="V37" t="s">
        <v>42</v>
      </c>
      <c r="W37" t="s">
        <v>56</v>
      </c>
      <c r="X37">
        <v>9</v>
      </c>
      <c r="Y37">
        <v>4</v>
      </c>
      <c r="Z37" t="s">
        <v>57</v>
      </c>
      <c r="AA37" t="b">
        <v>1</v>
      </c>
      <c r="AB37">
        <v>5</v>
      </c>
      <c r="AC37" t="s">
        <v>131</v>
      </c>
    </row>
    <row r="38" spans="1:29" x14ac:dyDescent="0.25">
      <c r="A38" t="s">
        <v>248</v>
      </c>
      <c r="B38" t="s">
        <v>249</v>
      </c>
      <c r="C38">
        <v>45</v>
      </c>
      <c r="D38" t="s">
        <v>31</v>
      </c>
      <c r="E38" t="s">
        <v>91</v>
      </c>
      <c r="F38" t="s">
        <v>33</v>
      </c>
      <c r="G38" t="s">
        <v>250</v>
      </c>
      <c r="H38" t="s">
        <v>155</v>
      </c>
      <c r="I38" t="s">
        <v>251</v>
      </c>
      <c r="J38">
        <v>346</v>
      </c>
      <c r="K38">
        <v>4</v>
      </c>
      <c r="L38">
        <v>4</v>
      </c>
      <c r="M38" t="s">
        <v>77</v>
      </c>
      <c r="N38">
        <v>183074</v>
      </c>
      <c r="O38" t="s">
        <v>38</v>
      </c>
      <c r="P38" t="s">
        <v>53</v>
      </c>
      <c r="Q38" t="s">
        <v>114</v>
      </c>
      <c r="R38" t="s">
        <v>54</v>
      </c>
      <c r="S38" t="s">
        <v>40</v>
      </c>
      <c r="T38">
        <v>7</v>
      </c>
      <c r="U38" t="b">
        <v>0</v>
      </c>
      <c r="V38" t="s">
        <v>88</v>
      </c>
      <c r="W38" t="s">
        <v>115</v>
      </c>
      <c r="X38">
        <v>8</v>
      </c>
      <c r="Y38">
        <v>6</v>
      </c>
      <c r="Z38" t="s">
        <v>57</v>
      </c>
      <c r="AA38" t="b">
        <v>0</v>
      </c>
      <c r="AB38">
        <v>5</v>
      </c>
      <c r="AC38" t="s">
        <v>108</v>
      </c>
    </row>
    <row r="39" spans="1:29" x14ac:dyDescent="0.25">
      <c r="A39" t="s">
        <v>252</v>
      </c>
      <c r="B39" t="s">
        <v>253</v>
      </c>
      <c r="C39">
        <v>56</v>
      </c>
      <c r="D39" t="s">
        <v>31</v>
      </c>
      <c r="E39" t="s">
        <v>91</v>
      </c>
      <c r="F39" t="s">
        <v>49</v>
      </c>
      <c r="G39" t="s">
        <v>254</v>
      </c>
      <c r="H39" t="s">
        <v>255</v>
      </c>
      <c r="I39" t="s">
        <v>93</v>
      </c>
      <c r="J39">
        <v>344</v>
      </c>
      <c r="K39">
        <v>7</v>
      </c>
      <c r="L39">
        <v>1</v>
      </c>
      <c r="M39" t="s">
        <v>37</v>
      </c>
      <c r="N39">
        <v>19336</v>
      </c>
      <c r="O39" t="s">
        <v>86</v>
      </c>
      <c r="P39" t="s">
        <v>53</v>
      </c>
      <c r="Q39" t="s">
        <v>40</v>
      </c>
      <c r="R39" t="s">
        <v>41</v>
      </c>
      <c r="S39" t="s">
        <v>40</v>
      </c>
      <c r="T39">
        <v>8</v>
      </c>
      <c r="U39" t="b">
        <v>0</v>
      </c>
      <c r="V39" t="s">
        <v>88</v>
      </c>
      <c r="W39" t="s">
        <v>115</v>
      </c>
      <c r="X39">
        <v>3</v>
      </c>
      <c r="Y39">
        <v>12</v>
      </c>
      <c r="Z39" t="s">
        <v>57</v>
      </c>
      <c r="AA39" t="b">
        <v>0</v>
      </c>
      <c r="AB39">
        <v>2</v>
      </c>
      <c r="AC39" t="s">
        <v>108</v>
      </c>
    </row>
    <row r="40" spans="1:29" x14ac:dyDescent="0.25">
      <c r="A40" t="s">
        <v>256</v>
      </c>
      <c r="B40" t="s">
        <v>257</v>
      </c>
      <c r="C40">
        <v>21</v>
      </c>
      <c r="D40" t="s">
        <v>104</v>
      </c>
      <c r="E40" t="s">
        <v>61</v>
      </c>
      <c r="F40" t="s">
        <v>33</v>
      </c>
      <c r="G40" t="s">
        <v>258</v>
      </c>
      <c r="H40" t="s">
        <v>259</v>
      </c>
      <c r="I40" t="s">
        <v>260</v>
      </c>
      <c r="J40">
        <v>50</v>
      </c>
      <c r="K40">
        <v>1</v>
      </c>
      <c r="L40">
        <v>4</v>
      </c>
      <c r="M40" t="s">
        <v>65</v>
      </c>
      <c r="N40">
        <v>75232</v>
      </c>
      <c r="O40" t="s">
        <v>78</v>
      </c>
      <c r="P40" t="s">
        <v>39</v>
      </c>
      <c r="Q40" t="s">
        <v>79</v>
      </c>
      <c r="R40" t="s">
        <v>41</v>
      </c>
      <c r="S40" t="s">
        <v>151</v>
      </c>
      <c r="T40">
        <v>3</v>
      </c>
      <c r="U40" t="b">
        <v>1</v>
      </c>
      <c r="V40" t="s">
        <v>42</v>
      </c>
      <c r="W40" t="s">
        <v>43</v>
      </c>
      <c r="X40">
        <v>11</v>
      </c>
      <c r="Y40">
        <v>11</v>
      </c>
      <c r="Z40" t="s">
        <v>44</v>
      </c>
      <c r="AA40" t="b">
        <v>0</v>
      </c>
      <c r="AB40">
        <v>1</v>
      </c>
      <c r="AC40" t="s">
        <v>70</v>
      </c>
    </row>
    <row r="41" spans="1:29" x14ac:dyDescent="0.25">
      <c r="A41" t="s">
        <v>261</v>
      </c>
      <c r="B41" t="s">
        <v>262</v>
      </c>
      <c r="C41">
        <v>32</v>
      </c>
      <c r="D41" t="s">
        <v>60</v>
      </c>
      <c r="E41" t="s">
        <v>48</v>
      </c>
      <c r="F41" t="s">
        <v>33</v>
      </c>
      <c r="G41" t="s">
        <v>263</v>
      </c>
      <c r="H41" t="s">
        <v>264</v>
      </c>
      <c r="I41" t="s">
        <v>265</v>
      </c>
      <c r="J41">
        <v>11</v>
      </c>
      <c r="K41">
        <v>8</v>
      </c>
      <c r="L41">
        <v>3</v>
      </c>
      <c r="M41" t="s">
        <v>77</v>
      </c>
      <c r="N41">
        <v>115171</v>
      </c>
      <c r="O41" t="s">
        <v>38</v>
      </c>
      <c r="P41" t="s">
        <v>53</v>
      </c>
      <c r="Q41" t="s">
        <v>114</v>
      </c>
      <c r="R41" t="s">
        <v>41</v>
      </c>
      <c r="S41" t="s">
        <v>40</v>
      </c>
      <c r="T41">
        <v>1</v>
      </c>
      <c r="U41" t="b">
        <v>1</v>
      </c>
      <c r="V41" t="s">
        <v>55</v>
      </c>
      <c r="W41" t="s">
        <v>115</v>
      </c>
      <c r="X41">
        <v>2</v>
      </c>
      <c r="Y41">
        <v>3</v>
      </c>
      <c r="Z41" t="s">
        <v>57</v>
      </c>
      <c r="AA41" t="b">
        <v>0</v>
      </c>
      <c r="AB41">
        <v>5</v>
      </c>
      <c r="AC41" t="s">
        <v>207</v>
      </c>
    </row>
    <row r="42" spans="1:29" x14ac:dyDescent="0.25">
      <c r="A42" t="s">
        <v>266</v>
      </c>
      <c r="B42" t="s">
        <v>267</v>
      </c>
      <c r="C42">
        <v>21</v>
      </c>
      <c r="D42" t="s">
        <v>60</v>
      </c>
      <c r="E42" t="s">
        <v>73</v>
      </c>
      <c r="F42" t="s">
        <v>33</v>
      </c>
      <c r="G42" t="s">
        <v>268</v>
      </c>
      <c r="H42" t="s">
        <v>269</v>
      </c>
      <c r="I42" t="s">
        <v>76</v>
      </c>
      <c r="J42">
        <v>322</v>
      </c>
      <c r="K42">
        <v>5</v>
      </c>
      <c r="L42">
        <v>2</v>
      </c>
      <c r="M42" t="s">
        <v>65</v>
      </c>
      <c r="N42">
        <v>161923</v>
      </c>
      <c r="O42" t="s">
        <v>86</v>
      </c>
      <c r="P42" t="s">
        <v>87</v>
      </c>
      <c r="Q42" t="s">
        <v>79</v>
      </c>
      <c r="R42" t="s">
        <v>41</v>
      </c>
      <c r="S42" t="s">
        <v>40</v>
      </c>
      <c r="T42">
        <v>9</v>
      </c>
      <c r="U42" t="b">
        <v>0</v>
      </c>
      <c r="V42" t="s">
        <v>55</v>
      </c>
      <c r="W42" t="s">
        <v>56</v>
      </c>
      <c r="X42">
        <v>9</v>
      </c>
      <c r="Y42">
        <v>10</v>
      </c>
      <c r="Z42" t="s">
        <v>57</v>
      </c>
      <c r="AA42" t="b">
        <v>1</v>
      </c>
      <c r="AB42">
        <v>5</v>
      </c>
      <c r="AC42" t="s">
        <v>131</v>
      </c>
    </row>
    <row r="43" spans="1:29" x14ac:dyDescent="0.25">
      <c r="A43" t="s">
        <v>270</v>
      </c>
      <c r="B43" t="s">
        <v>271</v>
      </c>
      <c r="C43">
        <v>24</v>
      </c>
      <c r="D43" t="s">
        <v>104</v>
      </c>
      <c r="E43" t="s">
        <v>48</v>
      </c>
      <c r="F43" t="s">
        <v>49</v>
      </c>
      <c r="G43" t="s">
        <v>272</v>
      </c>
      <c r="H43" t="s">
        <v>273</v>
      </c>
      <c r="I43" t="s">
        <v>274</v>
      </c>
      <c r="J43">
        <v>148</v>
      </c>
      <c r="K43">
        <v>12</v>
      </c>
      <c r="L43">
        <v>4</v>
      </c>
      <c r="M43" t="s">
        <v>37</v>
      </c>
      <c r="N43">
        <v>17231</v>
      </c>
      <c r="O43" t="s">
        <v>78</v>
      </c>
      <c r="P43" t="s">
        <v>137</v>
      </c>
      <c r="Q43" t="s">
        <v>40</v>
      </c>
      <c r="R43" t="s">
        <v>41</v>
      </c>
      <c r="S43" t="s">
        <v>40</v>
      </c>
      <c r="T43">
        <v>5</v>
      </c>
      <c r="U43" t="b">
        <v>1</v>
      </c>
      <c r="V43" t="s">
        <v>88</v>
      </c>
      <c r="W43" t="s">
        <v>115</v>
      </c>
      <c r="X43">
        <v>3</v>
      </c>
      <c r="Y43">
        <v>11</v>
      </c>
      <c r="Z43" t="s">
        <v>44</v>
      </c>
      <c r="AA43" t="b">
        <v>1</v>
      </c>
      <c r="AB43">
        <v>1</v>
      </c>
      <c r="AC43" t="s">
        <v>70</v>
      </c>
    </row>
    <row r="44" spans="1:29" x14ac:dyDescent="0.25">
      <c r="A44" t="s">
        <v>275</v>
      </c>
      <c r="B44" t="s">
        <v>276</v>
      </c>
      <c r="C44">
        <v>29</v>
      </c>
      <c r="D44" t="s">
        <v>60</v>
      </c>
      <c r="E44" t="s">
        <v>61</v>
      </c>
      <c r="F44" t="s">
        <v>97</v>
      </c>
      <c r="G44" t="s">
        <v>277</v>
      </c>
      <c r="H44" t="s">
        <v>278</v>
      </c>
      <c r="I44" t="s">
        <v>279</v>
      </c>
      <c r="J44">
        <v>96</v>
      </c>
      <c r="K44">
        <v>1</v>
      </c>
      <c r="L44">
        <v>4</v>
      </c>
      <c r="M44" t="s">
        <v>65</v>
      </c>
      <c r="N44">
        <v>151954</v>
      </c>
      <c r="O44" t="s">
        <v>86</v>
      </c>
      <c r="P44" t="s">
        <v>66</v>
      </c>
      <c r="Q44" t="s">
        <v>67</v>
      </c>
      <c r="R44" t="s">
        <v>68</v>
      </c>
      <c r="S44" t="s">
        <v>40</v>
      </c>
      <c r="T44">
        <v>9</v>
      </c>
      <c r="U44" t="b">
        <v>1</v>
      </c>
      <c r="V44" t="s">
        <v>55</v>
      </c>
      <c r="W44" t="s">
        <v>115</v>
      </c>
      <c r="X44">
        <v>8</v>
      </c>
      <c r="Y44">
        <v>6</v>
      </c>
      <c r="Z44" t="s">
        <v>57</v>
      </c>
      <c r="AA44" t="b">
        <v>0</v>
      </c>
      <c r="AB44">
        <v>4</v>
      </c>
      <c r="AC44" t="s">
        <v>131</v>
      </c>
    </row>
    <row r="45" spans="1:29" x14ac:dyDescent="0.25">
      <c r="A45" t="s">
        <v>280</v>
      </c>
      <c r="B45" t="s">
        <v>281</v>
      </c>
      <c r="C45">
        <v>42</v>
      </c>
      <c r="D45" t="s">
        <v>31</v>
      </c>
      <c r="E45" t="s">
        <v>91</v>
      </c>
      <c r="F45" t="s">
        <v>49</v>
      </c>
      <c r="G45" t="s">
        <v>282</v>
      </c>
      <c r="H45" t="s">
        <v>283</v>
      </c>
      <c r="I45" t="s">
        <v>150</v>
      </c>
      <c r="J45">
        <v>144</v>
      </c>
      <c r="K45">
        <v>12</v>
      </c>
      <c r="L45">
        <v>1</v>
      </c>
      <c r="M45" t="s">
        <v>77</v>
      </c>
      <c r="N45">
        <v>124108</v>
      </c>
      <c r="O45" t="s">
        <v>78</v>
      </c>
      <c r="P45" t="s">
        <v>53</v>
      </c>
      <c r="Q45" t="s">
        <v>79</v>
      </c>
      <c r="R45" t="s">
        <v>41</v>
      </c>
      <c r="S45" t="s">
        <v>40</v>
      </c>
      <c r="T45">
        <v>5</v>
      </c>
      <c r="U45" t="b">
        <v>1</v>
      </c>
      <c r="V45" t="s">
        <v>55</v>
      </c>
      <c r="W45" t="s">
        <v>115</v>
      </c>
      <c r="X45">
        <v>7</v>
      </c>
      <c r="Y45">
        <v>4</v>
      </c>
      <c r="Z45" t="s">
        <v>57</v>
      </c>
      <c r="AA45" t="b">
        <v>0</v>
      </c>
      <c r="AB45">
        <v>1</v>
      </c>
      <c r="AC45" t="s">
        <v>70</v>
      </c>
    </row>
    <row r="46" spans="1:29" x14ac:dyDescent="0.25">
      <c r="A46" t="s">
        <v>284</v>
      </c>
      <c r="B46" t="s">
        <v>285</v>
      </c>
      <c r="C46">
        <v>43</v>
      </c>
      <c r="D46" t="s">
        <v>60</v>
      </c>
      <c r="E46" t="s">
        <v>73</v>
      </c>
      <c r="F46" t="s">
        <v>49</v>
      </c>
      <c r="G46" t="s">
        <v>286</v>
      </c>
      <c r="H46" t="s">
        <v>287</v>
      </c>
      <c r="I46" t="s">
        <v>288</v>
      </c>
      <c r="J46">
        <v>82</v>
      </c>
      <c r="K46">
        <v>12</v>
      </c>
      <c r="L46">
        <v>2</v>
      </c>
      <c r="M46" t="s">
        <v>77</v>
      </c>
      <c r="N46">
        <v>155791</v>
      </c>
      <c r="O46" t="s">
        <v>38</v>
      </c>
      <c r="P46" t="s">
        <v>94</v>
      </c>
      <c r="Q46" t="s">
        <v>67</v>
      </c>
      <c r="R46" t="s">
        <v>41</v>
      </c>
      <c r="S46" t="s">
        <v>40</v>
      </c>
      <c r="T46">
        <v>9</v>
      </c>
      <c r="U46" t="b">
        <v>1</v>
      </c>
      <c r="V46" t="s">
        <v>55</v>
      </c>
      <c r="W46" t="s">
        <v>115</v>
      </c>
      <c r="X46">
        <v>10</v>
      </c>
      <c r="Y46">
        <v>3</v>
      </c>
      <c r="Z46" t="s">
        <v>57</v>
      </c>
      <c r="AA46" t="b">
        <v>0</v>
      </c>
      <c r="AB46">
        <v>4</v>
      </c>
      <c r="AC46" t="s">
        <v>131</v>
      </c>
    </row>
    <row r="47" spans="1:29" x14ac:dyDescent="0.25">
      <c r="A47" t="s">
        <v>289</v>
      </c>
      <c r="B47" t="s">
        <v>290</v>
      </c>
      <c r="C47">
        <v>63</v>
      </c>
      <c r="D47" t="s">
        <v>60</v>
      </c>
      <c r="E47" t="s">
        <v>82</v>
      </c>
      <c r="F47" t="s">
        <v>97</v>
      </c>
      <c r="G47" t="s">
        <v>291</v>
      </c>
      <c r="H47" t="s">
        <v>292</v>
      </c>
      <c r="I47" t="s">
        <v>185</v>
      </c>
      <c r="J47">
        <v>321</v>
      </c>
      <c r="K47">
        <v>7</v>
      </c>
      <c r="L47">
        <v>4</v>
      </c>
      <c r="M47" t="s">
        <v>77</v>
      </c>
      <c r="N47">
        <v>36475</v>
      </c>
      <c r="O47" t="s">
        <v>78</v>
      </c>
      <c r="P47" t="s">
        <v>53</v>
      </c>
      <c r="Q47" t="s">
        <v>67</v>
      </c>
      <c r="R47" t="s">
        <v>41</v>
      </c>
      <c r="S47" t="s">
        <v>40</v>
      </c>
      <c r="T47">
        <v>7</v>
      </c>
      <c r="U47" t="b">
        <v>1</v>
      </c>
      <c r="V47" t="s">
        <v>88</v>
      </c>
      <c r="W47" t="s">
        <v>56</v>
      </c>
      <c r="X47">
        <v>10</v>
      </c>
      <c r="Y47">
        <v>3</v>
      </c>
      <c r="Z47" t="s">
        <v>44</v>
      </c>
      <c r="AA47" t="b">
        <v>1</v>
      </c>
      <c r="AB47">
        <v>5</v>
      </c>
      <c r="AC47" t="s">
        <v>40</v>
      </c>
    </row>
    <row r="48" spans="1:29" x14ac:dyDescent="0.25">
      <c r="A48" t="s">
        <v>293</v>
      </c>
      <c r="B48" t="s">
        <v>294</v>
      </c>
      <c r="C48">
        <v>34</v>
      </c>
      <c r="D48" t="s">
        <v>104</v>
      </c>
      <c r="E48" t="s">
        <v>32</v>
      </c>
      <c r="F48" t="s">
        <v>33</v>
      </c>
      <c r="G48" t="s">
        <v>295</v>
      </c>
      <c r="H48" t="s">
        <v>296</v>
      </c>
      <c r="I48" t="s">
        <v>297</v>
      </c>
      <c r="J48">
        <v>239</v>
      </c>
      <c r="K48">
        <v>10</v>
      </c>
      <c r="L48">
        <v>3</v>
      </c>
      <c r="M48" t="s">
        <v>77</v>
      </c>
      <c r="N48">
        <v>15315</v>
      </c>
      <c r="O48" t="s">
        <v>78</v>
      </c>
      <c r="P48" t="s">
        <v>101</v>
      </c>
      <c r="Q48" t="s">
        <v>79</v>
      </c>
      <c r="R48" t="s">
        <v>54</v>
      </c>
      <c r="S48" t="s">
        <v>40</v>
      </c>
      <c r="T48">
        <v>7</v>
      </c>
      <c r="U48" t="b">
        <v>1</v>
      </c>
      <c r="V48" t="s">
        <v>55</v>
      </c>
      <c r="W48" t="s">
        <v>43</v>
      </c>
      <c r="X48">
        <v>8</v>
      </c>
      <c r="Y48">
        <v>10</v>
      </c>
      <c r="Z48" t="s">
        <v>57</v>
      </c>
      <c r="AA48" t="b">
        <v>0</v>
      </c>
      <c r="AB48">
        <v>3</v>
      </c>
      <c r="AC48" t="s">
        <v>131</v>
      </c>
    </row>
    <row r="49" spans="1:29" x14ac:dyDescent="0.25">
      <c r="A49" t="s">
        <v>298</v>
      </c>
      <c r="B49" t="s">
        <v>299</v>
      </c>
      <c r="C49">
        <v>64</v>
      </c>
      <c r="D49" t="s">
        <v>60</v>
      </c>
      <c r="E49" t="s">
        <v>82</v>
      </c>
      <c r="F49" t="s">
        <v>33</v>
      </c>
      <c r="G49" t="s">
        <v>300</v>
      </c>
      <c r="H49" t="s">
        <v>278</v>
      </c>
      <c r="I49" t="s">
        <v>301</v>
      </c>
      <c r="J49">
        <v>291</v>
      </c>
      <c r="K49">
        <v>8</v>
      </c>
      <c r="L49">
        <v>1</v>
      </c>
      <c r="M49" t="s">
        <v>65</v>
      </c>
      <c r="N49">
        <v>116456</v>
      </c>
      <c r="O49" t="s">
        <v>38</v>
      </c>
      <c r="P49" t="s">
        <v>39</v>
      </c>
      <c r="Q49" t="s">
        <v>114</v>
      </c>
      <c r="R49" t="s">
        <v>68</v>
      </c>
      <c r="S49" t="s">
        <v>302</v>
      </c>
      <c r="T49">
        <v>6</v>
      </c>
      <c r="U49" t="b">
        <v>0</v>
      </c>
      <c r="V49" t="s">
        <v>55</v>
      </c>
      <c r="W49" t="s">
        <v>115</v>
      </c>
      <c r="X49">
        <v>11</v>
      </c>
      <c r="Y49">
        <v>6</v>
      </c>
      <c r="Z49" t="s">
        <v>57</v>
      </c>
      <c r="AA49" t="b">
        <v>0</v>
      </c>
      <c r="AB49">
        <v>3</v>
      </c>
      <c r="AC49" t="s">
        <v>108</v>
      </c>
    </row>
    <row r="50" spans="1:29" x14ac:dyDescent="0.25">
      <c r="A50" t="s">
        <v>303</v>
      </c>
      <c r="B50" t="s">
        <v>304</v>
      </c>
      <c r="C50">
        <v>19</v>
      </c>
      <c r="D50" t="s">
        <v>31</v>
      </c>
      <c r="E50" t="s">
        <v>61</v>
      </c>
      <c r="F50" t="s">
        <v>33</v>
      </c>
      <c r="G50" t="s">
        <v>305</v>
      </c>
      <c r="H50" t="s">
        <v>306</v>
      </c>
      <c r="I50" t="s">
        <v>307</v>
      </c>
      <c r="J50">
        <v>210</v>
      </c>
      <c r="K50">
        <v>12</v>
      </c>
      <c r="L50">
        <v>4</v>
      </c>
      <c r="M50" t="s">
        <v>77</v>
      </c>
      <c r="N50">
        <v>31758</v>
      </c>
      <c r="O50" t="s">
        <v>78</v>
      </c>
      <c r="P50" t="s">
        <v>53</v>
      </c>
      <c r="Q50" t="s">
        <v>67</v>
      </c>
      <c r="R50" t="s">
        <v>68</v>
      </c>
      <c r="S50" t="s">
        <v>40</v>
      </c>
      <c r="T50">
        <v>9</v>
      </c>
      <c r="U50" t="b">
        <v>1</v>
      </c>
      <c r="V50" t="s">
        <v>55</v>
      </c>
      <c r="W50" t="s">
        <v>115</v>
      </c>
      <c r="X50">
        <v>6</v>
      </c>
      <c r="Y50">
        <v>10</v>
      </c>
      <c r="Z50" t="s">
        <v>44</v>
      </c>
      <c r="AA50" t="b">
        <v>0</v>
      </c>
      <c r="AB50">
        <v>2</v>
      </c>
      <c r="AC50" t="s">
        <v>70</v>
      </c>
    </row>
    <row r="51" spans="1:29" x14ac:dyDescent="0.25">
      <c r="A51" t="s">
        <v>308</v>
      </c>
      <c r="B51" t="s">
        <v>309</v>
      </c>
      <c r="C51">
        <v>37</v>
      </c>
      <c r="D51" t="s">
        <v>104</v>
      </c>
      <c r="E51" t="s">
        <v>123</v>
      </c>
      <c r="F51" t="s">
        <v>97</v>
      </c>
      <c r="G51" t="s">
        <v>310</v>
      </c>
      <c r="H51" t="s">
        <v>311</v>
      </c>
      <c r="I51" t="s">
        <v>312</v>
      </c>
      <c r="J51">
        <v>260</v>
      </c>
      <c r="K51">
        <v>3</v>
      </c>
      <c r="L51">
        <v>4</v>
      </c>
      <c r="M51" t="s">
        <v>77</v>
      </c>
      <c r="N51">
        <v>82705</v>
      </c>
      <c r="O51" t="s">
        <v>38</v>
      </c>
      <c r="P51" t="s">
        <v>94</v>
      </c>
      <c r="Q51" t="s">
        <v>67</v>
      </c>
      <c r="R51" t="s">
        <v>54</v>
      </c>
      <c r="S51" t="s">
        <v>40</v>
      </c>
      <c r="T51">
        <v>8</v>
      </c>
      <c r="U51" t="b">
        <v>0</v>
      </c>
      <c r="V51" t="s">
        <v>42</v>
      </c>
      <c r="W51" t="s">
        <v>115</v>
      </c>
      <c r="X51">
        <v>5</v>
      </c>
      <c r="Y51">
        <v>9</v>
      </c>
      <c r="Z51" t="s">
        <v>44</v>
      </c>
      <c r="AA51" t="b">
        <v>1</v>
      </c>
      <c r="AB51">
        <v>1</v>
      </c>
      <c r="AC51" t="s">
        <v>70</v>
      </c>
    </row>
    <row r="52" spans="1:29" x14ac:dyDescent="0.25">
      <c r="A52" t="s">
        <v>313</v>
      </c>
      <c r="B52" t="s">
        <v>314</v>
      </c>
      <c r="C52">
        <v>55</v>
      </c>
      <c r="D52" t="s">
        <v>31</v>
      </c>
      <c r="E52" t="s">
        <v>48</v>
      </c>
      <c r="F52" t="s">
        <v>33</v>
      </c>
      <c r="G52" t="s">
        <v>315</v>
      </c>
      <c r="H52" t="s">
        <v>316</v>
      </c>
      <c r="I52" t="s">
        <v>317</v>
      </c>
      <c r="J52">
        <v>62</v>
      </c>
      <c r="K52">
        <v>14</v>
      </c>
      <c r="L52">
        <v>1</v>
      </c>
      <c r="M52" t="s">
        <v>65</v>
      </c>
      <c r="N52">
        <v>169621</v>
      </c>
      <c r="O52" t="s">
        <v>86</v>
      </c>
      <c r="P52" t="s">
        <v>94</v>
      </c>
      <c r="Q52" t="s">
        <v>79</v>
      </c>
      <c r="R52" t="s">
        <v>41</v>
      </c>
      <c r="S52" t="s">
        <v>151</v>
      </c>
      <c r="T52">
        <v>5</v>
      </c>
      <c r="U52" t="b">
        <v>1</v>
      </c>
      <c r="V52" t="s">
        <v>42</v>
      </c>
      <c r="W52" t="s">
        <v>56</v>
      </c>
      <c r="X52">
        <v>3</v>
      </c>
      <c r="Y52">
        <v>12</v>
      </c>
      <c r="Z52" t="s">
        <v>44</v>
      </c>
      <c r="AA52" t="b">
        <v>0</v>
      </c>
      <c r="AB52">
        <v>2</v>
      </c>
      <c r="AC52" t="s">
        <v>45</v>
      </c>
    </row>
    <row r="53" spans="1:29" x14ac:dyDescent="0.25">
      <c r="A53" t="s">
        <v>318</v>
      </c>
      <c r="B53" t="s">
        <v>319</v>
      </c>
      <c r="C53">
        <v>41</v>
      </c>
      <c r="D53" t="s">
        <v>104</v>
      </c>
      <c r="E53" t="s">
        <v>82</v>
      </c>
      <c r="F53" t="s">
        <v>33</v>
      </c>
      <c r="G53" t="s">
        <v>320</v>
      </c>
      <c r="H53" t="s">
        <v>321</v>
      </c>
      <c r="I53" t="s">
        <v>322</v>
      </c>
      <c r="J53">
        <v>249</v>
      </c>
      <c r="K53">
        <v>8</v>
      </c>
      <c r="L53">
        <v>1</v>
      </c>
      <c r="M53" t="s">
        <v>65</v>
      </c>
      <c r="N53">
        <v>150498</v>
      </c>
      <c r="O53" t="s">
        <v>86</v>
      </c>
      <c r="P53" t="s">
        <v>39</v>
      </c>
      <c r="Q53" t="s">
        <v>79</v>
      </c>
      <c r="R53" t="s">
        <v>41</v>
      </c>
      <c r="S53" t="s">
        <v>151</v>
      </c>
      <c r="T53">
        <v>3</v>
      </c>
      <c r="U53" t="b">
        <v>1</v>
      </c>
      <c r="V53" t="s">
        <v>42</v>
      </c>
      <c r="W53" t="s">
        <v>43</v>
      </c>
      <c r="X53">
        <v>1</v>
      </c>
      <c r="Y53">
        <v>12</v>
      </c>
      <c r="Z53" t="s">
        <v>57</v>
      </c>
      <c r="AA53" t="b">
        <v>0</v>
      </c>
      <c r="AB53">
        <v>1</v>
      </c>
      <c r="AC53" t="s">
        <v>70</v>
      </c>
    </row>
    <row r="54" spans="1:29" x14ac:dyDescent="0.25">
      <c r="A54" t="s">
        <v>323</v>
      </c>
      <c r="B54" t="s">
        <v>324</v>
      </c>
      <c r="C54">
        <v>25</v>
      </c>
      <c r="D54" t="s">
        <v>60</v>
      </c>
      <c r="E54" t="s">
        <v>82</v>
      </c>
      <c r="F54" t="s">
        <v>97</v>
      </c>
      <c r="G54" t="s">
        <v>325</v>
      </c>
      <c r="H54" t="s">
        <v>326</v>
      </c>
      <c r="I54" t="s">
        <v>327</v>
      </c>
      <c r="J54">
        <v>278</v>
      </c>
      <c r="K54">
        <v>8</v>
      </c>
      <c r="L54">
        <v>1</v>
      </c>
      <c r="M54" t="s">
        <v>65</v>
      </c>
      <c r="N54">
        <v>51356</v>
      </c>
      <c r="O54" t="s">
        <v>86</v>
      </c>
      <c r="P54" t="s">
        <v>137</v>
      </c>
      <c r="Q54" t="s">
        <v>114</v>
      </c>
      <c r="R54" t="s">
        <v>54</v>
      </c>
      <c r="S54" t="s">
        <v>69</v>
      </c>
      <c r="T54">
        <v>8</v>
      </c>
      <c r="U54" t="b">
        <v>0</v>
      </c>
      <c r="V54" t="s">
        <v>55</v>
      </c>
      <c r="W54" t="s">
        <v>56</v>
      </c>
      <c r="X54">
        <v>1</v>
      </c>
      <c r="Y54">
        <v>4</v>
      </c>
      <c r="Z54" t="s">
        <v>44</v>
      </c>
      <c r="AA54" t="b">
        <v>1</v>
      </c>
      <c r="AB54">
        <v>1</v>
      </c>
      <c r="AC54" t="s">
        <v>70</v>
      </c>
    </row>
    <row r="55" spans="1:29" x14ac:dyDescent="0.25">
      <c r="A55" t="s">
        <v>328</v>
      </c>
      <c r="B55" t="s">
        <v>329</v>
      </c>
      <c r="C55">
        <v>31</v>
      </c>
      <c r="D55" t="s">
        <v>60</v>
      </c>
      <c r="E55" t="s">
        <v>123</v>
      </c>
      <c r="F55" t="s">
        <v>49</v>
      </c>
      <c r="G55" t="s">
        <v>330</v>
      </c>
      <c r="H55" t="s">
        <v>331</v>
      </c>
      <c r="I55" t="s">
        <v>332</v>
      </c>
      <c r="J55">
        <v>138</v>
      </c>
      <c r="K55">
        <v>4</v>
      </c>
      <c r="L55">
        <v>1</v>
      </c>
      <c r="M55" t="s">
        <v>77</v>
      </c>
      <c r="N55">
        <v>105659</v>
      </c>
      <c r="O55" t="s">
        <v>86</v>
      </c>
      <c r="P55" t="s">
        <v>66</v>
      </c>
      <c r="Q55" t="s">
        <v>79</v>
      </c>
      <c r="R55" t="s">
        <v>41</v>
      </c>
      <c r="S55" t="s">
        <v>40</v>
      </c>
      <c r="T55">
        <v>8</v>
      </c>
      <c r="U55" t="b">
        <v>1</v>
      </c>
      <c r="V55" t="s">
        <v>55</v>
      </c>
      <c r="W55" t="s">
        <v>56</v>
      </c>
      <c r="X55">
        <v>5</v>
      </c>
      <c r="Y55">
        <v>1</v>
      </c>
      <c r="Z55" t="s">
        <v>57</v>
      </c>
      <c r="AA55" t="b">
        <v>1</v>
      </c>
      <c r="AB55">
        <v>5</v>
      </c>
      <c r="AC55" t="s">
        <v>131</v>
      </c>
    </row>
    <row r="56" spans="1:29" x14ac:dyDescent="0.25">
      <c r="A56" t="s">
        <v>333</v>
      </c>
      <c r="B56" t="s">
        <v>334</v>
      </c>
      <c r="C56">
        <v>54</v>
      </c>
      <c r="D56" t="s">
        <v>60</v>
      </c>
      <c r="E56" t="s">
        <v>82</v>
      </c>
      <c r="F56" t="s">
        <v>97</v>
      </c>
      <c r="G56" t="s">
        <v>335</v>
      </c>
      <c r="H56" t="s">
        <v>336</v>
      </c>
      <c r="I56" t="s">
        <v>142</v>
      </c>
      <c r="J56">
        <v>36</v>
      </c>
      <c r="K56">
        <v>14</v>
      </c>
      <c r="L56">
        <v>3</v>
      </c>
      <c r="M56" t="s">
        <v>37</v>
      </c>
      <c r="N56">
        <v>8970</v>
      </c>
      <c r="O56" t="s">
        <v>38</v>
      </c>
      <c r="P56" t="s">
        <v>39</v>
      </c>
      <c r="Q56" t="s">
        <v>40</v>
      </c>
      <c r="R56" t="s">
        <v>68</v>
      </c>
      <c r="S56" t="s">
        <v>40</v>
      </c>
      <c r="T56">
        <v>3</v>
      </c>
      <c r="U56" t="b">
        <v>1</v>
      </c>
      <c r="V56" t="s">
        <v>42</v>
      </c>
      <c r="W56" t="s">
        <v>56</v>
      </c>
      <c r="X56">
        <v>9</v>
      </c>
      <c r="Y56">
        <v>6</v>
      </c>
      <c r="Z56" t="s">
        <v>44</v>
      </c>
      <c r="AA56" t="b">
        <v>0</v>
      </c>
      <c r="AB56">
        <v>5</v>
      </c>
      <c r="AC56" t="s">
        <v>131</v>
      </c>
    </row>
    <row r="57" spans="1:29" x14ac:dyDescent="0.25">
      <c r="A57" t="s">
        <v>337</v>
      </c>
      <c r="B57" t="s">
        <v>338</v>
      </c>
      <c r="C57">
        <v>26</v>
      </c>
      <c r="D57" t="s">
        <v>60</v>
      </c>
      <c r="E57" t="s">
        <v>91</v>
      </c>
      <c r="F57" t="s">
        <v>97</v>
      </c>
      <c r="G57" t="s">
        <v>339</v>
      </c>
      <c r="H57" t="s">
        <v>238</v>
      </c>
      <c r="I57" t="s">
        <v>135</v>
      </c>
      <c r="J57">
        <v>336</v>
      </c>
      <c r="K57">
        <v>4</v>
      </c>
      <c r="L57">
        <v>1</v>
      </c>
      <c r="M57" t="s">
        <v>37</v>
      </c>
      <c r="N57">
        <v>194934</v>
      </c>
      <c r="O57" t="s">
        <v>86</v>
      </c>
      <c r="P57" t="s">
        <v>87</v>
      </c>
      <c r="Q57" t="s">
        <v>40</v>
      </c>
      <c r="R57" t="s">
        <v>68</v>
      </c>
      <c r="S57" t="s">
        <v>40</v>
      </c>
      <c r="T57">
        <v>8</v>
      </c>
      <c r="U57" t="b">
        <v>0</v>
      </c>
      <c r="V57" t="s">
        <v>42</v>
      </c>
      <c r="W57" t="s">
        <v>43</v>
      </c>
      <c r="X57">
        <v>4</v>
      </c>
      <c r="Y57">
        <v>7</v>
      </c>
      <c r="Z57" t="s">
        <v>44</v>
      </c>
      <c r="AA57" t="b">
        <v>1</v>
      </c>
      <c r="AB57">
        <v>5</v>
      </c>
      <c r="AC57" t="s">
        <v>131</v>
      </c>
    </row>
    <row r="58" spans="1:29" x14ac:dyDescent="0.25">
      <c r="A58" t="s">
        <v>340</v>
      </c>
      <c r="B58" t="s">
        <v>341</v>
      </c>
      <c r="C58">
        <v>34</v>
      </c>
      <c r="D58" t="s">
        <v>31</v>
      </c>
      <c r="E58" t="s">
        <v>32</v>
      </c>
      <c r="F58" t="s">
        <v>49</v>
      </c>
      <c r="G58" t="s">
        <v>342</v>
      </c>
      <c r="H58" t="s">
        <v>343</v>
      </c>
      <c r="I58" t="s">
        <v>344</v>
      </c>
      <c r="J58">
        <v>331</v>
      </c>
      <c r="K58">
        <v>13</v>
      </c>
      <c r="L58">
        <v>4</v>
      </c>
      <c r="M58" t="s">
        <v>77</v>
      </c>
      <c r="N58">
        <v>68257</v>
      </c>
      <c r="O58" t="s">
        <v>38</v>
      </c>
      <c r="P58" t="s">
        <v>137</v>
      </c>
      <c r="Q58" t="s">
        <v>114</v>
      </c>
      <c r="R58" t="s">
        <v>54</v>
      </c>
      <c r="S58" t="s">
        <v>40</v>
      </c>
      <c r="T58">
        <v>4</v>
      </c>
      <c r="U58" t="b">
        <v>1</v>
      </c>
      <c r="V58" t="s">
        <v>42</v>
      </c>
      <c r="W58" t="s">
        <v>43</v>
      </c>
      <c r="X58">
        <v>1</v>
      </c>
      <c r="Y58">
        <v>4</v>
      </c>
      <c r="Z58" t="s">
        <v>57</v>
      </c>
      <c r="AA58" t="b">
        <v>0</v>
      </c>
      <c r="AB58">
        <v>5</v>
      </c>
      <c r="AC58" t="s">
        <v>131</v>
      </c>
    </row>
    <row r="59" spans="1:29" x14ac:dyDescent="0.25">
      <c r="A59" t="s">
        <v>345</v>
      </c>
      <c r="B59" t="s">
        <v>346</v>
      </c>
      <c r="C59">
        <v>44</v>
      </c>
      <c r="D59" t="s">
        <v>31</v>
      </c>
      <c r="E59" t="s">
        <v>61</v>
      </c>
      <c r="F59" t="s">
        <v>49</v>
      </c>
      <c r="G59" t="s">
        <v>347</v>
      </c>
      <c r="H59" t="s">
        <v>348</v>
      </c>
      <c r="I59" t="s">
        <v>349</v>
      </c>
      <c r="J59">
        <v>254</v>
      </c>
      <c r="K59">
        <v>2</v>
      </c>
      <c r="L59">
        <v>3</v>
      </c>
      <c r="M59" t="s">
        <v>77</v>
      </c>
      <c r="N59">
        <v>39046</v>
      </c>
      <c r="O59" t="s">
        <v>86</v>
      </c>
      <c r="P59" t="s">
        <v>101</v>
      </c>
      <c r="Q59" t="s">
        <v>79</v>
      </c>
      <c r="R59" t="s">
        <v>41</v>
      </c>
      <c r="S59" t="s">
        <v>40</v>
      </c>
      <c r="T59">
        <v>3</v>
      </c>
      <c r="U59" t="b">
        <v>0</v>
      </c>
      <c r="V59" t="s">
        <v>88</v>
      </c>
      <c r="W59" t="s">
        <v>56</v>
      </c>
      <c r="X59">
        <v>12</v>
      </c>
      <c r="Y59">
        <v>2</v>
      </c>
      <c r="Z59" t="s">
        <v>57</v>
      </c>
      <c r="AA59" t="b">
        <v>1</v>
      </c>
      <c r="AB59">
        <v>1</v>
      </c>
      <c r="AC59" t="s">
        <v>70</v>
      </c>
    </row>
    <row r="60" spans="1:29" x14ac:dyDescent="0.25">
      <c r="A60" t="s">
        <v>350</v>
      </c>
      <c r="B60" t="s">
        <v>351</v>
      </c>
      <c r="C60">
        <v>57</v>
      </c>
      <c r="D60" t="s">
        <v>31</v>
      </c>
      <c r="E60" t="s">
        <v>61</v>
      </c>
      <c r="F60" t="s">
        <v>33</v>
      </c>
      <c r="G60" t="s">
        <v>352</v>
      </c>
      <c r="H60" t="s">
        <v>353</v>
      </c>
      <c r="I60" t="s">
        <v>354</v>
      </c>
      <c r="J60">
        <v>153</v>
      </c>
      <c r="K60">
        <v>1</v>
      </c>
      <c r="L60">
        <v>2</v>
      </c>
      <c r="M60" t="s">
        <v>65</v>
      </c>
      <c r="N60">
        <v>42208</v>
      </c>
      <c r="O60" t="s">
        <v>78</v>
      </c>
      <c r="P60" t="s">
        <v>66</v>
      </c>
      <c r="Q60" t="s">
        <v>114</v>
      </c>
      <c r="R60" t="s">
        <v>68</v>
      </c>
      <c r="S60" t="s">
        <v>302</v>
      </c>
      <c r="T60">
        <v>4</v>
      </c>
      <c r="U60" t="b">
        <v>1</v>
      </c>
      <c r="V60" t="s">
        <v>55</v>
      </c>
      <c r="W60" t="s">
        <v>56</v>
      </c>
      <c r="X60">
        <v>7</v>
      </c>
      <c r="Y60">
        <v>5</v>
      </c>
      <c r="Z60" t="s">
        <v>57</v>
      </c>
      <c r="AA60" t="b">
        <v>0</v>
      </c>
      <c r="AB60">
        <v>2</v>
      </c>
      <c r="AC60" t="s">
        <v>108</v>
      </c>
    </row>
    <row r="61" spans="1:29" x14ac:dyDescent="0.25">
      <c r="A61" t="s">
        <v>355</v>
      </c>
      <c r="B61" t="s">
        <v>356</v>
      </c>
      <c r="C61">
        <v>41</v>
      </c>
      <c r="D61" t="s">
        <v>60</v>
      </c>
      <c r="E61" t="s">
        <v>91</v>
      </c>
      <c r="F61" t="s">
        <v>97</v>
      </c>
      <c r="G61" t="s">
        <v>357</v>
      </c>
      <c r="H61" t="s">
        <v>146</v>
      </c>
      <c r="I61" t="s">
        <v>358</v>
      </c>
      <c r="J61">
        <v>334</v>
      </c>
      <c r="K61">
        <v>4</v>
      </c>
      <c r="L61">
        <v>3</v>
      </c>
      <c r="M61" t="s">
        <v>37</v>
      </c>
      <c r="N61">
        <v>78883</v>
      </c>
      <c r="O61" t="s">
        <v>86</v>
      </c>
      <c r="P61" t="s">
        <v>94</v>
      </c>
      <c r="Q61" t="s">
        <v>40</v>
      </c>
      <c r="R61" t="s">
        <v>54</v>
      </c>
      <c r="S61" t="s">
        <v>40</v>
      </c>
      <c r="T61">
        <v>7</v>
      </c>
      <c r="U61" t="b">
        <v>0</v>
      </c>
      <c r="V61" t="s">
        <v>88</v>
      </c>
      <c r="W61" t="s">
        <v>43</v>
      </c>
      <c r="X61">
        <v>7</v>
      </c>
      <c r="Y61">
        <v>1</v>
      </c>
      <c r="Z61" t="s">
        <v>44</v>
      </c>
      <c r="AA61" t="b">
        <v>1</v>
      </c>
      <c r="AB61">
        <v>4</v>
      </c>
      <c r="AC61" t="s">
        <v>207</v>
      </c>
    </row>
    <row r="62" spans="1:29" x14ac:dyDescent="0.25">
      <c r="A62" t="s">
        <v>359</v>
      </c>
      <c r="B62" t="s">
        <v>360</v>
      </c>
      <c r="C62">
        <v>48</v>
      </c>
      <c r="D62" t="s">
        <v>104</v>
      </c>
      <c r="E62" t="s">
        <v>73</v>
      </c>
      <c r="F62" t="s">
        <v>33</v>
      </c>
      <c r="G62" t="s">
        <v>361</v>
      </c>
      <c r="H62" t="s">
        <v>362</v>
      </c>
      <c r="I62" t="s">
        <v>363</v>
      </c>
      <c r="J62">
        <v>174</v>
      </c>
      <c r="K62">
        <v>8</v>
      </c>
      <c r="L62">
        <v>3</v>
      </c>
      <c r="M62" t="s">
        <v>65</v>
      </c>
      <c r="N62">
        <v>92926</v>
      </c>
      <c r="O62" t="s">
        <v>78</v>
      </c>
      <c r="P62" t="s">
        <v>66</v>
      </c>
      <c r="Q62" t="s">
        <v>79</v>
      </c>
      <c r="R62" t="s">
        <v>54</v>
      </c>
      <c r="S62" t="s">
        <v>302</v>
      </c>
      <c r="T62">
        <v>8</v>
      </c>
      <c r="U62" t="b">
        <v>0</v>
      </c>
      <c r="V62" t="s">
        <v>42</v>
      </c>
      <c r="W62" t="s">
        <v>56</v>
      </c>
      <c r="X62">
        <v>2</v>
      </c>
      <c r="Y62">
        <v>10</v>
      </c>
      <c r="Z62" t="s">
        <v>57</v>
      </c>
      <c r="AA62" t="b">
        <v>0</v>
      </c>
      <c r="AB62">
        <v>4</v>
      </c>
      <c r="AC62" t="s">
        <v>108</v>
      </c>
    </row>
    <row r="63" spans="1:29" x14ac:dyDescent="0.25">
      <c r="A63" t="s">
        <v>364</v>
      </c>
      <c r="B63" t="s">
        <v>365</v>
      </c>
      <c r="C63">
        <v>55</v>
      </c>
      <c r="D63" t="s">
        <v>31</v>
      </c>
      <c r="E63" t="s">
        <v>73</v>
      </c>
      <c r="F63" t="s">
        <v>49</v>
      </c>
      <c r="G63" t="s">
        <v>366</v>
      </c>
      <c r="H63" t="s">
        <v>367</v>
      </c>
      <c r="I63" t="s">
        <v>368</v>
      </c>
      <c r="J63">
        <v>200</v>
      </c>
      <c r="K63">
        <v>3</v>
      </c>
      <c r="L63">
        <v>2</v>
      </c>
      <c r="M63" t="s">
        <v>77</v>
      </c>
      <c r="N63">
        <v>176208</v>
      </c>
      <c r="O63" t="s">
        <v>78</v>
      </c>
      <c r="P63" t="s">
        <v>66</v>
      </c>
      <c r="Q63" t="s">
        <v>67</v>
      </c>
      <c r="R63" t="s">
        <v>41</v>
      </c>
      <c r="S63" t="s">
        <v>40</v>
      </c>
      <c r="T63">
        <v>3</v>
      </c>
      <c r="U63" t="b">
        <v>0</v>
      </c>
      <c r="V63" t="s">
        <v>55</v>
      </c>
      <c r="W63" t="s">
        <v>43</v>
      </c>
      <c r="X63">
        <v>12</v>
      </c>
      <c r="Y63">
        <v>1</v>
      </c>
      <c r="Z63" t="s">
        <v>57</v>
      </c>
      <c r="AA63" t="b">
        <v>0</v>
      </c>
      <c r="AB63">
        <v>5</v>
      </c>
      <c r="AC63" t="s">
        <v>207</v>
      </c>
    </row>
    <row r="64" spans="1:29" x14ac:dyDescent="0.25">
      <c r="A64" t="s">
        <v>369</v>
      </c>
      <c r="B64" t="s">
        <v>370</v>
      </c>
      <c r="C64">
        <v>19</v>
      </c>
      <c r="D64" t="s">
        <v>60</v>
      </c>
      <c r="E64" t="s">
        <v>48</v>
      </c>
      <c r="F64" t="s">
        <v>97</v>
      </c>
      <c r="G64" t="s">
        <v>371</v>
      </c>
      <c r="H64" t="s">
        <v>372</v>
      </c>
      <c r="I64" t="s">
        <v>373</v>
      </c>
      <c r="J64">
        <v>154</v>
      </c>
      <c r="K64">
        <v>4</v>
      </c>
      <c r="L64">
        <v>4</v>
      </c>
      <c r="M64" t="s">
        <v>37</v>
      </c>
      <c r="N64">
        <v>23648</v>
      </c>
      <c r="O64" t="s">
        <v>78</v>
      </c>
      <c r="P64" t="s">
        <v>137</v>
      </c>
      <c r="Q64" t="s">
        <v>40</v>
      </c>
      <c r="R64" t="s">
        <v>54</v>
      </c>
      <c r="S64" t="s">
        <v>40</v>
      </c>
      <c r="T64">
        <v>4</v>
      </c>
      <c r="U64" t="b">
        <v>1</v>
      </c>
      <c r="V64" t="s">
        <v>88</v>
      </c>
      <c r="W64" t="s">
        <v>115</v>
      </c>
      <c r="X64">
        <v>10</v>
      </c>
      <c r="Y64">
        <v>3</v>
      </c>
      <c r="Z64" t="s">
        <v>57</v>
      </c>
      <c r="AA64" t="b">
        <v>1</v>
      </c>
      <c r="AB64">
        <v>2</v>
      </c>
      <c r="AC64" t="s">
        <v>45</v>
      </c>
    </row>
    <row r="65" spans="1:29" x14ac:dyDescent="0.25">
      <c r="A65" t="s">
        <v>374</v>
      </c>
      <c r="B65" t="s">
        <v>375</v>
      </c>
      <c r="C65">
        <v>26</v>
      </c>
      <c r="D65" t="s">
        <v>31</v>
      </c>
      <c r="E65" t="s">
        <v>73</v>
      </c>
      <c r="F65" t="s">
        <v>33</v>
      </c>
      <c r="G65" t="s">
        <v>376</v>
      </c>
      <c r="H65" t="s">
        <v>377</v>
      </c>
      <c r="I65" t="s">
        <v>378</v>
      </c>
      <c r="J65">
        <v>72</v>
      </c>
      <c r="K65">
        <v>2</v>
      </c>
      <c r="L65">
        <v>3</v>
      </c>
      <c r="M65" t="s">
        <v>37</v>
      </c>
      <c r="N65">
        <v>85645</v>
      </c>
      <c r="O65" t="s">
        <v>38</v>
      </c>
      <c r="P65" t="s">
        <v>137</v>
      </c>
      <c r="Q65" t="s">
        <v>40</v>
      </c>
      <c r="R65" t="s">
        <v>41</v>
      </c>
      <c r="S65" t="s">
        <v>40</v>
      </c>
      <c r="T65">
        <v>4</v>
      </c>
      <c r="U65" t="b">
        <v>1</v>
      </c>
      <c r="V65" t="s">
        <v>55</v>
      </c>
      <c r="W65" t="s">
        <v>115</v>
      </c>
      <c r="X65">
        <v>6</v>
      </c>
      <c r="Y65">
        <v>12</v>
      </c>
      <c r="Z65" t="s">
        <v>44</v>
      </c>
      <c r="AA65" t="b">
        <v>1</v>
      </c>
      <c r="AB65">
        <v>1</v>
      </c>
      <c r="AC65" t="s">
        <v>45</v>
      </c>
    </row>
    <row r="66" spans="1:29" x14ac:dyDescent="0.25">
      <c r="A66" t="s">
        <v>379</v>
      </c>
      <c r="B66" t="s">
        <v>380</v>
      </c>
      <c r="C66">
        <v>47</v>
      </c>
      <c r="D66" t="s">
        <v>104</v>
      </c>
      <c r="E66" t="s">
        <v>73</v>
      </c>
      <c r="F66" t="s">
        <v>97</v>
      </c>
      <c r="G66" t="s">
        <v>381</v>
      </c>
      <c r="H66" t="s">
        <v>216</v>
      </c>
      <c r="I66" t="s">
        <v>125</v>
      </c>
      <c r="J66">
        <v>354</v>
      </c>
      <c r="K66">
        <v>14</v>
      </c>
      <c r="L66">
        <v>2</v>
      </c>
      <c r="M66" t="s">
        <v>65</v>
      </c>
      <c r="N66">
        <v>111309</v>
      </c>
      <c r="O66" t="s">
        <v>86</v>
      </c>
      <c r="P66" t="s">
        <v>39</v>
      </c>
      <c r="Q66" t="s">
        <v>67</v>
      </c>
      <c r="R66" t="s">
        <v>68</v>
      </c>
      <c r="S66" t="s">
        <v>151</v>
      </c>
      <c r="T66">
        <v>1</v>
      </c>
      <c r="U66" t="b">
        <v>1</v>
      </c>
      <c r="V66" t="s">
        <v>42</v>
      </c>
      <c r="W66" t="s">
        <v>56</v>
      </c>
      <c r="X66">
        <v>10</v>
      </c>
      <c r="Y66">
        <v>7</v>
      </c>
      <c r="Z66" t="s">
        <v>57</v>
      </c>
      <c r="AA66" t="b">
        <v>1</v>
      </c>
      <c r="AB66">
        <v>1</v>
      </c>
      <c r="AC66" t="s">
        <v>70</v>
      </c>
    </row>
    <row r="67" spans="1:29" x14ac:dyDescent="0.25">
      <c r="A67" t="s">
        <v>382</v>
      </c>
      <c r="B67" t="s">
        <v>383</v>
      </c>
      <c r="C67">
        <v>48</v>
      </c>
      <c r="D67" t="s">
        <v>31</v>
      </c>
      <c r="E67" t="s">
        <v>82</v>
      </c>
      <c r="F67" t="s">
        <v>49</v>
      </c>
      <c r="G67" t="s">
        <v>384</v>
      </c>
      <c r="H67" t="s">
        <v>385</v>
      </c>
      <c r="I67" t="s">
        <v>386</v>
      </c>
      <c r="J67">
        <v>225</v>
      </c>
      <c r="K67">
        <v>2</v>
      </c>
      <c r="L67">
        <v>1</v>
      </c>
      <c r="M67" t="s">
        <v>77</v>
      </c>
      <c r="N67">
        <v>195408</v>
      </c>
      <c r="O67" t="s">
        <v>78</v>
      </c>
      <c r="P67" t="s">
        <v>87</v>
      </c>
      <c r="Q67" t="s">
        <v>79</v>
      </c>
      <c r="R67" t="s">
        <v>41</v>
      </c>
      <c r="S67" t="s">
        <v>40</v>
      </c>
      <c r="T67">
        <v>3</v>
      </c>
      <c r="U67" t="b">
        <v>1</v>
      </c>
      <c r="V67" t="s">
        <v>88</v>
      </c>
      <c r="W67" t="s">
        <v>115</v>
      </c>
      <c r="X67">
        <v>8</v>
      </c>
      <c r="Y67">
        <v>3</v>
      </c>
      <c r="Z67" t="s">
        <v>44</v>
      </c>
      <c r="AA67" t="b">
        <v>0</v>
      </c>
      <c r="AB67">
        <v>4</v>
      </c>
      <c r="AC67" t="s">
        <v>131</v>
      </c>
    </row>
    <row r="68" spans="1:29" x14ac:dyDescent="0.25">
      <c r="A68" t="s">
        <v>387</v>
      </c>
      <c r="B68" t="s">
        <v>388</v>
      </c>
      <c r="C68">
        <v>39</v>
      </c>
      <c r="D68" t="s">
        <v>104</v>
      </c>
      <c r="E68" t="s">
        <v>73</v>
      </c>
      <c r="F68" t="s">
        <v>49</v>
      </c>
      <c r="G68" t="s">
        <v>389</v>
      </c>
      <c r="H68" t="s">
        <v>390</v>
      </c>
      <c r="I68" t="s">
        <v>391</v>
      </c>
      <c r="J68">
        <v>223</v>
      </c>
      <c r="K68">
        <v>8</v>
      </c>
      <c r="L68">
        <v>2</v>
      </c>
      <c r="M68" t="s">
        <v>77</v>
      </c>
      <c r="N68">
        <v>170776</v>
      </c>
      <c r="O68" t="s">
        <v>38</v>
      </c>
      <c r="P68" t="s">
        <v>137</v>
      </c>
      <c r="Q68" t="s">
        <v>67</v>
      </c>
      <c r="R68" t="s">
        <v>54</v>
      </c>
      <c r="S68" t="s">
        <v>40</v>
      </c>
      <c r="T68">
        <v>4</v>
      </c>
      <c r="U68" t="b">
        <v>1</v>
      </c>
      <c r="V68" t="s">
        <v>42</v>
      </c>
      <c r="W68" t="s">
        <v>56</v>
      </c>
      <c r="X68">
        <v>4</v>
      </c>
      <c r="Y68">
        <v>2</v>
      </c>
      <c r="Z68" t="s">
        <v>44</v>
      </c>
      <c r="AA68" t="b">
        <v>1</v>
      </c>
      <c r="AB68">
        <v>2</v>
      </c>
      <c r="AC68" t="s">
        <v>45</v>
      </c>
    </row>
    <row r="69" spans="1:29" x14ac:dyDescent="0.25">
      <c r="A69" t="s">
        <v>392</v>
      </c>
      <c r="B69" t="s">
        <v>393</v>
      </c>
      <c r="C69">
        <v>43</v>
      </c>
      <c r="D69" t="s">
        <v>60</v>
      </c>
      <c r="E69" t="s">
        <v>48</v>
      </c>
      <c r="F69" t="s">
        <v>97</v>
      </c>
      <c r="G69" t="s">
        <v>394</v>
      </c>
      <c r="H69" t="s">
        <v>395</v>
      </c>
      <c r="I69" t="s">
        <v>265</v>
      </c>
      <c r="J69">
        <v>137</v>
      </c>
      <c r="K69">
        <v>1</v>
      </c>
      <c r="L69">
        <v>2</v>
      </c>
      <c r="M69" t="s">
        <v>65</v>
      </c>
      <c r="N69">
        <v>104855</v>
      </c>
      <c r="O69" t="s">
        <v>38</v>
      </c>
      <c r="P69" t="s">
        <v>53</v>
      </c>
      <c r="Q69" t="s">
        <v>67</v>
      </c>
      <c r="R69" t="s">
        <v>68</v>
      </c>
      <c r="S69" t="s">
        <v>40</v>
      </c>
      <c r="T69">
        <v>5</v>
      </c>
      <c r="U69" t="b">
        <v>1</v>
      </c>
      <c r="V69" t="s">
        <v>42</v>
      </c>
      <c r="W69" t="s">
        <v>43</v>
      </c>
      <c r="X69">
        <v>3</v>
      </c>
      <c r="Y69">
        <v>2</v>
      </c>
      <c r="Z69" t="s">
        <v>57</v>
      </c>
      <c r="AA69" t="b">
        <v>1</v>
      </c>
      <c r="AB69">
        <v>1</v>
      </c>
      <c r="AC69" t="s">
        <v>45</v>
      </c>
    </row>
    <row r="70" spans="1:29" x14ac:dyDescent="0.25">
      <c r="A70" t="s">
        <v>396</v>
      </c>
      <c r="B70" t="s">
        <v>397</v>
      </c>
      <c r="C70">
        <v>60</v>
      </c>
      <c r="D70" t="s">
        <v>31</v>
      </c>
      <c r="E70" t="s">
        <v>82</v>
      </c>
      <c r="F70" t="s">
        <v>49</v>
      </c>
      <c r="G70" t="s">
        <v>398</v>
      </c>
      <c r="H70" t="s">
        <v>399</v>
      </c>
      <c r="I70" t="s">
        <v>400</v>
      </c>
      <c r="J70">
        <v>66</v>
      </c>
      <c r="K70">
        <v>14</v>
      </c>
      <c r="L70">
        <v>3</v>
      </c>
      <c r="M70" t="s">
        <v>37</v>
      </c>
      <c r="N70">
        <v>101128</v>
      </c>
      <c r="O70" t="s">
        <v>78</v>
      </c>
      <c r="P70" t="s">
        <v>53</v>
      </c>
      <c r="Q70" t="s">
        <v>40</v>
      </c>
      <c r="R70" t="s">
        <v>68</v>
      </c>
      <c r="S70" t="s">
        <v>40</v>
      </c>
      <c r="T70">
        <v>3</v>
      </c>
      <c r="U70" t="b">
        <v>1</v>
      </c>
      <c r="V70" t="s">
        <v>88</v>
      </c>
      <c r="W70" t="s">
        <v>56</v>
      </c>
      <c r="X70">
        <v>9</v>
      </c>
      <c r="Y70">
        <v>11</v>
      </c>
      <c r="Z70" t="s">
        <v>44</v>
      </c>
      <c r="AA70" t="b">
        <v>1</v>
      </c>
      <c r="AB70">
        <v>2</v>
      </c>
      <c r="AC70" t="s">
        <v>70</v>
      </c>
    </row>
    <row r="71" spans="1:29" x14ac:dyDescent="0.25">
      <c r="A71" t="s">
        <v>401</v>
      </c>
      <c r="B71" t="s">
        <v>402</v>
      </c>
      <c r="C71">
        <v>62</v>
      </c>
      <c r="D71" t="s">
        <v>60</v>
      </c>
      <c r="E71" t="s">
        <v>32</v>
      </c>
      <c r="F71" t="s">
        <v>97</v>
      </c>
      <c r="G71" t="s">
        <v>403</v>
      </c>
      <c r="H71" t="s">
        <v>404</v>
      </c>
      <c r="I71" t="s">
        <v>171</v>
      </c>
      <c r="J71">
        <v>182</v>
      </c>
      <c r="K71">
        <v>1</v>
      </c>
      <c r="L71">
        <v>3</v>
      </c>
      <c r="M71" t="s">
        <v>37</v>
      </c>
      <c r="N71">
        <v>106759</v>
      </c>
      <c r="O71" t="s">
        <v>78</v>
      </c>
      <c r="P71" t="s">
        <v>94</v>
      </c>
      <c r="Q71" t="s">
        <v>40</v>
      </c>
      <c r="R71" t="s">
        <v>41</v>
      </c>
      <c r="S71" t="s">
        <v>40</v>
      </c>
      <c r="T71">
        <v>5</v>
      </c>
      <c r="U71" t="b">
        <v>1</v>
      </c>
      <c r="V71" t="s">
        <v>42</v>
      </c>
      <c r="W71" t="s">
        <v>115</v>
      </c>
      <c r="X71">
        <v>8</v>
      </c>
      <c r="Y71">
        <v>10</v>
      </c>
      <c r="Z71" t="s">
        <v>44</v>
      </c>
      <c r="AA71" t="b">
        <v>0</v>
      </c>
      <c r="AB71">
        <v>5</v>
      </c>
      <c r="AC71" t="s">
        <v>108</v>
      </c>
    </row>
    <row r="72" spans="1:29" x14ac:dyDescent="0.25">
      <c r="A72" t="s">
        <v>405</v>
      </c>
      <c r="B72" t="s">
        <v>406</v>
      </c>
      <c r="C72">
        <v>44</v>
      </c>
      <c r="D72" t="s">
        <v>104</v>
      </c>
      <c r="E72" t="s">
        <v>73</v>
      </c>
      <c r="F72" t="s">
        <v>33</v>
      </c>
      <c r="G72" t="s">
        <v>407</v>
      </c>
      <c r="H72" t="s">
        <v>408</v>
      </c>
      <c r="I72" t="s">
        <v>358</v>
      </c>
      <c r="J72">
        <v>298</v>
      </c>
      <c r="K72">
        <v>5</v>
      </c>
      <c r="L72">
        <v>4</v>
      </c>
      <c r="M72" t="s">
        <v>65</v>
      </c>
      <c r="N72">
        <v>31614</v>
      </c>
      <c r="O72" t="s">
        <v>38</v>
      </c>
      <c r="P72" t="s">
        <v>66</v>
      </c>
      <c r="Q72" t="s">
        <v>114</v>
      </c>
      <c r="R72" t="s">
        <v>68</v>
      </c>
      <c r="S72" t="s">
        <v>302</v>
      </c>
      <c r="T72">
        <v>4</v>
      </c>
      <c r="U72" t="b">
        <v>0</v>
      </c>
      <c r="V72" t="s">
        <v>88</v>
      </c>
      <c r="W72" t="s">
        <v>115</v>
      </c>
      <c r="X72">
        <v>9</v>
      </c>
      <c r="Y72">
        <v>2</v>
      </c>
      <c r="Z72" t="s">
        <v>44</v>
      </c>
      <c r="AA72" t="b">
        <v>0</v>
      </c>
      <c r="AB72">
        <v>3</v>
      </c>
      <c r="AC72" t="s">
        <v>131</v>
      </c>
    </row>
    <row r="73" spans="1:29" x14ac:dyDescent="0.25">
      <c r="A73" t="s">
        <v>409</v>
      </c>
      <c r="B73" t="s">
        <v>410</v>
      </c>
      <c r="C73">
        <v>40</v>
      </c>
      <c r="D73" t="s">
        <v>31</v>
      </c>
      <c r="E73" t="s">
        <v>73</v>
      </c>
      <c r="F73" t="s">
        <v>49</v>
      </c>
      <c r="G73" t="s">
        <v>411</v>
      </c>
      <c r="H73" t="s">
        <v>395</v>
      </c>
      <c r="I73" t="s">
        <v>385</v>
      </c>
      <c r="J73">
        <v>335</v>
      </c>
      <c r="K73">
        <v>13</v>
      </c>
      <c r="L73">
        <v>3</v>
      </c>
      <c r="M73" t="s">
        <v>65</v>
      </c>
      <c r="N73">
        <v>22853</v>
      </c>
      <c r="O73" t="s">
        <v>38</v>
      </c>
      <c r="P73" t="s">
        <v>137</v>
      </c>
      <c r="Q73" t="s">
        <v>67</v>
      </c>
      <c r="R73" t="s">
        <v>68</v>
      </c>
      <c r="S73" t="s">
        <v>69</v>
      </c>
      <c r="T73">
        <v>1</v>
      </c>
      <c r="U73" t="b">
        <v>1</v>
      </c>
      <c r="V73" t="s">
        <v>42</v>
      </c>
      <c r="W73" t="s">
        <v>115</v>
      </c>
      <c r="X73">
        <v>3</v>
      </c>
      <c r="Y73">
        <v>3</v>
      </c>
      <c r="Z73" t="s">
        <v>57</v>
      </c>
      <c r="AA73" t="b">
        <v>1</v>
      </c>
      <c r="AB73">
        <v>4</v>
      </c>
      <c r="AC73" t="s">
        <v>131</v>
      </c>
    </row>
    <row r="74" spans="1:29" x14ac:dyDescent="0.25">
      <c r="A74" t="s">
        <v>412</v>
      </c>
      <c r="B74" t="s">
        <v>413</v>
      </c>
      <c r="C74">
        <v>63</v>
      </c>
      <c r="D74" t="s">
        <v>60</v>
      </c>
      <c r="E74" t="s">
        <v>48</v>
      </c>
      <c r="F74" t="s">
        <v>49</v>
      </c>
      <c r="G74" t="s">
        <v>414</v>
      </c>
      <c r="H74" t="s">
        <v>415</v>
      </c>
      <c r="I74" t="s">
        <v>416</v>
      </c>
      <c r="J74">
        <v>119</v>
      </c>
      <c r="K74">
        <v>13</v>
      </c>
      <c r="L74">
        <v>4</v>
      </c>
      <c r="M74" t="s">
        <v>77</v>
      </c>
      <c r="N74">
        <v>110531</v>
      </c>
      <c r="O74" t="s">
        <v>86</v>
      </c>
      <c r="P74" t="s">
        <v>94</v>
      </c>
      <c r="Q74" t="s">
        <v>114</v>
      </c>
      <c r="R74" t="s">
        <v>41</v>
      </c>
      <c r="S74" t="s">
        <v>40</v>
      </c>
      <c r="T74">
        <v>5</v>
      </c>
      <c r="U74" t="b">
        <v>1</v>
      </c>
      <c r="V74" t="s">
        <v>88</v>
      </c>
      <c r="W74" t="s">
        <v>56</v>
      </c>
      <c r="X74">
        <v>4</v>
      </c>
      <c r="Y74">
        <v>4</v>
      </c>
      <c r="Z74" t="s">
        <v>57</v>
      </c>
      <c r="AA74" t="b">
        <v>0</v>
      </c>
      <c r="AB74">
        <v>2</v>
      </c>
      <c r="AC74" t="s">
        <v>45</v>
      </c>
    </row>
    <row r="75" spans="1:29" x14ac:dyDescent="0.25">
      <c r="A75" t="s">
        <v>417</v>
      </c>
      <c r="B75" t="s">
        <v>418</v>
      </c>
      <c r="C75">
        <v>29</v>
      </c>
      <c r="D75" t="s">
        <v>31</v>
      </c>
      <c r="E75" t="s">
        <v>61</v>
      </c>
      <c r="F75" t="s">
        <v>49</v>
      </c>
      <c r="G75" t="s">
        <v>419</v>
      </c>
      <c r="H75" t="s">
        <v>327</v>
      </c>
      <c r="I75" t="s">
        <v>125</v>
      </c>
      <c r="J75">
        <v>35</v>
      </c>
      <c r="K75">
        <v>4</v>
      </c>
      <c r="L75">
        <v>4</v>
      </c>
      <c r="M75" t="s">
        <v>37</v>
      </c>
      <c r="N75">
        <v>94343</v>
      </c>
      <c r="O75" t="s">
        <v>78</v>
      </c>
      <c r="P75" t="s">
        <v>94</v>
      </c>
      <c r="Q75" t="s">
        <v>40</v>
      </c>
      <c r="R75" t="s">
        <v>41</v>
      </c>
      <c r="S75" t="s">
        <v>40</v>
      </c>
      <c r="T75">
        <v>9</v>
      </c>
      <c r="U75" t="b">
        <v>0</v>
      </c>
      <c r="V75" t="s">
        <v>55</v>
      </c>
      <c r="W75" t="s">
        <v>56</v>
      </c>
      <c r="X75">
        <v>4</v>
      </c>
      <c r="Y75">
        <v>11</v>
      </c>
      <c r="Z75" t="s">
        <v>57</v>
      </c>
      <c r="AA75" t="b">
        <v>1</v>
      </c>
      <c r="AB75">
        <v>5</v>
      </c>
      <c r="AC75" t="s">
        <v>108</v>
      </c>
    </row>
    <row r="76" spans="1:29" x14ac:dyDescent="0.25">
      <c r="A76" t="s">
        <v>420</v>
      </c>
      <c r="B76" t="s">
        <v>421</v>
      </c>
      <c r="C76">
        <v>63</v>
      </c>
      <c r="D76" t="s">
        <v>60</v>
      </c>
      <c r="E76" t="s">
        <v>48</v>
      </c>
      <c r="F76" t="s">
        <v>97</v>
      </c>
      <c r="G76" t="s">
        <v>422</v>
      </c>
      <c r="H76" t="s">
        <v>423</v>
      </c>
      <c r="I76" t="s">
        <v>424</v>
      </c>
      <c r="J76">
        <v>268</v>
      </c>
      <c r="K76">
        <v>7</v>
      </c>
      <c r="L76">
        <v>2</v>
      </c>
      <c r="M76" t="s">
        <v>37</v>
      </c>
      <c r="N76">
        <v>144799</v>
      </c>
      <c r="O76" t="s">
        <v>78</v>
      </c>
      <c r="P76" t="s">
        <v>101</v>
      </c>
      <c r="Q76" t="s">
        <v>40</v>
      </c>
      <c r="R76" t="s">
        <v>68</v>
      </c>
      <c r="S76" t="s">
        <v>40</v>
      </c>
      <c r="T76">
        <v>6</v>
      </c>
      <c r="U76" t="b">
        <v>1</v>
      </c>
      <c r="V76" t="s">
        <v>42</v>
      </c>
      <c r="W76" t="s">
        <v>56</v>
      </c>
      <c r="X76">
        <v>2</v>
      </c>
      <c r="Y76">
        <v>9</v>
      </c>
      <c r="Z76" t="s">
        <v>44</v>
      </c>
      <c r="AA76" t="b">
        <v>0</v>
      </c>
      <c r="AB76">
        <v>4</v>
      </c>
      <c r="AC76" t="s">
        <v>131</v>
      </c>
    </row>
    <row r="77" spans="1:29" x14ac:dyDescent="0.25">
      <c r="A77" t="s">
        <v>425</v>
      </c>
      <c r="B77" t="s">
        <v>426</v>
      </c>
      <c r="C77">
        <v>33</v>
      </c>
      <c r="D77" t="s">
        <v>31</v>
      </c>
      <c r="E77" t="s">
        <v>82</v>
      </c>
      <c r="F77" t="s">
        <v>49</v>
      </c>
      <c r="G77" t="s">
        <v>427</v>
      </c>
      <c r="H77" t="s">
        <v>349</v>
      </c>
      <c r="I77" t="s">
        <v>428</v>
      </c>
      <c r="J77">
        <v>236</v>
      </c>
      <c r="K77">
        <v>13</v>
      </c>
      <c r="L77">
        <v>2</v>
      </c>
      <c r="M77" t="s">
        <v>65</v>
      </c>
      <c r="N77">
        <v>178313</v>
      </c>
      <c r="O77" t="s">
        <v>78</v>
      </c>
      <c r="P77" t="s">
        <v>39</v>
      </c>
      <c r="Q77" t="s">
        <v>114</v>
      </c>
      <c r="R77" t="s">
        <v>41</v>
      </c>
      <c r="S77" t="s">
        <v>151</v>
      </c>
      <c r="T77">
        <v>7</v>
      </c>
      <c r="U77" t="b">
        <v>1</v>
      </c>
      <c r="V77" t="s">
        <v>55</v>
      </c>
      <c r="W77" t="s">
        <v>115</v>
      </c>
      <c r="X77">
        <v>2</v>
      </c>
      <c r="Y77">
        <v>12</v>
      </c>
      <c r="Z77" t="s">
        <v>44</v>
      </c>
      <c r="AA77" t="b">
        <v>0</v>
      </c>
      <c r="AB77">
        <v>4</v>
      </c>
      <c r="AC77" t="s">
        <v>207</v>
      </c>
    </row>
    <row r="78" spans="1:29" x14ac:dyDescent="0.25">
      <c r="A78" t="s">
        <v>429</v>
      </c>
      <c r="B78" t="s">
        <v>430</v>
      </c>
      <c r="C78">
        <v>36</v>
      </c>
      <c r="D78" t="s">
        <v>60</v>
      </c>
      <c r="E78" t="s">
        <v>48</v>
      </c>
      <c r="F78" t="s">
        <v>49</v>
      </c>
      <c r="G78" t="s">
        <v>431</v>
      </c>
      <c r="H78" t="s">
        <v>432</v>
      </c>
      <c r="I78" t="s">
        <v>106</v>
      </c>
      <c r="J78">
        <v>222</v>
      </c>
      <c r="K78">
        <v>10</v>
      </c>
      <c r="L78">
        <v>4</v>
      </c>
      <c r="M78" t="s">
        <v>77</v>
      </c>
      <c r="N78">
        <v>41016</v>
      </c>
      <c r="O78" t="s">
        <v>78</v>
      </c>
      <c r="P78" t="s">
        <v>39</v>
      </c>
      <c r="Q78" t="s">
        <v>67</v>
      </c>
      <c r="R78" t="s">
        <v>54</v>
      </c>
      <c r="S78" t="s">
        <v>40</v>
      </c>
      <c r="T78">
        <v>9</v>
      </c>
      <c r="U78" t="b">
        <v>1</v>
      </c>
      <c r="V78" t="s">
        <v>55</v>
      </c>
      <c r="W78" t="s">
        <v>56</v>
      </c>
      <c r="X78">
        <v>1</v>
      </c>
      <c r="Y78">
        <v>10</v>
      </c>
      <c r="Z78" t="s">
        <v>57</v>
      </c>
      <c r="AA78" t="b">
        <v>1</v>
      </c>
      <c r="AB78">
        <v>4</v>
      </c>
      <c r="AC78" t="s">
        <v>131</v>
      </c>
    </row>
    <row r="79" spans="1:29" x14ac:dyDescent="0.25">
      <c r="A79" t="s">
        <v>433</v>
      </c>
      <c r="B79" t="s">
        <v>434</v>
      </c>
      <c r="C79">
        <v>54</v>
      </c>
      <c r="D79" t="s">
        <v>31</v>
      </c>
      <c r="E79" t="s">
        <v>123</v>
      </c>
      <c r="F79" t="s">
        <v>49</v>
      </c>
      <c r="G79" t="s">
        <v>435</v>
      </c>
      <c r="H79" t="s">
        <v>436</v>
      </c>
      <c r="I79" t="s">
        <v>437</v>
      </c>
      <c r="J79">
        <v>114</v>
      </c>
      <c r="K79">
        <v>7</v>
      </c>
      <c r="L79">
        <v>1</v>
      </c>
      <c r="M79" t="s">
        <v>77</v>
      </c>
      <c r="N79">
        <v>58717</v>
      </c>
      <c r="O79" t="s">
        <v>78</v>
      </c>
      <c r="P79" t="s">
        <v>101</v>
      </c>
      <c r="Q79" t="s">
        <v>79</v>
      </c>
      <c r="R79" t="s">
        <v>41</v>
      </c>
      <c r="S79" t="s">
        <v>40</v>
      </c>
      <c r="T79">
        <v>9</v>
      </c>
      <c r="U79" t="b">
        <v>0</v>
      </c>
      <c r="V79" t="s">
        <v>42</v>
      </c>
      <c r="W79" t="s">
        <v>56</v>
      </c>
      <c r="X79">
        <v>12</v>
      </c>
      <c r="Y79">
        <v>4</v>
      </c>
      <c r="Z79" t="s">
        <v>57</v>
      </c>
      <c r="AA79" t="b">
        <v>0</v>
      </c>
      <c r="AB79">
        <v>2</v>
      </c>
      <c r="AC79" t="s">
        <v>70</v>
      </c>
    </row>
    <row r="80" spans="1:29" x14ac:dyDescent="0.25">
      <c r="A80" t="s">
        <v>438</v>
      </c>
      <c r="B80" t="s">
        <v>439</v>
      </c>
      <c r="C80">
        <v>54</v>
      </c>
      <c r="D80" t="s">
        <v>60</v>
      </c>
      <c r="E80" t="s">
        <v>91</v>
      </c>
      <c r="F80" t="s">
        <v>97</v>
      </c>
      <c r="G80" t="s">
        <v>440</v>
      </c>
      <c r="H80" t="s">
        <v>344</v>
      </c>
      <c r="I80" t="s">
        <v>100</v>
      </c>
      <c r="J80">
        <v>157</v>
      </c>
      <c r="K80">
        <v>3</v>
      </c>
      <c r="L80">
        <v>3</v>
      </c>
      <c r="M80" t="s">
        <v>37</v>
      </c>
      <c r="N80">
        <v>86186</v>
      </c>
      <c r="O80" t="s">
        <v>38</v>
      </c>
      <c r="P80" t="s">
        <v>87</v>
      </c>
      <c r="Q80" t="s">
        <v>40</v>
      </c>
      <c r="R80" t="s">
        <v>54</v>
      </c>
      <c r="S80" t="s">
        <v>40</v>
      </c>
      <c r="T80">
        <v>6</v>
      </c>
      <c r="U80" t="b">
        <v>1</v>
      </c>
      <c r="V80" t="s">
        <v>88</v>
      </c>
      <c r="W80" t="s">
        <v>56</v>
      </c>
      <c r="X80">
        <v>1</v>
      </c>
      <c r="Y80">
        <v>12</v>
      </c>
      <c r="Z80" t="s">
        <v>57</v>
      </c>
      <c r="AA80" t="b">
        <v>0</v>
      </c>
      <c r="AB80">
        <v>2</v>
      </c>
      <c r="AC80" t="s">
        <v>70</v>
      </c>
    </row>
    <row r="81" spans="1:29" x14ac:dyDescent="0.25">
      <c r="A81" t="s">
        <v>441</v>
      </c>
      <c r="B81" t="s">
        <v>442</v>
      </c>
      <c r="C81">
        <v>36</v>
      </c>
      <c r="D81" t="s">
        <v>31</v>
      </c>
      <c r="E81" t="s">
        <v>48</v>
      </c>
      <c r="F81" t="s">
        <v>33</v>
      </c>
      <c r="G81" t="s">
        <v>443</v>
      </c>
      <c r="H81" t="s">
        <v>106</v>
      </c>
      <c r="I81" t="s">
        <v>444</v>
      </c>
      <c r="J81">
        <v>303</v>
      </c>
      <c r="K81">
        <v>4</v>
      </c>
      <c r="L81">
        <v>2</v>
      </c>
      <c r="M81" t="s">
        <v>77</v>
      </c>
      <c r="N81">
        <v>78774</v>
      </c>
      <c r="O81" t="s">
        <v>78</v>
      </c>
      <c r="P81" t="s">
        <v>94</v>
      </c>
      <c r="Q81" t="s">
        <v>67</v>
      </c>
      <c r="R81" t="s">
        <v>68</v>
      </c>
      <c r="S81" t="s">
        <v>40</v>
      </c>
      <c r="T81">
        <v>2</v>
      </c>
      <c r="U81" t="b">
        <v>0</v>
      </c>
      <c r="V81" t="s">
        <v>88</v>
      </c>
      <c r="W81" t="s">
        <v>56</v>
      </c>
      <c r="X81">
        <v>11</v>
      </c>
      <c r="Y81">
        <v>1</v>
      </c>
      <c r="Z81" t="s">
        <v>44</v>
      </c>
      <c r="AA81" t="b">
        <v>1</v>
      </c>
      <c r="AB81">
        <v>3</v>
      </c>
      <c r="AC81" t="s">
        <v>70</v>
      </c>
    </row>
    <row r="82" spans="1:29" x14ac:dyDescent="0.25">
      <c r="A82" t="s">
        <v>445</v>
      </c>
      <c r="B82" t="s">
        <v>446</v>
      </c>
      <c r="C82">
        <v>59</v>
      </c>
      <c r="D82" t="s">
        <v>60</v>
      </c>
      <c r="E82" t="s">
        <v>73</v>
      </c>
      <c r="F82" t="s">
        <v>49</v>
      </c>
      <c r="G82" t="s">
        <v>447</v>
      </c>
      <c r="H82" t="s">
        <v>336</v>
      </c>
      <c r="I82" t="s">
        <v>448</v>
      </c>
      <c r="J82">
        <v>45</v>
      </c>
      <c r="K82">
        <v>9</v>
      </c>
      <c r="L82">
        <v>1</v>
      </c>
      <c r="M82" t="s">
        <v>37</v>
      </c>
      <c r="N82">
        <v>54667</v>
      </c>
      <c r="O82" t="s">
        <v>78</v>
      </c>
      <c r="P82" t="s">
        <v>137</v>
      </c>
      <c r="Q82" t="s">
        <v>40</v>
      </c>
      <c r="R82" t="s">
        <v>54</v>
      </c>
      <c r="S82" t="s">
        <v>40</v>
      </c>
      <c r="T82">
        <v>2</v>
      </c>
      <c r="U82" t="b">
        <v>1</v>
      </c>
      <c r="V82" t="s">
        <v>55</v>
      </c>
      <c r="W82" t="s">
        <v>115</v>
      </c>
      <c r="X82">
        <v>3</v>
      </c>
      <c r="Y82">
        <v>4</v>
      </c>
      <c r="Z82" t="s">
        <v>44</v>
      </c>
      <c r="AA82" t="b">
        <v>1</v>
      </c>
      <c r="AB82">
        <v>1</v>
      </c>
      <c r="AC82" t="s">
        <v>70</v>
      </c>
    </row>
    <row r="83" spans="1:29" x14ac:dyDescent="0.25">
      <c r="A83" t="s">
        <v>449</v>
      </c>
      <c r="B83" t="s">
        <v>450</v>
      </c>
      <c r="C83">
        <v>31</v>
      </c>
      <c r="D83" t="s">
        <v>104</v>
      </c>
      <c r="E83" t="s">
        <v>73</v>
      </c>
      <c r="F83" t="s">
        <v>97</v>
      </c>
      <c r="G83" t="s">
        <v>451</v>
      </c>
      <c r="H83" t="s">
        <v>452</v>
      </c>
      <c r="I83" t="s">
        <v>453</v>
      </c>
      <c r="J83">
        <v>14</v>
      </c>
      <c r="K83">
        <v>8</v>
      </c>
      <c r="L83">
        <v>3</v>
      </c>
      <c r="M83" t="s">
        <v>65</v>
      </c>
      <c r="N83">
        <v>192272</v>
      </c>
      <c r="O83" t="s">
        <v>86</v>
      </c>
      <c r="P83" t="s">
        <v>39</v>
      </c>
      <c r="Q83" t="s">
        <v>114</v>
      </c>
      <c r="R83" t="s">
        <v>54</v>
      </c>
      <c r="S83" t="s">
        <v>69</v>
      </c>
      <c r="T83">
        <v>8</v>
      </c>
      <c r="U83" t="b">
        <v>1</v>
      </c>
      <c r="V83" t="s">
        <v>42</v>
      </c>
      <c r="W83" t="s">
        <v>43</v>
      </c>
      <c r="X83">
        <v>9</v>
      </c>
      <c r="Y83">
        <v>3</v>
      </c>
      <c r="Z83" t="s">
        <v>44</v>
      </c>
      <c r="AA83" t="b">
        <v>0</v>
      </c>
      <c r="AB83">
        <v>3</v>
      </c>
      <c r="AC83" t="s">
        <v>207</v>
      </c>
    </row>
    <row r="84" spans="1:29" x14ac:dyDescent="0.25">
      <c r="A84" t="s">
        <v>454</v>
      </c>
      <c r="B84" t="s">
        <v>455</v>
      </c>
      <c r="C84">
        <v>57</v>
      </c>
      <c r="D84" t="s">
        <v>60</v>
      </c>
      <c r="E84" t="s">
        <v>91</v>
      </c>
      <c r="F84" t="s">
        <v>97</v>
      </c>
      <c r="G84" t="s">
        <v>456</v>
      </c>
      <c r="H84" t="s">
        <v>457</v>
      </c>
      <c r="I84" t="s">
        <v>448</v>
      </c>
      <c r="J84">
        <v>272</v>
      </c>
      <c r="K84">
        <v>14</v>
      </c>
      <c r="L84">
        <v>1</v>
      </c>
      <c r="M84" t="s">
        <v>37</v>
      </c>
      <c r="N84">
        <v>7085</v>
      </c>
      <c r="O84" t="s">
        <v>86</v>
      </c>
      <c r="P84" t="s">
        <v>137</v>
      </c>
      <c r="Q84" t="s">
        <v>40</v>
      </c>
      <c r="R84" t="s">
        <v>54</v>
      </c>
      <c r="S84" t="s">
        <v>40</v>
      </c>
      <c r="T84">
        <v>9</v>
      </c>
      <c r="U84" t="b">
        <v>0</v>
      </c>
      <c r="V84" t="s">
        <v>55</v>
      </c>
      <c r="W84" t="s">
        <v>56</v>
      </c>
      <c r="X84">
        <v>9</v>
      </c>
      <c r="Y84">
        <v>3</v>
      </c>
      <c r="Z84" t="s">
        <v>44</v>
      </c>
      <c r="AA84" t="b">
        <v>0</v>
      </c>
      <c r="AB84">
        <v>4</v>
      </c>
      <c r="AC84" t="s">
        <v>40</v>
      </c>
    </row>
    <row r="85" spans="1:29" x14ac:dyDescent="0.25">
      <c r="A85" t="s">
        <v>458</v>
      </c>
      <c r="B85" t="s">
        <v>459</v>
      </c>
      <c r="C85">
        <v>19</v>
      </c>
      <c r="D85" t="s">
        <v>104</v>
      </c>
      <c r="E85" t="s">
        <v>82</v>
      </c>
      <c r="F85" t="s">
        <v>97</v>
      </c>
      <c r="G85" t="s">
        <v>460</v>
      </c>
      <c r="H85" t="s">
        <v>348</v>
      </c>
      <c r="I85" t="s">
        <v>461</v>
      </c>
      <c r="J85">
        <v>90</v>
      </c>
      <c r="K85">
        <v>11</v>
      </c>
      <c r="L85">
        <v>2</v>
      </c>
      <c r="M85" t="s">
        <v>77</v>
      </c>
      <c r="N85">
        <v>91676</v>
      </c>
      <c r="O85" t="s">
        <v>78</v>
      </c>
      <c r="P85" t="s">
        <v>87</v>
      </c>
      <c r="Q85" t="s">
        <v>79</v>
      </c>
      <c r="R85" t="s">
        <v>54</v>
      </c>
      <c r="S85" t="s">
        <v>40</v>
      </c>
      <c r="T85">
        <v>8</v>
      </c>
      <c r="U85" t="b">
        <v>0</v>
      </c>
      <c r="V85" t="s">
        <v>55</v>
      </c>
      <c r="W85" t="s">
        <v>56</v>
      </c>
      <c r="X85">
        <v>3</v>
      </c>
      <c r="Y85">
        <v>4</v>
      </c>
      <c r="Z85" t="s">
        <v>57</v>
      </c>
      <c r="AA85" t="b">
        <v>1</v>
      </c>
      <c r="AB85">
        <v>3</v>
      </c>
      <c r="AC85" t="s">
        <v>45</v>
      </c>
    </row>
    <row r="86" spans="1:29" x14ac:dyDescent="0.25">
      <c r="A86" t="s">
        <v>462</v>
      </c>
      <c r="B86" t="s">
        <v>463</v>
      </c>
      <c r="C86">
        <v>27</v>
      </c>
      <c r="D86" t="s">
        <v>60</v>
      </c>
      <c r="E86" t="s">
        <v>123</v>
      </c>
      <c r="F86" t="s">
        <v>33</v>
      </c>
      <c r="G86" t="s">
        <v>464</v>
      </c>
      <c r="H86" t="s">
        <v>465</v>
      </c>
      <c r="I86" t="s">
        <v>466</v>
      </c>
      <c r="J86">
        <v>75</v>
      </c>
      <c r="K86">
        <v>5</v>
      </c>
      <c r="L86">
        <v>3</v>
      </c>
      <c r="M86" t="s">
        <v>65</v>
      </c>
      <c r="N86">
        <v>4963</v>
      </c>
      <c r="O86" t="s">
        <v>78</v>
      </c>
      <c r="P86" t="s">
        <v>66</v>
      </c>
      <c r="Q86" t="s">
        <v>67</v>
      </c>
      <c r="R86" t="s">
        <v>68</v>
      </c>
      <c r="S86" t="s">
        <v>69</v>
      </c>
      <c r="T86">
        <v>9</v>
      </c>
      <c r="U86" t="b">
        <v>1</v>
      </c>
      <c r="V86" t="s">
        <v>55</v>
      </c>
      <c r="W86" t="s">
        <v>43</v>
      </c>
      <c r="X86">
        <v>4</v>
      </c>
      <c r="Y86">
        <v>5</v>
      </c>
      <c r="Z86" t="s">
        <v>57</v>
      </c>
      <c r="AA86" t="b">
        <v>0</v>
      </c>
      <c r="AB86">
        <v>5</v>
      </c>
      <c r="AC86" t="s">
        <v>108</v>
      </c>
    </row>
    <row r="87" spans="1:29" x14ac:dyDescent="0.25">
      <c r="A87" t="s">
        <v>467</v>
      </c>
      <c r="B87" t="s">
        <v>468</v>
      </c>
      <c r="C87">
        <v>29</v>
      </c>
      <c r="D87" t="s">
        <v>31</v>
      </c>
      <c r="E87" t="s">
        <v>82</v>
      </c>
      <c r="F87" t="s">
        <v>97</v>
      </c>
      <c r="G87" t="s">
        <v>469</v>
      </c>
      <c r="H87" t="s">
        <v>470</v>
      </c>
      <c r="I87" t="s">
        <v>471</v>
      </c>
      <c r="J87">
        <v>29</v>
      </c>
      <c r="K87">
        <v>4</v>
      </c>
      <c r="L87">
        <v>3</v>
      </c>
      <c r="M87" t="s">
        <v>37</v>
      </c>
      <c r="N87">
        <v>76784</v>
      </c>
      <c r="O87" t="s">
        <v>38</v>
      </c>
      <c r="P87" t="s">
        <v>66</v>
      </c>
      <c r="Q87" t="s">
        <v>40</v>
      </c>
      <c r="R87" t="s">
        <v>41</v>
      </c>
      <c r="S87" t="s">
        <v>40</v>
      </c>
      <c r="T87">
        <v>5</v>
      </c>
      <c r="U87" t="b">
        <v>1</v>
      </c>
      <c r="V87" t="s">
        <v>55</v>
      </c>
      <c r="W87" t="s">
        <v>56</v>
      </c>
      <c r="X87">
        <v>6</v>
      </c>
      <c r="Y87">
        <v>4</v>
      </c>
      <c r="Z87" t="s">
        <v>57</v>
      </c>
      <c r="AA87" t="b">
        <v>1</v>
      </c>
      <c r="AB87">
        <v>5</v>
      </c>
      <c r="AC87" t="s">
        <v>131</v>
      </c>
    </row>
    <row r="88" spans="1:29" x14ac:dyDescent="0.25">
      <c r="A88" t="s">
        <v>472</v>
      </c>
      <c r="B88" t="s">
        <v>473</v>
      </c>
      <c r="C88">
        <v>46</v>
      </c>
      <c r="D88" t="s">
        <v>60</v>
      </c>
      <c r="E88" t="s">
        <v>61</v>
      </c>
      <c r="F88" t="s">
        <v>49</v>
      </c>
      <c r="G88" t="s">
        <v>474</v>
      </c>
      <c r="H88" t="s">
        <v>297</v>
      </c>
      <c r="I88" t="s">
        <v>475</v>
      </c>
      <c r="J88">
        <v>166</v>
      </c>
      <c r="K88">
        <v>5</v>
      </c>
      <c r="L88">
        <v>3</v>
      </c>
      <c r="M88" t="s">
        <v>77</v>
      </c>
      <c r="N88">
        <v>20841</v>
      </c>
      <c r="O88" t="s">
        <v>78</v>
      </c>
      <c r="P88" t="s">
        <v>39</v>
      </c>
      <c r="Q88" t="s">
        <v>79</v>
      </c>
      <c r="R88" t="s">
        <v>68</v>
      </c>
      <c r="S88" t="s">
        <v>40</v>
      </c>
      <c r="T88">
        <v>7</v>
      </c>
      <c r="U88" t="b">
        <v>1</v>
      </c>
      <c r="V88" t="s">
        <v>88</v>
      </c>
      <c r="W88" t="s">
        <v>56</v>
      </c>
      <c r="X88">
        <v>8</v>
      </c>
      <c r="Y88">
        <v>4</v>
      </c>
      <c r="Z88" t="s">
        <v>57</v>
      </c>
      <c r="AA88" t="b">
        <v>1</v>
      </c>
      <c r="AB88">
        <v>1</v>
      </c>
      <c r="AC88" t="s">
        <v>70</v>
      </c>
    </row>
    <row r="89" spans="1:29" x14ac:dyDescent="0.25">
      <c r="A89" t="s">
        <v>476</v>
      </c>
      <c r="B89" t="s">
        <v>477</v>
      </c>
      <c r="C89">
        <v>41</v>
      </c>
      <c r="D89" t="s">
        <v>60</v>
      </c>
      <c r="E89" t="s">
        <v>91</v>
      </c>
      <c r="F89" t="s">
        <v>97</v>
      </c>
      <c r="G89" t="s">
        <v>478</v>
      </c>
      <c r="H89" t="s">
        <v>479</v>
      </c>
      <c r="I89" t="s">
        <v>480</v>
      </c>
      <c r="J89">
        <v>87</v>
      </c>
      <c r="K89">
        <v>14</v>
      </c>
      <c r="L89">
        <v>1</v>
      </c>
      <c r="M89" t="s">
        <v>77</v>
      </c>
      <c r="N89">
        <v>168339</v>
      </c>
      <c r="O89" t="s">
        <v>78</v>
      </c>
      <c r="P89" t="s">
        <v>94</v>
      </c>
      <c r="Q89" t="s">
        <v>79</v>
      </c>
      <c r="R89" t="s">
        <v>54</v>
      </c>
      <c r="S89" t="s">
        <v>40</v>
      </c>
      <c r="T89">
        <v>6</v>
      </c>
      <c r="U89" t="b">
        <v>1</v>
      </c>
      <c r="V89" t="s">
        <v>42</v>
      </c>
      <c r="W89" t="s">
        <v>56</v>
      </c>
      <c r="X89">
        <v>10</v>
      </c>
      <c r="Y89">
        <v>7</v>
      </c>
      <c r="Z89" t="s">
        <v>57</v>
      </c>
      <c r="AA89" t="b">
        <v>0</v>
      </c>
      <c r="AB89">
        <v>5</v>
      </c>
      <c r="AC89" t="s">
        <v>108</v>
      </c>
    </row>
    <row r="90" spans="1:29" x14ac:dyDescent="0.25">
      <c r="A90" t="s">
        <v>481</v>
      </c>
      <c r="B90" t="s">
        <v>482</v>
      </c>
      <c r="C90">
        <v>46</v>
      </c>
      <c r="D90" t="s">
        <v>104</v>
      </c>
      <c r="E90" t="s">
        <v>91</v>
      </c>
      <c r="F90" t="s">
        <v>49</v>
      </c>
      <c r="G90" t="s">
        <v>483</v>
      </c>
      <c r="H90" t="s">
        <v>216</v>
      </c>
      <c r="I90" t="s">
        <v>471</v>
      </c>
      <c r="J90">
        <v>85</v>
      </c>
      <c r="K90">
        <v>14</v>
      </c>
      <c r="L90">
        <v>2</v>
      </c>
      <c r="M90" t="s">
        <v>65</v>
      </c>
      <c r="N90">
        <v>150314</v>
      </c>
      <c r="O90" t="s">
        <v>38</v>
      </c>
      <c r="P90" t="s">
        <v>39</v>
      </c>
      <c r="Q90" t="s">
        <v>114</v>
      </c>
      <c r="R90" t="s">
        <v>54</v>
      </c>
      <c r="S90" t="s">
        <v>302</v>
      </c>
      <c r="T90">
        <v>9</v>
      </c>
      <c r="U90" t="b">
        <v>1</v>
      </c>
      <c r="V90" t="s">
        <v>88</v>
      </c>
      <c r="W90" t="s">
        <v>56</v>
      </c>
      <c r="X90">
        <v>6</v>
      </c>
      <c r="Y90">
        <v>8</v>
      </c>
      <c r="Z90" t="s">
        <v>57</v>
      </c>
      <c r="AA90" t="b">
        <v>0</v>
      </c>
      <c r="AB90">
        <v>2</v>
      </c>
      <c r="AC90" t="s">
        <v>70</v>
      </c>
    </row>
    <row r="91" spans="1:29" x14ac:dyDescent="0.25">
      <c r="A91" t="s">
        <v>484</v>
      </c>
      <c r="B91" t="s">
        <v>485</v>
      </c>
      <c r="C91">
        <v>61</v>
      </c>
      <c r="D91" t="s">
        <v>31</v>
      </c>
      <c r="E91" t="s">
        <v>48</v>
      </c>
      <c r="F91" t="s">
        <v>49</v>
      </c>
      <c r="G91" t="s">
        <v>486</v>
      </c>
      <c r="H91" t="s">
        <v>487</v>
      </c>
      <c r="I91" t="s">
        <v>488</v>
      </c>
      <c r="J91">
        <v>276</v>
      </c>
      <c r="K91">
        <v>3</v>
      </c>
      <c r="L91">
        <v>2</v>
      </c>
      <c r="M91" t="s">
        <v>65</v>
      </c>
      <c r="N91">
        <v>69854</v>
      </c>
      <c r="O91" t="s">
        <v>86</v>
      </c>
      <c r="P91" t="s">
        <v>101</v>
      </c>
      <c r="Q91" t="s">
        <v>79</v>
      </c>
      <c r="R91" t="s">
        <v>54</v>
      </c>
      <c r="S91" t="s">
        <v>302</v>
      </c>
      <c r="T91">
        <v>5</v>
      </c>
      <c r="U91" t="b">
        <v>1</v>
      </c>
      <c r="V91" t="s">
        <v>42</v>
      </c>
      <c r="W91" t="s">
        <v>115</v>
      </c>
      <c r="X91">
        <v>7</v>
      </c>
      <c r="Y91">
        <v>12</v>
      </c>
      <c r="Z91" t="s">
        <v>57</v>
      </c>
      <c r="AA91" t="b">
        <v>0</v>
      </c>
      <c r="AB91">
        <v>3</v>
      </c>
      <c r="AC91" t="s">
        <v>70</v>
      </c>
    </row>
    <row r="92" spans="1:29" x14ac:dyDescent="0.25">
      <c r="A92" t="s">
        <v>489</v>
      </c>
      <c r="B92" t="s">
        <v>490</v>
      </c>
      <c r="C92">
        <v>50</v>
      </c>
      <c r="D92" t="s">
        <v>104</v>
      </c>
      <c r="E92" t="s">
        <v>91</v>
      </c>
      <c r="F92" t="s">
        <v>33</v>
      </c>
      <c r="G92" t="s">
        <v>491</v>
      </c>
      <c r="H92" t="s">
        <v>292</v>
      </c>
      <c r="I92" t="s">
        <v>408</v>
      </c>
      <c r="J92">
        <v>349</v>
      </c>
      <c r="K92">
        <v>7</v>
      </c>
      <c r="L92">
        <v>2</v>
      </c>
      <c r="M92" t="s">
        <v>37</v>
      </c>
      <c r="N92">
        <v>118367</v>
      </c>
      <c r="O92" t="s">
        <v>86</v>
      </c>
      <c r="P92" t="s">
        <v>137</v>
      </c>
      <c r="Q92" t="s">
        <v>40</v>
      </c>
      <c r="R92" t="s">
        <v>54</v>
      </c>
      <c r="S92" t="s">
        <v>40</v>
      </c>
      <c r="T92">
        <v>9</v>
      </c>
      <c r="U92" t="b">
        <v>1</v>
      </c>
      <c r="V92" t="s">
        <v>88</v>
      </c>
      <c r="W92" t="s">
        <v>115</v>
      </c>
      <c r="X92">
        <v>7</v>
      </c>
      <c r="Y92">
        <v>12</v>
      </c>
      <c r="Z92" t="s">
        <v>44</v>
      </c>
      <c r="AA92" t="b">
        <v>0</v>
      </c>
      <c r="AB92">
        <v>1</v>
      </c>
      <c r="AC92" t="s">
        <v>70</v>
      </c>
    </row>
    <row r="93" spans="1:29" x14ac:dyDescent="0.25">
      <c r="A93" t="s">
        <v>492</v>
      </c>
      <c r="B93" t="s">
        <v>493</v>
      </c>
      <c r="C93">
        <v>63</v>
      </c>
      <c r="D93" t="s">
        <v>104</v>
      </c>
      <c r="E93" t="s">
        <v>123</v>
      </c>
      <c r="F93" t="s">
        <v>97</v>
      </c>
      <c r="G93" t="s">
        <v>494</v>
      </c>
      <c r="H93" t="s">
        <v>264</v>
      </c>
      <c r="I93" t="s">
        <v>495</v>
      </c>
      <c r="J93">
        <v>191</v>
      </c>
      <c r="K93">
        <v>11</v>
      </c>
      <c r="L93">
        <v>1</v>
      </c>
      <c r="M93" t="s">
        <v>77</v>
      </c>
      <c r="N93">
        <v>83972</v>
      </c>
      <c r="O93" t="s">
        <v>86</v>
      </c>
      <c r="P93" t="s">
        <v>87</v>
      </c>
      <c r="Q93" t="s">
        <v>67</v>
      </c>
      <c r="R93" t="s">
        <v>41</v>
      </c>
      <c r="S93" t="s">
        <v>40</v>
      </c>
      <c r="T93">
        <v>1</v>
      </c>
      <c r="U93" t="b">
        <v>1</v>
      </c>
      <c r="V93" t="s">
        <v>88</v>
      </c>
      <c r="W93" t="s">
        <v>56</v>
      </c>
      <c r="X93">
        <v>8</v>
      </c>
      <c r="Y93">
        <v>9</v>
      </c>
      <c r="Z93" t="s">
        <v>57</v>
      </c>
      <c r="AA93" t="b">
        <v>0</v>
      </c>
      <c r="AB93">
        <v>4</v>
      </c>
      <c r="AC93" t="s">
        <v>131</v>
      </c>
    </row>
    <row r="94" spans="1:29" x14ac:dyDescent="0.25">
      <c r="A94" t="s">
        <v>496</v>
      </c>
      <c r="B94" t="s">
        <v>497</v>
      </c>
      <c r="C94">
        <v>51</v>
      </c>
      <c r="D94" t="s">
        <v>104</v>
      </c>
      <c r="E94" t="s">
        <v>61</v>
      </c>
      <c r="F94" t="s">
        <v>97</v>
      </c>
      <c r="G94" t="s">
        <v>498</v>
      </c>
      <c r="H94" t="s">
        <v>225</v>
      </c>
      <c r="I94" t="s">
        <v>499</v>
      </c>
      <c r="J94">
        <v>203</v>
      </c>
      <c r="K94">
        <v>7</v>
      </c>
      <c r="L94">
        <v>1</v>
      </c>
      <c r="M94" t="s">
        <v>65</v>
      </c>
      <c r="N94">
        <v>7403</v>
      </c>
      <c r="O94" t="s">
        <v>38</v>
      </c>
      <c r="P94" t="s">
        <v>94</v>
      </c>
      <c r="Q94" t="s">
        <v>79</v>
      </c>
      <c r="R94" t="s">
        <v>68</v>
      </c>
      <c r="S94" t="s">
        <v>302</v>
      </c>
      <c r="T94">
        <v>8</v>
      </c>
      <c r="U94" t="b">
        <v>1</v>
      </c>
      <c r="V94" t="s">
        <v>88</v>
      </c>
      <c r="W94" t="s">
        <v>115</v>
      </c>
      <c r="X94">
        <v>10</v>
      </c>
      <c r="Y94">
        <v>1</v>
      </c>
      <c r="Z94" t="s">
        <v>44</v>
      </c>
      <c r="AA94" t="b">
        <v>0</v>
      </c>
      <c r="AB94">
        <v>4</v>
      </c>
      <c r="AC94" t="s">
        <v>131</v>
      </c>
    </row>
    <row r="95" spans="1:29" x14ac:dyDescent="0.25">
      <c r="A95" t="s">
        <v>500</v>
      </c>
      <c r="B95" t="s">
        <v>501</v>
      </c>
      <c r="C95">
        <v>25</v>
      </c>
      <c r="D95" t="s">
        <v>31</v>
      </c>
      <c r="E95" t="s">
        <v>91</v>
      </c>
      <c r="F95" t="s">
        <v>49</v>
      </c>
      <c r="G95" t="s">
        <v>502</v>
      </c>
      <c r="H95" t="s">
        <v>503</v>
      </c>
      <c r="I95" t="s">
        <v>231</v>
      </c>
      <c r="J95">
        <v>281</v>
      </c>
      <c r="K95">
        <v>2</v>
      </c>
      <c r="L95">
        <v>1</v>
      </c>
      <c r="M95" t="s">
        <v>77</v>
      </c>
      <c r="N95">
        <v>16456</v>
      </c>
      <c r="O95" t="s">
        <v>78</v>
      </c>
      <c r="P95" t="s">
        <v>87</v>
      </c>
      <c r="Q95" t="s">
        <v>67</v>
      </c>
      <c r="R95" t="s">
        <v>41</v>
      </c>
      <c r="S95" t="s">
        <v>40</v>
      </c>
      <c r="T95">
        <v>1</v>
      </c>
      <c r="U95" t="b">
        <v>1</v>
      </c>
      <c r="V95" t="s">
        <v>88</v>
      </c>
      <c r="W95" t="s">
        <v>115</v>
      </c>
      <c r="X95">
        <v>3</v>
      </c>
      <c r="Y95">
        <v>6</v>
      </c>
      <c r="Z95" t="s">
        <v>44</v>
      </c>
      <c r="AA95" t="b">
        <v>1</v>
      </c>
      <c r="AB95">
        <v>2</v>
      </c>
      <c r="AC95" t="s">
        <v>45</v>
      </c>
    </row>
    <row r="96" spans="1:29" x14ac:dyDescent="0.25">
      <c r="A96" t="s">
        <v>504</v>
      </c>
      <c r="B96" t="s">
        <v>505</v>
      </c>
      <c r="C96">
        <v>51</v>
      </c>
      <c r="D96" t="s">
        <v>60</v>
      </c>
      <c r="E96" t="s">
        <v>123</v>
      </c>
      <c r="F96" t="s">
        <v>49</v>
      </c>
      <c r="G96" t="s">
        <v>506</v>
      </c>
      <c r="H96" t="s">
        <v>507</v>
      </c>
      <c r="I96" t="s">
        <v>85</v>
      </c>
      <c r="J96">
        <v>356</v>
      </c>
      <c r="K96">
        <v>7</v>
      </c>
      <c r="L96">
        <v>1</v>
      </c>
      <c r="M96" t="s">
        <v>65</v>
      </c>
      <c r="N96">
        <v>96472</v>
      </c>
      <c r="O96" t="s">
        <v>86</v>
      </c>
      <c r="P96" t="s">
        <v>66</v>
      </c>
      <c r="Q96" t="s">
        <v>79</v>
      </c>
      <c r="R96" t="s">
        <v>54</v>
      </c>
      <c r="S96" t="s">
        <v>69</v>
      </c>
      <c r="T96">
        <v>4</v>
      </c>
      <c r="U96" t="b">
        <v>1</v>
      </c>
      <c r="V96" t="s">
        <v>88</v>
      </c>
      <c r="W96" t="s">
        <v>56</v>
      </c>
      <c r="X96">
        <v>11</v>
      </c>
      <c r="Y96">
        <v>10</v>
      </c>
      <c r="Z96" t="s">
        <v>57</v>
      </c>
      <c r="AA96" t="b">
        <v>0</v>
      </c>
      <c r="AB96">
        <v>1</v>
      </c>
      <c r="AC96" t="s">
        <v>70</v>
      </c>
    </row>
    <row r="97" spans="1:29" x14ac:dyDescent="0.25">
      <c r="A97" t="s">
        <v>508</v>
      </c>
      <c r="B97" t="s">
        <v>509</v>
      </c>
      <c r="C97">
        <v>47</v>
      </c>
      <c r="D97" t="s">
        <v>31</v>
      </c>
      <c r="E97" t="s">
        <v>82</v>
      </c>
      <c r="F97" t="s">
        <v>33</v>
      </c>
      <c r="G97" t="s">
        <v>510</v>
      </c>
      <c r="H97" t="s">
        <v>191</v>
      </c>
      <c r="I97" t="s">
        <v>511</v>
      </c>
      <c r="J97">
        <v>266</v>
      </c>
      <c r="K97">
        <v>4</v>
      </c>
      <c r="L97">
        <v>3</v>
      </c>
      <c r="M97" t="s">
        <v>37</v>
      </c>
      <c r="N97">
        <v>113839</v>
      </c>
      <c r="O97" t="s">
        <v>38</v>
      </c>
      <c r="P97" t="s">
        <v>53</v>
      </c>
      <c r="Q97" t="s">
        <v>40</v>
      </c>
      <c r="R97" t="s">
        <v>41</v>
      </c>
      <c r="S97" t="s">
        <v>40</v>
      </c>
      <c r="T97">
        <v>1</v>
      </c>
      <c r="U97" t="b">
        <v>1</v>
      </c>
      <c r="V97" t="s">
        <v>88</v>
      </c>
      <c r="W97" t="s">
        <v>56</v>
      </c>
      <c r="X97">
        <v>5</v>
      </c>
      <c r="Y97">
        <v>10</v>
      </c>
      <c r="Z97" t="s">
        <v>44</v>
      </c>
      <c r="AA97" t="b">
        <v>1</v>
      </c>
      <c r="AB97">
        <v>3</v>
      </c>
      <c r="AC97" t="s">
        <v>131</v>
      </c>
    </row>
    <row r="98" spans="1:29" x14ac:dyDescent="0.25">
      <c r="A98" t="s">
        <v>512</v>
      </c>
      <c r="B98" t="s">
        <v>513</v>
      </c>
      <c r="C98">
        <v>25</v>
      </c>
      <c r="D98" t="s">
        <v>31</v>
      </c>
      <c r="E98" t="s">
        <v>91</v>
      </c>
      <c r="F98" t="s">
        <v>33</v>
      </c>
      <c r="G98" t="s">
        <v>514</v>
      </c>
      <c r="H98" t="s">
        <v>515</v>
      </c>
      <c r="I98" t="s">
        <v>516</v>
      </c>
      <c r="J98">
        <v>141</v>
      </c>
      <c r="K98">
        <v>8</v>
      </c>
      <c r="L98">
        <v>3</v>
      </c>
      <c r="M98" t="s">
        <v>65</v>
      </c>
      <c r="N98">
        <v>66731</v>
      </c>
      <c r="O98" t="s">
        <v>38</v>
      </c>
      <c r="P98" t="s">
        <v>39</v>
      </c>
      <c r="Q98" t="s">
        <v>67</v>
      </c>
      <c r="R98" t="s">
        <v>41</v>
      </c>
      <c r="S98" t="s">
        <v>151</v>
      </c>
      <c r="T98">
        <v>8</v>
      </c>
      <c r="U98" t="b">
        <v>0</v>
      </c>
      <c r="V98" t="s">
        <v>55</v>
      </c>
      <c r="W98" t="s">
        <v>56</v>
      </c>
      <c r="X98">
        <v>3</v>
      </c>
      <c r="Y98">
        <v>5</v>
      </c>
      <c r="Z98" t="s">
        <v>44</v>
      </c>
      <c r="AA98" t="b">
        <v>1</v>
      </c>
      <c r="AB98">
        <v>4</v>
      </c>
      <c r="AC98" t="s">
        <v>40</v>
      </c>
    </row>
    <row r="99" spans="1:29" x14ac:dyDescent="0.25">
      <c r="A99" t="s">
        <v>517</v>
      </c>
      <c r="B99" t="s">
        <v>518</v>
      </c>
      <c r="C99">
        <v>19</v>
      </c>
      <c r="D99" t="s">
        <v>31</v>
      </c>
      <c r="E99" t="s">
        <v>123</v>
      </c>
      <c r="F99" t="s">
        <v>97</v>
      </c>
      <c r="G99" t="s">
        <v>519</v>
      </c>
      <c r="H99" t="s">
        <v>520</v>
      </c>
      <c r="I99" t="s">
        <v>416</v>
      </c>
      <c r="J99">
        <v>233</v>
      </c>
      <c r="K99">
        <v>4</v>
      </c>
      <c r="L99">
        <v>4</v>
      </c>
      <c r="M99" t="s">
        <v>65</v>
      </c>
      <c r="N99">
        <v>144698</v>
      </c>
      <c r="O99" t="s">
        <v>38</v>
      </c>
      <c r="P99" t="s">
        <v>94</v>
      </c>
      <c r="Q99" t="s">
        <v>79</v>
      </c>
      <c r="R99" t="s">
        <v>68</v>
      </c>
      <c r="S99" t="s">
        <v>302</v>
      </c>
      <c r="T99">
        <v>7</v>
      </c>
      <c r="U99" t="b">
        <v>1</v>
      </c>
      <c r="V99" t="s">
        <v>42</v>
      </c>
      <c r="W99" t="s">
        <v>43</v>
      </c>
      <c r="X99">
        <v>5</v>
      </c>
      <c r="Y99">
        <v>3</v>
      </c>
      <c r="Z99" t="s">
        <v>57</v>
      </c>
      <c r="AA99" t="b">
        <v>1</v>
      </c>
      <c r="AB99">
        <v>3</v>
      </c>
      <c r="AC99" t="s">
        <v>108</v>
      </c>
    </row>
    <row r="100" spans="1:29" x14ac:dyDescent="0.25">
      <c r="A100" t="s">
        <v>521</v>
      </c>
      <c r="B100" t="s">
        <v>522</v>
      </c>
      <c r="C100">
        <v>43</v>
      </c>
      <c r="D100" t="s">
        <v>60</v>
      </c>
      <c r="E100" t="s">
        <v>82</v>
      </c>
      <c r="F100" t="s">
        <v>97</v>
      </c>
      <c r="G100" t="s">
        <v>523</v>
      </c>
      <c r="H100" t="s">
        <v>216</v>
      </c>
      <c r="I100" t="s">
        <v>515</v>
      </c>
      <c r="J100">
        <v>321</v>
      </c>
      <c r="K100">
        <v>9</v>
      </c>
      <c r="L100">
        <v>1</v>
      </c>
      <c r="M100" t="s">
        <v>77</v>
      </c>
      <c r="N100">
        <v>94204</v>
      </c>
      <c r="O100" t="s">
        <v>78</v>
      </c>
      <c r="P100" t="s">
        <v>101</v>
      </c>
      <c r="Q100" t="s">
        <v>67</v>
      </c>
      <c r="R100" t="s">
        <v>68</v>
      </c>
      <c r="S100" t="s">
        <v>40</v>
      </c>
      <c r="T100">
        <v>9</v>
      </c>
      <c r="U100" t="b">
        <v>0</v>
      </c>
      <c r="V100" t="s">
        <v>42</v>
      </c>
      <c r="W100" t="s">
        <v>56</v>
      </c>
      <c r="X100">
        <v>10</v>
      </c>
      <c r="Y100">
        <v>8</v>
      </c>
      <c r="Z100" t="s">
        <v>57</v>
      </c>
      <c r="AA100" t="b">
        <v>1</v>
      </c>
      <c r="AB100">
        <v>3</v>
      </c>
      <c r="AC100" t="s">
        <v>70</v>
      </c>
    </row>
    <row r="101" spans="1:29" x14ac:dyDescent="0.25">
      <c r="A101" t="s">
        <v>524</v>
      </c>
      <c r="B101" t="s">
        <v>525</v>
      </c>
      <c r="C101">
        <v>21</v>
      </c>
      <c r="D101" t="s">
        <v>60</v>
      </c>
      <c r="E101" t="s">
        <v>32</v>
      </c>
      <c r="F101" t="s">
        <v>49</v>
      </c>
      <c r="G101" t="s">
        <v>526</v>
      </c>
      <c r="H101" t="s">
        <v>527</v>
      </c>
      <c r="I101" t="s">
        <v>528</v>
      </c>
      <c r="J101">
        <v>96</v>
      </c>
      <c r="K101">
        <v>9</v>
      </c>
      <c r="L101">
        <v>4</v>
      </c>
      <c r="M101" t="s">
        <v>37</v>
      </c>
      <c r="N101">
        <v>176754</v>
      </c>
      <c r="O101" t="s">
        <v>38</v>
      </c>
      <c r="P101" t="s">
        <v>87</v>
      </c>
      <c r="Q101" t="s">
        <v>40</v>
      </c>
      <c r="R101" t="s">
        <v>41</v>
      </c>
      <c r="S101" t="s">
        <v>40</v>
      </c>
      <c r="T101">
        <v>3</v>
      </c>
      <c r="U101" t="b">
        <v>1</v>
      </c>
      <c r="V101" t="s">
        <v>42</v>
      </c>
      <c r="W101" t="s">
        <v>115</v>
      </c>
      <c r="X101">
        <v>5</v>
      </c>
      <c r="Y101">
        <v>4</v>
      </c>
      <c r="Z101" t="s">
        <v>57</v>
      </c>
      <c r="AA101" t="b">
        <v>0</v>
      </c>
      <c r="AB101">
        <v>1</v>
      </c>
      <c r="AC101" t="s">
        <v>45</v>
      </c>
    </row>
    <row r="102" spans="1:29" x14ac:dyDescent="0.25">
      <c r="A102" t="s">
        <v>529</v>
      </c>
      <c r="B102" t="s">
        <v>530</v>
      </c>
      <c r="C102">
        <v>20</v>
      </c>
      <c r="D102" t="s">
        <v>104</v>
      </c>
      <c r="E102" t="s">
        <v>123</v>
      </c>
      <c r="F102" t="s">
        <v>33</v>
      </c>
      <c r="G102" t="s">
        <v>531</v>
      </c>
      <c r="H102" t="s">
        <v>532</v>
      </c>
      <c r="I102" t="s">
        <v>533</v>
      </c>
      <c r="J102">
        <v>137</v>
      </c>
      <c r="K102">
        <v>14</v>
      </c>
      <c r="L102">
        <v>3</v>
      </c>
      <c r="M102" t="s">
        <v>65</v>
      </c>
      <c r="N102">
        <v>153971</v>
      </c>
      <c r="O102" t="s">
        <v>86</v>
      </c>
      <c r="P102" t="s">
        <v>137</v>
      </c>
      <c r="Q102" t="s">
        <v>79</v>
      </c>
      <c r="R102" t="s">
        <v>54</v>
      </c>
      <c r="S102" t="s">
        <v>40</v>
      </c>
      <c r="T102">
        <v>2</v>
      </c>
      <c r="U102" t="b">
        <v>1</v>
      </c>
      <c r="V102" t="s">
        <v>55</v>
      </c>
      <c r="W102" t="s">
        <v>115</v>
      </c>
      <c r="X102">
        <v>11</v>
      </c>
      <c r="Y102">
        <v>12</v>
      </c>
      <c r="Z102" t="s">
        <v>57</v>
      </c>
      <c r="AA102" t="b">
        <v>0</v>
      </c>
      <c r="AB102">
        <v>2</v>
      </c>
      <c r="AC102" t="s">
        <v>70</v>
      </c>
    </row>
    <row r="103" spans="1:29" x14ac:dyDescent="0.25">
      <c r="A103" t="s">
        <v>534</v>
      </c>
      <c r="B103" t="s">
        <v>535</v>
      </c>
      <c r="C103">
        <v>55</v>
      </c>
      <c r="D103" t="s">
        <v>31</v>
      </c>
      <c r="E103" t="s">
        <v>32</v>
      </c>
      <c r="F103" t="s">
        <v>97</v>
      </c>
      <c r="G103" t="s">
        <v>536</v>
      </c>
      <c r="H103" t="s">
        <v>537</v>
      </c>
      <c r="I103" t="s">
        <v>186</v>
      </c>
      <c r="J103">
        <v>42</v>
      </c>
      <c r="K103">
        <v>8</v>
      </c>
      <c r="L103">
        <v>4</v>
      </c>
      <c r="M103" t="s">
        <v>77</v>
      </c>
      <c r="N103">
        <v>5020</v>
      </c>
      <c r="O103" t="s">
        <v>78</v>
      </c>
      <c r="P103" t="s">
        <v>53</v>
      </c>
      <c r="Q103" t="s">
        <v>79</v>
      </c>
      <c r="R103" t="s">
        <v>41</v>
      </c>
      <c r="S103" t="s">
        <v>40</v>
      </c>
      <c r="T103">
        <v>5</v>
      </c>
      <c r="U103" t="b">
        <v>1</v>
      </c>
      <c r="V103" t="s">
        <v>88</v>
      </c>
      <c r="W103" t="s">
        <v>56</v>
      </c>
      <c r="X103">
        <v>9</v>
      </c>
      <c r="Y103">
        <v>3</v>
      </c>
      <c r="Z103" t="s">
        <v>44</v>
      </c>
      <c r="AA103" t="b">
        <v>1</v>
      </c>
      <c r="AB103">
        <v>1</v>
      </c>
      <c r="AC103" t="s">
        <v>70</v>
      </c>
    </row>
    <row r="104" spans="1:29" x14ac:dyDescent="0.25">
      <c r="A104" t="s">
        <v>538</v>
      </c>
      <c r="B104" t="s">
        <v>539</v>
      </c>
      <c r="C104">
        <v>37</v>
      </c>
      <c r="D104" t="s">
        <v>31</v>
      </c>
      <c r="E104" t="s">
        <v>73</v>
      </c>
      <c r="F104" t="s">
        <v>49</v>
      </c>
      <c r="G104" t="s">
        <v>540</v>
      </c>
      <c r="H104" t="s">
        <v>343</v>
      </c>
      <c r="I104" t="s">
        <v>541</v>
      </c>
      <c r="J104">
        <v>8</v>
      </c>
      <c r="K104">
        <v>6</v>
      </c>
      <c r="L104">
        <v>4</v>
      </c>
      <c r="M104" t="s">
        <v>37</v>
      </c>
      <c r="N104">
        <v>109198</v>
      </c>
      <c r="O104" t="s">
        <v>78</v>
      </c>
      <c r="P104" t="s">
        <v>101</v>
      </c>
      <c r="Q104" t="s">
        <v>40</v>
      </c>
      <c r="R104" t="s">
        <v>68</v>
      </c>
      <c r="S104" t="s">
        <v>40</v>
      </c>
      <c r="T104">
        <v>9</v>
      </c>
      <c r="U104" t="b">
        <v>0</v>
      </c>
      <c r="V104" t="s">
        <v>55</v>
      </c>
      <c r="W104" t="s">
        <v>115</v>
      </c>
      <c r="X104">
        <v>11</v>
      </c>
      <c r="Y104">
        <v>7</v>
      </c>
      <c r="Z104" t="s">
        <v>57</v>
      </c>
      <c r="AA104" t="b">
        <v>1</v>
      </c>
      <c r="AB104">
        <v>5</v>
      </c>
      <c r="AC104" t="s">
        <v>131</v>
      </c>
    </row>
    <row r="105" spans="1:29" x14ac:dyDescent="0.25">
      <c r="A105" t="s">
        <v>542</v>
      </c>
      <c r="B105" t="s">
        <v>543</v>
      </c>
      <c r="C105">
        <v>40</v>
      </c>
      <c r="D105" t="s">
        <v>60</v>
      </c>
      <c r="E105" t="s">
        <v>123</v>
      </c>
      <c r="F105" t="s">
        <v>33</v>
      </c>
      <c r="G105" t="s">
        <v>544</v>
      </c>
      <c r="H105" t="s">
        <v>545</v>
      </c>
      <c r="I105" t="s">
        <v>247</v>
      </c>
      <c r="J105">
        <v>252</v>
      </c>
      <c r="K105">
        <v>11</v>
      </c>
      <c r="L105">
        <v>1</v>
      </c>
      <c r="M105" t="s">
        <v>37</v>
      </c>
      <c r="N105">
        <v>15901</v>
      </c>
      <c r="O105" t="s">
        <v>78</v>
      </c>
      <c r="P105" t="s">
        <v>137</v>
      </c>
      <c r="Q105" t="s">
        <v>40</v>
      </c>
      <c r="R105" t="s">
        <v>68</v>
      </c>
      <c r="S105" t="s">
        <v>40</v>
      </c>
      <c r="T105">
        <v>6</v>
      </c>
      <c r="U105" t="b">
        <v>0</v>
      </c>
      <c r="V105" t="s">
        <v>42</v>
      </c>
      <c r="W105" t="s">
        <v>56</v>
      </c>
      <c r="X105">
        <v>9</v>
      </c>
      <c r="Y105">
        <v>3</v>
      </c>
      <c r="Z105" t="s">
        <v>57</v>
      </c>
      <c r="AA105" t="b">
        <v>1</v>
      </c>
      <c r="AB105">
        <v>4</v>
      </c>
      <c r="AC105" t="s">
        <v>40</v>
      </c>
    </row>
    <row r="106" spans="1:29" x14ac:dyDescent="0.25">
      <c r="A106" t="s">
        <v>546</v>
      </c>
      <c r="B106" t="s">
        <v>547</v>
      </c>
      <c r="C106">
        <v>39</v>
      </c>
      <c r="D106" t="s">
        <v>60</v>
      </c>
      <c r="E106" t="s">
        <v>82</v>
      </c>
      <c r="F106" t="s">
        <v>97</v>
      </c>
      <c r="G106" t="s">
        <v>548</v>
      </c>
      <c r="H106" t="s">
        <v>549</v>
      </c>
      <c r="I106" t="s">
        <v>488</v>
      </c>
      <c r="J106">
        <v>104</v>
      </c>
      <c r="K106">
        <v>4</v>
      </c>
      <c r="L106">
        <v>2</v>
      </c>
      <c r="M106" t="s">
        <v>77</v>
      </c>
      <c r="N106">
        <v>181992</v>
      </c>
      <c r="O106" t="s">
        <v>38</v>
      </c>
      <c r="P106" t="s">
        <v>137</v>
      </c>
      <c r="Q106" t="s">
        <v>79</v>
      </c>
      <c r="R106" t="s">
        <v>68</v>
      </c>
      <c r="S106" t="s">
        <v>40</v>
      </c>
      <c r="T106">
        <v>6</v>
      </c>
      <c r="U106" t="b">
        <v>1</v>
      </c>
      <c r="V106" t="s">
        <v>42</v>
      </c>
      <c r="W106" t="s">
        <v>56</v>
      </c>
      <c r="X106">
        <v>12</v>
      </c>
      <c r="Y106">
        <v>11</v>
      </c>
      <c r="Z106" t="s">
        <v>57</v>
      </c>
      <c r="AA106" t="b">
        <v>1</v>
      </c>
      <c r="AB106">
        <v>5</v>
      </c>
      <c r="AC106" t="s">
        <v>108</v>
      </c>
    </row>
    <row r="107" spans="1:29" x14ac:dyDescent="0.25">
      <c r="A107" t="s">
        <v>550</v>
      </c>
      <c r="B107" t="s">
        <v>551</v>
      </c>
      <c r="C107">
        <v>50</v>
      </c>
      <c r="D107" t="s">
        <v>31</v>
      </c>
      <c r="E107" t="s">
        <v>91</v>
      </c>
      <c r="F107" t="s">
        <v>49</v>
      </c>
      <c r="G107" t="s">
        <v>552</v>
      </c>
      <c r="H107" t="s">
        <v>553</v>
      </c>
      <c r="I107" t="s">
        <v>554</v>
      </c>
      <c r="J107">
        <v>257</v>
      </c>
      <c r="K107">
        <v>8</v>
      </c>
      <c r="L107">
        <v>2</v>
      </c>
      <c r="M107" t="s">
        <v>77</v>
      </c>
      <c r="N107">
        <v>97448</v>
      </c>
      <c r="O107" t="s">
        <v>38</v>
      </c>
      <c r="P107" t="s">
        <v>53</v>
      </c>
      <c r="Q107" t="s">
        <v>67</v>
      </c>
      <c r="R107" t="s">
        <v>41</v>
      </c>
      <c r="S107" t="s">
        <v>40</v>
      </c>
      <c r="T107">
        <v>2</v>
      </c>
      <c r="U107" t="b">
        <v>0</v>
      </c>
      <c r="V107" t="s">
        <v>55</v>
      </c>
      <c r="W107" t="s">
        <v>43</v>
      </c>
      <c r="X107">
        <v>3</v>
      </c>
      <c r="Y107">
        <v>4</v>
      </c>
      <c r="Z107" t="s">
        <v>44</v>
      </c>
      <c r="AA107" t="b">
        <v>0</v>
      </c>
      <c r="AB107">
        <v>5</v>
      </c>
      <c r="AC107" t="s">
        <v>108</v>
      </c>
    </row>
    <row r="108" spans="1:29" x14ac:dyDescent="0.25">
      <c r="A108" t="s">
        <v>555</v>
      </c>
      <c r="B108" t="s">
        <v>556</v>
      </c>
      <c r="C108">
        <v>56</v>
      </c>
      <c r="D108" t="s">
        <v>31</v>
      </c>
      <c r="E108" t="s">
        <v>91</v>
      </c>
      <c r="F108" t="s">
        <v>97</v>
      </c>
      <c r="G108" t="s">
        <v>557</v>
      </c>
      <c r="H108" t="s">
        <v>424</v>
      </c>
      <c r="I108" t="s">
        <v>416</v>
      </c>
      <c r="J108">
        <v>43</v>
      </c>
      <c r="K108">
        <v>11</v>
      </c>
      <c r="L108">
        <v>2</v>
      </c>
      <c r="M108" t="s">
        <v>37</v>
      </c>
      <c r="N108">
        <v>18095</v>
      </c>
      <c r="O108" t="s">
        <v>78</v>
      </c>
      <c r="P108" t="s">
        <v>101</v>
      </c>
      <c r="Q108" t="s">
        <v>40</v>
      </c>
      <c r="R108" t="s">
        <v>68</v>
      </c>
      <c r="S108" t="s">
        <v>40</v>
      </c>
      <c r="T108">
        <v>6</v>
      </c>
      <c r="U108" t="b">
        <v>1</v>
      </c>
      <c r="V108" t="s">
        <v>88</v>
      </c>
      <c r="W108" t="s">
        <v>56</v>
      </c>
      <c r="X108">
        <v>10</v>
      </c>
      <c r="Y108">
        <v>3</v>
      </c>
      <c r="Z108" t="s">
        <v>44</v>
      </c>
      <c r="AA108" t="b">
        <v>0</v>
      </c>
      <c r="AB108">
        <v>3</v>
      </c>
      <c r="AC108" t="s">
        <v>131</v>
      </c>
    </row>
    <row r="109" spans="1:29" x14ac:dyDescent="0.25">
      <c r="A109" t="s">
        <v>558</v>
      </c>
      <c r="B109" t="s">
        <v>559</v>
      </c>
      <c r="C109">
        <v>28</v>
      </c>
      <c r="D109" t="s">
        <v>31</v>
      </c>
      <c r="E109" t="s">
        <v>32</v>
      </c>
      <c r="F109" t="s">
        <v>49</v>
      </c>
      <c r="G109" t="s">
        <v>560</v>
      </c>
      <c r="H109" t="s">
        <v>201</v>
      </c>
      <c r="I109" t="s">
        <v>129</v>
      </c>
      <c r="J109">
        <v>338</v>
      </c>
      <c r="K109">
        <v>10</v>
      </c>
      <c r="L109">
        <v>3</v>
      </c>
      <c r="M109" t="s">
        <v>77</v>
      </c>
      <c r="N109">
        <v>31385</v>
      </c>
      <c r="O109" t="s">
        <v>86</v>
      </c>
      <c r="P109" t="s">
        <v>137</v>
      </c>
      <c r="Q109" t="s">
        <v>114</v>
      </c>
      <c r="R109" t="s">
        <v>41</v>
      </c>
      <c r="S109" t="s">
        <v>40</v>
      </c>
      <c r="T109">
        <v>7</v>
      </c>
      <c r="U109" t="b">
        <v>0</v>
      </c>
      <c r="V109" t="s">
        <v>55</v>
      </c>
      <c r="W109" t="s">
        <v>115</v>
      </c>
      <c r="X109">
        <v>7</v>
      </c>
      <c r="Y109">
        <v>11</v>
      </c>
      <c r="Z109" t="s">
        <v>44</v>
      </c>
      <c r="AA109" t="b">
        <v>0</v>
      </c>
      <c r="AB109">
        <v>1</v>
      </c>
      <c r="AC109" t="s">
        <v>45</v>
      </c>
    </row>
    <row r="110" spans="1:29" x14ac:dyDescent="0.25">
      <c r="A110" t="s">
        <v>561</v>
      </c>
      <c r="B110" t="s">
        <v>562</v>
      </c>
      <c r="C110">
        <v>21</v>
      </c>
      <c r="D110" t="s">
        <v>31</v>
      </c>
      <c r="E110" t="s">
        <v>61</v>
      </c>
      <c r="F110" t="s">
        <v>49</v>
      </c>
      <c r="G110" t="s">
        <v>563</v>
      </c>
      <c r="H110" t="s">
        <v>564</v>
      </c>
      <c r="I110" t="s">
        <v>565</v>
      </c>
      <c r="J110">
        <v>258</v>
      </c>
      <c r="K110">
        <v>12</v>
      </c>
      <c r="L110">
        <v>1</v>
      </c>
      <c r="M110" t="s">
        <v>77</v>
      </c>
      <c r="N110">
        <v>190224</v>
      </c>
      <c r="O110" t="s">
        <v>86</v>
      </c>
      <c r="P110" t="s">
        <v>53</v>
      </c>
      <c r="Q110" t="s">
        <v>114</v>
      </c>
      <c r="R110" t="s">
        <v>41</v>
      </c>
      <c r="S110" t="s">
        <v>40</v>
      </c>
      <c r="T110">
        <v>7</v>
      </c>
      <c r="U110" t="b">
        <v>0</v>
      </c>
      <c r="V110" t="s">
        <v>42</v>
      </c>
      <c r="W110" t="s">
        <v>56</v>
      </c>
      <c r="X110">
        <v>6</v>
      </c>
      <c r="Y110">
        <v>4</v>
      </c>
      <c r="Z110" t="s">
        <v>57</v>
      </c>
      <c r="AA110" t="b">
        <v>1</v>
      </c>
      <c r="AB110">
        <v>1</v>
      </c>
      <c r="AC110" t="s">
        <v>45</v>
      </c>
    </row>
    <row r="111" spans="1:29" x14ac:dyDescent="0.25">
      <c r="A111" t="s">
        <v>566</v>
      </c>
      <c r="B111" t="s">
        <v>567</v>
      </c>
      <c r="C111">
        <v>34</v>
      </c>
      <c r="D111" t="s">
        <v>104</v>
      </c>
      <c r="E111" t="s">
        <v>73</v>
      </c>
      <c r="F111" t="s">
        <v>97</v>
      </c>
      <c r="G111" t="s">
        <v>568</v>
      </c>
      <c r="H111" t="s">
        <v>569</v>
      </c>
      <c r="I111" t="s">
        <v>570</v>
      </c>
      <c r="J111">
        <v>251</v>
      </c>
      <c r="K111">
        <v>11</v>
      </c>
      <c r="L111">
        <v>4</v>
      </c>
      <c r="M111" t="s">
        <v>37</v>
      </c>
      <c r="N111">
        <v>157112</v>
      </c>
      <c r="O111" t="s">
        <v>86</v>
      </c>
      <c r="P111" t="s">
        <v>53</v>
      </c>
      <c r="Q111" t="s">
        <v>40</v>
      </c>
      <c r="R111" t="s">
        <v>68</v>
      </c>
      <c r="S111" t="s">
        <v>40</v>
      </c>
      <c r="T111">
        <v>2</v>
      </c>
      <c r="U111" t="b">
        <v>0</v>
      </c>
      <c r="V111" t="s">
        <v>88</v>
      </c>
      <c r="W111" t="s">
        <v>115</v>
      </c>
      <c r="X111">
        <v>12</v>
      </c>
      <c r="Y111">
        <v>7</v>
      </c>
      <c r="Z111" t="s">
        <v>57</v>
      </c>
      <c r="AA111" t="b">
        <v>0</v>
      </c>
      <c r="AB111">
        <v>5</v>
      </c>
      <c r="AC111" t="s">
        <v>207</v>
      </c>
    </row>
    <row r="112" spans="1:29" x14ac:dyDescent="0.25">
      <c r="A112" t="s">
        <v>571</v>
      </c>
      <c r="B112" t="s">
        <v>572</v>
      </c>
      <c r="C112">
        <v>25</v>
      </c>
      <c r="D112" t="s">
        <v>104</v>
      </c>
      <c r="E112" t="s">
        <v>61</v>
      </c>
      <c r="F112" t="s">
        <v>97</v>
      </c>
      <c r="G112" t="s">
        <v>573</v>
      </c>
      <c r="H112" t="s">
        <v>416</v>
      </c>
      <c r="I112" t="s">
        <v>574</v>
      </c>
      <c r="J112">
        <v>219</v>
      </c>
      <c r="K112">
        <v>10</v>
      </c>
      <c r="L112">
        <v>1</v>
      </c>
      <c r="M112" t="s">
        <v>77</v>
      </c>
      <c r="N112">
        <v>6440</v>
      </c>
      <c r="O112" t="s">
        <v>78</v>
      </c>
      <c r="P112" t="s">
        <v>87</v>
      </c>
      <c r="Q112" t="s">
        <v>67</v>
      </c>
      <c r="R112" t="s">
        <v>68</v>
      </c>
      <c r="S112" t="s">
        <v>40</v>
      </c>
      <c r="T112">
        <v>3</v>
      </c>
      <c r="U112" t="b">
        <v>0</v>
      </c>
      <c r="V112" t="s">
        <v>42</v>
      </c>
      <c r="W112" t="s">
        <v>56</v>
      </c>
      <c r="X112">
        <v>6</v>
      </c>
      <c r="Y112">
        <v>6</v>
      </c>
      <c r="Z112" t="s">
        <v>57</v>
      </c>
      <c r="AA112" t="b">
        <v>0</v>
      </c>
      <c r="AB112">
        <v>2</v>
      </c>
      <c r="AC112" t="s">
        <v>45</v>
      </c>
    </row>
    <row r="113" spans="1:29" x14ac:dyDescent="0.25">
      <c r="A113" t="s">
        <v>575</v>
      </c>
      <c r="B113" t="s">
        <v>576</v>
      </c>
      <c r="C113">
        <v>23</v>
      </c>
      <c r="D113" t="s">
        <v>104</v>
      </c>
      <c r="E113" t="s">
        <v>123</v>
      </c>
      <c r="F113" t="s">
        <v>97</v>
      </c>
      <c r="G113" t="s">
        <v>577</v>
      </c>
      <c r="H113" t="s">
        <v>578</v>
      </c>
      <c r="I113" t="s">
        <v>579</v>
      </c>
      <c r="J113">
        <v>245</v>
      </c>
      <c r="K113">
        <v>1</v>
      </c>
      <c r="L113">
        <v>1</v>
      </c>
      <c r="M113" t="s">
        <v>37</v>
      </c>
      <c r="N113">
        <v>103734</v>
      </c>
      <c r="O113" t="s">
        <v>78</v>
      </c>
      <c r="P113" t="s">
        <v>137</v>
      </c>
      <c r="Q113" t="s">
        <v>40</v>
      </c>
      <c r="R113" t="s">
        <v>54</v>
      </c>
      <c r="S113" t="s">
        <v>40</v>
      </c>
      <c r="T113">
        <v>4</v>
      </c>
      <c r="U113" t="b">
        <v>1</v>
      </c>
      <c r="V113" t="s">
        <v>42</v>
      </c>
      <c r="W113" t="s">
        <v>56</v>
      </c>
      <c r="X113">
        <v>7</v>
      </c>
      <c r="Y113">
        <v>12</v>
      </c>
      <c r="Z113" t="s">
        <v>57</v>
      </c>
      <c r="AA113" t="b">
        <v>1</v>
      </c>
      <c r="AB113">
        <v>2</v>
      </c>
      <c r="AC113" t="s">
        <v>45</v>
      </c>
    </row>
    <row r="114" spans="1:29" x14ac:dyDescent="0.25">
      <c r="A114" t="s">
        <v>580</v>
      </c>
      <c r="B114" t="s">
        <v>581</v>
      </c>
      <c r="C114">
        <v>26</v>
      </c>
      <c r="D114" t="s">
        <v>104</v>
      </c>
      <c r="E114" t="s">
        <v>48</v>
      </c>
      <c r="F114" t="s">
        <v>49</v>
      </c>
      <c r="G114" t="s">
        <v>582</v>
      </c>
      <c r="H114" t="s">
        <v>583</v>
      </c>
      <c r="I114" t="s">
        <v>584</v>
      </c>
      <c r="J114">
        <v>217</v>
      </c>
      <c r="K114">
        <v>14</v>
      </c>
      <c r="L114">
        <v>1</v>
      </c>
      <c r="M114" t="s">
        <v>77</v>
      </c>
      <c r="N114">
        <v>3066</v>
      </c>
      <c r="O114" t="s">
        <v>78</v>
      </c>
      <c r="P114" t="s">
        <v>87</v>
      </c>
      <c r="Q114" t="s">
        <v>67</v>
      </c>
      <c r="R114" t="s">
        <v>41</v>
      </c>
      <c r="S114" t="s">
        <v>40</v>
      </c>
      <c r="T114">
        <v>7</v>
      </c>
      <c r="U114" t="b">
        <v>0</v>
      </c>
      <c r="V114" t="s">
        <v>42</v>
      </c>
      <c r="W114" t="s">
        <v>115</v>
      </c>
      <c r="X114">
        <v>4</v>
      </c>
      <c r="Y114">
        <v>1</v>
      </c>
      <c r="Z114" t="s">
        <v>44</v>
      </c>
      <c r="AA114" t="b">
        <v>0</v>
      </c>
      <c r="AB114">
        <v>4</v>
      </c>
      <c r="AC114" t="s">
        <v>108</v>
      </c>
    </row>
    <row r="115" spans="1:29" x14ac:dyDescent="0.25">
      <c r="A115" t="s">
        <v>585</v>
      </c>
      <c r="B115" t="s">
        <v>586</v>
      </c>
      <c r="C115">
        <v>23</v>
      </c>
      <c r="D115" t="s">
        <v>104</v>
      </c>
      <c r="E115" t="s">
        <v>73</v>
      </c>
      <c r="F115" t="s">
        <v>33</v>
      </c>
      <c r="G115" t="s">
        <v>587</v>
      </c>
      <c r="H115" t="s">
        <v>321</v>
      </c>
      <c r="I115" t="s">
        <v>588</v>
      </c>
      <c r="J115">
        <v>66</v>
      </c>
      <c r="K115">
        <v>6</v>
      </c>
      <c r="L115">
        <v>2</v>
      </c>
      <c r="M115" t="s">
        <v>77</v>
      </c>
      <c r="N115">
        <v>140786</v>
      </c>
      <c r="O115" t="s">
        <v>78</v>
      </c>
      <c r="P115" t="s">
        <v>53</v>
      </c>
      <c r="Q115" t="s">
        <v>67</v>
      </c>
      <c r="R115" t="s">
        <v>68</v>
      </c>
      <c r="S115" t="s">
        <v>40</v>
      </c>
      <c r="T115">
        <v>2</v>
      </c>
      <c r="U115" t="b">
        <v>1</v>
      </c>
      <c r="V115" t="s">
        <v>42</v>
      </c>
      <c r="W115" t="s">
        <v>115</v>
      </c>
      <c r="X115">
        <v>7</v>
      </c>
      <c r="Y115">
        <v>7</v>
      </c>
      <c r="Z115" t="s">
        <v>57</v>
      </c>
      <c r="AA115" t="b">
        <v>0</v>
      </c>
      <c r="AB115">
        <v>4</v>
      </c>
      <c r="AC115" t="s">
        <v>131</v>
      </c>
    </row>
    <row r="116" spans="1:29" x14ac:dyDescent="0.25">
      <c r="A116" t="s">
        <v>589</v>
      </c>
      <c r="B116" t="s">
        <v>590</v>
      </c>
      <c r="C116">
        <v>50</v>
      </c>
      <c r="D116" t="s">
        <v>60</v>
      </c>
      <c r="E116" t="s">
        <v>82</v>
      </c>
      <c r="F116" t="s">
        <v>33</v>
      </c>
      <c r="G116" t="s">
        <v>591</v>
      </c>
      <c r="H116" t="s">
        <v>453</v>
      </c>
      <c r="I116" t="s">
        <v>592</v>
      </c>
      <c r="J116">
        <v>228</v>
      </c>
      <c r="K116">
        <v>1</v>
      </c>
      <c r="L116">
        <v>4</v>
      </c>
      <c r="M116" t="s">
        <v>37</v>
      </c>
      <c r="N116">
        <v>105561</v>
      </c>
      <c r="O116" t="s">
        <v>78</v>
      </c>
      <c r="P116" t="s">
        <v>101</v>
      </c>
      <c r="Q116" t="s">
        <v>40</v>
      </c>
      <c r="R116" t="s">
        <v>68</v>
      </c>
      <c r="S116" t="s">
        <v>40</v>
      </c>
      <c r="T116">
        <v>5</v>
      </c>
      <c r="U116" t="b">
        <v>1</v>
      </c>
      <c r="V116" t="s">
        <v>42</v>
      </c>
      <c r="W116" t="s">
        <v>43</v>
      </c>
      <c r="X116">
        <v>9</v>
      </c>
      <c r="Y116">
        <v>8</v>
      </c>
      <c r="Z116" t="s">
        <v>44</v>
      </c>
      <c r="AA116" t="b">
        <v>1</v>
      </c>
      <c r="AB116">
        <v>5</v>
      </c>
      <c r="AC116" t="s">
        <v>207</v>
      </c>
    </row>
    <row r="117" spans="1:29" x14ac:dyDescent="0.25">
      <c r="A117" t="s">
        <v>593</v>
      </c>
      <c r="B117" t="s">
        <v>594</v>
      </c>
      <c r="C117">
        <v>27</v>
      </c>
      <c r="D117" t="s">
        <v>31</v>
      </c>
      <c r="E117" t="s">
        <v>82</v>
      </c>
      <c r="F117" t="s">
        <v>33</v>
      </c>
      <c r="G117" t="s">
        <v>595</v>
      </c>
      <c r="H117" t="s">
        <v>596</v>
      </c>
      <c r="I117" t="s">
        <v>196</v>
      </c>
      <c r="J117">
        <v>124</v>
      </c>
      <c r="K117">
        <v>14</v>
      </c>
      <c r="L117">
        <v>4</v>
      </c>
      <c r="M117" t="s">
        <v>65</v>
      </c>
      <c r="N117">
        <v>144823</v>
      </c>
      <c r="O117" t="s">
        <v>38</v>
      </c>
      <c r="P117" t="s">
        <v>39</v>
      </c>
      <c r="Q117" t="s">
        <v>114</v>
      </c>
      <c r="R117" t="s">
        <v>54</v>
      </c>
      <c r="S117" t="s">
        <v>151</v>
      </c>
      <c r="T117">
        <v>3</v>
      </c>
      <c r="U117" t="b">
        <v>0</v>
      </c>
      <c r="V117" t="s">
        <v>42</v>
      </c>
      <c r="W117" t="s">
        <v>115</v>
      </c>
      <c r="X117">
        <v>10</v>
      </c>
      <c r="Y117">
        <v>3</v>
      </c>
      <c r="Z117" t="s">
        <v>44</v>
      </c>
      <c r="AA117" t="b">
        <v>0</v>
      </c>
      <c r="AB117">
        <v>4</v>
      </c>
      <c r="AC117" t="s">
        <v>131</v>
      </c>
    </row>
    <row r="118" spans="1:29" x14ac:dyDescent="0.25">
      <c r="A118" t="s">
        <v>597</v>
      </c>
      <c r="B118" t="s">
        <v>598</v>
      </c>
      <c r="C118">
        <v>51</v>
      </c>
      <c r="D118" t="s">
        <v>31</v>
      </c>
      <c r="E118" t="s">
        <v>32</v>
      </c>
      <c r="F118" t="s">
        <v>33</v>
      </c>
      <c r="G118" t="s">
        <v>599</v>
      </c>
      <c r="H118" t="s">
        <v>390</v>
      </c>
      <c r="I118" t="s">
        <v>166</v>
      </c>
      <c r="J118">
        <v>219</v>
      </c>
      <c r="K118">
        <v>4</v>
      </c>
      <c r="L118">
        <v>3</v>
      </c>
      <c r="M118" t="s">
        <v>37</v>
      </c>
      <c r="N118">
        <v>122482</v>
      </c>
      <c r="O118" t="s">
        <v>38</v>
      </c>
      <c r="P118" t="s">
        <v>39</v>
      </c>
      <c r="Q118" t="s">
        <v>40</v>
      </c>
      <c r="R118" t="s">
        <v>54</v>
      </c>
      <c r="S118" t="s">
        <v>40</v>
      </c>
      <c r="T118">
        <v>2</v>
      </c>
      <c r="U118" t="b">
        <v>1</v>
      </c>
      <c r="V118" t="s">
        <v>88</v>
      </c>
      <c r="W118" t="s">
        <v>56</v>
      </c>
      <c r="X118">
        <v>4</v>
      </c>
      <c r="Y118">
        <v>2</v>
      </c>
      <c r="Z118" t="s">
        <v>57</v>
      </c>
      <c r="AA118" t="b">
        <v>1</v>
      </c>
      <c r="AB118">
        <v>5</v>
      </c>
      <c r="AC118" t="s">
        <v>131</v>
      </c>
    </row>
    <row r="119" spans="1:29" x14ac:dyDescent="0.25">
      <c r="A119" t="s">
        <v>600</v>
      </c>
      <c r="B119" t="s">
        <v>601</v>
      </c>
      <c r="C119">
        <v>38</v>
      </c>
      <c r="D119" t="s">
        <v>104</v>
      </c>
      <c r="E119" t="s">
        <v>82</v>
      </c>
      <c r="F119" t="s">
        <v>97</v>
      </c>
      <c r="G119" t="s">
        <v>602</v>
      </c>
      <c r="H119" t="s">
        <v>603</v>
      </c>
      <c r="I119" t="s">
        <v>113</v>
      </c>
      <c r="J119">
        <v>298</v>
      </c>
      <c r="K119">
        <v>4</v>
      </c>
      <c r="L119">
        <v>2</v>
      </c>
      <c r="M119" t="s">
        <v>65</v>
      </c>
      <c r="N119">
        <v>80674</v>
      </c>
      <c r="O119" t="s">
        <v>78</v>
      </c>
      <c r="P119" t="s">
        <v>66</v>
      </c>
      <c r="Q119" t="s">
        <v>79</v>
      </c>
      <c r="R119" t="s">
        <v>68</v>
      </c>
      <c r="S119" t="s">
        <v>302</v>
      </c>
      <c r="T119">
        <v>3</v>
      </c>
      <c r="U119" t="b">
        <v>1</v>
      </c>
      <c r="V119" t="s">
        <v>88</v>
      </c>
      <c r="W119" t="s">
        <v>115</v>
      </c>
      <c r="X119">
        <v>3</v>
      </c>
      <c r="Y119">
        <v>1</v>
      </c>
      <c r="Z119" t="s">
        <v>57</v>
      </c>
      <c r="AA119" t="b">
        <v>0</v>
      </c>
      <c r="AB119">
        <v>1</v>
      </c>
      <c r="AC119" t="s">
        <v>45</v>
      </c>
    </row>
    <row r="120" spans="1:29" x14ac:dyDescent="0.25">
      <c r="A120" t="s">
        <v>604</v>
      </c>
      <c r="B120" t="s">
        <v>605</v>
      </c>
      <c r="C120">
        <v>64</v>
      </c>
      <c r="D120" t="s">
        <v>60</v>
      </c>
      <c r="E120" t="s">
        <v>48</v>
      </c>
      <c r="F120" t="s">
        <v>49</v>
      </c>
      <c r="G120" t="s">
        <v>606</v>
      </c>
      <c r="H120" t="s">
        <v>424</v>
      </c>
      <c r="I120" t="s">
        <v>322</v>
      </c>
      <c r="J120">
        <v>168</v>
      </c>
      <c r="K120">
        <v>5</v>
      </c>
      <c r="L120">
        <v>3</v>
      </c>
      <c r="M120" t="s">
        <v>77</v>
      </c>
      <c r="N120">
        <v>11524</v>
      </c>
      <c r="O120" t="s">
        <v>38</v>
      </c>
      <c r="P120" t="s">
        <v>53</v>
      </c>
      <c r="Q120" t="s">
        <v>79</v>
      </c>
      <c r="R120" t="s">
        <v>68</v>
      </c>
      <c r="S120" t="s">
        <v>40</v>
      </c>
      <c r="T120">
        <v>8</v>
      </c>
      <c r="U120" t="b">
        <v>0</v>
      </c>
      <c r="V120" t="s">
        <v>42</v>
      </c>
      <c r="W120" t="s">
        <v>56</v>
      </c>
      <c r="X120">
        <v>6</v>
      </c>
      <c r="Y120">
        <v>9</v>
      </c>
      <c r="Z120" t="s">
        <v>57</v>
      </c>
      <c r="AA120" t="b">
        <v>1</v>
      </c>
      <c r="AB120">
        <v>5</v>
      </c>
      <c r="AC120" t="s">
        <v>131</v>
      </c>
    </row>
    <row r="121" spans="1:29" x14ac:dyDescent="0.25">
      <c r="A121" t="s">
        <v>607</v>
      </c>
      <c r="B121" t="s">
        <v>608</v>
      </c>
      <c r="C121">
        <v>28</v>
      </c>
      <c r="D121" t="s">
        <v>60</v>
      </c>
      <c r="E121" t="s">
        <v>73</v>
      </c>
      <c r="F121" t="s">
        <v>97</v>
      </c>
      <c r="G121" t="s">
        <v>609</v>
      </c>
      <c r="H121" t="s">
        <v>331</v>
      </c>
      <c r="I121" t="s">
        <v>307</v>
      </c>
      <c r="J121">
        <v>107</v>
      </c>
      <c r="K121">
        <v>2</v>
      </c>
      <c r="L121">
        <v>2</v>
      </c>
      <c r="M121" t="s">
        <v>65</v>
      </c>
      <c r="N121">
        <v>109664</v>
      </c>
      <c r="O121" t="s">
        <v>78</v>
      </c>
      <c r="P121" t="s">
        <v>66</v>
      </c>
      <c r="Q121" t="s">
        <v>67</v>
      </c>
      <c r="R121" t="s">
        <v>68</v>
      </c>
      <c r="S121" t="s">
        <v>40</v>
      </c>
      <c r="T121">
        <v>3</v>
      </c>
      <c r="U121" t="b">
        <v>1</v>
      </c>
      <c r="V121" t="s">
        <v>55</v>
      </c>
      <c r="W121" t="s">
        <v>115</v>
      </c>
      <c r="X121">
        <v>5</v>
      </c>
      <c r="Y121">
        <v>2</v>
      </c>
      <c r="Z121" t="s">
        <v>44</v>
      </c>
      <c r="AA121" t="b">
        <v>1</v>
      </c>
      <c r="AB121">
        <v>5</v>
      </c>
      <c r="AC121" t="s">
        <v>207</v>
      </c>
    </row>
    <row r="122" spans="1:29" x14ac:dyDescent="0.25">
      <c r="A122" t="s">
        <v>610</v>
      </c>
      <c r="B122" t="s">
        <v>611</v>
      </c>
      <c r="C122">
        <v>18</v>
      </c>
      <c r="D122" t="s">
        <v>60</v>
      </c>
      <c r="E122" t="s">
        <v>91</v>
      </c>
      <c r="F122" t="s">
        <v>49</v>
      </c>
      <c r="G122" t="s">
        <v>612</v>
      </c>
      <c r="H122" t="s">
        <v>613</v>
      </c>
      <c r="I122" t="s">
        <v>317</v>
      </c>
      <c r="J122">
        <v>316</v>
      </c>
      <c r="K122">
        <v>3</v>
      </c>
      <c r="L122">
        <v>3</v>
      </c>
      <c r="M122" t="s">
        <v>37</v>
      </c>
      <c r="N122">
        <v>46442</v>
      </c>
      <c r="O122" t="s">
        <v>86</v>
      </c>
      <c r="P122" t="s">
        <v>66</v>
      </c>
      <c r="Q122" t="s">
        <v>40</v>
      </c>
      <c r="R122" t="s">
        <v>68</v>
      </c>
      <c r="S122" t="s">
        <v>40</v>
      </c>
      <c r="T122">
        <v>1</v>
      </c>
      <c r="U122" t="b">
        <v>1</v>
      </c>
      <c r="V122" t="s">
        <v>88</v>
      </c>
      <c r="W122" t="s">
        <v>56</v>
      </c>
      <c r="X122">
        <v>4</v>
      </c>
      <c r="Y122">
        <v>6</v>
      </c>
      <c r="Z122" t="s">
        <v>57</v>
      </c>
      <c r="AA122" t="b">
        <v>1</v>
      </c>
      <c r="AB122">
        <v>1</v>
      </c>
      <c r="AC122" t="s">
        <v>40</v>
      </c>
    </row>
    <row r="123" spans="1:29" x14ac:dyDescent="0.25">
      <c r="A123" t="s">
        <v>614</v>
      </c>
      <c r="B123" t="s">
        <v>615</v>
      </c>
      <c r="C123">
        <v>49</v>
      </c>
      <c r="D123" t="s">
        <v>60</v>
      </c>
      <c r="E123" t="s">
        <v>32</v>
      </c>
      <c r="F123" t="s">
        <v>97</v>
      </c>
      <c r="G123" t="s">
        <v>616</v>
      </c>
      <c r="H123" t="s">
        <v>617</v>
      </c>
      <c r="I123" t="s">
        <v>479</v>
      </c>
      <c r="J123">
        <v>339</v>
      </c>
      <c r="K123">
        <v>11</v>
      </c>
      <c r="L123">
        <v>2</v>
      </c>
      <c r="M123" t="s">
        <v>37</v>
      </c>
      <c r="N123">
        <v>1820</v>
      </c>
      <c r="O123" t="s">
        <v>86</v>
      </c>
      <c r="P123" t="s">
        <v>137</v>
      </c>
      <c r="Q123" t="s">
        <v>40</v>
      </c>
      <c r="R123" t="s">
        <v>41</v>
      </c>
      <c r="S123" t="s">
        <v>40</v>
      </c>
      <c r="T123">
        <v>1</v>
      </c>
      <c r="U123" t="b">
        <v>1</v>
      </c>
      <c r="V123" t="s">
        <v>42</v>
      </c>
      <c r="W123" t="s">
        <v>115</v>
      </c>
      <c r="X123">
        <v>8</v>
      </c>
      <c r="Y123">
        <v>2</v>
      </c>
      <c r="Z123" t="s">
        <v>57</v>
      </c>
      <c r="AA123" t="b">
        <v>0</v>
      </c>
      <c r="AB123">
        <v>1</v>
      </c>
      <c r="AC123" t="s">
        <v>45</v>
      </c>
    </row>
    <row r="124" spans="1:29" x14ac:dyDescent="0.25">
      <c r="A124" t="s">
        <v>618</v>
      </c>
      <c r="B124" t="s">
        <v>619</v>
      </c>
      <c r="C124">
        <v>41</v>
      </c>
      <c r="D124" t="s">
        <v>31</v>
      </c>
      <c r="E124" t="s">
        <v>82</v>
      </c>
      <c r="F124" t="s">
        <v>33</v>
      </c>
      <c r="G124" t="s">
        <v>620</v>
      </c>
      <c r="H124" t="s">
        <v>621</v>
      </c>
      <c r="I124" t="s">
        <v>432</v>
      </c>
      <c r="J124">
        <v>253</v>
      </c>
      <c r="K124">
        <v>4</v>
      </c>
      <c r="L124">
        <v>1</v>
      </c>
      <c r="M124" t="s">
        <v>65</v>
      </c>
      <c r="N124">
        <v>164372</v>
      </c>
      <c r="O124" t="s">
        <v>86</v>
      </c>
      <c r="P124" t="s">
        <v>87</v>
      </c>
      <c r="Q124" t="s">
        <v>79</v>
      </c>
      <c r="R124" t="s">
        <v>68</v>
      </c>
      <c r="S124" t="s">
        <v>69</v>
      </c>
      <c r="T124">
        <v>5</v>
      </c>
      <c r="U124" t="b">
        <v>0</v>
      </c>
      <c r="V124" t="s">
        <v>42</v>
      </c>
      <c r="W124" t="s">
        <v>56</v>
      </c>
      <c r="X124">
        <v>1</v>
      </c>
      <c r="Y124">
        <v>10</v>
      </c>
      <c r="Z124" t="s">
        <v>44</v>
      </c>
      <c r="AA124" t="b">
        <v>1</v>
      </c>
      <c r="AB124">
        <v>2</v>
      </c>
      <c r="AC124" t="s">
        <v>45</v>
      </c>
    </row>
    <row r="125" spans="1:29" x14ac:dyDescent="0.25">
      <c r="A125" t="s">
        <v>622</v>
      </c>
      <c r="B125" t="s">
        <v>623</v>
      </c>
      <c r="C125">
        <v>23</v>
      </c>
      <c r="D125" t="s">
        <v>31</v>
      </c>
      <c r="E125" t="s">
        <v>32</v>
      </c>
      <c r="F125" t="s">
        <v>49</v>
      </c>
      <c r="G125" t="s">
        <v>624</v>
      </c>
      <c r="H125" t="s">
        <v>343</v>
      </c>
      <c r="I125" t="s">
        <v>603</v>
      </c>
      <c r="J125">
        <v>92</v>
      </c>
      <c r="K125">
        <v>12</v>
      </c>
      <c r="L125">
        <v>1</v>
      </c>
      <c r="M125" t="s">
        <v>37</v>
      </c>
      <c r="N125">
        <v>186064</v>
      </c>
      <c r="O125" t="s">
        <v>86</v>
      </c>
      <c r="P125" t="s">
        <v>101</v>
      </c>
      <c r="Q125" t="s">
        <v>40</v>
      </c>
      <c r="R125" t="s">
        <v>41</v>
      </c>
      <c r="S125" t="s">
        <v>40</v>
      </c>
      <c r="T125">
        <v>4</v>
      </c>
      <c r="U125" t="b">
        <v>1</v>
      </c>
      <c r="V125" t="s">
        <v>42</v>
      </c>
      <c r="W125" t="s">
        <v>115</v>
      </c>
      <c r="X125">
        <v>7</v>
      </c>
      <c r="Y125">
        <v>6</v>
      </c>
      <c r="Z125" t="s">
        <v>57</v>
      </c>
      <c r="AA125" t="b">
        <v>0</v>
      </c>
      <c r="AB125">
        <v>4</v>
      </c>
      <c r="AC125" t="s">
        <v>131</v>
      </c>
    </row>
    <row r="126" spans="1:29" x14ac:dyDescent="0.25">
      <c r="A126" t="s">
        <v>625</v>
      </c>
      <c r="B126" t="s">
        <v>626</v>
      </c>
      <c r="C126">
        <v>18</v>
      </c>
      <c r="D126" t="s">
        <v>31</v>
      </c>
      <c r="E126" t="s">
        <v>91</v>
      </c>
      <c r="F126" t="s">
        <v>49</v>
      </c>
      <c r="G126" t="s">
        <v>627</v>
      </c>
      <c r="H126" t="s">
        <v>628</v>
      </c>
      <c r="I126" t="s">
        <v>166</v>
      </c>
      <c r="J126">
        <v>32</v>
      </c>
      <c r="K126">
        <v>3</v>
      </c>
      <c r="L126">
        <v>4</v>
      </c>
      <c r="M126" t="s">
        <v>65</v>
      </c>
      <c r="N126">
        <v>26106</v>
      </c>
      <c r="O126" t="s">
        <v>38</v>
      </c>
      <c r="P126" t="s">
        <v>66</v>
      </c>
      <c r="Q126" t="s">
        <v>114</v>
      </c>
      <c r="R126" t="s">
        <v>68</v>
      </c>
      <c r="S126" t="s">
        <v>40</v>
      </c>
      <c r="T126">
        <v>9</v>
      </c>
      <c r="U126" t="b">
        <v>0</v>
      </c>
      <c r="V126" t="s">
        <v>88</v>
      </c>
      <c r="W126" t="s">
        <v>115</v>
      </c>
      <c r="X126">
        <v>6</v>
      </c>
      <c r="Y126">
        <v>10</v>
      </c>
      <c r="Z126" t="s">
        <v>57</v>
      </c>
      <c r="AA126" t="b">
        <v>1</v>
      </c>
      <c r="AB126">
        <v>1</v>
      </c>
      <c r="AC126" t="s">
        <v>70</v>
      </c>
    </row>
    <row r="127" spans="1:29" x14ac:dyDescent="0.25">
      <c r="A127" t="s">
        <v>629</v>
      </c>
      <c r="B127" t="s">
        <v>630</v>
      </c>
      <c r="C127">
        <v>46</v>
      </c>
      <c r="D127" t="s">
        <v>60</v>
      </c>
      <c r="E127" t="s">
        <v>123</v>
      </c>
      <c r="F127" t="s">
        <v>33</v>
      </c>
      <c r="G127" t="s">
        <v>631</v>
      </c>
      <c r="H127" t="s">
        <v>35</v>
      </c>
      <c r="I127" t="s">
        <v>632</v>
      </c>
      <c r="J127">
        <v>321</v>
      </c>
      <c r="K127">
        <v>11</v>
      </c>
      <c r="L127">
        <v>4</v>
      </c>
      <c r="M127" t="s">
        <v>77</v>
      </c>
      <c r="N127">
        <v>6257</v>
      </c>
      <c r="O127" t="s">
        <v>38</v>
      </c>
      <c r="P127" t="s">
        <v>137</v>
      </c>
      <c r="Q127" t="s">
        <v>67</v>
      </c>
      <c r="R127" t="s">
        <v>68</v>
      </c>
      <c r="S127" t="s">
        <v>40</v>
      </c>
      <c r="T127">
        <v>3</v>
      </c>
      <c r="U127" t="b">
        <v>0</v>
      </c>
      <c r="V127" t="s">
        <v>42</v>
      </c>
      <c r="W127" t="s">
        <v>43</v>
      </c>
      <c r="X127">
        <v>8</v>
      </c>
      <c r="Y127">
        <v>12</v>
      </c>
      <c r="Z127" t="s">
        <v>57</v>
      </c>
      <c r="AA127" t="b">
        <v>0</v>
      </c>
      <c r="AB127">
        <v>3</v>
      </c>
      <c r="AC127" t="s">
        <v>70</v>
      </c>
    </row>
    <row r="128" spans="1:29" x14ac:dyDescent="0.25">
      <c r="A128" t="s">
        <v>633</v>
      </c>
      <c r="B128" t="s">
        <v>634</v>
      </c>
      <c r="C128">
        <v>49</v>
      </c>
      <c r="D128" t="s">
        <v>104</v>
      </c>
      <c r="E128" t="s">
        <v>82</v>
      </c>
      <c r="F128" t="s">
        <v>49</v>
      </c>
      <c r="G128" t="s">
        <v>635</v>
      </c>
      <c r="H128" t="s">
        <v>216</v>
      </c>
      <c r="I128" t="s">
        <v>636</v>
      </c>
      <c r="J128">
        <v>148</v>
      </c>
      <c r="K128">
        <v>4</v>
      </c>
      <c r="L128">
        <v>1</v>
      </c>
      <c r="M128" t="s">
        <v>77</v>
      </c>
      <c r="N128">
        <v>171838</v>
      </c>
      <c r="O128" t="s">
        <v>86</v>
      </c>
      <c r="P128" t="s">
        <v>94</v>
      </c>
      <c r="Q128" t="s">
        <v>114</v>
      </c>
      <c r="R128" t="s">
        <v>41</v>
      </c>
      <c r="S128" t="s">
        <v>40</v>
      </c>
      <c r="T128">
        <v>9</v>
      </c>
      <c r="U128" t="b">
        <v>1</v>
      </c>
      <c r="V128" t="s">
        <v>88</v>
      </c>
      <c r="W128" t="s">
        <v>56</v>
      </c>
      <c r="X128">
        <v>8</v>
      </c>
      <c r="Y128">
        <v>6</v>
      </c>
      <c r="Z128" t="s">
        <v>57</v>
      </c>
      <c r="AA128" t="b">
        <v>0</v>
      </c>
      <c r="AB128">
        <v>2</v>
      </c>
      <c r="AC128" t="s">
        <v>45</v>
      </c>
    </row>
    <row r="129" spans="1:29" x14ac:dyDescent="0.25">
      <c r="A129" t="s">
        <v>637</v>
      </c>
      <c r="B129" t="s">
        <v>638</v>
      </c>
      <c r="C129">
        <v>45</v>
      </c>
      <c r="D129" t="s">
        <v>104</v>
      </c>
      <c r="E129" t="s">
        <v>82</v>
      </c>
      <c r="F129" t="s">
        <v>49</v>
      </c>
      <c r="G129" t="s">
        <v>639</v>
      </c>
      <c r="H129" t="s">
        <v>640</v>
      </c>
      <c r="I129" t="s">
        <v>641</v>
      </c>
      <c r="J129">
        <v>355</v>
      </c>
      <c r="K129">
        <v>1</v>
      </c>
      <c r="L129">
        <v>3</v>
      </c>
      <c r="M129" t="s">
        <v>65</v>
      </c>
      <c r="N129">
        <v>114945</v>
      </c>
      <c r="O129" t="s">
        <v>86</v>
      </c>
      <c r="P129" t="s">
        <v>66</v>
      </c>
      <c r="Q129" t="s">
        <v>79</v>
      </c>
      <c r="R129" t="s">
        <v>68</v>
      </c>
      <c r="S129" t="s">
        <v>40</v>
      </c>
      <c r="T129">
        <v>9</v>
      </c>
      <c r="U129" t="b">
        <v>1</v>
      </c>
      <c r="V129" t="s">
        <v>55</v>
      </c>
      <c r="W129" t="s">
        <v>115</v>
      </c>
      <c r="X129">
        <v>4</v>
      </c>
      <c r="Y129">
        <v>12</v>
      </c>
      <c r="Z129" t="s">
        <v>44</v>
      </c>
      <c r="AA129" t="b">
        <v>1</v>
      </c>
      <c r="AB129">
        <v>4</v>
      </c>
      <c r="AC129" t="s">
        <v>108</v>
      </c>
    </row>
    <row r="130" spans="1:29" x14ac:dyDescent="0.25">
      <c r="A130" t="s">
        <v>642</v>
      </c>
      <c r="B130" t="s">
        <v>643</v>
      </c>
      <c r="C130">
        <v>49</v>
      </c>
      <c r="D130" t="s">
        <v>104</v>
      </c>
      <c r="E130" t="s">
        <v>48</v>
      </c>
      <c r="F130" t="s">
        <v>33</v>
      </c>
      <c r="G130" t="s">
        <v>644</v>
      </c>
      <c r="H130" t="s">
        <v>645</v>
      </c>
      <c r="I130" t="s">
        <v>84</v>
      </c>
      <c r="J130">
        <v>223</v>
      </c>
      <c r="K130">
        <v>9</v>
      </c>
      <c r="L130">
        <v>1</v>
      </c>
      <c r="M130" t="s">
        <v>65</v>
      </c>
      <c r="N130">
        <v>31676</v>
      </c>
      <c r="O130" t="s">
        <v>78</v>
      </c>
      <c r="P130" t="s">
        <v>101</v>
      </c>
      <c r="Q130" t="s">
        <v>67</v>
      </c>
      <c r="R130" t="s">
        <v>54</v>
      </c>
      <c r="S130" t="s">
        <v>151</v>
      </c>
      <c r="T130">
        <v>2</v>
      </c>
      <c r="U130" t="b">
        <v>1</v>
      </c>
      <c r="V130" t="s">
        <v>55</v>
      </c>
      <c r="W130" t="s">
        <v>43</v>
      </c>
      <c r="X130">
        <v>10</v>
      </c>
      <c r="Y130">
        <v>9</v>
      </c>
      <c r="Z130" t="s">
        <v>57</v>
      </c>
      <c r="AA130" t="b">
        <v>0</v>
      </c>
      <c r="AB130">
        <v>3</v>
      </c>
      <c r="AC130" t="s">
        <v>70</v>
      </c>
    </row>
    <row r="131" spans="1:29" x14ac:dyDescent="0.25">
      <c r="A131" t="s">
        <v>646</v>
      </c>
      <c r="B131" t="s">
        <v>647</v>
      </c>
      <c r="C131">
        <v>18</v>
      </c>
      <c r="D131" t="s">
        <v>31</v>
      </c>
      <c r="E131" t="s">
        <v>82</v>
      </c>
      <c r="F131" t="s">
        <v>97</v>
      </c>
      <c r="G131" t="s">
        <v>648</v>
      </c>
      <c r="H131" t="s">
        <v>649</v>
      </c>
      <c r="I131" t="s">
        <v>287</v>
      </c>
      <c r="J131">
        <v>205</v>
      </c>
      <c r="K131">
        <v>6</v>
      </c>
      <c r="L131">
        <v>1</v>
      </c>
      <c r="M131" t="s">
        <v>37</v>
      </c>
      <c r="N131">
        <v>58887</v>
      </c>
      <c r="O131" t="s">
        <v>38</v>
      </c>
      <c r="P131" t="s">
        <v>94</v>
      </c>
      <c r="Q131" t="s">
        <v>40</v>
      </c>
      <c r="R131" t="s">
        <v>68</v>
      </c>
      <c r="S131" t="s">
        <v>40</v>
      </c>
      <c r="T131">
        <v>5</v>
      </c>
      <c r="U131" t="b">
        <v>1</v>
      </c>
      <c r="V131" t="s">
        <v>42</v>
      </c>
      <c r="W131" t="s">
        <v>56</v>
      </c>
      <c r="X131">
        <v>6</v>
      </c>
      <c r="Y131">
        <v>5</v>
      </c>
      <c r="Z131" t="s">
        <v>44</v>
      </c>
      <c r="AA131" t="b">
        <v>1</v>
      </c>
      <c r="AB131">
        <v>4</v>
      </c>
      <c r="AC131" t="s">
        <v>40</v>
      </c>
    </row>
    <row r="132" spans="1:29" x14ac:dyDescent="0.25">
      <c r="A132" t="s">
        <v>650</v>
      </c>
      <c r="B132" t="s">
        <v>651</v>
      </c>
      <c r="C132">
        <v>57</v>
      </c>
      <c r="D132" t="s">
        <v>60</v>
      </c>
      <c r="E132" t="s">
        <v>91</v>
      </c>
      <c r="F132" t="s">
        <v>49</v>
      </c>
      <c r="G132" t="s">
        <v>652</v>
      </c>
      <c r="H132" t="s">
        <v>653</v>
      </c>
      <c r="I132" t="s">
        <v>279</v>
      </c>
      <c r="J132">
        <v>62</v>
      </c>
      <c r="K132">
        <v>11</v>
      </c>
      <c r="L132">
        <v>3</v>
      </c>
      <c r="M132" t="s">
        <v>37</v>
      </c>
      <c r="N132">
        <v>190174</v>
      </c>
      <c r="O132" t="s">
        <v>38</v>
      </c>
      <c r="P132" t="s">
        <v>101</v>
      </c>
      <c r="Q132" t="s">
        <v>40</v>
      </c>
      <c r="R132" t="s">
        <v>68</v>
      </c>
      <c r="S132" t="s">
        <v>40</v>
      </c>
      <c r="T132">
        <v>7</v>
      </c>
      <c r="U132" t="b">
        <v>0</v>
      </c>
      <c r="V132" t="s">
        <v>42</v>
      </c>
      <c r="W132" t="s">
        <v>56</v>
      </c>
      <c r="X132">
        <v>2</v>
      </c>
      <c r="Y132">
        <v>1</v>
      </c>
      <c r="Z132" t="s">
        <v>44</v>
      </c>
      <c r="AA132" t="b">
        <v>0</v>
      </c>
      <c r="AB132">
        <v>1</v>
      </c>
      <c r="AC132" t="s">
        <v>70</v>
      </c>
    </row>
    <row r="133" spans="1:29" x14ac:dyDescent="0.25">
      <c r="A133" t="s">
        <v>654</v>
      </c>
      <c r="B133" t="s">
        <v>655</v>
      </c>
      <c r="C133">
        <v>27</v>
      </c>
      <c r="D133" t="s">
        <v>60</v>
      </c>
      <c r="E133" t="s">
        <v>32</v>
      </c>
      <c r="F133" t="s">
        <v>97</v>
      </c>
      <c r="G133" t="s">
        <v>656</v>
      </c>
      <c r="H133" t="s">
        <v>657</v>
      </c>
      <c r="I133" t="s">
        <v>63</v>
      </c>
      <c r="J133">
        <v>259</v>
      </c>
      <c r="K133">
        <v>1</v>
      </c>
      <c r="L133">
        <v>3</v>
      </c>
      <c r="M133" t="s">
        <v>37</v>
      </c>
      <c r="N133">
        <v>64095</v>
      </c>
      <c r="O133" t="s">
        <v>86</v>
      </c>
      <c r="P133" t="s">
        <v>66</v>
      </c>
      <c r="Q133" t="s">
        <v>40</v>
      </c>
      <c r="R133" t="s">
        <v>54</v>
      </c>
      <c r="S133" t="s">
        <v>40</v>
      </c>
      <c r="T133">
        <v>5</v>
      </c>
      <c r="U133" t="b">
        <v>1</v>
      </c>
      <c r="V133" t="s">
        <v>55</v>
      </c>
      <c r="W133" t="s">
        <v>56</v>
      </c>
      <c r="X133">
        <v>6</v>
      </c>
      <c r="Y133">
        <v>10</v>
      </c>
      <c r="Z133" t="s">
        <v>57</v>
      </c>
      <c r="AA133" t="b">
        <v>1</v>
      </c>
      <c r="AB133">
        <v>1</v>
      </c>
      <c r="AC133" t="s">
        <v>70</v>
      </c>
    </row>
    <row r="134" spans="1:29" x14ac:dyDescent="0.25">
      <c r="A134" t="s">
        <v>658</v>
      </c>
      <c r="B134" t="s">
        <v>659</v>
      </c>
      <c r="C134">
        <v>46</v>
      </c>
      <c r="D134" t="s">
        <v>60</v>
      </c>
      <c r="E134" t="s">
        <v>82</v>
      </c>
      <c r="F134" t="s">
        <v>97</v>
      </c>
      <c r="G134" t="s">
        <v>660</v>
      </c>
      <c r="H134" t="s">
        <v>661</v>
      </c>
      <c r="I134" t="s">
        <v>662</v>
      </c>
      <c r="J134">
        <v>296</v>
      </c>
      <c r="K134">
        <v>7</v>
      </c>
      <c r="L134">
        <v>1</v>
      </c>
      <c r="M134" t="s">
        <v>37</v>
      </c>
      <c r="N134">
        <v>53152</v>
      </c>
      <c r="O134" t="s">
        <v>78</v>
      </c>
      <c r="P134" t="s">
        <v>101</v>
      </c>
      <c r="Q134" t="s">
        <v>40</v>
      </c>
      <c r="R134" t="s">
        <v>54</v>
      </c>
      <c r="S134" t="s">
        <v>40</v>
      </c>
      <c r="T134">
        <v>6</v>
      </c>
      <c r="U134" t="b">
        <v>0</v>
      </c>
      <c r="V134" t="s">
        <v>88</v>
      </c>
      <c r="W134" t="s">
        <v>56</v>
      </c>
      <c r="X134">
        <v>6</v>
      </c>
      <c r="Y134">
        <v>6</v>
      </c>
      <c r="Z134" t="s">
        <v>57</v>
      </c>
      <c r="AA134" t="b">
        <v>1</v>
      </c>
      <c r="AB134">
        <v>2</v>
      </c>
      <c r="AC134" t="s">
        <v>45</v>
      </c>
    </row>
    <row r="135" spans="1:29" x14ac:dyDescent="0.25">
      <c r="A135" t="s">
        <v>663</v>
      </c>
      <c r="B135" t="s">
        <v>664</v>
      </c>
      <c r="C135">
        <v>62</v>
      </c>
      <c r="D135" t="s">
        <v>60</v>
      </c>
      <c r="E135" t="s">
        <v>82</v>
      </c>
      <c r="F135" t="s">
        <v>33</v>
      </c>
      <c r="G135" t="s">
        <v>665</v>
      </c>
      <c r="H135" t="s">
        <v>35</v>
      </c>
      <c r="I135" t="s">
        <v>666</v>
      </c>
      <c r="J135">
        <v>231</v>
      </c>
      <c r="K135">
        <v>5</v>
      </c>
      <c r="L135">
        <v>3</v>
      </c>
      <c r="M135" t="s">
        <v>77</v>
      </c>
      <c r="N135">
        <v>54259</v>
      </c>
      <c r="O135" t="s">
        <v>78</v>
      </c>
      <c r="P135" t="s">
        <v>39</v>
      </c>
      <c r="Q135" t="s">
        <v>114</v>
      </c>
      <c r="R135" t="s">
        <v>54</v>
      </c>
      <c r="S135" t="s">
        <v>40</v>
      </c>
      <c r="T135">
        <v>1</v>
      </c>
      <c r="U135" t="b">
        <v>1</v>
      </c>
      <c r="V135" t="s">
        <v>88</v>
      </c>
      <c r="W135" t="s">
        <v>56</v>
      </c>
      <c r="X135">
        <v>7</v>
      </c>
      <c r="Y135">
        <v>2</v>
      </c>
      <c r="Z135" t="s">
        <v>44</v>
      </c>
      <c r="AA135" t="b">
        <v>1</v>
      </c>
      <c r="AB135">
        <v>1</v>
      </c>
      <c r="AC135" t="s">
        <v>70</v>
      </c>
    </row>
    <row r="136" spans="1:29" x14ac:dyDescent="0.25">
      <c r="A136" t="s">
        <v>667</v>
      </c>
      <c r="B136" t="s">
        <v>668</v>
      </c>
      <c r="C136">
        <v>36</v>
      </c>
      <c r="D136" t="s">
        <v>60</v>
      </c>
      <c r="E136" t="s">
        <v>123</v>
      </c>
      <c r="F136" t="s">
        <v>33</v>
      </c>
      <c r="G136" t="s">
        <v>669</v>
      </c>
      <c r="H136" t="s">
        <v>670</v>
      </c>
      <c r="I136" t="s">
        <v>156</v>
      </c>
      <c r="J136">
        <v>50</v>
      </c>
      <c r="K136">
        <v>14</v>
      </c>
      <c r="L136">
        <v>2</v>
      </c>
      <c r="M136" t="s">
        <v>77</v>
      </c>
      <c r="N136">
        <v>12659</v>
      </c>
      <c r="O136" t="s">
        <v>38</v>
      </c>
      <c r="P136" t="s">
        <v>94</v>
      </c>
      <c r="Q136" t="s">
        <v>79</v>
      </c>
      <c r="R136" t="s">
        <v>68</v>
      </c>
      <c r="S136" t="s">
        <v>40</v>
      </c>
      <c r="T136">
        <v>4</v>
      </c>
      <c r="U136" t="b">
        <v>0</v>
      </c>
      <c r="V136" t="s">
        <v>88</v>
      </c>
      <c r="W136" t="s">
        <v>43</v>
      </c>
      <c r="X136">
        <v>8</v>
      </c>
      <c r="Y136">
        <v>11</v>
      </c>
      <c r="Z136" t="s">
        <v>44</v>
      </c>
      <c r="AA136" t="b">
        <v>0</v>
      </c>
      <c r="AB136">
        <v>1</v>
      </c>
      <c r="AC136" t="s">
        <v>70</v>
      </c>
    </row>
    <row r="137" spans="1:29" x14ac:dyDescent="0.25">
      <c r="A137" t="s">
        <v>671</v>
      </c>
      <c r="B137" t="s">
        <v>672</v>
      </c>
      <c r="C137">
        <v>54</v>
      </c>
      <c r="D137" t="s">
        <v>31</v>
      </c>
      <c r="E137" t="s">
        <v>73</v>
      </c>
      <c r="F137" t="s">
        <v>49</v>
      </c>
      <c r="G137" t="s">
        <v>673</v>
      </c>
      <c r="H137" t="s">
        <v>653</v>
      </c>
      <c r="I137" t="s">
        <v>475</v>
      </c>
      <c r="J137">
        <v>203</v>
      </c>
      <c r="K137">
        <v>10</v>
      </c>
      <c r="L137">
        <v>4</v>
      </c>
      <c r="M137" t="s">
        <v>65</v>
      </c>
      <c r="N137">
        <v>194739</v>
      </c>
      <c r="O137" t="s">
        <v>38</v>
      </c>
      <c r="P137" t="s">
        <v>101</v>
      </c>
      <c r="Q137" t="s">
        <v>67</v>
      </c>
      <c r="R137" t="s">
        <v>54</v>
      </c>
      <c r="S137" t="s">
        <v>69</v>
      </c>
      <c r="T137">
        <v>7</v>
      </c>
      <c r="U137" t="b">
        <v>1</v>
      </c>
      <c r="V137" t="s">
        <v>88</v>
      </c>
      <c r="W137" t="s">
        <v>115</v>
      </c>
      <c r="X137">
        <v>11</v>
      </c>
      <c r="Y137">
        <v>2</v>
      </c>
      <c r="Z137" t="s">
        <v>44</v>
      </c>
      <c r="AA137" t="b">
        <v>0</v>
      </c>
      <c r="AB137">
        <v>4</v>
      </c>
      <c r="AC137" t="s">
        <v>131</v>
      </c>
    </row>
    <row r="138" spans="1:29" x14ac:dyDescent="0.25">
      <c r="A138" t="s">
        <v>674</v>
      </c>
      <c r="B138" t="s">
        <v>675</v>
      </c>
      <c r="C138">
        <v>28</v>
      </c>
      <c r="D138" t="s">
        <v>104</v>
      </c>
      <c r="E138" t="s">
        <v>91</v>
      </c>
      <c r="F138" t="s">
        <v>97</v>
      </c>
      <c r="G138" t="s">
        <v>676</v>
      </c>
      <c r="H138" t="s">
        <v>677</v>
      </c>
      <c r="I138" t="s">
        <v>437</v>
      </c>
      <c r="J138">
        <v>36</v>
      </c>
      <c r="K138">
        <v>6</v>
      </c>
      <c r="L138">
        <v>4</v>
      </c>
      <c r="M138" t="s">
        <v>77</v>
      </c>
      <c r="N138">
        <v>17432</v>
      </c>
      <c r="O138" t="s">
        <v>78</v>
      </c>
      <c r="P138" t="s">
        <v>66</v>
      </c>
      <c r="Q138" t="s">
        <v>79</v>
      </c>
      <c r="R138" t="s">
        <v>54</v>
      </c>
      <c r="S138" t="s">
        <v>40</v>
      </c>
      <c r="T138">
        <v>6</v>
      </c>
      <c r="U138" t="b">
        <v>1</v>
      </c>
      <c r="V138" t="s">
        <v>55</v>
      </c>
      <c r="W138" t="s">
        <v>56</v>
      </c>
      <c r="X138">
        <v>4</v>
      </c>
      <c r="Y138">
        <v>7</v>
      </c>
      <c r="Z138" t="s">
        <v>57</v>
      </c>
      <c r="AA138" t="b">
        <v>1</v>
      </c>
      <c r="AB138">
        <v>4</v>
      </c>
      <c r="AC138" t="s">
        <v>131</v>
      </c>
    </row>
    <row r="139" spans="1:29" x14ac:dyDescent="0.25">
      <c r="A139" t="s">
        <v>678</v>
      </c>
      <c r="B139" t="s">
        <v>679</v>
      </c>
      <c r="C139">
        <v>64</v>
      </c>
      <c r="D139" t="s">
        <v>31</v>
      </c>
      <c r="E139" t="s">
        <v>48</v>
      </c>
      <c r="F139" t="s">
        <v>33</v>
      </c>
      <c r="G139" t="s">
        <v>680</v>
      </c>
      <c r="H139" t="s">
        <v>681</v>
      </c>
      <c r="I139" t="s">
        <v>453</v>
      </c>
      <c r="J139">
        <v>310</v>
      </c>
      <c r="K139">
        <v>1</v>
      </c>
      <c r="L139">
        <v>4</v>
      </c>
      <c r="M139" t="s">
        <v>37</v>
      </c>
      <c r="N139">
        <v>47291</v>
      </c>
      <c r="O139" t="s">
        <v>38</v>
      </c>
      <c r="P139" t="s">
        <v>39</v>
      </c>
      <c r="Q139" t="s">
        <v>40</v>
      </c>
      <c r="R139" t="s">
        <v>41</v>
      </c>
      <c r="S139" t="s">
        <v>40</v>
      </c>
      <c r="T139">
        <v>5</v>
      </c>
      <c r="U139" t="b">
        <v>0</v>
      </c>
      <c r="V139" t="s">
        <v>88</v>
      </c>
      <c r="W139" t="s">
        <v>56</v>
      </c>
      <c r="X139">
        <v>10</v>
      </c>
      <c r="Y139">
        <v>1</v>
      </c>
      <c r="Z139" t="s">
        <v>44</v>
      </c>
      <c r="AA139" t="b">
        <v>1</v>
      </c>
      <c r="AB139">
        <v>5</v>
      </c>
      <c r="AC139" t="s">
        <v>108</v>
      </c>
    </row>
    <row r="140" spans="1:29" x14ac:dyDescent="0.25">
      <c r="A140" t="s">
        <v>682</v>
      </c>
      <c r="B140" t="s">
        <v>683</v>
      </c>
      <c r="C140">
        <v>34</v>
      </c>
      <c r="D140" t="s">
        <v>104</v>
      </c>
      <c r="E140" t="s">
        <v>48</v>
      </c>
      <c r="F140" t="s">
        <v>49</v>
      </c>
      <c r="G140" t="s">
        <v>684</v>
      </c>
      <c r="H140" t="s">
        <v>404</v>
      </c>
      <c r="I140" t="s">
        <v>120</v>
      </c>
      <c r="J140">
        <v>110</v>
      </c>
      <c r="K140">
        <v>8</v>
      </c>
      <c r="L140">
        <v>3</v>
      </c>
      <c r="M140" t="s">
        <v>37</v>
      </c>
      <c r="N140">
        <v>59215</v>
      </c>
      <c r="O140" t="s">
        <v>78</v>
      </c>
      <c r="P140" t="s">
        <v>101</v>
      </c>
      <c r="Q140" t="s">
        <v>40</v>
      </c>
      <c r="R140" t="s">
        <v>54</v>
      </c>
      <c r="S140" t="s">
        <v>40</v>
      </c>
      <c r="T140">
        <v>7</v>
      </c>
      <c r="U140" t="b">
        <v>1</v>
      </c>
      <c r="V140" t="s">
        <v>55</v>
      </c>
      <c r="W140" t="s">
        <v>43</v>
      </c>
      <c r="X140">
        <v>11</v>
      </c>
      <c r="Y140">
        <v>12</v>
      </c>
      <c r="Z140" t="s">
        <v>44</v>
      </c>
      <c r="AA140" t="b">
        <v>1</v>
      </c>
      <c r="AB140">
        <v>5</v>
      </c>
      <c r="AC140" t="s">
        <v>207</v>
      </c>
    </row>
    <row r="141" spans="1:29" x14ac:dyDescent="0.25">
      <c r="A141" t="s">
        <v>685</v>
      </c>
      <c r="B141" t="s">
        <v>686</v>
      </c>
      <c r="C141">
        <v>30</v>
      </c>
      <c r="D141" t="s">
        <v>31</v>
      </c>
      <c r="E141" t="s">
        <v>32</v>
      </c>
      <c r="F141" t="s">
        <v>33</v>
      </c>
      <c r="G141" t="s">
        <v>687</v>
      </c>
      <c r="H141" t="s">
        <v>688</v>
      </c>
      <c r="I141" t="s">
        <v>354</v>
      </c>
      <c r="J141">
        <v>68</v>
      </c>
      <c r="K141">
        <v>1</v>
      </c>
      <c r="L141">
        <v>2</v>
      </c>
      <c r="M141" t="s">
        <v>37</v>
      </c>
      <c r="N141">
        <v>15059</v>
      </c>
      <c r="O141" t="s">
        <v>78</v>
      </c>
      <c r="P141" t="s">
        <v>87</v>
      </c>
      <c r="Q141" t="s">
        <v>40</v>
      </c>
      <c r="R141" t="s">
        <v>41</v>
      </c>
      <c r="S141" t="s">
        <v>40</v>
      </c>
      <c r="T141">
        <v>2</v>
      </c>
      <c r="U141" t="b">
        <v>0</v>
      </c>
      <c r="V141" t="s">
        <v>88</v>
      </c>
      <c r="W141" t="s">
        <v>115</v>
      </c>
      <c r="X141">
        <v>1</v>
      </c>
      <c r="Y141">
        <v>5</v>
      </c>
      <c r="Z141" t="s">
        <v>57</v>
      </c>
      <c r="AA141" t="b">
        <v>1</v>
      </c>
      <c r="AB141">
        <v>1</v>
      </c>
      <c r="AC141" t="s">
        <v>45</v>
      </c>
    </row>
    <row r="142" spans="1:29" x14ac:dyDescent="0.25">
      <c r="A142" t="s">
        <v>689</v>
      </c>
      <c r="B142" t="s">
        <v>690</v>
      </c>
      <c r="C142">
        <v>51</v>
      </c>
      <c r="D142" t="s">
        <v>31</v>
      </c>
      <c r="E142" t="s">
        <v>82</v>
      </c>
      <c r="F142" t="s">
        <v>49</v>
      </c>
      <c r="G142" t="s">
        <v>691</v>
      </c>
      <c r="H142" t="s">
        <v>537</v>
      </c>
      <c r="I142" t="s">
        <v>692</v>
      </c>
      <c r="J142">
        <v>182</v>
      </c>
      <c r="K142">
        <v>6</v>
      </c>
      <c r="L142">
        <v>4</v>
      </c>
      <c r="M142" t="s">
        <v>65</v>
      </c>
      <c r="N142">
        <v>146764</v>
      </c>
      <c r="O142" t="s">
        <v>86</v>
      </c>
      <c r="P142" t="s">
        <v>137</v>
      </c>
      <c r="Q142" t="s">
        <v>67</v>
      </c>
      <c r="R142" t="s">
        <v>41</v>
      </c>
      <c r="S142" t="s">
        <v>302</v>
      </c>
      <c r="T142">
        <v>4</v>
      </c>
      <c r="U142" t="b">
        <v>0</v>
      </c>
      <c r="V142" t="s">
        <v>88</v>
      </c>
      <c r="W142" t="s">
        <v>56</v>
      </c>
      <c r="X142">
        <v>7</v>
      </c>
      <c r="Y142">
        <v>8</v>
      </c>
      <c r="Z142" t="s">
        <v>57</v>
      </c>
      <c r="AA142" t="b">
        <v>0</v>
      </c>
      <c r="AB142">
        <v>4</v>
      </c>
      <c r="AC142" t="s">
        <v>131</v>
      </c>
    </row>
    <row r="143" spans="1:29" x14ac:dyDescent="0.25">
      <c r="A143" t="s">
        <v>693</v>
      </c>
      <c r="B143" t="s">
        <v>694</v>
      </c>
      <c r="C143">
        <v>39</v>
      </c>
      <c r="D143" t="s">
        <v>60</v>
      </c>
      <c r="E143" t="s">
        <v>61</v>
      </c>
      <c r="F143" t="s">
        <v>33</v>
      </c>
      <c r="G143" t="s">
        <v>695</v>
      </c>
      <c r="H143" t="s">
        <v>696</v>
      </c>
      <c r="I143" t="s">
        <v>100</v>
      </c>
      <c r="J143">
        <v>333</v>
      </c>
      <c r="K143">
        <v>9</v>
      </c>
      <c r="L143">
        <v>2</v>
      </c>
      <c r="M143" t="s">
        <v>65</v>
      </c>
      <c r="N143">
        <v>13969</v>
      </c>
      <c r="O143" t="s">
        <v>78</v>
      </c>
      <c r="P143" t="s">
        <v>66</v>
      </c>
      <c r="Q143" t="s">
        <v>67</v>
      </c>
      <c r="R143" t="s">
        <v>54</v>
      </c>
      <c r="S143" t="s">
        <v>69</v>
      </c>
      <c r="T143">
        <v>3</v>
      </c>
      <c r="U143" t="b">
        <v>1</v>
      </c>
      <c r="V143" t="s">
        <v>55</v>
      </c>
      <c r="W143" t="s">
        <v>43</v>
      </c>
      <c r="X143">
        <v>6</v>
      </c>
      <c r="Y143">
        <v>8</v>
      </c>
      <c r="Z143" t="s">
        <v>44</v>
      </c>
      <c r="AA143" t="b">
        <v>0</v>
      </c>
      <c r="AB143">
        <v>5</v>
      </c>
      <c r="AC143" t="s">
        <v>207</v>
      </c>
    </row>
    <row r="144" spans="1:29" x14ac:dyDescent="0.25">
      <c r="A144" t="s">
        <v>697</v>
      </c>
      <c r="B144" t="s">
        <v>698</v>
      </c>
      <c r="C144">
        <v>48</v>
      </c>
      <c r="D144" t="s">
        <v>60</v>
      </c>
      <c r="E144" t="s">
        <v>123</v>
      </c>
      <c r="F144" t="s">
        <v>97</v>
      </c>
      <c r="G144" t="s">
        <v>699</v>
      </c>
      <c r="H144" t="s">
        <v>596</v>
      </c>
      <c r="I144" t="s">
        <v>700</v>
      </c>
      <c r="J144">
        <v>70</v>
      </c>
      <c r="K144">
        <v>13</v>
      </c>
      <c r="L144">
        <v>1</v>
      </c>
      <c r="M144" t="s">
        <v>65</v>
      </c>
      <c r="N144">
        <v>189864</v>
      </c>
      <c r="O144" t="s">
        <v>86</v>
      </c>
      <c r="P144" t="s">
        <v>87</v>
      </c>
      <c r="Q144" t="s">
        <v>79</v>
      </c>
      <c r="R144" t="s">
        <v>41</v>
      </c>
      <c r="S144" t="s">
        <v>40</v>
      </c>
      <c r="T144">
        <v>3</v>
      </c>
      <c r="U144" t="b">
        <v>1</v>
      </c>
      <c r="V144" t="s">
        <v>42</v>
      </c>
      <c r="W144" t="s">
        <v>115</v>
      </c>
      <c r="X144">
        <v>3</v>
      </c>
      <c r="Y144">
        <v>5</v>
      </c>
      <c r="Z144" t="s">
        <v>44</v>
      </c>
      <c r="AA144" t="b">
        <v>0</v>
      </c>
      <c r="AB144">
        <v>4</v>
      </c>
      <c r="AC144" t="s">
        <v>108</v>
      </c>
    </row>
    <row r="145" spans="1:29" x14ac:dyDescent="0.25">
      <c r="A145" t="s">
        <v>701</v>
      </c>
      <c r="B145" t="s">
        <v>702</v>
      </c>
      <c r="C145">
        <v>63</v>
      </c>
      <c r="D145" t="s">
        <v>104</v>
      </c>
      <c r="E145" t="s">
        <v>73</v>
      </c>
      <c r="F145" t="s">
        <v>97</v>
      </c>
      <c r="G145" t="s">
        <v>703</v>
      </c>
      <c r="H145" t="s">
        <v>196</v>
      </c>
      <c r="I145" t="s">
        <v>554</v>
      </c>
      <c r="J145">
        <v>22</v>
      </c>
      <c r="K145">
        <v>2</v>
      </c>
      <c r="L145">
        <v>2</v>
      </c>
      <c r="M145" t="s">
        <v>77</v>
      </c>
      <c r="N145">
        <v>191909</v>
      </c>
      <c r="O145" t="s">
        <v>86</v>
      </c>
      <c r="P145" t="s">
        <v>87</v>
      </c>
      <c r="Q145" t="s">
        <v>79</v>
      </c>
      <c r="R145" t="s">
        <v>68</v>
      </c>
      <c r="S145" t="s">
        <v>40</v>
      </c>
      <c r="T145">
        <v>2</v>
      </c>
      <c r="U145" t="b">
        <v>1</v>
      </c>
      <c r="V145" t="s">
        <v>55</v>
      </c>
      <c r="W145" t="s">
        <v>56</v>
      </c>
      <c r="X145">
        <v>5</v>
      </c>
      <c r="Y145">
        <v>7</v>
      </c>
      <c r="Z145" t="s">
        <v>57</v>
      </c>
      <c r="AA145" t="b">
        <v>1</v>
      </c>
      <c r="AB145">
        <v>5</v>
      </c>
      <c r="AC145" t="s">
        <v>131</v>
      </c>
    </row>
    <row r="146" spans="1:29" x14ac:dyDescent="0.25">
      <c r="A146" t="s">
        <v>704</v>
      </c>
      <c r="B146" t="s">
        <v>705</v>
      </c>
      <c r="C146">
        <v>50</v>
      </c>
      <c r="D146" t="s">
        <v>60</v>
      </c>
      <c r="E146" t="s">
        <v>82</v>
      </c>
      <c r="F146" t="s">
        <v>97</v>
      </c>
      <c r="G146" t="s">
        <v>706</v>
      </c>
      <c r="H146" t="s">
        <v>707</v>
      </c>
      <c r="I146" t="s">
        <v>312</v>
      </c>
      <c r="J146">
        <v>232</v>
      </c>
      <c r="K146">
        <v>6</v>
      </c>
      <c r="L146">
        <v>3</v>
      </c>
      <c r="M146" t="s">
        <v>77</v>
      </c>
      <c r="N146">
        <v>67522</v>
      </c>
      <c r="O146" t="s">
        <v>38</v>
      </c>
      <c r="P146" t="s">
        <v>87</v>
      </c>
      <c r="Q146" t="s">
        <v>114</v>
      </c>
      <c r="R146" t="s">
        <v>68</v>
      </c>
      <c r="S146" t="s">
        <v>40</v>
      </c>
      <c r="T146">
        <v>2</v>
      </c>
      <c r="U146" t="b">
        <v>0</v>
      </c>
      <c r="V146" t="s">
        <v>55</v>
      </c>
      <c r="W146" t="s">
        <v>56</v>
      </c>
      <c r="X146">
        <v>4</v>
      </c>
      <c r="Y146">
        <v>6</v>
      </c>
      <c r="Z146" t="s">
        <v>57</v>
      </c>
      <c r="AA146" t="b">
        <v>0</v>
      </c>
      <c r="AB146">
        <v>4</v>
      </c>
      <c r="AC146" t="s">
        <v>108</v>
      </c>
    </row>
    <row r="147" spans="1:29" x14ac:dyDescent="0.25">
      <c r="A147" t="s">
        <v>708</v>
      </c>
      <c r="B147" t="s">
        <v>709</v>
      </c>
      <c r="C147">
        <v>27</v>
      </c>
      <c r="D147" t="s">
        <v>31</v>
      </c>
      <c r="E147" t="s">
        <v>32</v>
      </c>
      <c r="F147" t="s">
        <v>49</v>
      </c>
      <c r="G147" t="s">
        <v>710</v>
      </c>
      <c r="H147" t="s">
        <v>75</v>
      </c>
      <c r="I147" t="s">
        <v>711</v>
      </c>
      <c r="J147">
        <v>149</v>
      </c>
      <c r="K147">
        <v>2</v>
      </c>
      <c r="L147">
        <v>3</v>
      </c>
      <c r="M147" t="s">
        <v>37</v>
      </c>
      <c r="N147">
        <v>18664</v>
      </c>
      <c r="O147" t="s">
        <v>86</v>
      </c>
      <c r="P147" t="s">
        <v>101</v>
      </c>
      <c r="Q147" t="s">
        <v>40</v>
      </c>
      <c r="R147" t="s">
        <v>54</v>
      </c>
      <c r="S147" t="s">
        <v>40</v>
      </c>
      <c r="T147">
        <v>7</v>
      </c>
      <c r="U147" t="b">
        <v>0</v>
      </c>
      <c r="V147" t="s">
        <v>42</v>
      </c>
      <c r="W147" t="s">
        <v>115</v>
      </c>
      <c r="X147">
        <v>8</v>
      </c>
      <c r="Y147">
        <v>4</v>
      </c>
      <c r="Z147" t="s">
        <v>44</v>
      </c>
      <c r="AA147" t="b">
        <v>1</v>
      </c>
      <c r="AB147">
        <v>3</v>
      </c>
      <c r="AC147" t="s">
        <v>108</v>
      </c>
    </row>
    <row r="148" spans="1:29" x14ac:dyDescent="0.25">
      <c r="A148" t="s">
        <v>712</v>
      </c>
      <c r="B148" t="s">
        <v>713</v>
      </c>
      <c r="C148">
        <v>39</v>
      </c>
      <c r="D148" t="s">
        <v>104</v>
      </c>
      <c r="E148" t="s">
        <v>61</v>
      </c>
      <c r="F148" t="s">
        <v>97</v>
      </c>
      <c r="G148" t="s">
        <v>714</v>
      </c>
      <c r="H148" t="s">
        <v>700</v>
      </c>
      <c r="I148" t="s">
        <v>368</v>
      </c>
      <c r="J148">
        <v>7</v>
      </c>
      <c r="K148">
        <v>10</v>
      </c>
      <c r="L148">
        <v>3</v>
      </c>
      <c r="M148" t="s">
        <v>65</v>
      </c>
      <c r="N148">
        <v>10593</v>
      </c>
      <c r="O148" t="s">
        <v>38</v>
      </c>
      <c r="P148" t="s">
        <v>66</v>
      </c>
      <c r="Q148" t="s">
        <v>67</v>
      </c>
      <c r="R148" t="s">
        <v>54</v>
      </c>
      <c r="S148" t="s">
        <v>151</v>
      </c>
      <c r="T148">
        <v>6</v>
      </c>
      <c r="U148" t="b">
        <v>0</v>
      </c>
      <c r="V148" t="s">
        <v>88</v>
      </c>
      <c r="W148" t="s">
        <v>43</v>
      </c>
      <c r="X148">
        <v>11</v>
      </c>
      <c r="Y148">
        <v>11</v>
      </c>
      <c r="Z148" t="s">
        <v>44</v>
      </c>
      <c r="AA148" t="b">
        <v>0</v>
      </c>
      <c r="AB148">
        <v>3</v>
      </c>
      <c r="AC148" t="s">
        <v>131</v>
      </c>
    </row>
    <row r="149" spans="1:29" x14ac:dyDescent="0.25">
      <c r="A149" t="s">
        <v>715</v>
      </c>
      <c r="B149" t="s">
        <v>716</v>
      </c>
      <c r="C149">
        <v>37</v>
      </c>
      <c r="D149" t="s">
        <v>60</v>
      </c>
      <c r="E149" t="s">
        <v>32</v>
      </c>
      <c r="F149" t="s">
        <v>33</v>
      </c>
      <c r="G149" t="s">
        <v>717</v>
      </c>
      <c r="H149" t="s">
        <v>718</v>
      </c>
      <c r="I149" t="s">
        <v>160</v>
      </c>
      <c r="J149">
        <v>60</v>
      </c>
      <c r="K149">
        <v>13</v>
      </c>
      <c r="L149">
        <v>4</v>
      </c>
      <c r="M149" t="s">
        <v>37</v>
      </c>
      <c r="N149">
        <v>171435</v>
      </c>
      <c r="O149" t="s">
        <v>78</v>
      </c>
      <c r="P149" t="s">
        <v>137</v>
      </c>
      <c r="Q149" t="s">
        <v>40</v>
      </c>
      <c r="R149" t="s">
        <v>41</v>
      </c>
      <c r="S149" t="s">
        <v>40</v>
      </c>
      <c r="T149">
        <v>2</v>
      </c>
      <c r="U149" t="b">
        <v>0</v>
      </c>
      <c r="V149" t="s">
        <v>88</v>
      </c>
      <c r="W149" t="s">
        <v>56</v>
      </c>
      <c r="X149">
        <v>11</v>
      </c>
      <c r="Y149">
        <v>7</v>
      </c>
      <c r="Z149" t="s">
        <v>44</v>
      </c>
      <c r="AA149" t="b">
        <v>0</v>
      </c>
      <c r="AB149">
        <v>5</v>
      </c>
      <c r="AC149" t="s">
        <v>40</v>
      </c>
    </row>
    <row r="150" spans="1:29" x14ac:dyDescent="0.25">
      <c r="A150" t="s">
        <v>719</v>
      </c>
      <c r="B150" t="s">
        <v>720</v>
      </c>
      <c r="C150">
        <v>60</v>
      </c>
      <c r="D150" t="s">
        <v>31</v>
      </c>
      <c r="E150" t="s">
        <v>91</v>
      </c>
      <c r="F150" t="s">
        <v>33</v>
      </c>
      <c r="G150" t="s">
        <v>721</v>
      </c>
      <c r="H150" t="s">
        <v>688</v>
      </c>
      <c r="I150" t="s">
        <v>722</v>
      </c>
      <c r="J150">
        <v>47</v>
      </c>
      <c r="K150">
        <v>14</v>
      </c>
      <c r="L150">
        <v>4</v>
      </c>
      <c r="M150" t="s">
        <v>77</v>
      </c>
      <c r="N150">
        <v>168972</v>
      </c>
      <c r="O150" t="s">
        <v>78</v>
      </c>
      <c r="P150" t="s">
        <v>66</v>
      </c>
      <c r="Q150" t="s">
        <v>114</v>
      </c>
      <c r="R150" t="s">
        <v>41</v>
      </c>
      <c r="S150" t="s">
        <v>40</v>
      </c>
      <c r="T150">
        <v>1</v>
      </c>
      <c r="U150" t="b">
        <v>1</v>
      </c>
      <c r="V150" t="s">
        <v>88</v>
      </c>
      <c r="W150" t="s">
        <v>43</v>
      </c>
      <c r="X150">
        <v>10</v>
      </c>
      <c r="Y150">
        <v>4</v>
      </c>
      <c r="Z150" t="s">
        <v>44</v>
      </c>
      <c r="AA150" t="b">
        <v>0</v>
      </c>
      <c r="AB150">
        <v>5</v>
      </c>
      <c r="AC150" t="s">
        <v>108</v>
      </c>
    </row>
    <row r="151" spans="1:29" x14ac:dyDescent="0.25">
      <c r="A151" t="s">
        <v>723</v>
      </c>
      <c r="B151" t="s">
        <v>724</v>
      </c>
      <c r="C151">
        <v>26</v>
      </c>
      <c r="D151" t="s">
        <v>104</v>
      </c>
      <c r="E151" t="s">
        <v>32</v>
      </c>
      <c r="F151" t="s">
        <v>97</v>
      </c>
      <c r="G151" t="s">
        <v>725</v>
      </c>
      <c r="H151" t="s">
        <v>726</v>
      </c>
      <c r="I151" t="s">
        <v>727</v>
      </c>
      <c r="J151">
        <v>292</v>
      </c>
      <c r="K151">
        <v>6</v>
      </c>
      <c r="L151">
        <v>3</v>
      </c>
      <c r="M151" t="s">
        <v>77</v>
      </c>
      <c r="N151">
        <v>12429</v>
      </c>
      <c r="O151" t="s">
        <v>78</v>
      </c>
      <c r="P151" t="s">
        <v>137</v>
      </c>
      <c r="Q151" t="s">
        <v>79</v>
      </c>
      <c r="R151" t="s">
        <v>68</v>
      </c>
      <c r="S151" t="s">
        <v>40</v>
      </c>
      <c r="T151">
        <v>4</v>
      </c>
      <c r="U151" t="b">
        <v>1</v>
      </c>
      <c r="V151" t="s">
        <v>88</v>
      </c>
      <c r="W151" t="s">
        <v>56</v>
      </c>
      <c r="X151">
        <v>3</v>
      </c>
      <c r="Y151">
        <v>7</v>
      </c>
      <c r="Z151" t="s">
        <v>57</v>
      </c>
      <c r="AA151" t="b">
        <v>1</v>
      </c>
      <c r="AB151">
        <v>3</v>
      </c>
      <c r="AC151" t="s">
        <v>108</v>
      </c>
    </row>
    <row r="152" spans="1:29" x14ac:dyDescent="0.25">
      <c r="A152" t="s">
        <v>728</v>
      </c>
      <c r="B152" t="s">
        <v>729</v>
      </c>
      <c r="C152">
        <v>55</v>
      </c>
      <c r="D152" t="s">
        <v>31</v>
      </c>
      <c r="E152" t="s">
        <v>123</v>
      </c>
      <c r="F152" t="s">
        <v>49</v>
      </c>
      <c r="G152" t="s">
        <v>730</v>
      </c>
      <c r="H152" t="s">
        <v>479</v>
      </c>
      <c r="I152" t="s">
        <v>731</v>
      </c>
      <c r="J152">
        <v>47</v>
      </c>
      <c r="K152">
        <v>8</v>
      </c>
      <c r="L152">
        <v>4</v>
      </c>
      <c r="M152" t="s">
        <v>37</v>
      </c>
      <c r="N152">
        <v>73533</v>
      </c>
      <c r="O152" t="s">
        <v>38</v>
      </c>
      <c r="P152" t="s">
        <v>87</v>
      </c>
      <c r="Q152" t="s">
        <v>40</v>
      </c>
      <c r="R152" t="s">
        <v>41</v>
      </c>
      <c r="S152" t="s">
        <v>40</v>
      </c>
      <c r="T152">
        <v>2</v>
      </c>
      <c r="U152" t="b">
        <v>0</v>
      </c>
      <c r="V152" t="s">
        <v>55</v>
      </c>
      <c r="W152" t="s">
        <v>56</v>
      </c>
      <c r="X152">
        <v>1</v>
      </c>
      <c r="Y152">
        <v>2</v>
      </c>
      <c r="Z152" t="s">
        <v>44</v>
      </c>
      <c r="AA152" t="b">
        <v>1</v>
      </c>
      <c r="AB152">
        <v>5</v>
      </c>
      <c r="AC152" t="s">
        <v>108</v>
      </c>
    </row>
    <row r="153" spans="1:29" x14ac:dyDescent="0.25">
      <c r="A153" t="s">
        <v>732</v>
      </c>
      <c r="B153" t="s">
        <v>733</v>
      </c>
      <c r="C153">
        <v>24</v>
      </c>
      <c r="D153" t="s">
        <v>104</v>
      </c>
      <c r="E153" t="s">
        <v>73</v>
      </c>
      <c r="F153" t="s">
        <v>97</v>
      </c>
      <c r="G153" t="s">
        <v>734</v>
      </c>
      <c r="H153" t="s">
        <v>735</v>
      </c>
      <c r="I153" t="s">
        <v>372</v>
      </c>
      <c r="J153">
        <v>37</v>
      </c>
      <c r="K153">
        <v>8</v>
      </c>
      <c r="L153">
        <v>1</v>
      </c>
      <c r="M153" t="s">
        <v>65</v>
      </c>
      <c r="N153">
        <v>91458</v>
      </c>
      <c r="O153" t="s">
        <v>38</v>
      </c>
      <c r="P153" t="s">
        <v>87</v>
      </c>
      <c r="Q153" t="s">
        <v>67</v>
      </c>
      <c r="R153" t="s">
        <v>68</v>
      </c>
      <c r="S153" t="s">
        <v>302</v>
      </c>
      <c r="T153">
        <v>7</v>
      </c>
      <c r="U153" t="b">
        <v>1</v>
      </c>
      <c r="V153" t="s">
        <v>55</v>
      </c>
      <c r="W153" t="s">
        <v>115</v>
      </c>
      <c r="X153">
        <v>10</v>
      </c>
      <c r="Y153">
        <v>5</v>
      </c>
      <c r="Z153" t="s">
        <v>44</v>
      </c>
      <c r="AA153" t="b">
        <v>1</v>
      </c>
      <c r="AB153">
        <v>4</v>
      </c>
      <c r="AC153" t="s">
        <v>108</v>
      </c>
    </row>
    <row r="154" spans="1:29" x14ac:dyDescent="0.25">
      <c r="A154" t="s">
        <v>736</v>
      </c>
      <c r="B154" t="s">
        <v>737</v>
      </c>
      <c r="C154">
        <v>47</v>
      </c>
      <c r="D154" t="s">
        <v>31</v>
      </c>
      <c r="E154" t="s">
        <v>91</v>
      </c>
      <c r="F154" t="s">
        <v>33</v>
      </c>
      <c r="G154" t="s">
        <v>738</v>
      </c>
      <c r="H154" t="s">
        <v>273</v>
      </c>
      <c r="I154" t="s">
        <v>739</v>
      </c>
      <c r="J154">
        <v>162</v>
      </c>
      <c r="K154">
        <v>9</v>
      </c>
      <c r="L154">
        <v>2</v>
      </c>
      <c r="M154" t="s">
        <v>65</v>
      </c>
      <c r="N154">
        <v>80516</v>
      </c>
      <c r="O154" t="s">
        <v>86</v>
      </c>
      <c r="P154" t="s">
        <v>94</v>
      </c>
      <c r="Q154" t="s">
        <v>79</v>
      </c>
      <c r="R154" t="s">
        <v>68</v>
      </c>
      <c r="S154" t="s">
        <v>302</v>
      </c>
      <c r="T154">
        <v>8</v>
      </c>
      <c r="U154" t="b">
        <v>1</v>
      </c>
      <c r="V154" t="s">
        <v>55</v>
      </c>
      <c r="W154" t="s">
        <v>56</v>
      </c>
      <c r="X154">
        <v>10</v>
      </c>
      <c r="Y154">
        <v>4</v>
      </c>
      <c r="Z154" t="s">
        <v>57</v>
      </c>
      <c r="AA154" t="b">
        <v>1</v>
      </c>
      <c r="AB154">
        <v>3</v>
      </c>
      <c r="AC154" t="s">
        <v>70</v>
      </c>
    </row>
    <row r="155" spans="1:29" x14ac:dyDescent="0.25">
      <c r="A155" t="s">
        <v>740</v>
      </c>
      <c r="B155" t="s">
        <v>741</v>
      </c>
      <c r="C155">
        <v>29</v>
      </c>
      <c r="D155" t="s">
        <v>104</v>
      </c>
      <c r="E155" t="s">
        <v>73</v>
      </c>
      <c r="F155" t="s">
        <v>33</v>
      </c>
      <c r="G155" t="s">
        <v>742</v>
      </c>
      <c r="H155" t="s">
        <v>743</v>
      </c>
      <c r="I155" t="s">
        <v>641</v>
      </c>
      <c r="J155">
        <v>330</v>
      </c>
      <c r="K155">
        <v>14</v>
      </c>
      <c r="L155">
        <v>4</v>
      </c>
      <c r="M155" t="s">
        <v>65</v>
      </c>
      <c r="N155">
        <v>52427</v>
      </c>
      <c r="O155" t="s">
        <v>38</v>
      </c>
      <c r="P155" t="s">
        <v>87</v>
      </c>
      <c r="Q155" t="s">
        <v>67</v>
      </c>
      <c r="R155" t="s">
        <v>68</v>
      </c>
      <c r="S155" t="s">
        <v>40</v>
      </c>
      <c r="T155">
        <v>6</v>
      </c>
      <c r="U155" t="b">
        <v>1</v>
      </c>
      <c r="V155" t="s">
        <v>42</v>
      </c>
      <c r="W155" t="s">
        <v>56</v>
      </c>
      <c r="X155">
        <v>11</v>
      </c>
      <c r="Y155">
        <v>7</v>
      </c>
      <c r="Z155" t="s">
        <v>44</v>
      </c>
      <c r="AA155" t="b">
        <v>1</v>
      </c>
      <c r="AB155">
        <v>1</v>
      </c>
      <c r="AC155" t="s">
        <v>45</v>
      </c>
    </row>
    <row r="156" spans="1:29" x14ac:dyDescent="0.25">
      <c r="A156" t="s">
        <v>744</v>
      </c>
      <c r="B156" t="s">
        <v>745</v>
      </c>
      <c r="C156">
        <v>59</v>
      </c>
      <c r="D156" t="s">
        <v>104</v>
      </c>
      <c r="E156" t="s">
        <v>91</v>
      </c>
      <c r="F156" t="s">
        <v>97</v>
      </c>
      <c r="G156" t="s">
        <v>746</v>
      </c>
      <c r="H156" t="s">
        <v>747</v>
      </c>
      <c r="I156" t="s">
        <v>106</v>
      </c>
      <c r="J156">
        <v>107</v>
      </c>
      <c r="K156">
        <v>7</v>
      </c>
      <c r="L156">
        <v>2</v>
      </c>
      <c r="M156" t="s">
        <v>77</v>
      </c>
      <c r="N156">
        <v>179659</v>
      </c>
      <c r="O156" t="s">
        <v>78</v>
      </c>
      <c r="P156" t="s">
        <v>66</v>
      </c>
      <c r="Q156" t="s">
        <v>79</v>
      </c>
      <c r="R156" t="s">
        <v>41</v>
      </c>
      <c r="S156" t="s">
        <v>40</v>
      </c>
      <c r="T156">
        <v>2</v>
      </c>
      <c r="U156" t="b">
        <v>1</v>
      </c>
      <c r="V156" t="s">
        <v>88</v>
      </c>
      <c r="W156" t="s">
        <v>115</v>
      </c>
      <c r="X156">
        <v>2</v>
      </c>
      <c r="Y156">
        <v>12</v>
      </c>
      <c r="Z156" t="s">
        <v>44</v>
      </c>
      <c r="AA156" t="b">
        <v>0</v>
      </c>
      <c r="AB156">
        <v>2</v>
      </c>
      <c r="AC156" t="s">
        <v>70</v>
      </c>
    </row>
    <row r="157" spans="1:29" x14ac:dyDescent="0.25">
      <c r="A157" t="s">
        <v>748</v>
      </c>
      <c r="B157" t="s">
        <v>749</v>
      </c>
      <c r="C157">
        <v>26</v>
      </c>
      <c r="D157" t="s">
        <v>31</v>
      </c>
      <c r="E157" t="s">
        <v>61</v>
      </c>
      <c r="F157" t="s">
        <v>33</v>
      </c>
      <c r="G157" t="s">
        <v>750</v>
      </c>
      <c r="H157" t="s">
        <v>661</v>
      </c>
      <c r="I157" t="s">
        <v>230</v>
      </c>
      <c r="J157">
        <v>232</v>
      </c>
      <c r="K157">
        <v>13</v>
      </c>
      <c r="L157">
        <v>1</v>
      </c>
      <c r="M157" t="s">
        <v>37</v>
      </c>
      <c r="N157">
        <v>74739</v>
      </c>
      <c r="O157" t="s">
        <v>86</v>
      </c>
      <c r="P157" t="s">
        <v>94</v>
      </c>
      <c r="Q157" t="s">
        <v>40</v>
      </c>
      <c r="R157" t="s">
        <v>41</v>
      </c>
      <c r="S157" t="s">
        <v>40</v>
      </c>
      <c r="T157">
        <v>4</v>
      </c>
      <c r="U157" t="b">
        <v>0</v>
      </c>
      <c r="V157" t="s">
        <v>55</v>
      </c>
      <c r="W157" t="s">
        <v>56</v>
      </c>
      <c r="X157">
        <v>1</v>
      </c>
      <c r="Y157">
        <v>2</v>
      </c>
      <c r="Z157" t="s">
        <v>57</v>
      </c>
      <c r="AA157" t="b">
        <v>1</v>
      </c>
      <c r="AB157">
        <v>1</v>
      </c>
      <c r="AC157" t="s">
        <v>70</v>
      </c>
    </row>
    <row r="158" spans="1:29" x14ac:dyDescent="0.25">
      <c r="A158" t="s">
        <v>751</v>
      </c>
      <c r="B158" t="s">
        <v>752</v>
      </c>
      <c r="C158">
        <v>43</v>
      </c>
      <c r="D158" t="s">
        <v>31</v>
      </c>
      <c r="E158" t="s">
        <v>82</v>
      </c>
      <c r="F158" t="s">
        <v>49</v>
      </c>
      <c r="G158" t="s">
        <v>753</v>
      </c>
      <c r="H158" t="s">
        <v>265</v>
      </c>
      <c r="I158" t="s">
        <v>221</v>
      </c>
      <c r="J158">
        <v>214</v>
      </c>
      <c r="K158">
        <v>7</v>
      </c>
      <c r="L158">
        <v>4</v>
      </c>
      <c r="M158" t="s">
        <v>77</v>
      </c>
      <c r="N158">
        <v>4156</v>
      </c>
      <c r="O158" t="s">
        <v>86</v>
      </c>
      <c r="P158" t="s">
        <v>137</v>
      </c>
      <c r="Q158" t="s">
        <v>67</v>
      </c>
      <c r="R158" t="s">
        <v>54</v>
      </c>
      <c r="S158" t="s">
        <v>40</v>
      </c>
      <c r="T158">
        <v>4</v>
      </c>
      <c r="U158" t="b">
        <v>0</v>
      </c>
      <c r="V158" t="s">
        <v>88</v>
      </c>
      <c r="W158" t="s">
        <v>56</v>
      </c>
      <c r="X158">
        <v>9</v>
      </c>
      <c r="Y158">
        <v>2</v>
      </c>
      <c r="Z158" t="s">
        <v>57</v>
      </c>
      <c r="AA158" t="b">
        <v>1</v>
      </c>
      <c r="AB158">
        <v>5</v>
      </c>
      <c r="AC158" t="s">
        <v>131</v>
      </c>
    </row>
    <row r="159" spans="1:29" x14ac:dyDescent="0.25">
      <c r="A159" t="s">
        <v>754</v>
      </c>
      <c r="B159" t="s">
        <v>755</v>
      </c>
      <c r="C159">
        <v>53</v>
      </c>
      <c r="D159" t="s">
        <v>104</v>
      </c>
      <c r="E159" t="s">
        <v>48</v>
      </c>
      <c r="F159" t="s">
        <v>49</v>
      </c>
      <c r="G159" t="s">
        <v>756</v>
      </c>
      <c r="H159" t="s">
        <v>640</v>
      </c>
      <c r="I159" t="s">
        <v>757</v>
      </c>
      <c r="J159">
        <v>49</v>
      </c>
      <c r="K159">
        <v>13</v>
      </c>
      <c r="L159">
        <v>1</v>
      </c>
      <c r="M159" t="s">
        <v>37</v>
      </c>
      <c r="N159">
        <v>199965</v>
      </c>
      <c r="O159" t="s">
        <v>38</v>
      </c>
      <c r="P159" t="s">
        <v>94</v>
      </c>
      <c r="Q159" t="s">
        <v>40</v>
      </c>
      <c r="R159" t="s">
        <v>54</v>
      </c>
      <c r="S159" t="s">
        <v>40</v>
      </c>
      <c r="T159">
        <v>3</v>
      </c>
      <c r="U159" t="b">
        <v>0</v>
      </c>
      <c r="V159" t="s">
        <v>42</v>
      </c>
      <c r="W159" t="s">
        <v>115</v>
      </c>
      <c r="X159">
        <v>1</v>
      </c>
      <c r="Y159">
        <v>2</v>
      </c>
      <c r="Z159" t="s">
        <v>44</v>
      </c>
      <c r="AA159" t="b">
        <v>0</v>
      </c>
      <c r="AB159">
        <v>5</v>
      </c>
      <c r="AC159" t="s">
        <v>207</v>
      </c>
    </row>
    <row r="160" spans="1:29" x14ac:dyDescent="0.25">
      <c r="A160" t="s">
        <v>758</v>
      </c>
      <c r="B160" t="s">
        <v>759</v>
      </c>
      <c r="C160">
        <v>45</v>
      </c>
      <c r="D160" t="s">
        <v>104</v>
      </c>
      <c r="E160" t="s">
        <v>82</v>
      </c>
      <c r="F160" t="s">
        <v>33</v>
      </c>
      <c r="G160" t="s">
        <v>760</v>
      </c>
      <c r="H160" t="s">
        <v>391</v>
      </c>
      <c r="I160" t="s">
        <v>592</v>
      </c>
      <c r="J160">
        <v>13</v>
      </c>
      <c r="K160">
        <v>2</v>
      </c>
      <c r="L160">
        <v>2</v>
      </c>
      <c r="M160" t="s">
        <v>77</v>
      </c>
      <c r="N160">
        <v>65973</v>
      </c>
      <c r="O160" t="s">
        <v>86</v>
      </c>
      <c r="P160" t="s">
        <v>94</v>
      </c>
      <c r="Q160" t="s">
        <v>67</v>
      </c>
      <c r="R160" t="s">
        <v>41</v>
      </c>
      <c r="S160" t="s">
        <v>40</v>
      </c>
      <c r="T160">
        <v>3</v>
      </c>
      <c r="U160" t="b">
        <v>0</v>
      </c>
      <c r="V160" t="s">
        <v>88</v>
      </c>
      <c r="W160" t="s">
        <v>115</v>
      </c>
      <c r="X160">
        <v>11</v>
      </c>
      <c r="Y160">
        <v>8</v>
      </c>
      <c r="Z160" t="s">
        <v>44</v>
      </c>
      <c r="AA160" t="b">
        <v>0</v>
      </c>
      <c r="AB160">
        <v>4</v>
      </c>
      <c r="AC160" t="s">
        <v>108</v>
      </c>
    </row>
    <row r="161" spans="1:29" x14ac:dyDescent="0.25">
      <c r="A161" t="s">
        <v>761</v>
      </c>
      <c r="B161" t="s">
        <v>762</v>
      </c>
      <c r="C161">
        <v>32</v>
      </c>
      <c r="D161" t="s">
        <v>104</v>
      </c>
      <c r="E161" t="s">
        <v>32</v>
      </c>
      <c r="F161" t="s">
        <v>97</v>
      </c>
      <c r="G161" t="s">
        <v>763</v>
      </c>
      <c r="H161" t="s">
        <v>343</v>
      </c>
      <c r="I161" t="s">
        <v>317</v>
      </c>
      <c r="J161">
        <v>157</v>
      </c>
      <c r="K161">
        <v>1</v>
      </c>
      <c r="L161">
        <v>3</v>
      </c>
      <c r="M161" t="s">
        <v>65</v>
      </c>
      <c r="N161">
        <v>99443</v>
      </c>
      <c r="O161" t="s">
        <v>86</v>
      </c>
      <c r="P161" t="s">
        <v>87</v>
      </c>
      <c r="Q161" t="s">
        <v>67</v>
      </c>
      <c r="R161" t="s">
        <v>54</v>
      </c>
      <c r="S161" t="s">
        <v>40</v>
      </c>
      <c r="T161">
        <v>5</v>
      </c>
      <c r="U161" t="b">
        <v>1</v>
      </c>
      <c r="V161" t="s">
        <v>55</v>
      </c>
      <c r="W161" t="s">
        <v>43</v>
      </c>
      <c r="X161">
        <v>9</v>
      </c>
      <c r="Y161">
        <v>5</v>
      </c>
      <c r="Z161" t="s">
        <v>44</v>
      </c>
      <c r="AA161" t="b">
        <v>0</v>
      </c>
      <c r="AB161">
        <v>3</v>
      </c>
      <c r="AC161" t="s">
        <v>207</v>
      </c>
    </row>
    <row r="162" spans="1:29" x14ac:dyDescent="0.25">
      <c r="A162" t="s">
        <v>764</v>
      </c>
      <c r="B162" t="s">
        <v>765</v>
      </c>
      <c r="C162">
        <v>44</v>
      </c>
      <c r="D162" t="s">
        <v>31</v>
      </c>
      <c r="E162" t="s">
        <v>48</v>
      </c>
      <c r="F162" t="s">
        <v>49</v>
      </c>
      <c r="G162" t="s">
        <v>766</v>
      </c>
      <c r="H162" t="s">
        <v>696</v>
      </c>
      <c r="I162" t="s">
        <v>767</v>
      </c>
      <c r="J162">
        <v>38</v>
      </c>
      <c r="K162">
        <v>9</v>
      </c>
      <c r="L162">
        <v>3</v>
      </c>
      <c r="M162" t="s">
        <v>65</v>
      </c>
      <c r="N162">
        <v>185433</v>
      </c>
      <c r="O162" t="s">
        <v>78</v>
      </c>
      <c r="P162" t="s">
        <v>53</v>
      </c>
      <c r="Q162" t="s">
        <v>114</v>
      </c>
      <c r="R162" t="s">
        <v>41</v>
      </c>
      <c r="S162" t="s">
        <v>40</v>
      </c>
      <c r="T162">
        <v>6</v>
      </c>
      <c r="U162" t="b">
        <v>0</v>
      </c>
      <c r="V162" t="s">
        <v>88</v>
      </c>
      <c r="W162" t="s">
        <v>115</v>
      </c>
      <c r="X162">
        <v>10</v>
      </c>
      <c r="Y162">
        <v>6</v>
      </c>
      <c r="Z162" t="s">
        <v>57</v>
      </c>
      <c r="AA162" t="b">
        <v>0</v>
      </c>
      <c r="AB162">
        <v>4</v>
      </c>
      <c r="AC162" t="s">
        <v>207</v>
      </c>
    </row>
    <row r="163" spans="1:29" x14ac:dyDescent="0.25">
      <c r="A163" t="s">
        <v>768</v>
      </c>
      <c r="B163" t="s">
        <v>769</v>
      </c>
      <c r="C163">
        <v>50</v>
      </c>
      <c r="D163" t="s">
        <v>31</v>
      </c>
      <c r="E163" t="s">
        <v>123</v>
      </c>
      <c r="F163" t="s">
        <v>49</v>
      </c>
      <c r="G163" t="s">
        <v>770</v>
      </c>
      <c r="H163" t="s">
        <v>36</v>
      </c>
      <c r="I163" t="s">
        <v>771</v>
      </c>
      <c r="J163">
        <v>87</v>
      </c>
      <c r="K163">
        <v>9</v>
      </c>
      <c r="L163">
        <v>3</v>
      </c>
      <c r="M163" t="s">
        <v>37</v>
      </c>
      <c r="N163">
        <v>182995</v>
      </c>
      <c r="O163" t="s">
        <v>38</v>
      </c>
      <c r="P163" t="s">
        <v>87</v>
      </c>
      <c r="Q163" t="s">
        <v>40</v>
      </c>
      <c r="R163" t="s">
        <v>41</v>
      </c>
      <c r="S163" t="s">
        <v>40</v>
      </c>
      <c r="T163">
        <v>2</v>
      </c>
      <c r="U163" t="b">
        <v>1</v>
      </c>
      <c r="V163" t="s">
        <v>55</v>
      </c>
      <c r="W163" t="s">
        <v>56</v>
      </c>
      <c r="X163">
        <v>7</v>
      </c>
      <c r="Y163">
        <v>8</v>
      </c>
      <c r="Z163" t="s">
        <v>44</v>
      </c>
      <c r="AA163" t="b">
        <v>1</v>
      </c>
      <c r="AB163">
        <v>1</v>
      </c>
      <c r="AC163" t="s">
        <v>40</v>
      </c>
    </row>
    <row r="164" spans="1:29" x14ac:dyDescent="0.25">
      <c r="A164" t="s">
        <v>772</v>
      </c>
      <c r="B164" t="s">
        <v>773</v>
      </c>
      <c r="C164">
        <v>63</v>
      </c>
      <c r="D164" t="s">
        <v>104</v>
      </c>
      <c r="E164" t="s">
        <v>73</v>
      </c>
      <c r="F164" t="s">
        <v>33</v>
      </c>
      <c r="G164" t="s">
        <v>774</v>
      </c>
      <c r="H164" t="s">
        <v>75</v>
      </c>
      <c r="I164" t="s">
        <v>771</v>
      </c>
      <c r="J164">
        <v>341</v>
      </c>
      <c r="K164">
        <v>14</v>
      </c>
      <c r="L164">
        <v>1</v>
      </c>
      <c r="M164" t="s">
        <v>77</v>
      </c>
      <c r="N164">
        <v>42825</v>
      </c>
      <c r="O164" t="s">
        <v>86</v>
      </c>
      <c r="P164" t="s">
        <v>53</v>
      </c>
      <c r="Q164" t="s">
        <v>67</v>
      </c>
      <c r="R164" t="s">
        <v>41</v>
      </c>
      <c r="S164" t="s">
        <v>40</v>
      </c>
      <c r="T164">
        <v>5</v>
      </c>
      <c r="U164" t="b">
        <v>1</v>
      </c>
      <c r="V164" t="s">
        <v>88</v>
      </c>
      <c r="W164" t="s">
        <v>56</v>
      </c>
      <c r="X164">
        <v>1</v>
      </c>
      <c r="Y164">
        <v>6</v>
      </c>
      <c r="Z164" t="s">
        <v>57</v>
      </c>
      <c r="AA164" t="b">
        <v>1</v>
      </c>
      <c r="AB164">
        <v>3</v>
      </c>
      <c r="AC164" t="s">
        <v>70</v>
      </c>
    </row>
    <row r="165" spans="1:29" x14ac:dyDescent="0.25">
      <c r="A165" t="s">
        <v>775</v>
      </c>
      <c r="B165" t="s">
        <v>776</v>
      </c>
      <c r="C165">
        <v>24</v>
      </c>
      <c r="D165" t="s">
        <v>60</v>
      </c>
      <c r="E165" t="s">
        <v>82</v>
      </c>
      <c r="F165" t="s">
        <v>97</v>
      </c>
      <c r="G165" t="s">
        <v>777</v>
      </c>
      <c r="H165" t="s">
        <v>778</v>
      </c>
      <c r="I165" t="s">
        <v>475</v>
      </c>
      <c r="J165">
        <v>206</v>
      </c>
      <c r="K165">
        <v>11</v>
      </c>
      <c r="L165">
        <v>3</v>
      </c>
      <c r="M165" t="s">
        <v>65</v>
      </c>
      <c r="N165">
        <v>68022</v>
      </c>
      <c r="O165" t="s">
        <v>78</v>
      </c>
      <c r="P165" t="s">
        <v>87</v>
      </c>
      <c r="Q165" t="s">
        <v>67</v>
      </c>
      <c r="R165" t="s">
        <v>54</v>
      </c>
      <c r="S165" t="s">
        <v>151</v>
      </c>
      <c r="T165">
        <v>3</v>
      </c>
      <c r="U165" t="b">
        <v>0</v>
      </c>
      <c r="V165" t="s">
        <v>88</v>
      </c>
      <c r="W165" t="s">
        <v>56</v>
      </c>
      <c r="X165">
        <v>10</v>
      </c>
      <c r="Y165">
        <v>12</v>
      </c>
      <c r="Z165" t="s">
        <v>57</v>
      </c>
      <c r="AA165" t="b">
        <v>1</v>
      </c>
      <c r="AB165">
        <v>5</v>
      </c>
      <c r="AC165" t="s">
        <v>131</v>
      </c>
    </row>
    <row r="166" spans="1:29" x14ac:dyDescent="0.25">
      <c r="A166" t="s">
        <v>779</v>
      </c>
      <c r="B166" t="s">
        <v>780</v>
      </c>
      <c r="C166">
        <v>24</v>
      </c>
      <c r="D166" t="s">
        <v>104</v>
      </c>
      <c r="E166" t="s">
        <v>91</v>
      </c>
      <c r="F166" t="s">
        <v>97</v>
      </c>
      <c r="G166" t="s">
        <v>781</v>
      </c>
      <c r="H166" t="s">
        <v>238</v>
      </c>
      <c r="I166" t="s">
        <v>782</v>
      </c>
      <c r="J166">
        <v>180</v>
      </c>
      <c r="K166">
        <v>10</v>
      </c>
      <c r="L166">
        <v>4</v>
      </c>
      <c r="M166" t="s">
        <v>77</v>
      </c>
      <c r="N166">
        <v>10764</v>
      </c>
      <c r="O166" t="s">
        <v>86</v>
      </c>
      <c r="P166" t="s">
        <v>94</v>
      </c>
      <c r="Q166" t="s">
        <v>114</v>
      </c>
      <c r="R166" t="s">
        <v>41</v>
      </c>
      <c r="S166" t="s">
        <v>40</v>
      </c>
      <c r="T166">
        <v>8</v>
      </c>
      <c r="U166" t="b">
        <v>1</v>
      </c>
      <c r="V166" t="s">
        <v>88</v>
      </c>
      <c r="W166" t="s">
        <v>115</v>
      </c>
      <c r="X166">
        <v>10</v>
      </c>
      <c r="Y166">
        <v>4</v>
      </c>
      <c r="Z166" t="s">
        <v>44</v>
      </c>
      <c r="AA166" t="b">
        <v>0</v>
      </c>
      <c r="AB166">
        <v>3</v>
      </c>
      <c r="AC166" t="s">
        <v>131</v>
      </c>
    </row>
    <row r="167" spans="1:29" x14ac:dyDescent="0.25">
      <c r="A167" t="s">
        <v>783</v>
      </c>
      <c r="B167" t="s">
        <v>784</v>
      </c>
      <c r="C167">
        <v>55</v>
      </c>
      <c r="D167" t="s">
        <v>60</v>
      </c>
      <c r="E167" t="s">
        <v>48</v>
      </c>
      <c r="F167" t="s">
        <v>33</v>
      </c>
      <c r="G167" t="s">
        <v>785</v>
      </c>
      <c r="H167" t="s">
        <v>99</v>
      </c>
      <c r="I167" t="s">
        <v>786</v>
      </c>
      <c r="J167">
        <v>216</v>
      </c>
      <c r="K167">
        <v>3</v>
      </c>
      <c r="L167">
        <v>4</v>
      </c>
      <c r="M167" t="s">
        <v>65</v>
      </c>
      <c r="N167">
        <v>84746</v>
      </c>
      <c r="O167" t="s">
        <v>78</v>
      </c>
      <c r="P167" t="s">
        <v>66</v>
      </c>
      <c r="Q167" t="s">
        <v>114</v>
      </c>
      <c r="R167" t="s">
        <v>41</v>
      </c>
      <c r="S167" t="s">
        <v>40</v>
      </c>
      <c r="T167">
        <v>3</v>
      </c>
      <c r="U167" t="b">
        <v>0</v>
      </c>
      <c r="V167" t="s">
        <v>42</v>
      </c>
      <c r="W167" t="s">
        <v>56</v>
      </c>
      <c r="X167">
        <v>12</v>
      </c>
      <c r="Y167">
        <v>8</v>
      </c>
      <c r="Z167" t="s">
        <v>44</v>
      </c>
      <c r="AA167" t="b">
        <v>1</v>
      </c>
      <c r="AB167">
        <v>4</v>
      </c>
      <c r="AC167" t="s">
        <v>108</v>
      </c>
    </row>
    <row r="168" spans="1:29" x14ac:dyDescent="0.25">
      <c r="A168" t="s">
        <v>787</v>
      </c>
      <c r="B168" t="s">
        <v>788</v>
      </c>
      <c r="C168">
        <v>46</v>
      </c>
      <c r="D168" t="s">
        <v>60</v>
      </c>
      <c r="E168" t="s">
        <v>48</v>
      </c>
      <c r="F168" t="s">
        <v>49</v>
      </c>
      <c r="G168" t="s">
        <v>789</v>
      </c>
      <c r="H168" t="s">
        <v>621</v>
      </c>
      <c r="I168" t="s">
        <v>790</v>
      </c>
      <c r="J168">
        <v>336</v>
      </c>
      <c r="K168">
        <v>3</v>
      </c>
      <c r="L168">
        <v>4</v>
      </c>
      <c r="M168" t="s">
        <v>65</v>
      </c>
      <c r="N168">
        <v>184685</v>
      </c>
      <c r="O168" t="s">
        <v>78</v>
      </c>
      <c r="P168" t="s">
        <v>101</v>
      </c>
      <c r="Q168" t="s">
        <v>67</v>
      </c>
      <c r="R168" t="s">
        <v>68</v>
      </c>
      <c r="S168" t="s">
        <v>69</v>
      </c>
      <c r="T168">
        <v>5</v>
      </c>
      <c r="U168" t="b">
        <v>1</v>
      </c>
      <c r="V168" t="s">
        <v>42</v>
      </c>
      <c r="W168" t="s">
        <v>56</v>
      </c>
      <c r="X168">
        <v>9</v>
      </c>
      <c r="Y168">
        <v>1</v>
      </c>
      <c r="Z168" t="s">
        <v>57</v>
      </c>
      <c r="AA168" t="b">
        <v>1</v>
      </c>
      <c r="AB168">
        <v>5</v>
      </c>
      <c r="AC168" t="s">
        <v>131</v>
      </c>
    </row>
    <row r="169" spans="1:29" x14ac:dyDescent="0.25">
      <c r="A169" t="s">
        <v>791</v>
      </c>
      <c r="B169" t="s">
        <v>792</v>
      </c>
      <c r="C169">
        <v>51</v>
      </c>
      <c r="D169" t="s">
        <v>60</v>
      </c>
      <c r="E169" t="s">
        <v>32</v>
      </c>
      <c r="F169" t="s">
        <v>33</v>
      </c>
      <c r="G169" t="s">
        <v>793</v>
      </c>
      <c r="H169" t="s">
        <v>196</v>
      </c>
      <c r="I169" t="s">
        <v>125</v>
      </c>
      <c r="J169">
        <v>81</v>
      </c>
      <c r="K169">
        <v>8</v>
      </c>
      <c r="L169">
        <v>1</v>
      </c>
      <c r="M169" t="s">
        <v>65</v>
      </c>
      <c r="N169">
        <v>31341</v>
      </c>
      <c r="O169" t="s">
        <v>86</v>
      </c>
      <c r="P169" t="s">
        <v>137</v>
      </c>
      <c r="Q169" t="s">
        <v>67</v>
      </c>
      <c r="R169" t="s">
        <v>68</v>
      </c>
      <c r="S169" t="s">
        <v>40</v>
      </c>
      <c r="T169">
        <v>1</v>
      </c>
      <c r="U169" t="b">
        <v>0</v>
      </c>
      <c r="V169" t="s">
        <v>55</v>
      </c>
      <c r="W169" t="s">
        <v>43</v>
      </c>
      <c r="X169">
        <v>10</v>
      </c>
      <c r="Y169">
        <v>3</v>
      </c>
      <c r="Z169" t="s">
        <v>44</v>
      </c>
      <c r="AA169" t="b">
        <v>0</v>
      </c>
      <c r="AB169">
        <v>3</v>
      </c>
      <c r="AC169" t="s">
        <v>70</v>
      </c>
    </row>
    <row r="170" spans="1:29" x14ac:dyDescent="0.25">
      <c r="A170" t="s">
        <v>794</v>
      </c>
      <c r="B170" t="s">
        <v>795</v>
      </c>
      <c r="C170">
        <v>52</v>
      </c>
      <c r="D170" t="s">
        <v>31</v>
      </c>
      <c r="E170" t="s">
        <v>61</v>
      </c>
      <c r="F170" t="s">
        <v>97</v>
      </c>
      <c r="G170" t="s">
        <v>796</v>
      </c>
      <c r="H170" t="s">
        <v>797</v>
      </c>
      <c r="I170" t="s">
        <v>574</v>
      </c>
      <c r="J170">
        <v>124</v>
      </c>
      <c r="K170">
        <v>3</v>
      </c>
      <c r="L170">
        <v>2</v>
      </c>
      <c r="M170" t="s">
        <v>37</v>
      </c>
      <c r="N170">
        <v>192275</v>
      </c>
      <c r="O170" t="s">
        <v>86</v>
      </c>
      <c r="P170" t="s">
        <v>66</v>
      </c>
      <c r="Q170" t="s">
        <v>40</v>
      </c>
      <c r="R170" t="s">
        <v>41</v>
      </c>
      <c r="S170" t="s">
        <v>40</v>
      </c>
      <c r="T170">
        <v>2</v>
      </c>
      <c r="U170" t="b">
        <v>1</v>
      </c>
      <c r="V170" t="s">
        <v>88</v>
      </c>
      <c r="W170" t="s">
        <v>115</v>
      </c>
      <c r="X170">
        <v>5</v>
      </c>
      <c r="Y170">
        <v>7</v>
      </c>
      <c r="Z170" t="s">
        <v>57</v>
      </c>
      <c r="AA170" t="b">
        <v>1</v>
      </c>
      <c r="AB170">
        <v>5</v>
      </c>
      <c r="AC170" t="s">
        <v>108</v>
      </c>
    </row>
    <row r="171" spans="1:29" x14ac:dyDescent="0.25">
      <c r="A171" t="s">
        <v>798</v>
      </c>
      <c r="B171" t="s">
        <v>799</v>
      </c>
      <c r="C171">
        <v>19</v>
      </c>
      <c r="D171" t="s">
        <v>60</v>
      </c>
      <c r="E171" t="s">
        <v>61</v>
      </c>
      <c r="F171" t="s">
        <v>49</v>
      </c>
      <c r="G171" t="s">
        <v>800</v>
      </c>
      <c r="H171" t="s">
        <v>399</v>
      </c>
      <c r="I171" t="s">
        <v>801</v>
      </c>
      <c r="J171">
        <v>209</v>
      </c>
      <c r="K171">
        <v>7</v>
      </c>
      <c r="L171">
        <v>1</v>
      </c>
      <c r="M171" t="s">
        <v>37</v>
      </c>
      <c r="N171">
        <v>181842</v>
      </c>
      <c r="O171" t="s">
        <v>38</v>
      </c>
      <c r="P171" t="s">
        <v>137</v>
      </c>
      <c r="Q171" t="s">
        <v>40</v>
      </c>
      <c r="R171" t="s">
        <v>41</v>
      </c>
      <c r="S171" t="s">
        <v>40</v>
      </c>
      <c r="T171">
        <v>5</v>
      </c>
      <c r="U171" t="b">
        <v>1</v>
      </c>
      <c r="V171" t="s">
        <v>55</v>
      </c>
      <c r="W171" t="s">
        <v>56</v>
      </c>
      <c r="X171">
        <v>4</v>
      </c>
      <c r="Y171">
        <v>4</v>
      </c>
      <c r="Z171" t="s">
        <v>57</v>
      </c>
      <c r="AA171" t="b">
        <v>1</v>
      </c>
      <c r="AB171">
        <v>3</v>
      </c>
      <c r="AC171" t="s">
        <v>45</v>
      </c>
    </row>
    <row r="172" spans="1:29" x14ac:dyDescent="0.25">
      <c r="A172" t="s">
        <v>802</v>
      </c>
      <c r="B172" t="s">
        <v>803</v>
      </c>
      <c r="C172">
        <v>29</v>
      </c>
      <c r="D172" t="s">
        <v>60</v>
      </c>
      <c r="E172" t="s">
        <v>48</v>
      </c>
      <c r="F172" t="s">
        <v>49</v>
      </c>
      <c r="G172" t="s">
        <v>804</v>
      </c>
      <c r="H172" t="s">
        <v>336</v>
      </c>
      <c r="I172" t="s">
        <v>292</v>
      </c>
      <c r="J172">
        <v>162</v>
      </c>
      <c r="K172">
        <v>13</v>
      </c>
      <c r="L172">
        <v>2</v>
      </c>
      <c r="M172" t="s">
        <v>65</v>
      </c>
      <c r="N172">
        <v>5901</v>
      </c>
      <c r="O172" t="s">
        <v>78</v>
      </c>
      <c r="P172" t="s">
        <v>94</v>
      </c>
      <c r="Q172" t="s">
        <v>67</v>
      </c>
      <c r="R172" t="s">
        <v>68</v>
      </c>
      <c r="S172" t="s">
        <v>151</v>
      </c>
      <c r="T172">
        <v>9</v>
      </c>
      <c r="U172" t="b">
        <v>0</v>
      </c>
      <c r="V172" t="s">
        <v>88</v>
      </c>
      <c r="W172" t="s">
        <v>56</v>
      </c>
      <c r="X172">
        <v>2</v>
      </c>
      <c r="Y172">
        <v>1</v>
      </c>
      <c r="Z172" t="s">
        <v>57</v>
      </c>
      <c r="AA172" t="b">
        <v>1</v>
      </c>
      <c r="AB172">
        <v>2</v>
      </c>
      <c r="AC172" t="s">
        <v>45</v>
      </c>
    </row>
    <row r="173" spans="1:29" x14ac:dyDescent="0.25">
      <c r="A173" t="s">
        <v>805</v>
      </c>
      <c r="B173" t="s">
        <v>806</v>
      </c>
      <c r="C173">
        <v>57</v>
      </c>
      <c r="D173" t="s">
        <v>104</v>
      </c>
      <c r="E173" t="s">
        <v>73</v>
      </c>
      <c r="F173" t="s">
        <v>97</v>
      </c>
      <c r="G173" t="s">
        <v>807</v>
      </c>
      <c r="H173" t="s">
        <v>259</v>
      </c>
      <c r="I173" t="s">
        <v>808</v>
      </c>
      <c r="J173">
        <v>327</v>
      </c>
      <c r="K173">
        <v>6</v>
      </c>
      <c r="L173">
        <v>1</v>
      </c>
      <c r="M173" t="s">
        <v>77</v>
      </c>
      <c r="N173">
        <v>113888</v>
      </c>
      <c r="O173" t="s">
        <v>86</v>
      </c>
      <c r="P173" t="s">
        <v>39</v>
      </c>
      <c r="Q173" t="s">
        <v>67</v>
      </c>
      <c r="R173" t="s">
        <v>41</v>
      </c>
      <c r="S173" t="s">
        <v>40</v>
      </c>
      <c r="T173">
        <v>2</v>
      </c>
      <c r="U173" t="b">
        <v>1</v>
      </c>
      <c r="V173" t="s">
        <v>42</v>
      </c>
      <c r="W173" t="s">
        <v>115</v>
      </c>
      <c r="X173">
        <v>4</v>
      </c>
      <c r="Y173">
        <v>12</v>
      </c>
      <c r="Z173" t="s">
        <v>57</v>
      </c>
      <c r="AA173" t="b">
        <v>0</v>
      </c>
      <c r="AB173">
        <v>3</v>
      </c>
      <c r="AC173" t="s">
        <v>108</v>
      </c>
    </row>
    <row r="174" spans="1:29" x14ac:dyDescent="0.25">
      <c r="A174" t="s">
        <v>809</v>
      </c>
      <c r="B174" t="s">
        <v>810</v>
      </c>
      <c r="C174">
        <v>29</v>
      </c>
      <c r="D174" t="s">
        <v>104</v>
      </c>
      <c r="E174" t="s">
        <v>32</v>
      </c>
      <c r="F174" t="s">
        <v>33</v>
      </c>
      <c r="G174" t="s">
        <v>811</v>
      </c>
      <c r="H174" t="s">
        <v>216</v>
      </c>
      <c r="I174" t="s">
        <v>812</v>
      </c>
      <c r="J174">
        <v>35</v>
      </c>
      <c r="K174">
        <v>4</v>
      </c>
      <c r="L174">
        <v>3</v>
      </c>
      <c r="M174" t="s">
        <v>37</v>
      </c>
      <c r="N174">
        <v>180104</v>
      </c>
      <c r="O174" t="s">
        <v>38</v>
      </c>
      <c r="P174" t="s">
        <v>137</v>
      </c>
      <c r="Q174" t="s">
        <v>40</v>
      </c>
      <c r="R174" t="s">
        <v>68</v>
      </c>
      <c r="S174" t="s">
        <v>40</v>
      </c>
      <c r="T174">
        <v>8</v>
      </c>
      <c r="U174" t="b">
        <v>0</v>
      </c>
      <c r="V174" t="s">
        <v>55</v>
      </c>
      <c r="W174" t="s">
        <v>115</v>
      </c>
      <c r="X174">
        <v>10</v>
      </c>
      <c r="Y174">
        <v>9</v>
      </c>
      <c r="Z174" t="s">
        <v>57</v>
      </c>
      <c r="AA174" t="b">
        <v>1</v>
      </c>
      <c r="AB174">
        <v>4</v>
      </c>
      <c r="AC174" t="s">
        <v>108</v>
      </c>
    </row>
    <row r="175" spans="1:29" x14ac:dyDescent="0.25">
      <c r="A175" t="s">
        <v>813</v>
      </c>
      <c r="B175" t="s">
        <v>814</v>
      </c>
      <c r="C175">
        <v>47</v>
      </c>
      <c r="D175" t="s">
        <v>60</v>
      </c>
      <c r="E175" t="s">
        <v>32</v>
      </c>
      <c r="F175" t="s">
        <v>33</v>
      </c>
      <c r="G175" t="s">
        <v>815</v>
      </c>
      <c r="H175" t="s">
        <v>816</v>
      </c>
      <c r="I175" t="s">
        <v>817</v>
      </c>
      <c r="J175">
        <v>23</v>
      </c>
      <c r="K175">
        <v>14</v>
      </c>
      <c r="L175">
        <v>4</v>
      </c>
      <c r="M175" t="s">
        <v>37</v>
      </c>
      <c r="N175">
        <v>14464</v>
      </c>
      <c r="O175" t="s">
        <v>38</v>
      </c>
      <c r="P175" t="s">
        <v>94</v>
      </c>
      <c r="Q175" t="s">
        <v>40</v>
      </c>
      <c r="R175" t="s">
        <v>68</v>
      </c>
      <c r="S175" t="s">
        <v>40</v>
      </c>
      <c r="T175">
        <v>7</v>
      </c>
      <c r="U175" t="b">
        <v>0</v>
      </c>
      <c r="V175" t="s">
        <v>88</v>
      </c>
      <c r="W175" t="s">
        <v>115</v>
      </c>
      <c r="X175">
        <v>1</v>
      </c>
      <c r="Y175">
        <v>9</v>
      </c>
      <c r="Z175" t="s">
        <v>44</v>
      </c>
      <c r="AA175" t="b">
        <v>0</v>
      </c>
      <c r="AB175">
        <v>3</v>
      </c>
      <c r="AC175" t="s">
        <v>108</v>
      </c>
    </row>
    <row r="176" spans="1:29" x14ac:dyDescent="0.25">
      <c r="A176" t="s">
        <v>818</v>
      </c>
      <c r="B176" t="s">
        <v>819</v>
      </c>
      <c r="C176">
        <v>45</v>
      </c>
      <c r="D176" t="s">
        <v>104</v>
      </c>
      <c r="E176" t="s">
        <v>32</v>
      </c>
      <c r="F176" t="s">
        <v>97</v>
      </c>
      <c r="G176" t="s">
        <v>820</v>
      </c>
      <c r="H176" t="s">
        <v>821</v>
      </c>
      <c r="I176" t="s">
        <v>822</v>
      </c>
      <c r="J176">
        <v>133</v>
      </c>
      <c r="K176">
        <v>7</v>
      </c>
      <c r="L176">
        <v>4</v>
      </c>
      <c r="M176" t="s">
        <v>37</v>
      </c>
      <c r="N176">
        <v>142165</v>
      </c>
      <c r="O176" t="s">
        <v>78</v>
      </c>
      <c r="P176" t="s">
        <v>101</v>
      </c>
      <c r="Q176" t="s">
        <v>40</v>
      </c>
      <c r="R176" t="s">
        <v>54</v>
      </c>
      <c r="S176" t="s">
        <v>40</v>
      </c>
      <c r="T176">
        <v>2</v>
      </c>
      <c r="U176" t="b">
        <v>0</v>
      </c>
      <c r="V176" t="s">
        <v>55</v>
      </c>
      <c r="W176" t="s">
        <v>115</v>
      </c>
      <c r="X176">
        <v>12</v>
      </c>
      <c r="Y176">
        <v>8</v>
      </c>
      <c r="Z176" t="s">
        <v>57</v>
      </c>
      <c r="AA176" t="b">
        <v>0</v>
      </c>
      <c r="AB176">
        <v>3</v>
      </c>
      <c r="AC176" t="s">
        <v>131</v>
      </c>
    </row>
    <row r="177" spans="1:29" x14ac:dyDescent="0.25">
      <c r="A177" t="s">
        <v>823</v>
      </c>
      <c r="B177" t="s">
        <v>824</v>
      </c>
      <c r="C177">
        <v>51</v>
      </c>
      <c r="D177" t="s">
        <v>60</v>
      </c>
      <c r="E177" t="s">
        <v>32</v>
      </c>
      <c r="F177" t="s">
        <v>49</v>
      </c>
      <c r="G177" t="s">
        <v>825</v>
      </c>
      <c r="H177" t="s">
        <v>826</v>
      </c>
      <c r="I177" t="s">
        <v>778</v>
      </c>
      <c r="J177">
        <v>130</v>
      </c>
      <c r="K177">
        <v>3</v>
      </c>
      <c r="L177">
        <v>4</v>
      </c>
      <c r="M177" t="s">
        <v>37</v>
      </c>
      <c r="N177">
        <v>165616</v>
      </c>
      <c r="O177" t="s">
        <v>38</v>
      </c>
      <c r="P177" t="s">
        <v>39</v>
      </c>
      <c r="Q177" t="s">
        <v>40</v>
      </c>
      <c r="R177" t="s">
        <v>54</v>
      </c>
      <c r="S177" t="s">
        <v>40</v>
      </c>
      <c r="T177">
        <v>4</v>
      </c>
      <c r="U177" t="b">
        <v>1</v>
      </c>
      <c r="V177" t="s">
        <v>88</v>
      </c>
      <c r="W177" t="s">
        <v>115</v>
      </c>
      <c r="X177">
        <v>8</v>
      </c>
      <c r="Y177">
        <v>3</v>
      </c>
      <c r="Z177" t="s">
        <v>57</v>
      </c>
      <c r="AA177" t="b">
        <v>0</v>
      </c>
      <c r="AB177">
        <v>3</v>
      </c>
      <c r="AC177" t="s">
        <v>70</v>
      </c>
    </row>
    <row r="178" spans="1:29" x14ac:dyDescent="0.25">
      <c r="A178" t="s">
        <v>827</v>
      </c>
      <c r="B178" t="s">
        <v>828</v>
      </c>
      <c r="C178">
        <v>24</v>
      </c>
      <c r="D178" t="s">
        <v>60</v>
      </c>
      <c r="E178" t="s">
        <v>91</v>
      </c>
      <c r="F178" t="s">
        <v>49</v>
      </c>
      <c r="G178" t="s">
        <v>829</v>
      </c>
      <c r="H178" t="s">
        <v>670</v>
      </c>
      <c r="I178" t="s">
        <v>444</v>
      </c>
      <c r="J178">
        <v>105</v>
      </c>
      <c r="K178">
        <v>11</v>
      </c>
      <c r="L178">
        <v>2</v>
      </c>
      <c r="M178" t="s">
        <v>37</v>
      </c>
      <c r="N178">
        <v>140605</v>
      </c>
      <c r="O178" t="s">
        <v>86</v>
      </c>
      <c r="P178" t="s">
        <v>101</v>
      </c>
      <c r="Q178" t="s">
        <v>40</v>
      </c>
      <c r="R178" t="s">
        <v>41</v>
      </c>
      <c r="S178" t="s">
        <v>40</v>
      </c>
      <c r="T178">
        <v>3</v>
      </c>
      <c r="U178" t="b">
        <v>0</v>
      </c>
      <c r="V178" t="s">
        <v>88</v>
      </c>
      <c r="W178" t="s">
        <v>115</v>
      </c>
      <c r="X178">
        <v>7</v>
      </c>
      <c r="Y178">
        <v>3</v>
      </c>
      <c r="Z178" t="s">
        <v>57</v>
      </c>
      <c r="AA178" t="b">
        <v>1</v>
      </c>
      <c r="AB178">
        <v>2</v>
      </c>
      <c r="AC178" t="s">
        <v>45</v>
      </c>
    </row>
    <row r="179" spans="1:29" x14ac:dyDescent="0.25">
      <c r="A179" t="s">
        <v>830</v>
      </c>
      <c r="B179" t="s">
        <v>831</v>
      </c>
      <c r="C179">
        <v>59</v>
      </c>
      <c r="D179" t="s">
        <v>104</v>
      </c>
      <c r="E179" t="s">
        <v>91</v>
      </c>
      <c r="F179" t="s">
        <v>97</v>
      </c>
      <c r="G179" t="s">
        <v>832</v>
      </c>
      <c r="H179" t="s">
        <v>833</v>
      </c>
      <c r="I179" t="s">
        <v>834</v>
      </c>
      <c r="J179">
        <v>91</v>
      </c>
      <c r="K179">
        <v>4</v>
      </c>
      <c r="L179">
        <v>3</v>
      </c>
      <c r="M179" t="s">
        <v>65</v>
      </c>
      <c r="N179">
        <v>122563</v>
      </c>
      <c r="O179" t="s">
        <v>78</v>
      </c>
      <c r="P179" t="s">
        <v>53</v>
      </c>
      <c r="Q179" t="s">
        <v>114</v>
      </c>
      <c r="R179" t="s">
        <v>41</v>
      </c>
      <c r="S179" t="s">
        <v>302</v>
      </c>
      <c r="T179">
        <v>2</v>
      </c>
      <c r="U179" t="b">
        <v>0</v>
      </c>
      <c r="V179" t="s">
        <v>55</v>
      </c>
      <c r="W179" t="s">
        <v>43</v>
      </c>
      <c r="X179">
        <v>4</v>
      </c>
      <c r="Y179">
        <v>11</v>
      </c>
      <c r="Z179" t="s">
        <v>44</v>
      </c>
      <c r="AA179" t="b">
        <v>0</v>
      </c>
      <c r="AB179">
        <v>5</v>
      </c>
      <c r="AC179" t="s">
        <v>131</v>
      </c>
    </row>
    <row r="180" spans="1:29" x14ac:dyDescent="0.25">
      <c r="A180" t="s">
        <v>835</v>
      </c>
      <c r="B180" t="s">
        <v>836</v>
      </c>
      <c r="C180">
        <v>20</v>
      </c>
      <c r="D180" t="s">
        <v>31</v>
      </c>
      <c r="E180" t="s">
        <v>73</v>
      </c>
      <c r="F180" t="s">
        <v>49</v>
      </c>
      <c r="G180" t="s">
        <v>837</v>
      </c>
      <c r="H180" t="s">
        <v>390</v>
      </c>
      <c r="I180" t="s">
        <v>156</v>
      </c>
      <c r="J180">
        <v>191</v>
      </c>
      <c r="K180">
        <v>13</v>
      </c>
      <c r="L180">
        <v>1</v>
      </c>
      <c r="M180" t="s">
        <v>77</v>
      </c>
      <c r="N180">
        <v>79505</v>
      </c>
      <c r="O180" t="s">
        <v>38</v>
      </c>
      <c r="P180" t="s">
        <v>39</v>
      </c>
      <c r="Q180" t="s">
        <v>67</v>
      </c>
      <c r="R180" t="s">
        <v>41</v>
      </c>
      <c r="S180" t="s">
        <v>40</v>
      </c>
      <c r="T180">
        <v>1</v>
      </c>
      <c r="U180" t="b">
        <v>1</v>
      </c>
      <c r="V180" t="s">
        <v>55</v>
      </c>
      <c r="W180" t="s">
        <v>115</v>
      </c>
      <c r="X180">
        <v>10</v>
      </c>
      <c r="Y180">
        <v>8</v>
      </c>
      <c r="Z180" t="s">
        <v>44</v>
      </c>
      <c r="AA180" t="b">
        <v>0</v>
      </c>
      <c r="AB180">
        <v>5</v>
      </c>
      <c r="AC180" t="s">
        <v>131</v>
      </c>
    </row>
    <row r="181" spans="1:29" x14ac:dyDescent="0.25">
      <c r="A181" t="s">
        <v>838</v>
      </c>
      <c r="B181" t="s">
        <v>839</v>
      </c>
      <c r="C181">
        <v>60</v>
      </c>
      <c r="D181" t="s">
        <v>104</v>
      </c>
      <c r="E181" t="s">
        <v>73</v>
      </c>
      <c r="F181" t="s">
        <v>33</v>
      </c>
      <c r="G181" t="s">
        <v>840</v>
      </c>
      <c r="H181" t="s">
        <v>726</v>
      </c>
      <c r="I181" t="s">
        <v>170</v>
      </c>
      <c r="J181">
        <v>63</v>
      </c>
      <c r="K181">
        <v>11</v>
      </c>
      <c r="L181">
        <v>1</v>
      </c>
      <c r="M181" t="s">
        <v>77</v>
      </c>
      <c r="N181">
        <v>93567</v>
      </c>
      <c r="O181" t="s">
        <v>86</v>
      </c>
      <c r="P181" t="s">
        <v>94</v>
      </c>
      <c r="Q181" t="s">
        <v>114</v>
      </c>
      <c r="R181" t="s">
        <v>68</v>
      </c>
      <c r="S181" t="s">
        <v>40</v>
      </c>
      <c r="T181">
        <v>2</v>
      </c>
      <c r="U181" t="b">
        <v>0</v>
      </c>
      <c r="V181" t="s">
        <v>88</v>
      </c>
      <c r="W181" t="s">
        <v>56</v>
      </c>
      <c r="X181">
        <v>4</v>
      </c>
      <c r="Y181">
        <v>6</v>
      </c>
      <c r="Z181" t="s">
        <v>57</v>
      </c>
      <c r="AA181" t="b">
        <v>0</v>
      </c>
      <c r="AB181">
        <v>2</v>
      </c>
      <c r="AC181" t="s">
        <v>70</v>
      </c>
    </row>
    <row r="182" spans="1:29" x14ac:dyDescent="0.25">
      <c r="A182" t="s">
        <v>841</v>
      </c>
      <c r="B182" t="s">
        <v>842</v>
      </c>
      <c r="C182">
        <v>22</v>
      </c>
      <c r="D182" t="s">
        <v>31</v>
      </c>
      <c r="E182" t="s">
        <v>73</v>
      </c>
      <c r="F182" t="s">
        <v>49</v>
      </c>
      <c r="G182" t="s">
        <v>843</v>
      </c>
      <c r="H182" t="s">
        <v>336</v>
      </c>
      <c r="I182" t="s">
        <v>176</v>
      </c>
      <c r="J182">
        <v>21</v>
      </c>
      <c r="K182">
        <v>8</v>
      </c>
      <c r="L182">
        <v>3</v>
      </c>
      <c r="M182" t="s">
        <v>37</v>
      </c>
      <c r="N182">
        <v>169386</v>
      </c>
      <c r="O182" t="s">
        <v>86</v>
      </c>
      <c r="P182" t="s">
        <v>39</v>
      </c>
      <c r="Q182" t="s">
        <v>40</v>
      </c>
      <c r="R182" t="s">
        <v>41</v>
      </c>
      <c r="S182" t="s">
        <v>40</v>
      </c>
      <c r="T182">
        <v>7</v>
      </c>
      <c r="U182" t="b">
        <v>1</v>
      </c>
      <c r="V182" t="s">
        <v>42</v>
      </c>
      <c r="W182" t="s">
        <v>56</v>
      </c>
      <c r="X182">
        <v>8</v>
      </c>
      <c r="Y182">
        <v>4</v>
      </c>
      <c r="Z182" t="s">
        <v>44</v>
      </c>
      <c r="AA182" t="b">
        <v>1</v>
      </c>
      <c r="AB182">
        <v>5</v>
      </c>
      <c r="AC182" t="s">
        <v>40</v>
      </c>
    </row>
    <row r="183" spans="1:29" x14ac:dyDescent="0.25">
      <c r="A183" t="s">
        <v>844</v>
      </c>
      <c r="B183" t="s">
        <v>845</v>
      </c>
      <c r="C183">
        <v>37</v>
      </c>
      <c r="D183" t="s">
        <v>104</v>
      </c>
      <c r="E183" t="s">
        <v>48</v>
      </c>
      <c r="F183" t="s">
        <v>97</v>
      </c>
      <c r="G183" t="s">
        <v>846</v>
      </c>
      <c r="H183" t="s">
        <v>847</v>
      </c>
      <c r="I183" t="s">
        <v>848</v>
      </c>
      <c r="J183">
        <v>271</v>
      </c>
      <c r="K183">
        <v>2</v>
      </c>
      <c r="L183">
        <v>3</v>
      </c>
      <c r="M183" t="s">
        <v>65</v>
      </c>
      <c r="N183">
        <v>75682</v>
      </c>
      <c r="O183" t="s">
        <v>78</v>
      </c>
      <c r="P183" t="s">
        <v>137</v>
      </c>
      <c r="Q183" t="s">
        <v>67</v>
      </c>
      <c r="R183" t="s">
        <v>41</v>
      </c>
      <c r="S183" t="s">
        <v>40</v>
      </c>
      <c r="T183">
        <v>2</v>
      </c>
      <c r="U183" t="b">
        <v>1</v>
      </c>
      <c r="V183" t="s">
        <v>88</v>
      </c>
      <c r="W183" t="s">
        <v>115</v>
      </c>
      <c r="X183">
        <v>10</v>
      </c>
      <c r="Y183">
        <v>4</v>
      </c>
      <c r="Z183" t="s">
        <v>57</v>
      </c>
      <c r="AA183" t="b">
        <v>0</v>
      </c>
      <c r="AB183">
        <v>1</v>
      </c>
      <c r="AC183" t="s">
        <v>45</v>
      </c>
    </row>
    <row r="184" spans="1:29" x14ac:dyDescent="0.25">
      <c r="A184" t="s">
        <v>849</v>
      </c>
      <c r="B184" t="s">
        <v>850</v>
      </c>
      <c r="C184">
        <v>18</v>
      </c>
      <c r="D184" t="s">
        <v>60</v>
      </c>
      <c r="E184" t="s">
        <v>123</v>
      </c>
      <c r="F184" t="s">
        <v>33</v>
      </c>
      <c r="G184" t="s">
        <v>851</v>
      </c>
      <c r="H184" t="s">
        <v>190</v>
      </c>
      <c r="I184" t="s">
        <v>119</v>
      </c>
      <c r="J184">
        <v>68</v>
      </c>
      <c r="K184">
        <v>6</v>
      </c>
      <c r="L184">
        <v>4</v>
      </c>
      <c r="M184" t="s">
        <v>37</v>
      </c>
      <c r="N184">
        <v>123425</v>
      </c>
      <c r="O184" t="s">
        <v>78</v>
      </c>
      <c r="P184" t="s">
        <v>39</v>
      </c>
      <c r="Q184" t="s">
        <v>40</v>
      </c>
      <c r="R184" t="s">
        <v>54</v>
      </c>
      <c r="S184" t="s">
        <v>40</v>
      </c>
      <c r="T184">
        <v>5</v>
      </c>
      <c r="U184" t="b">
        <v>1</v>
      </c>
      <c r="V184" t="s">
        <v>88</v>
      </c>
      <c r="W184" t="s">
        <v>43</v>
      </c>
      <c r="X184">
        <v>5</v>
      </c>
      <c r="Y184">
        <v>1</v>
      </c>
      <c r="Z184" t="s">
        <v>57</v>
      </c>
      <c r="AA184" t="b">
        <v>0</v>
      </c>
      <c r="AB184">
        <v>3</v>
      </c>
      <c r="AC184" t="s">
        <v>131</v>
      </c>
    </row>
    <row r="185" spans="1:29" x14ac:dyDescent="0.25">
      <c r="A185" t="s">
        <v>852</v>
      </c>
      <c r="B185" t="s">
        <v>853</v>
      </c>
      <c r="C185">
        <v>35</v>
      </c>
      <c r="D185" t="s">
        <v>31</v>
      </c>
      <c r="E185" t="s">
        <v>123</v>
      </c>
      <c r="F185" t="s">
        <v>49</v>
      </c>
      <c r="G185" t="s">
        <v>854</v>
      </c>
      <c r="H185" t="s">
        <v>855</v>
      </c>
      <c r="I185" t="s">
        <v>856</v>
      </c>
      <c r="J185">
        <v>363</v>
      </c>
      <c r="K185">
        <v>14</v>
      </c>
      <c r="L185">
        <v>2</v>
      </c>
      <c r="M185" t="s">
        <v>37</v>
      </c>
      <c r="N185">
        <v>154933</v>
      </c>
      <c r="O185" t="s">
        <v>78</v>
      </c>
      <c r="P185" t="s">
        <v>137</v>
      </c>
      <c r="Q185" t="s">
        <v>40</v>
      </c>
      <c r="R185" t="s">
        <v>54</v>
      </c>
      <c r="S185" t="s">
        <v>40</v>
      </c>
      <c r="T185">
        <v>9</v>
      </c>
      <c r="U185" t="b">
        <v>1</v>
      </c>
      <c r="V185" t="s">
        <v>55</v>
      </c>
      <c r="W185" t="s">
        <v>43</v>
      </c>
      <c r="X185">
        <v>4</v>
      </c>
      <c r="Y185">
        <v>2</v>
      </c>
      <c r="Z185" t="s">
        <v>57</v>
      </c>
      <c r="AA185" t="b">
        <v>1</v>
      </c>
      <c r="AB185">
        <v>3</v>
      </c>
      <c r="AC185" t="s">
        <v>108</v>
      </c>
    </row>
    <row r="186" spans="1:29" x14ac:dyDescent="0.25">
      <c r="A186" t="s">
        <v>857</v>
      </c>
      <c r="B186" t="s">
        <v>858</v>
      </c>
      <c r="C186">
        <v>34</v>
      </c>
      <c r="D186" t="s">
        <v>31</v>
      </c>
      <c r="E186" t="s">
        <v>82</v>
      </c>
      <c r="F186" t="s">
        <v>49</v>
      </c>
      <c r="G186" t="s">
        <v>859</v>
      </c>
      <c r="H186" t="s">
        <v>243</v>
      </c>
      <c r="I186" t="s">
        <v>860</v>
      </c>
      <c r="J186">
        <v>185</v>
      </c>
      <c r="K186">
        <v>13</v>
      </c>
      <c r="L186">
        <v>1</v>
      </c>
      <c r="M186" t="s">
        <v>77</v>
      </c>
      <c r="N186">
        <v>11587</v>
      </c>
      <c r="O186" t="s">
        <v>78</v>
      </c>
      <c r="P186" t="s">
        <v>101</v>
      </c>
      <c r="Q186" t="s">
        <v>114</v>
      </c>
      <c r="R186" t="s">
        <v>41</v>
      </c>
      <c r="S186" t="s">
        <v>40</v>
      </c>
      <c r="T186">
        <v>3</v>
      </c>
      <c r="U186" t="b">
        <v>1</v>
      </c>
      <c r="V186" t="s">
        <v>88</v>
      </c>
      <c r="W186" t="s">
        <v>56</v>
      </c>
      <c r="X186">
        <v>9</v>
      </c>
      <c r="Y186">
        <v>11</v>
      </c>
      <c r="Z186" t="s">
        <v>44</v>
      </c>
      <c r="AA186" t="b">
        <v>1</v>
      </c>
      <c r="AB186">
        <v>4</v>
      </c>
      <c r="AC186" t="s">
        <v>131</v>
      </c>
    </row>
    <row r="187" spans="1:29" x14ac:dyDescent="0.25">
      <c r="A187" t="s">
        <v>861</v>
      </c>
      <c r="B187" t="s">
        <v>862</v>
      </c>
      <c r="C187">
        <v>60</v>
      </c>
      <c r="D187" t="s">
        <v>60</v>
      </c>
      <c r="E187" t="s">
        <v>32</v>
      </c>
      <c r="F187" t="s">
        <v>97</v>
      </c>
      <c r="G187" t="s">
        <v>863</v>
      </c>
      <c r="H187" t="s">
        <v>801</v>
      </c>
      <c r="I187" t="s">
        <v>864</v>
      </c>
      <c r="J187">
        <v>326</v>
      </c>
      <c r="K187">
        <v>2</v>
      </c>
      <c r="L187">
        <v>4</v>
      </c>
      <c r="M187" t="s">
        <v>37</v>
      </c>
      <c r="N187">
        <v>32238</v>
      </c>
      <c r="O187" t="s">
        <v>38</v>
      </c>
      <c r="P187" t="s">
        <v>87</v>
      </c>
      <c r="Q187" t="s">
        <v>40</v>
      </c>
      <c r="R187" t="s">
        <v>68</v>
      </c>
      <c r="S187" t="s">
        <v>40</v>
      </c>
      <c r="T187">
        <v>5</v>
      </c>
      <c r="U187" t="b">
        <v>0</v>
      </c>
      <c r="V187" t="s">
        <v>88</v>
      </c>
      <c r="W187" t="s">
        <v>56</v>
      </c>
      <c r="X187">
        <v>11</v>
      </c>
      <c r="Y187">
        <v>4</v>
      </c>
      <c r="Z187" t="s">
        <v>57</v>
      </c>
      <c r="AA187" t="b">
        <v>1</v>
      </c>
      <c r="AB187">
        <v>5</v>
      </c>
      <c r="AC187" t="s">
        <v>131</v>
      </c>
    </row>
    <row r="188" spans="1:29" x14ac:dyDescent="0.25">
      <c r="A188" t="s">
        <v>865</v>
      </c>
      <c r="B188" t="s">
        <v>866</v>
      </c>
      <c r="C188">
        <v>34</v>
      </c>
      <c r="D188" t="s">
        <v>104</v>
      </c>
      <c r="E188" t="s">
        <v>61</v>
      </c>
      <c r="F188" t="s">
        <v>97</v>
      </c>
      <c r="G188" t="s">
        <v>867</v>
      </c>
      <c r="H188" t="s">
        <v>868</v>
      </c>
      <c r="I188" t="s">
        <v>368</v>
      </c>
      <c r="J188">
        <v>164</v>
      </c>
      <c r="K188">
        <v>4</v>
      </c>
      <c r="L188">
        <v>2</v>
      </c>
      <c r="M188" t="s">
        <v>77</v>
      </c>
      <c r="N188">
        <v>143311</v>
      </c>
      <c r="O188" t="s">
        <v>38</v>
      </c>
      <c r="P188" t="s">
        <v>137</v>
      </c>
      <c r="Q188" t="s">
        <v>67</v>
      </c>
      <c r="R188" t="s">
        <v>68</v>
      </c>
      <c r="S188" t="s">
        <v>40</v>
      </c>
      <c r="T188">
        <v>8</v>
      </c>
      <c r="U188" t="b">
        <v>0</v>
      </c>
      <c r="V188" t="s">
        <v>88</v>
      </c>
      <c r="W188" t="s">
        <v>115</v>
      </c>
      <c r="X188">
        <v>5</v>
      </c>
      <c r="Y188">
        <v>12</v>
      </c>
      <c r="Z188" t="s">
        <v>57</v>
      </c>
      <c r="AA188" t="b">
        <v>1</v>
      </c>
      <c r="AB188">
        <v>3</v>
      </c>
      <c r="AC188" t="s">
        <v>45</v>
      </c>
    </row>
    <row r="189" spans="1:29" x14ac:dyDescent="0.25">
      <c r="A189" t="s">
        <v>869</v>
      </c>
      <c r="B189" t="s">
        <v>870</v>
      </c>
      <c r="C189">
        <v>48</v>
      </c>
      <c r="D189" t="s">
        <v>104</v>
      </c>
      <c r="E189" t="s">
        <v>61</v>
      </c>
      <c r="F189" t="s">
        <v>49</v>
      </c>
      <c r="G189" t="s">
        <v>871</v>
      </c>
      <c r="H189" t="s">
        <v>343</v>
      </c>
      <c r="I189" t="s">
        <v>316</v>
      </c>
      <c r="J189">
        <v>182</v>
      </c>
      <c r="K189">
        <v>10</v>
      </c>
      <c r="L189">
        <v>2</v>
      </c>
      <c r="M189" t="s">
        <v>77</v>
      </c>
      <c r="N189">
        <v>111655</v>
      </c>
      <c r="O189" t="s">
        <v>38</v>
      </c>
      <c r="P189" t="s">
        <v>39</v>
      </c>
      <c r="Q189" t="s">
        <v>67</v>
      </c>
      <c r="R189" t="s">
        <v>54</v>
      </c>
      <c r="S189" t="s">
        <v>40</v>
      </c>
      <c r="T189">
        <v>9</v>
      </c>
      <c r="U189" t="b">
        <v>1</v>
      </c>
      <c r="V189" t="s">
        <v>42</v>
      </c>
      <c r="W189" t="s">
        <v>56</v>
      </c>
      <c r="X189">
        <v>12</v>
      </c>
      <c r="Y189">
        <v>10</v>
      </c>
      <c r="Z189" t="s">
        <v>44</v>
      </c>
      <c r="AA189" t="b">
        <v>1</v>
      </c>
      <c r="AB189">
        <v>4</v>
      </c>
      <c r="AC189" t="s">
        <v>40</v>
      </c>
    </row>
    <row r="190" spans="1:29" x14ac:dyDescent="0.25">
      <c r="A190" t="s">
        <v>872</v>
      </c>
      <c r="B190" t="s">
        <v>873</v>
      </c>
      <c r="C190">
        <v>38</v>
      </c>
      <c r="D190" t="s">
        <v>104</v>
      </c>
      <c r="E190" t="s">
        <v>61</v>
      </c>
      <c r="F190" t="s">
        <v>49</v>
      </c>
      <c r="G190" t="s">
        <v>874</v>
      </c>
      <c r="H190" t="s">
        <v>311</v>
      </c>
      <c r="I190" t="s">
        <v>875</v>
      </c>
      <c r="J190">
        <v>339</v>
      </c>
      <c r="K190">
        <v>3</v>
      </c>
      <c r="L190">
        <v>4</v>
      </c>
      <c r="M190" t="s">
        <v>77</v>
      </c>
      <c r="N190">
        <v>86754</v>
      </c>
      <c r="O190" t="s">
        <v>86</v>
      </c>
      <c r="P190" t="s">
        <v>39</v>
      </c>
      <c r="Q190" t="s">
        <v>114</v>
      </c>
      <c r="R190" t="s">
        <v>68</v>
      </c>
      <c r="S190" t="s">
        <v>40</v>
      </c>
      <c r="T190">
        <v>2</v>
      </c>
      <c r="U190" t="b">
        <v>0</v>
      </c>
      <c r="V190" t="s">
        <v>42</v>
      </c>
      <c r="W190" t="s">
        <v>115</v>
      </c>
      <c r="X190">
        <v>10</v>
      </c>
      <c r="Y190">
        <v>12</v>
      </c>
      <c r="Z190" t="s">
        <v>44</v>
      </c>
      <c r="AA190" t="b">
        <v>0</v>
      </c>
      <c r="AB190">
        <v>3</v>
      </c>
      <c r="AC190" t="s">
        <v>207</v>
      </c>
    </row>
    <row r="191" spans="1:29" x14ac:dyDescent="0.25">
      <c r="A191" t="s">
        <v>876</v>
      </c>
      <c r="B191" t="s">
        <v>877</v>
      </c>
      <c r="C191">
        <v>38</v>
      </c>
      <c r="D191" t="s">
        <v>104</v>
      </c>
      <c r="E191" t="s">
        <v>61</v>
      </c>
      <c r="F191" t="s">
        <v>49</v>
      </c>
      <c r="G191" t="s">
        <v>878</v>
      </c>
      <c r="H191" t="s">
        <v>879</v>
      </c>
      <c r="I191" t="s">
        <v>833</v>
      </c>
      <c r="J191">
        <v>206</v>
      </c>
      <c r="K191">
        <v>7</v>
      </c>
      <c r="L191">
        <v>3</v>
      </c>
      <c r="M191" t="s">
        <v>37</v>
      </c>
      <c r="N191">
        <v>153475</v>
      </c>
      <c r="O191" t="s">
        <v>78</v>
      </c>
      <c r="P191" t="s">
        <v>66</v>
      </c>
      <c r="Q191" t="s">
        <v>40</v>
      </c>
      <c r="R191" t="s">
        <v>68</v>
      </c>
      <c r="S191" t="s">
        <v>40</v>
      </c>
      <c r="T191">
        <v>1</v>
      </c>
      <c r="U191" t="b">
        <v>1</v>
      </c>
      <c r="V191" t="s">
        <v>55</v>
      </c>
      <c r="W191" t="s">
        <v>43</v>
      </c>
      <c r="X191">
        <v>8</v>
      </c>
      <c r="Y191">
        <v>6</v>
      </c>
      <c r="Z191" t="s">
        <v>44</v>
      </c>
      <c r="AA191" t="b">
        <v>0</v>
      </c>
      <c r="AB191">
        <v>4</v>
      </c>
      <c r="AC191" t="s">
        <v>108</v>
      </c>
    </row>
    <row r="192" spans="1:29" x14ac:dyDescent="0.25">
      <c r="A192" t="s">
        <v>880</v>
      </c>
      <c r="B192" t="s">
        <v>881</v>
      </c>
      <c r="C192">
        <v>40</v>
      </c>
      <c r="D192" t="s">
        <v>104</v>
      </c>
      <c r="E192" t="s">
        <v>32</v>
      </c>
      <c r="F192" t="s">
        <v>97</v>
      </c>
      <c r="G192" t="s">
        <v>882</v>
      </c>
      <c r="H192" t="s">
        <v>883</v>
      </c>
      <c r="I192" t="s">
        <v>161</v>
      </c>
      <c r="J192">
        <v>338</v>
      </c>
      <c r="K192">
        <v>13</v>
      </c>
      <c r="L192">
        <v>2</v>
      </c>
      <c r="M192" t="s">
        <v>65</v>
      </c>
      <c r="N192">
        <v>129229</v>
      </c>
      <c r="O192" t="s">
        <v>86</v>
      </c>
      <c r="P192" t="s">
        <v>66</v>
      </c>
      <c r="Q192" t="s">
        <v>67</v>
      </c>
      <c r="R192" t="s">
        <v>54</v>
      </c>
      <c r="S192" t="s">
        <v>40</v>
      </c>
      <c r="T192">
        <v>5</v>
      </c>
      <c r="U192" t="b">
        <v>1</v>
      </c>
      <c r="V192" t="s">
        <v>55</v>
      </c>
      <c r="W192" t="s">
        <v>56</v>
      </c>
      <c r="X192">
        <v>2</v>
      </c>
      <c r="Y192">
        <v>5</v>
      </c>
      <c r="Z192" t="s">
        <v>44</v>
      </c>
      <c r="AA192" t="b">
        <v>0</v>
      </c>
      <c r="AB192">
        <v>4</v>
      </c>
      <c r="AC192" t="s">
        <v>40</v>
      </c>
    </row>
    <row r="193" spans="1:29" x14ac:dyDescent="0.25">
      <c r="A193" t="s">
        <v>884</v>
      </c>
      <c r="B193" t="s">
        <v>885</v>
      </c>
      <c r="C193">
        <v>28</v>
      </c>
      <c r="D193" t="s">
        <v>60</v>
      </c>
      <c r="E193" t="s">
        <v>32</v>
      </c>
      <c r="F193" t="s">
        <v>49</v>
      </c>
      <c r="G193" t="s">
        <v>886</v>
      </c>
      <c r="H193" t="s">
        <v>879</v>
      </c>
      <c r="I193" t="s">
        <v>269</v>
      </c>
      <c r="J193">
        <v>310</v>
      </c>
      <c r="K193">
        <v>10</v>
      </c>
      <c r="L193">
        <v>2</v>
      </c>
      <c r="M193" t="s">
        <v>77</v>
      </c>
      <c r="N193">
        <v>91167</v>
      </c>
      <c r="O193" t="s">
        <v>78</v>
      </c>
      <c r="P193" t="s">
        <v>53</v>
      </c>
      <c r="Q193" t="s">
        <v>114</v>
      </c>
      <c r="R193" t="s">
        <v>68</v>
      </c>
      <c r="S193" t="s">
        <v>40</v>
      </c>
      <c r="T193">
        <v>3</v>
      </c>
      <c r="U193" t="b">
        <v>0</v>
      </c>
      <c r="V193" t="s">
        <v>42</v>
      </c>
      <c r="W193" t="s">
        <v>115</v>
      </c>
      <c r="X193">
        <v>12</v>
      </c>
      <c r="Y193">
        <v>11</v>
      </c>
      <c r="Z193" t="s">
        <v>44</v>
      </c>
      <c r="AA193" t="b">
        <v>1</v>
      </c>
      <c r="AB193">
        <v>4</v>
      </c>
      <c r="AC193" t="s">
        <v>108</v>
      </c>
    </row>
    <row r="194" spans="1:29" x14ac:dyDescent="0.25">
      <c r="A194" t="s">
        <v>887</v>
      </c>
      <c r="B194" t="s">
        <v>888</v>
      </c>
      <c r="C194">
        <v>60</v>
      </c>
      <c r="D194" t="s">
        <v>60</v>
      </c>
      <c r="E194" t="s">
        <v>48</v>
      </c>
      <c r="F194" t="s">
        <v>97</v>
      </c>
      <c r="G194" t="s">
        <v>889</v>
      </c>
      <c r="H194" t="s">
        <v>251</v>
      </c>
      <c r="I194" t="s">
        <v>221</v>
      </c>
      <c r="J194">
        <v>273</v>
      </c>
      <c r="K194">
        <v>4</v>
      </c>
      <c r="L194">
        <v>1</v>
      </c>
      <c r="M194" t="s">
        <v>37</v>
      </c>
      <c r="N194">
        <v>141148</v>
      </c>
      <c r="O194" t="s">
        <v>86</v>
      </c>
      <c r="P194" t="s">
        <v>66</v>
      </c>
      <c r="Q194" t="s">
        <v>40</v>
      </c>
      <c r="R194" t="s">
        <v>41</v>
      </c>
      <c r="S194" t="s">
        <v>40</v>
      </c>
      <c r="T194">
        <v>2</v>
      </c>
      <c r="U194" t="b">
        <v>1</v>
      </c>
      <c r="V194" t="s">
        <v>55</v>
      </c>
      <c r="W194" t="s">
        <v>56</v>
      </c>
      <c r="X194">
        <v>4</v>
      </c>
      <c r="Y194">
        <v>4</v>
      </c>
      <c r="Z194" t="s">
        <v>44</v>
      </c>
      <c r="AA194" t="b">
        <v>1</v>
      </c>
      <c r="AB194">
        <v>3</v>
      </c>
      <c r="AC194" t="s">
        <v>70</v>
      </c>
    </row>
    <row r="195" spans="1:29" x14ac:dyDescent="0.25">
      <c r="A195" t="s">
        <v>890</v>
      </c>
      <c r="B195" t="s">
        <v>891</v>
      </c>
      <c r="C195">
        <v>40</v>
      </c>
      <c r="D195" t="s">
        <v>31</v>
      </c>
      <c r="E195" t="s">
        <v>61</v>
      </c>
      <c r="F195" t="s">
        <v>97</v>
      </c>
      <c r="G195" t="s">
        <v>892</v>
      </c>
      <c r="H195" t="s">
        <v>171</v>
      </c>
      <c r="I195" t="s">
        <v>893</v>
      </c>
      <c r="J195">
        <v>321</v>
      </c>
      <c r="K195">
        <v>10</v>
      </c>
      <c r="L195">
        <v>2</v>
      </c>
      <c r="M195" t="s">
        <v>77</v>
      </c>
      <c r="N195">
        <v>136926</v>
      </c>
      <c r="O195" t="s">
        <v>38</v>
      </c>
      <c r="P195" t="s">
        <v>53</v>
      </c>
      <c r="Q195" t="s">
        <v>114</v>
      </c>
      <c r="R195" t="s">
        <v>68</v>
      </c>
      <c r="S195" t="s">
        <v>40</v>
      </c>
      <c r="T195">
        <v>4</v>
      </c>
      <c r="U195" t="b">
        <v>1</v>
      </c>
      <c r="V195" t="s">
        <v>42</v>
      </c>
      <c r="W195" t="s">
        <v>115</v>
      </c>
      <c r="X195">
        <v>2</v>
      </c>
      <c r="Y195">
        <v>5</v>
      </c>
      <c r="Z195" t="s">
        <v>57</v>
      </c>
      <c r="AA195" t="b">
        <v>0</v>
      </c>
      <c r="AB195">
        <v>1</v>
      </c>
      <c r="AC195" t="s">
        <v>45</v>
      </c>
    </row>
    <row r="196" spans="1:29" x14ac:dyDescent="0.25">
      <c r="A196" t="s">
        <v>894</v>
      </c>
      <c r="B196" t="s">
        <v>895</v>
      </c>
      <c r="C196">
        <v>35</v>
      </c>
      <c r="D196" t="s">
        <v>60</v>
      </c>
      <c r="E196" t="s">
        <v>73</v>
      </c>
      <c r="F196" t="s">
        <v>97</v>
      </c>
      <c r="G196" t="s">
        <v>896</v>
      </c>
      <c r="H196" t="s">
        <v>260</v>
      </c>
      <c r="I196" t="s">
        <v>465</v>
      </c>
      <c r="J196">
        <v>170</v>
      </c>
      <c r="K196">
        <v>3</v>
      </c>
      <c r="L196">
        <v>1</v>
      </c>
      <c r="M196" t="s">
        <v>65</v>
      </c>
      <c r="N196">
        <v>76039</v>
      </c>
      <c r="O196" t="s">
        <v>38</v>
      </c>
      <c r="P196" t="s">
        <v>101</v>
      </c>
      <c r="Q196" t="s">
        <v>67</v>
      </c>
      <c r="R196" t="s">
        <v>68</v>
      </c>
      <c r="S196" t="s">
        <v>69</v>
      </c>
      <c r="T196">
        <v>3</v>
      </c>
      <c r="U196" t="b">
        <v>1</v>
      </c>
      <c r="V196" t="s">
        <v>55</v>
      </c>
      <c r="W196" t="s">
        <v>43</v>
      </c>
      <c r="X196">
        <v>9</v>
      </c>
      <c r="Y196">
        <v>1</v>
      </c>
      <c r="Z196" t="s">
        <v>57</v>
      </c>
      <c r="AA196" t="b">
        <v>0</v>
      </c>
      <c r="AB196">
        <v>4</v>
      </c>
      <c r="AC196" t="s">
        <v>108</v>
      </c>
    </row>
    <row r="197" spans="1:29" x14ac:dyDescent="0.25">
      <c r="A197" t="s">
        <v>897</v>
      </c>
      <c r="B197" t="s">
        <v>898</v>
      </c>
      <c r="C197">
        <v>57</v>
      </c>
      <c r="D197" t="s">
        <v>31</v>
      </c>
      <c r="E197" t="s">
        <v>91</v>
      </c>
      <c r="F197" t="s">
        <v>49</v>
      </c>
      <c r="G197" t="s">
        <v>899</v>
      </c>
      <c r="H197" t="s">
        <v>645</v>
      </c>
      <c r="I197" t="s">
        <v>444</v>
      </c>
      <c r="J197">
        <v>197</v>
      </c>
      <c r="K197">
        <v>6</v>
      </c>
      <c r="L197">
        <v>1</v>
      </c>
      <c r="M197" t="s">
        <v>77</v>
      </c>
      <c r="N197">
        <v>4445</v>
      </c>
      <c r="O197" t="s">
        <v>38</v>
      </c>
      <c r="P197" t="s">
        <v>101</v>
      </c>
      <c r="Q197" t="s">
        <v>67</v>
      </c>
      <c r="R197" t="s">
        <v>41</v>
      </c>
      <c r="S197" t="s">
        <v>40</v>
      </c>
      <c r="T197">
        <v>8</v>
      </c>
      <c r="U197" t="b">
        <v>1</v>
      </c>
      <c r="V197" t="s">
        <v>42</v>
      </c>
      <c r="W197" t="s">
        <v>56</v>
      </c>
      <c r="X197">
        <v>5</v>
      </c>
      <c r="Y197">
        <v>7</v>
      </c>
      <c r="Z197" t="s">
        <v>44</v>
      </c>
      <c r="AA197" t="b">
        <v>0</v>
      </c>
      <c r="AB197">
        <v>3</v>
      </c>
      <c r="AC197" t="s">
        <v>131</v>
      </c>
    </row>
    <row r="198" spans="1:29" x14ac:dyDescent="0.25">
      <c r="A198" t="s">
        <v>900</v>
      </c>
      <c r="B198" t="s">
        <v>901</v>
      </c>
      <c r="C198">
        <v>24</v>
      </c>
      <c r="D198" t="s">
        <v>31</v>
      </c>
      <c r="E198" t="s">
        <v>91</v>
      </c>
      <c r="F198" t="s">
        <v>33</v>
      </c>
      <c r="G198" t="s">
        <v>902</v>
      </c>
      <c r="H198" t="s">
        <v>457</v>
      </c>
      <c r="I198" t="s">
        <v>903</v>
      </c>
      <c r="J198">
        <v>298</v>
      </c>
      <c r="K198">
        <v>7</v>
      </c>
      <c r="L198">
        <v>1</v>
      </c>
      <c r="M198" t="s">
        <v>77</v>
      </c>
      <c r="N198">
        <v>156311</v>
      </c>
      <c r="O198" t="s">
        <v>78</v>
      </c>
      <c r="P198" t="s">
        <v>137</v>
      </c>
      <c r="Q198" t="s">
        <v>114</v>
      </c>
      <c r="R198" t="s">
        <v>54</v>
      </c>
      <c r="S198" t="s">
        <v>40</v>
      </c>
      <c r="T198">
        <v>5</v>
      </c>
      <c r="U198" t="b">
        <v>0</v>
      </c>
      <c r="V198" t="s">
        <v>55</v>
      </c>
      <c r="W198" t="s">
        <v>56</v>
      </c>
      <c r="X198">
        <v>3</v>
      </c>
      <c r="Y198">
        <v>12</v>
      </c>
      <c r="Z198" t="s">
        <v>57</v>
      </c>
      <c r="AA198" t="b">
        <v>0</v>
      </c>
      <c r="AB198">
        <v>4</v>
      </c>
      <c r="AC198" t="s">
        <v>108</v>
      </c>
    </row>
    <row r="199" spans="1:29" x14ac:dyDescent="0.25">
      <c r="A199" t="s">
        <v>904</v>
      </c>
      <c r="B199" t="s">
        <v>905</v>
      </c>
      <c r="C199">
        <v>38</v>
      </c>
      <c r="D199" t="s">
        <v>104</v>
      </c>
      <c r="E199" t="s">
        <v>48</v>
      </c>
      <c r="F199" t="s">
        <v>97</v>
      </c>
      <c r="G199" t="s">
        <v>906</v>
      </c>
      <c r="H199" t="s">
        <v>130</v>
      </c>
      <c r="I199" t="s">
        <v>191</v>
      </c>
      <c r="J199">
        <v>254</v>
      </c>
      <c r="K199">
        <v>12</v>
      </c>
      <c r="L199">
        <v>4</v>
      </c>
      <c r="M199" t="s">
        <v>77</v>
      </c>
      <c r="N199">
        <v>17509</v>
      </c>
      <c r="O199" t="s">
        <v>78</v>
      </c>
      <c r="P199" t="s">
        <v>94</v>
      </c>
      <c r="Q199" t="s">
        <v>114</v>
      </c>
      <c r="R199" t="s">
        <v>54</v>
      </c>
      <c r="S199" t="s">
        <v>40</v>
      </c>
      <c r="T199">
        <v>4</v>
      </c>
      <c r="U199" t="b">
        <v>1</v>
      </c>
      <c r="V199" t="s">
        <v>55</v>
      </c>
      <c r="W199" t="s">
        <v>56</v>
      </c>
      <c r="X199">
        <v>1</v>
      </c>
      <c r="Y199">
        <v>12</v>
      </c>
      <c r="Z199" t="s">
        <v>44</v>
      </c>
      <c r="AA199" t="b">
        <v>0</v>
      </c>
      <c r="AB199">
        <v>2</v>
      </c>
      <c r="AC199" t="s">
        <v>70</v>
      </c>
    </row>
    <row r="200" spans="1:29" x14ac:dyDescent="0.25">
      <c r="A200" t="s">
        <v>907</v>
      </c>
      <c r="B200" t="s">
        <v>908</v>
      </c>
      <c r="C200">
        <v>52</v>
      </c>
      <c r="D200" t="s">
        <v>31</v>
      </c>
      <c r="E200" t="s">
        <v>48</v>
      </c>
      <c r="F200" t="s">
        <v>49</v>
      </c>
      <c r="G200" t="s">
        <v>909</v>
      </c>
      <c r="H200" t="s">
        <v>879</v>
      </c>
      <c r="I200" t="s">
        <v>727</v>
      </c>
      <c r="J200">
        <v>84</v>
      </c>
      <c r="K200">
        <v>4</v>
      </c>
      <c r="L200">
        <v>4</v>
      </c>
      <c r="M200" t="s">
        <v>77</v>
      </c>
      <c r="N200">
        <v>197374</v>
      </c>
      <c r="O200" t="s">
        <v>86</v>
      </c>
      <c r="P200" t="s">
        <v>39</v>
      </c>
      <c r="Q200" t="s">
        <v>67</v>
      </c>
      <c r="R200" t="s">
        <v>41</v>
      </c>
      <c r="S200" t="s">
        <v>40</v>
      </c>
      <c r="T200">
        <v>1</v>
      </c>
      <c r="U200" t="b">
        <v>0</v>
      </c>
      <c r="V200" t="s">
        <v>55</v>
      </c>
      <c r="W200" t="s">
        <v>56</v>
      </c>
      <c r="X200">
        <v>12</v>
      </c>
      <c r="Y200">
        <v>7</v>
      </c>
      <c r="Z200" t="s">
        <v>57</v>
      </c>
      <c r="AA200" t="b">
        <v>0</v>
      </c>
      <c r="AB200">
        <v>3</v>
      </c>
      <c r="AC200" t="s">
        <v>131</v>
      </c>
    </row>
    <row r="201" spans="1:29" x14ac:dyDescent="0.25">
      <c r="A201" t="s">
        <v>910</v>
      </c>
      <c r="B201" t="s">
        <v>911</v>
      </c>
      <c r="C201">
        <v>52</v>
      </c>
      <c r="D201" t="s">
        <v>104</v>
      </c>
      <c r="E201" t="s">
        <v>48</v>
      </c>
      <c r="F201" t="s">
        <v>49</v>
      </c>
      <c r="G201" t="s">
        <v>912</v>
      </c>
      <c r="H201" t="s">
        <v>195</v>
      </c>
      <c r="I201" t="s">
        <v>212</v>
      </c>
      <c r="J201">
        <v>118</v>
      </c>
      <c r="K201">
        <v>10</v>
      </c>
      <c r="L201">
        <v>4</v>
      </c>
      <c r="M201" t="s">
        <v>65</v>
      </c>
      <c r="N201">
        <v>107558</v>
      </c>
      <c r="O201" t="s">
        <v>86</v>
      </c>
      <c r="P201" t="s">
        <v>94</v>
      </c>
      <c r="Q201" t="s">
        <v>79</v>
      </c>
      <c r="R201" t="s">
        <v>41</v>
      </c>
      <c r="S201" t="s">
        <v>151</v>
      </c>
      <c r="T201">
        <v>7</v>
      </c>
      <c r="U201" t="b">
        <v>0</v>
      </c>
      <c r="V201" t="s">
        <v>55</v>
      </c>
      <c r="W201" t="s">
        <v>56</v>
      </c>
      <c r="X201">
        <v>5</v>
      </c>
      <c r="Y201">
        <v>1</v>
      </c>
      <c r="Z201" t="s">
        <v>44</v>
      </c>
      <c r="AA201" t="b">
        <v>0</v>
      </c>
      <c r="AB201">
        <v>5</v>
      </c>
      <c r="AC201" t="s">
        <v>108</v>
      </c>
    </row>
    <row r="202" spans="1:29" x14ac:dyDescent="0.25">
      <c r="A202" t="s">
        <v>913</v>
      </c>
      <c r="B202" t="s">
        <v>914</v>
      </c>
      <c r="C202">
        <v>38</v>
      </c>
      <c r="D202" t="s">
        <v>60</v>
      </c>
      <c r="E202" t="s">
        <v>123</v>
      </c>
      <c r="F202" t="s">
        <v>33</v>
      </c>
      <c r="G202" t="s">
        <v>915</v>
      </c>
      <c r="H202" t="s">
        <v>916</v>
      </c>
      <c r="I202" t="s">
        <v>917</v>
      </c>
      <c r="J202">
        <v>336</v>
      </c>
      <c r="K202">
        <v>5</v>
      </c>
      <c r="L202">
        <v>2</v>
      </c>
      <c r="M202" t="s">
        <v>65</v>
      </c>
      <c r="N202">
        <v>176138</v>
      </c>
      <c r="O202" t="s">
        <v>86</v>
      </c>
      <c r="P202" t="s">
        <v>137</v>
      </c>
      <c r="Q202" t="s">
        <v>67</v>
      </c>
      <c r="R202" t="s">
        <v>68</v>
      </c>
      <c r="S202" t="s">
        <v>40</v>
      </c>
      <c r="T202">
        <v>7</v>
      </c>
      <c r="U202" t="b">
        <v>1</v>
      </c>
      <c r="V202" t="s">
        <v>42</v>
      </c>
      <c r="W202" t="s">
        <v>56</v>
      </c>
      <c r="X202">
        <v>8</v>
      </c>
      <c r="Y202">
        <v>10</v>
      </c>
      <c r="Z202" t="s">
        <v>57</v>
      </c>
      <c r="AA202" t="b">
        <v>0</v>
      </c>
      <c r="AB202">
        <v>5</v>
      </c>
      <c r="AC202" t="s">
        <v>131</v>
      </c>
    </row>
    <row r="203" spans="1:29" x14ac:dyDescent="0.25">
      <c r="A203" t="s">
        <v>918</v>
      </c>
      <c r="B203" t="s">
        <v>919</v>
      </c>
      <c r="C203">
        <v>28</v>
      </c>
      <c r="D203" t="s">
        <v>104</v>
      </c>
      <c r="E203" t="s">
        <v>73</v>
      </c>
      <c r="F203" t="s">
        <v>97</v>
      </c>
      <c r="G203" t="s">
        <v>920</v>
      </c>
      <c r="H203" t="s">
        <v>378</v>
      </c>
      <c r="I203" t="s">
        <v>921</v>
      </c>
      <c r="J203">
        <v>169</v>
      </c>
      <c r="K203">
        <v>5</v>
      </c>
      <c r="L203">
        <v>1</v>
      </c>
      <c r="M203" t="s">
        <v>77</v>
      </c>
      <c r="N203">
        <v>25642</v>
      </c>
      <c r="O203" t="s">
        <v>38</v>
      </c>
      <c r="P203" t="s">
        <v>87</v>
      </c>
      <c r="Q203" t="s">
        <v>79</v>
      </c>
      <c r="R203" t="s">
        <v>41</v>
      </c>
      <c r="S203" t="s">
        <v>40</v>
      </c>
      <c r="T203">
        <v>2</v>
      </c>
      <c r="U203" t="b">
        <v>0</v>
      </c>
      <c r="V203" t="s">
        <v>88</v>
      </c>
      <c r="W203" t="s">
        <v>115</v>
      </c>
      <c r="X203">
        <v>9</v>
      </c>
      <c r="Y203">
        <v>4</v>
      </c>
      <c r="Z203" t="s">
        <v>57</v>
      </c>
      <c r="AA203" t="b">
        <v>0</v>
      </c>
      <c r="AB203">
        <v>2</v>
      </c>
      <c r="AC203" t="s">
        <v>45</v>
      </c>
    </row>
    <row r="204" spans="1:29" x14ac:dyDescent="0.25">
      <c r="A204" t="s">
        <v>922</v>
      </c>
      <c r="B204" t="s">
        <v>923</v>
      </c>
      <c r="C204">
        <v>32</v>
      </c>
      <c r="D204" t="s">
        <v>104</v>
      </c>
      <c r="E204" t="s">
        <v>123</v>
      </c>
      <c r="F204" t="s">
        <v>49</v>
      </c>
      <c r="G204" t="s">
        <v>924</v>
      </c>
      <c r="H204" t="s">
        <v>847</v>
      </c>
      <c r="I204" t="s">
        <v>925</v>
      </c>
      <c r="J204">
        <v>138</v>
      </c>
      <c r="K204">
        <v>3</v>
      </c>
      <c r="L204">
        <v>4</v>
      </c>
      <c r="M204" t="s">
        <v>65</v>
      </c>
      <c r="N204">
        <v>155711</v>
      </c>
      <c r="O204" t="s">
        <v>38</v>
      </c>
      <c r="P204" t="s">
        <v>94</v>
      </c>
      <c r="Q204" t="s">
        <v>67</v>
      </c>
      <c r="R204" t="s">
        <v>54</v>
      </c>
      <c r="S204" t="s">
        <v>40</v>
      </c>
      <c r="T204">
        <v>9</v>
      </c>
      <c r="U204" t="b">
        <v>0</v>
      </c>
      <c r="V204" t="s">
        <v>55</v>
      </c>
      <c r="W204" t="s">
        <v>56</v>
      </c>
      <c r="X204">
        <v>1</v>
      </c>
      <c r="Y204">
        <v>10</v>
      </c>
      <c r="Z204" t="s">
        <v>44</v>
      </c>
      <c r="AA204" t="b">
        <v>1</v>
      </c>
      <c r="AB204">
        <v>4</v>
      </c>
      <c r="AC204" t="s">
        <v>108</v>
      </c>
    </row>
    <row r="205" spans="1:29" x14ac:dyDescent="0.25">
      <c r="A205" t="s">
        <v>926</v>
      </c>
      <c r="B205" t="s">
        <v>927</v>
      </c>
      <c r="C205">
        <v>33</v>
      </c>
      <c r="D205" t="s">
        <v>60</v>
      </c>
      <c r="E205" t="s">
        <v>48</v>
      </c>
      <c r="F205" t="s">
        <v>49</v>
      </c>
      <c r="G205" t="s">
        <v>928</v>
      </c>
      <c r="H205" t="s">
        <v>929</v>
      </c>
      <c r="I205" t="s">
        <v>176</v>
      </c>
      <c r="J205">
        <v>141</v>
      </c>
      <c r="K205">
        <v>12</v>
      </c>
      <c r="L205">
        <v>4</v>
      </c>
      <c r="M205" t="s">
        <v>65</v>
      </c>
      <c r="N205">
        <v>144086</v>
      </c>
      <c r="O205" t="s">
        <v>38</v>
      </c>
      <c r="P205" t="s">
        <v>137</v>
      </c>
      <c r="Q205" t="s">
        <v>79</v>
      </c>
      <c r="R205" t="s">
        <v>41</v>
      </c>
      <c r="S205" t="s">
        <v>302</v>
      </c>
      <c r="T205">
        <v>1</v>
      </c>
      <c r="U205" t="b">
        <v>0</v>
      </c>
      <c r="V205" t="s">
        <v>88</v>
      </c>
      <c r="W205" t="s">
        <v>56</v>
      </c>
      <c r="X205">
        <v>12</v>
      </c>
      <c r="Y205">
        <v>5</v>
      </c>
      <c r="Z205" t="s">
        <v>44</v>
      </c>
      <c r="AA205" t="b">
        <v>0</v>
      </c>
      <c r="AB205">
        <v>5</v>
      </c>
      <c r="AC205" t="s">
        <v>108</v>
      </c>
    </row>
    <row r="206" spans="1:29" x14ac:dyDescent="0.25">
      <c r="A206" t="s">
        <v>930</v>
      </c>
      <c r="B206" t="s">
        <v>931</v>
      </c>
      <c r="C206">
        <v>32</v>
      </c>
      <c r="D206" t="s">
        <v>60</v>
      </c>
      <c r="E206" t="s">
        <v>82</v>
      </c>
      <c r="F206" t="s">
        <v>97</v>
      </c>
      <c r="G206" t="s">
        <v>932</v>
      </c>
      <c r="H206" t="s">
        <v>579</v>
      </c>
      <c r="I206" t="s">
        <v>933</v>
      </c>
      <c r="J206">
        <v>341</v>
      </c>
      <c r="K206">
        <v>7</v>
      </c>
      <c r="L206">
        <v>2</v>
      </c>
      <c r="M206" t="s">
        <v>37</v>
      </c>
      <c r="N206">
        <v>168035</v>
      </c>
      <c r="O206" t="s">
        <v>78</v>
      </c>
      <c r="P206" t="s">
        <v>39</v>
      </c>
      <c r="Q206" t="s">
        <v>40</v>
      </c>
      <c r="R206" t="s">
        <v>68</v>
      </c>
      <c r="S206" t="s">
        <v>40</v>
      </c>
      <c r="T206">
        <v>9</v>
      </c>
      <c r="U206" t="b">
        <v>0</v>
      </c>
      <c r="V206" t="s">
        <v>88</v>
      </c>
      <c r="W206" t="s">
        <v>43</v>
      </c>
      <c r="X206">
        <v>3</v>
      </c>
      <c r="Y206">
        <v>12</v>
      </c>
      <c r="Z206" t="s">
        <v>44</v>
      </c>
      <c r="AA206" t="b">
        <v>0</v>
      </c>
      <c r="AB206">
        <v>4</v>
      </c>
      <c r="AC206" t="s">
        <v>131</v>
      </c>
    </row>
    <row r="207" spans="1:29" x14ac:dyDescent="0.25">
      <c r="A207" t="s">
        <v>934</v>
      </c>
      <c r="B207" t="s">
        <v>935</v>
      </c>
      <c r="C207">
        <v>54</v>
      </c>
      <c r="D207" t="s">
        <v>104</v>
      </c>
      <c r="E207" t="s">
        <v>61</v>
      </c>
      <c r="F207" t="s">
        <v>49</v>
      </c>
      <c r="G207" t="s">
        <v>936</v>
      </c>
      <c r="H207" t="s">
        <v>937</v>
      </c>
      <c r="I207" t="s">
        <v>893</v>
      </c>
      <c r="J207">
        <v>131</v>
      </c>
      <c r="K207">
        <v>8</v>
      </c>
      <c r="L207">
        <v>1</v>
      </c>
      <c r="M207" t="s">
        <v>77</v>
      </c>
      <c r="N207">
        <v>99439</v>
      </c>
      <c r="O207" t="s">
        <v>86</v>
      </c>
      <c r="P207" t="s">
        <v>137</v>
      </c>
      <c r="Q207" t="s">
        <v>67</v>
      </c>
      <c r="R207" t="s">
        <v>41</v>
      </c>
      <c r="S207" t="s">
        <v>40</v>
      </c>
      <c r="T207">
        <v>4</v>
      </c>
      <c r="U207" t="b">
        <v>1</v>
      </c>
      <c r="V207" t="s">
        <v>55</v>
      </c>
      <c r="W207" t="s">
        <v>56</v>
      </c>
      <c r="X207">
        <v>11</v>
      </c>
      <c r="Y207">
        <v>1</v>
      </c>
      <c r="Z207" t="s">
        <v>57</v>
      </c>
      <c r="AA207" t="b">
        <v>1</v>
      </c>
      <c r="AB207">
        <v>2</v>
      </c>
      <c r="AC207" t="s">
        <v>40</v>
      </c>
    </row>
    <row r="208" spans="1:29" x14ac:dyDescent="0.25">
      <c r="A208" t="s">
        <v>938</v>
      </c>
      <c r="B208" t="s">
        <v>939</v>
      </c>
      <c r="C208">
        <v>22</v>
      </c>
      <c r="D208" t="s">
        <v>104</v>
      </c>
      <c r="E208" t="s">
        <v>73</v>
      </c>
      <c r="F208" t="s">
        <v>33</v>
      </c>
      <c r="G208" t="s">
        <v>940</v>
      </c>
      <c r="H208" t="s">
        <v>941</v>
      </c>
      <c r="I208" t="s">
        <v>942</v>
      </c>
      <c r="J208">
        <v>173</v>
      </c>
      <c r="K208">
        <v>4</v>
      </c>
      <c r="L208">
        <v>4</v>
      </c>
      <c r="M208" t="s">
        <v>37</v>
      </c>
      <c r="N208">
        <v>138551</v>
      </c>
      <c r="O208" t="s">
        <v>78</v>
      </c>
      <c r="P208" t="s">
        <v>39</v>
      </c>
      <c r="Q208" t="s">
        <v>40</v>
      </c>
      <c r="R208" t="s">
        <v>54</v>
      </c>
      <c r="S208" t="s">
        <v>40</v>
      </c>
      <c r="T208">
        <v>2</v>
      </c>
      <c r="U208" t="b">
        <v>0</v>
      </c>
      <c r="V208" t="s">
        <v>42</v>
      </c>
      <c r="W208" t="s">
        <v>115</v>
      </c>
      <c r="X208">
        <v>8</v>
      </c>
      <c r="Y208">
        <v>3</v>
      </c>
      <c r="Z208" t="s">
        <v>57</v>
      </c>
      <c r="AA208" t="b">
        <v>1</v>
      </c>
      <c r="AB208">
        <v>1</v>
      </c>
      <c r="AC208" t="s">
        <v>70</v>
      </c>
    </row>
    <row r="209" spans="1:29" x14ac:dyDescent="0.25">
      <c r="A209" t="s">
        <v>943</v>
      </c>
      <c r="B209" t="s">
        <v>944</v>
      </c>
      <c r="C209">
        <v>26</v>
      </c>
      <c r="D209" t="s">
        <v>31</v>
      </c>
      <c r="E209" t="s">
        <v>61</v>
      </c>
      <c r="F209" t="s">
        <v>49</v>
      </c>
      <c r="G209" t="s">
        <v>945</v>
      </c>
      <c r="H209" t="s">
        <v>946</v>
      </c>
      <c r="I209" t="s">
        <v>120</v>
      </c>
      <c r="J209">
        <v>171</v>
      </c>
      <c r="K209">
        <v>5</v>
      </c>
      <c r="L209">
        <v>4</v>
      </c>
      <c r="M209" t="s">
        <v>37</v>
      </c>
      <c r="N209">
        <v>99814</v>
      </c>
      <c r="O209" t="s">
        <v>78</v>
      </c>
      <c r="P209" t="s">
        <v>94</v>
      </c>
      <c r="Q209" t="s">
        <v>40</v>
      </c>
      <c r="R209" t="s">
        <v>41</v>
      </c>
      <c r="S209" t="s">
        <v>40</v>
      </c>
      <c r="T209">
        <v>8</v>
      </c>
      <c r="U209" t="b">
        <v>1</v>
      </c>
      <c r="V209" t="s">
        <v>55</v>
      </c>
      <c r="W209" t="s">
        <v>56</v>
      </c>
      <c r="X209">
        <v>12</v>
      </c>
      <c r="Y209">
        <v>4</v>
      </c>
      <c r="Z209" t="s">
        <v>44</v>
      </c>
      <c r="AA209" t="b">
        <v>1</v>
      </c>
      <c r="AB209">
        <v>2</v>
      </c>
      <c r="AC209" t="s">
        <v>45</v>
      </c>
    </row>
    <row r="210" spans="1:29" x14ac:dyDescent="0.25">
      <c r="A210" t="s">
        <v>947</v>
      </c>
      <c r="B210" t="s">
        <v>948</v>
      </c>
      <c r="C210">
        <v>47</v>
      </c>
      <c r="D210" t="s">
        <v>60</v>
      </c>
      <c r="E210" t="s">
        <v>123</v>
      </c>
      <c r="F210" t="s">
        <v>97</v>
      </c>
      <c r="G210" t="s">
        <v>949</v>
      </c>
      <c r="H210" t="s">
        <v>937</v>
      </c>
      <c r="I210" t="s">
        <v>834</v>
      </c>
      <c r="J210">
        <v>226</v>
      </c>
      <c r="K210">
        <v>11</v>
      </c>
      <c r="L210">
        <v>4</v>
      </c>
      <c r="M210" t="s">
        <v>37</v>
      </c>
      <c r="N210">
        <v>189632</v>
      </c>
      <c r="O210" t="s">
        <v>86</v>
      </c>
      <c r="P210" t="s">
        <v>53</v>
      </c>
      <c r="Q210" t="s">
        <v>40</v>
      </c>
      <c r="R210" t="s">
        <v>54</v>
      </c>
      <c r="S210" t="s">
        <v>40</v>
      </c>
      <c r="T210">
        <v>8</v>
      </c>
      <c r="U210" t="b">
        <v>0</v>
      </c>
      <c r="V210" t="s">
        <v>55</v>
      </c>
      <c r="W210" t="s">
        <v>43</v>
      </c>
      <c r="X210">
        <v>7</v>
      </c>
      <c r="Y210">
        <v>4</v>
      </c>
      <c r="Z210" t="s">
        <v>57</v>
      </c>
      <c r="AA210" t="b">
        <v>0</v>
      </c>
      <c r="AB210">
        <v>3</v>
      </c>
      <c r="AC210" t="s">
        <v>45</v>
      </c>
    </row>
    <row r="211" spans="1:29" x14ac:dyDescent="0.25">
      <c r="A211" t="s">
        <v>950</v>
      </c>
      <c r="B211" t="s">
        <v>951</v>
      </c>
      <c r="C211">
        <v>52</v>
      </c>
      <c r="D211" t="s">
        <v>104</v>
      </c>
      <c r="E211" t="s">
        <v>48</v>
      </c>
      <c r="F211" t="s">
        <v>49</v>
      </c>
      <c r="G211" t="s">
        <v>952</v>
      </c>
      <c r="H211" t="s">
        <v>226</v>
      </c>
      <c r="I211" t="s">
        <v>731</v>
      </c>
      <c r="J211">
        <v>249</v>
      </c>
      <c r="K211">
        <v>4</v>
      </c>
      <c r="L211">
        <v>4</v>
      </c>
      <c r="M211" t="s">
        <v>77</v>
      </c>
      <c r="N211">
        <v>55527</v>
      </c>
      <c r="O211" t="s">
        <v>78</v>
      </c>
      <c r="P211" t="s">
        <v>39</v>
      </c>
      <c r="Q211" t="s">
        <v>79</v>
      </c>
      <c r="R211" t="s">
        <v>68</v>
      </c>
      <c r="S211" t="s">
        <v>40</v>
      </c>
      <c r="T211">
        <v>7</v>
      </c>
      <c r="U211" t="b">
        <v>1</v>
      </c>
      <c r="V211" t="s">
        <v>88</v>
      </c>
      <c r="W211" t="s">
        <v>115</v>
      </c>
      <c r="X211">
        <v>9</v>
      </c>
      <c r="Y211">
        <v>11</v>
      </c>
      <c r="Z211" t="s">
        <v>57</v>
      </c>
      <c r="AA211" t="b">
        <v>1</v>
      </c>
      <c r="AB211">
        <v>3</v>
      </c>
      <c r="AC211" t="s">
        <v>207</v>
      </c>
    </row>
    <row r="212" spans="1:29" x14ac:dyDescent="0.25">
      <c r="A212" t="s">
        <v>953</v>
      </c>
      <c r="B212" t="s">
        <v>954</v>
      </c>
      <c r="C212">
        <v>32</v>
      </c>
      <c r="D212" t="s">
        <v>60</v>
      </c>
      <c r="E212" t="s">
        <v>123</v>
      </c>
      <c r="F212" t="s">
        <v>97</v>
      </c>
      <c r="G212" t="s">
        <v>955</v>
      </c>
      <c r="H212" t="s">
        <v>956</v>
      </c>
      <c r="I212" t="s">
        <v>711</v>
      </c>
      <c r="J212">
        <v>256</v>
      </c>
      <c r="K212">
        <v>4</v>
      </c>
      <c r="L212">
        <v>2</v>
      </c>
      <c r="M212" t="s">
        <v>65</v>
      </c>
      <c r="N212">
        <v>87451</v>
      </c>
      <c r="O212" t="s">
        <v>86</v>
      </c>
      <c r="P212" t="s">
        <v>39</v>
      </c>
      <c r="Q212" t="s">
        <v>79</v>
      </c>
      <c r="R212" t="s">
        <v>41</v>
      </c>
      <c r="S212" t="s">
        <v>69</v>
      </c>
      <c r="T212">
        <v>8</v>
      </c>
      <c r="U212" t="b">
        <v>1</v>
      </c>
      <c r="V212" t="s">
        <v>88</v>
      </c>
      <c r="W212" t="s">
        <v>115</v>
      </c>
      <c r="X212">
        <v>2</v>
      </c>
      <c r="Y212">
        <v>2</v>
      </c>
      <c r="Z212" t="s">
        <v>57</v>
      </c>
      <c r="AA212" t="b">
        <v>0</v>
      </c>
      <c r="AB212">
        <v>3</v>
      </c>
      <c r="AC212" t="s">
        <v>70</v>
      </c>
    </row>
    <row r="213" spans="1:29" x14ac:dyDescent="0.25">
      <c r="A213" t="s">
        <v>957</v>
      </c>
      <c r="B213" t="s">
        <v>958</v>
      </c>
      <c r="C213">
        <v>21</v>
      </c>
      <c r="D213" t="s">
        <v>60</v>
      </c>
      <c r="E213" t="s">
        <v>48</v>
      </c>
      <c r="F213" t="s">
        <v>33</v>
      </c>
      <c r="G213" t="s">
        <v>959</v>
      </c>
      <c r="H213" t="s">
        <v>757</v>
      </c>
      <c r="I213" t="s">
        <v>457</v>
      </c>
      <c r="J213">
        <v>341</v>
      </c>
      <c r="K213">
        <v>3</v>
      </c>
      <c r="L213">
        <v>1</v>
      </c>
      <c r="M213" t="s">
        <v>37</v>
      </c>
      <c r="N213">
        <v>186525</v>
      </c>
      <c r="O213" t="s">
        <v>38</v>
      </c>
      <c r="P213" t="s">
        <v>94</v>
      </c>
      <c r="Q213" t="s">
        <v>40</v>
      </c>
      <c r="R213" t="s">
        <v>41</v>
      </c>
      <c r="S213" t="s">
        <v>40</v>
      </c>
      <c r="T213">
        <v>2</v>
      </c>
      <c r="U213" t="b">
        <v>0</v>
      </c>
      <c r="V213" t="s">
        <v>88</v>
      </c>
      <c r="W213" t="s">
        <v>115</v>
      </c>
      <c r="X213">
        <v>2</v>
      </c>
      <c r="Y213">
        <v>2</v>
      </c>
      <c r="Z213" t="s">
        <v>44</v>
      </c>
      <c r="AA213" t="b">
        <v>1</v>
      </c>
      <c r="AB213">
        <v>5</v>
      </c>
      <c r="AC213" t="s">
        <v>207</v>
      </c>
    </row>
    <row r="214" spans="1:29" x14ac:dyDescent="0.25">
      <c r="A214" t="s">
        <v>960</v>
      </c>
      <c r="B214" t="s">
        <v>961</v>
      </c>
      <c r="C214">
        <v>20</v>
      </c>
      <c r="D214" t="s">
        <v>104</v>
      </c>
      <c r="E214" t="s">
        <v>48</v>
      </c>
      <c r="F214" t="s">
        <v>97</v>
      </c>
      <c r="G214" t="s">
        <v>962</v>
      </c>
      <c r="H214" t="s">
        <v>211</v>
      </c>
      <c r="I214" t="s">
        <v>963</v>
      </c>
      <c r="J214">
        <v>37</v>
      </c>
      <c r="K214">
        <v>4</v>
      </c>
      <c r="L214">
        <v>2</v>
      </c>
      <c r="M214" t="s">
        <v>37</v>
      </c>
      <c r="N214">
        <v>118553</v>
      </c>
      <c r="O214" t="s">
        <v>38</v>
      </c>
      <c r="P214" t="s">
        <v>137</v>
      </c>
      <c r="Q214" t="s">
        <v>40</v>
      </c>
      <c r="R214" t="s">
        <v>68</v>
      </c>
      <c r="S214" t="s">
        <v>40</v>
      </c>
      <c r="T214">
        <v>7</v>
      </c>
      <c r="U214" t="b">
        <v>1</v>
      </c>
      <c r="V214" t="s">
        <v>88</v>
      </c>
      <c r="W214" t="s">
        <v>56</v>
      </c>
      <c r="X214">
        <v>1</v>
      </c>
      <c r="Y214">
        <v>1</v>
      </c>
      <c r="Z214" t="s">
        <v>44</v>
      </c>
      <c r="AA214" t="b">
        <v>1</v>
      </c>
      <c r="AB214">
        <v>1</v>
      </c>
      <c r="AC214" t="s">
        <v>70</v>
      </c>
    </row>
    <row r="215" spans="1:29" x14ac:dyDescent="0.25">
      <c r="A215" t="s">
        <v>964</v>
      </c>
      <c r="B215" t="s">
        <v>965</v>
      </c>
      <c r="C215">
        <v>20</v>
      </c>
      <c r="D215" t="s">
        <v>104</v>
      </c>
      <c r="E215" t="s">
        <v>73</v>
      </c>
      <c r="F215" t="s">
        <v>97</v>
      </c>
      <c r="G215" t="s">
        <v>966</v>
      </c>
      <c r="H215" t="s">
        <v>653</v>
      </c>
      <c r="I215" t="s">
        <v>967</v>
      </c>
      <c r="J215">
        <v>6</v>
      </c>
      <c r="K215">
        <v>5</v>
      </c>
      <c r="L215">
        <v>2</v>
      </c>
      <c r="M215" t="s">
        <v>37</v>
      </c>
      <c r="N215">
        <v>73144</v>
      </c>
      <c r="O215" t="s">
        <v>86</v>
      </c>
      <c r="P215" t="s">
        <v>53</v>
      </c>
      <c r="Q215" t="s">
        <v>40</v>
      </c>
      <c r="R215" t="s">
        <v>68</v>
      </c>
      <c r="S215" t="s">
        <v>40</v>
      </c>
      <c r="T215">
        <v>3</v>
      </c>
      <c r="U215" t="b">
        <v>0</v>
      </c>
      <c r="V215" t="s">
        <v>88</v>
      </c>
      <c r="W215" t="s">
        <v>115</v>
      </c>
      <c r="X215">
        <v>11</v>
      </c>
      <c r="Y215">
        <v>7</v>
      </c>
      <c r="Z215" t="s">
        <v>57</v>
      </c>
      <c r="AA215" t="b">
        <v>0</v>
      </c>
      <c r="AB215">
        <v>3</v>
      </c>
      <c r="AC215" t="s">
        <v>70</v>
      </c>
    </row>
    <row r="216" spans="1:29" x14ac:dyDescent="0.25">
      <c r="A216" t="s">
        <v>968</v>
      </c>
      <c r="B216" t="s">
        <v>969</v>
      </c>
      <c r="C216">
        <v>59</v>
      </c>
      <c r="D216" t="s">
        <v>60</v>
      </c>
      <c r="E216" t="s">
        <v>32</v>
      </c>
      <c r="F216" t="s">
        <v>49</v>
      </c>
      <c r="G216" t="s">
        <v>970</v>
      </c>
      <c r="H216" t="s">
        <v>260</v>
      </c>
      <c r="I216" t="s">
        <v>739</v>
      </c>
      <c r="J216">
        <v>186</v>
      </c>
      <c r="K216">
        <v>5</v>
      </c>
      <c r="L216">
        <v>1</v>
      </c>
      <c r="M216" t="s">
        <v>65</v>
      </c>
      <c r="N216">
        <v>123239</v>
      </c>
      <c r="O216" t="s">
        <v>38</v>
      </c>
      <c r="P216" t="s">
        <v>87</v>
      </c>
      <c r="Q216" t="s">
        <v>79</v>
      </c>
      <c r="R216" t="s">
        <v>68</v>
      </c>
      <c r="S216" t="s">
        <v>40</v>
      </c>
      <c r="T216">
        <v>4</v>
      </c>
      <c r="U216" t="b">
        <v>1</v>
      </c>
      <c r="V216" t="s">
        <v>55</v>
      </c>
      <c r="W216" t="s">
        <v>43</v>
      </c>
      <c r="X216">
        <v>1</v>
      </c>
      <c r="Y216">
        <v>10</v>
      </c>
      <c r="Z216" t="s">
        <v>44</v>
      </c>
      <c r="AA216" t="b">
        <v>1</v>
      </c>
      <c r="AB216">
        <v>5</v>
      </c>
      <c r="AC216" t="s">
        <v>207</v>
      </c>
    </row>
    <row r="217" spans="1:29" x14ac:dyDescent="0.25">
      <c r="A217" t="s">
        <v>971</v>
      </c>
      <c r="B217" t="s">
        <v>972</v>
      </c>
      <c r="C217">
        <v>53</v>
      </c>
      <c r="D217" t="s">
        <v>60</v>
      </c>
      <c r="E217" t="s">
        <v>48</v>
      </c>
      <c r="F217" t="s">
        <v>49</v>
      </c>
      <c r="G217" t="s">
        <v>973</v>
      </c>
      <c r="H217" t="s">
        <v>273</v>
      </c>
      <c r="I217" t="s">
        <v>584</v>
      </c>
      <c r="J217">
        <v>29</v>
      </c>
      <c r="K217">
        <v>1</v>
      </c>
      <c r="L217">
        <v>4</v>
      </c>
      <c r="M217" t="s">
        <v>65</v>
      </c>
      <c r="N217">
        <v>170161</v>
      </c>
      <c r="O217" t="s">
        <v>86</v>
      </c>
      <c r="P217" t="s">
        <v>87</v>
      </c>
      <c r="Q217" t="s">
        <v>114</v>
      </c>
      <c r="R217" t="s">
        <v>54</v>
      </c>
      <c r="S217" t="s">
        <v>302</v>
      </c>
      <c r="T217">
        <v>1</v>
      </c>
      <c r="U217" t="b">
        <v>0</v>
      </c>
      <c r="V217" t="s">
        <v>42</v>
      </c>
      <c r="W217" t="s">
        <v>43</v>
      </c>
      <c r="X217">
        <v>4</v>
      </c>
      <c r="Y217">
        <v>1</v>
      </c>
      <c r="Z217" t="s">
        <v>44</v>
      </c>
      <c r="AA217" t="b">
        <v>0</v>
      </c>
      <c r="AB217">
        <v>3</v>
      </c>
      <c r="AC217" t="s">
        <v>70</v>
      </c>
    </row>
    <row r="218" spans="1:29" x14ac:dyDescent="0.25">
      <c r="A218" t="s">
        <v>974</v>
      </c>
      <c r="B218" t="s">
        <v>975</v>
      </c>
      <c r="C218">
        <v>36</v>
      </c>
      <c r="D218" t="s">
        <v>60</v>
      </c>
      <c r="E218" t="s">
        <v>48</v>
      </c>
      <c r="F218" t="s">
        <v>33</v>
      </c>
      <c r="G218" t="s">
        <v>976</v>
      </c>
      <c r="H218" t="s">
        <v>578</v>
      </c>
      <c r="I218" t="s">
        <v>84</v>
      </c>
      <c r="J218">
        <v>256</v>
      </c>
      <c r="K218">
        <v>3</v>
      </c>
      <c r="L218">
        <v>1</v>
      </c>
      <c r="M218" t="s">
        <v>65</v>
      </c>
      <c r="N218">
        <v>157368</v>
      </c>
      <c r="O218" t="s">
        <v>38</v>
      </c>
      <c r="P218" t="s">
        <v>137</v>
      </c>
      <c r="Q218" t="s">
        <v>79</v>
      </c>
      <c r="R218" t="s">
        <v>41</v>
      </c>
      <c r="S218" t="s">
        <v>151</v>
      </c>
      <c r="T218">
        <v>6</v>
      </c>
      <c r="U218" t="b">
        <v>1</v>
      </c>
      <c r="V218" t="s">
        <v>55</v>
      </c>
      <c r="W218" t="s">
        <v>115</v>
      </c>
      <c r="X218">
        <v>12</v>
      </c>
      <c r="Y218">
        <v>6</v>
      </c>
      <c r="Z218" t="s">
        <v>44</v>
      </c>
      <c r="AA218" t="b">
        <v>0</v>
      </c>
      <c r="AB218">
        <v>4</v>
      </c>
      <c r="AC218" t="s">
        <v>207</v>
      </c>
    </row>
    <row r="219" spans="1:29" x14ac:dyDescent="0.25">
      <c r="A219" t="s">
        <v>977</v>
      </c>
      <c r="B219" t="s">
        <v>978</v>
      </c>
      <c r="C219">
        <v>58</v>
      </c>
      <c r="D219" t="s">
        <v>104</v>
      </c>
      <c r="E219" t="s">
        <v>73</v>
      </c>
      <c r="F219" t="s">
        <v>33</v>
      </c>
      <c r="G219" t="s">
        <v>979</v>
      </c>
      <c r="H219" t="s">
        <v>528</v>
      </c>
      <c r="I219" t="s">
        <v>488</v>
      </c>
      <c r="J219">
        <v>254</v>
      </c>
      <c r="K219">
        <v>6</v>
      </c>
      <c r="L219">
        <v>2</v>
      </c>
      <c r="M219" t="s">
        <v>37</v>
      </c>
      <c r="N219">
        <v>141183</v>
      </c>
      <c r="O219" t="s">
        <v>38</v>
      </c>
      <c r="P219" t="s">
        <v>53</v>
      </c>
      <c r="Q219" t="s">
        <v>40</v>
      </c>
      <c r="R219" t="s">
        <v>41</v>
      </c>
      <c r="S219" t="s">
        <v>40</v>
      </c>
      <c r="T219">
        <v>9</v>
      </c>
      <c r="U219" t="b">
        <v>1</v>
      </c>
      <c r="V219" t="s">
        <v>55</v>
      </c>
      <c r="W219" t="s">
        <v>56</v>
      </c>
      <c r="X219">
        <v>12</v>
      </c>
      <c r="Y219">
        <v>1</v>
      </c>
      <c r="Z219" t="s">
        <v>57</v>
      </c>
      <c r="AA219" t="b">
        <v>1</v>
      </c>
      <c r="AB219">
        <v>5</v>
      </c>
      <c r="AC219" t="s">
        <v>108</v>
      </c>
    </row>
    <row r="220" spans="1:29" x14ac:dyDescent="0.25">
      <c r="A220" t="s">
        <v>980</v>
      </c>
      <c r="B220" t="s">
        <v>981</v>
      </c>
      <c r="C220">
        <v>31</v>
      </c>
      <c r="D220" t="s">
        <v>104</v>
      </c>
      <c r="E220" t="s">
        <v>73</v>
      </c>
      <c r="F220" t="s">
        <v>49</v>
      </c>
      <c r="G220" t="s">
        <v>982</v>
      </c>
      <c r="H220" t="s">
        <v>326</v>
      </c>
      <c r="I220" t="s">
        <v>408</v>
      </c>
      <c r="J220">
        <v>298</v>
      </c>
      <c r="K220">
        <v>7</v>
      </c>
      <c r="L220">
        <v>4</v>
      </c>
      <c r="M220" t="s">
        <v>65</v>
      </c>
      <c r="N220">
        <v>3383</v>
      </c>
      <c r="O220" t="s">
        <v>38</v>
      </c>
      <c r="P220" t="s">
        <v>39</v>
      </c>
      <c r="Q220" t="s">
        <v>114</v>
      </c>
      <c r="R220" t="s">
        <v>68</v>
      </c>
      <c r="S220" t="s">
        <v>40</v>
      </c>
      <c r="T220">
        <v>4</v>
      </c>
      <c r="U220" t="b">
        <v>1</v>
      </c>
      <c r="V220" t="s">
        <v>42</v>
      </c>
      <c r="W220" t="s">
        <v>56</v>
      </c>
      <c r="X220">
        <v>5</v>
      </c>
      <c r="Y220">
        <v>10</v>
      </c>
      <c r="Z220" t="s">
        <v>57</v>
      </c>
      <c r="AA220" t="b">
        <v>1</v>
      </c>
      <c r="AB220">
        <v>3</v>
      </c>
      <c r="AC220" t="s">
        <v>45</v>
      </c>
    </row>
    <row r="221" spans="1:29" x14ac:dyDescent="0.25">
      <c r="A221" t="s">
        <v>983</v>
      </c>
      <c r="B221" t="s">
        <v>984</v>
      </c>
      <c r="C221">
        <v>36</v>
      </c>
      <c r="D221" t="s">
        <v>104</v>
      </c>
      <c r="E221" t="s">
        <v>48</v>
      </c>
      <c r="F221" t="s">
        <v>33</v>
      </c>
      <c r="G221" t="s">
        <v>985</v>
      </c>
      <c r="H221" t="s">
        <v>537</v>
      </c>
      <c r="I221" t="s">
        <v>632</v>
      </c>
      <c r="J221">
        <v>77</v>
      </c>
      <c r="K221">
        <v>8</v>
      </c>
      <c r="L221">
        <v>3</v>
      </c>
      <c r="M221" t="s">
        <v>77</v>
      </c>
      <c r="N221">
        <v>5722</v>
      </c>
      <c r="O221" t="s">
        <v>86</v>
      </c>
      <c r="P221" t="s">
        <v>66</v>
      </c>
      <c r="Q221" t="s">
        <v>67</v>
      </c>
      <c r="R221" t="s">
        <v>68</v>
      </c>
      <c r="S221" t="s">
        <v>40</v>
      </c>
      <c r="T221">
        <v>3</v>
      </c>
      <c r="U221" t="b">
        <v>1</v>
      </c>
      <c r="V221" t="s">
        <v>88</v>
      </c>
      <c r="W221" t="s">
        <v>115</v>
      </c>
      <c r="X221">
        <v>11</v>
      </c>
      <c r="Y221">
        <v>6</v>
      </c>
      <c r="Z221" t="s">
        <v>57</v>
      </c>
      <c r="AA221" t="b">
        <v>0</v>
      </c>
      <c r="AB221">
        <v>5</v>
      </c>
      <c r="AC221" t="s">
        <v>207</v>
      </c>
    </row>
    <row r="222" spans="1:29" x14ac:dyDescent="0.25">
      <c r="A222" t="s">
        <v>986</v>
      </c>
      <c r="B222" t="s">
        <v>987</v>
      </c>
      <c r="C222">
        <v>29</v>
      </c>
      <c r="D222" t="s">
        <v>60</v>
      </c>
      <c r="E222" t="s">
        <v>82</v>
      </c>
      <c r="F222" t="s">
        <v>33</v>
      </c>
      <c r="G222" t="s">
        <v>988</v>
      </c>
      <c r="H222" t="s">
        <v>362</v>
      </c>
      <c r="I222" t="s">
        <v>989</v>
      </c>
      <c r="J222">
        <v>255</v>
      </c>
      <c r="K222">
        <v>2</v>
      </c>
      <c r="L222">
        <v>1</v>
      </c>
      <c r="M222" t="s">
        <v>37</v>
      </c>
      <c r="N222">
        <v>32077</v>
      </c>
      <c r="O222" t="s">
        <v>38</v>
      </c>
      <c r="P222" t="s">
        <v>39</v>
      </c>
      <c r="Q222" t="s">
        <v>40</v>
      </c>
      <c r="R222" t="s">
        <v>68</v>
      </c>
      <c r="S222" t="s">
        <v>40</v>
      </c>
      <c r="T222">
        <v>6</v>
      </c>
      <c r="U222" t="b">
        <v>1</v>
      </c>
      <c r="V222" t="s">
        <v>88</v>
      </c>
      <c r="W222" t="s">
        <v>115</v>
      </c>
      <c r="X222">
        <v>2</v>
      </c>
      <c r="Y222">
        <v>4</v>
      </c>
      <c r="Z222" t="s">
        <v>57</v>
      </c>
      <c r="AA222" t="b">
        <v>0</v>
      </c>
      <c r="AB222">
        <v>2</v>
      </c>
      <c r="AC222" t="s">
        <v>70</v>
      </c>
    </row>
    <row r="223" spans="1:29" x14ac:dyDescent="0.25">
      <c r="A223" t="s">
        <v>990</v>
      </c>
      <c r="B223" t="s">
        <v>991</v>
      </c>
      <c r="C223">
        <v>36</v>
      </c>
      <c r="D223" t="s">
        <v>60</v>
      </c>
      <c r="E223" t="s">
        <v>82</v>
      </c>
      <c r="F223" t="s">
        <v>97</v>
      </c>
      <c r="G223" t="s">
        <v>992</v>
      </c>
      <c r="H223" t="s">
        <v>142</v>
      </c>
      <c r="I223" t="s">
        <v>993</v>
      </c>
      <c r="J223">
        <v>319</v>
      </c>
      <c r="K223">
        <v>9</v>
      </c>
      <c r="L223">
        <v>1</v>
      </c>
      <c r="M223" t="s">
        <v>37</v>
      </c>
      <c r="N223">
        <v>165427</v>
      </c>
      <c r="O223" t="s">
        <v>38</v>
      </c>
      <c r="P223" t="s">
        <v>66</v>
      </c>
      <c r="Q223" t="s">
        <v>40</v>
      </c>
      <c r="R223" t="s">
        <v>41</v>
      </c>
      <c r="S223" t="s">
        <v>40</v>
      </c>
      <c r="T223">
        <v>3</v>
      </c>
      <c r="U223" t="b">
        <v>0</v>
      </c>
      <c r="V223" t="s">
        <v>88</v>
      </c>
      <c r="W223" t="s">
        <v>56</v>
      </c>
      <c r="X223">
        <v>7</v>
      </c>
      <c r="Y223">
        <v>2</v>
      </c>
      <c r="Z223" t="s">
        <v>57</v>
      </c>
      <c r="AA223" t="b">
        <v>0</v>
      </c>
      <c r="AB223">
        <v>4</v>
      </c>
      <c r="AC223" t="s">
        <v>131</v>
      </c>
    </row>
    <row r="224" spans="1:29" x14ac:dyDescent="0.25">
      <c r="A224" t="s">
        <v>994</v>
      </c>
      <c r="B224" t="s">
        <v>995</v>
      </c>
      <c r="C224">
        <v>30</v>
      </c>
      <c r="D224" t="s">
        <v>31</v>
      </c>
      <c r="E224" t="s">
        <v>91</v>
      </c>
      <c r="F224" t="s">
        <v>97</v>
      </c>
      <c r="G224" t="s">
        <v>996</v>
      </c>
      <c r="H224" t="s">
        <v>997</v>
      </c>
      <c r="I224" t="s">
        <v>336</v>
      </c>
      <c r="J224">
        <v>56</v>
      </c>
      <c r="K224">
        <v>7</v>
      </c>
      <c r="L224">
        <v>1</v>
      </c>
      <c r="M224" t="s">
        <v>65</v>
      </c>
      <c r="N224">
        <v>116371</v>
      </c>
      <c r="O224" t="s">
        <v>78</v>
      </c>
      <c r="P224" t="s">
        <v>39</v>
      </c>
      <c r="Q224" t="s">
        <v>114</v>
      </c>
      <c r="R224" t="s">
        <v>54</v>
      </c>
      <c r="S224" t="s">
        <v>302</v>
      </c>
      <c r="T224">
        <v>5</v>
      </c>
      <c r="U224" t="b">
        <v>0</v>
      </c>
      <c r="V224" t="s">
        <v>88</v>
      </c>
      <c r="W224" t="s">
        <v>56</v>
      </c>
      <c r="X224">
        <v>11</v>
      </c>
      <c r="Y224">
        <v>9</v>
      </c>
      <c r="Z224" t="s">
        <v>57</v>
      </c>
      <c r="AA224" t="b">
        <v>0</v>
      </c>
      <c r="AB224">
        <v>5</v>
      </c>
      <c r="AC224" t="s">
        <v>131</v>
      </c>
    </row>
    <row r="225" spans="1:29" x14ac:dyDescent="0.25">
      <c r="A225" t="s">
        <v>998</v>
      </c>
      <c r="B225" t="s">
        <v>999</v>
      </c>
      <c r="C225">
        <v>41</v>
      </c>
      <c r="D225" t="s">
        <v>60</v>
      </c>
      <c r="E225" t="s">
        <v>61</v>
      </c>
      <c r="F225" t="s">
        <v>97</v>
      </c>
      <c r="G225" t="s">
        <v>1000</v>
      </c>
      <c r="H225" t="s">
        <v>322</v>
      </c>
      <c r="I225" t="s">
        <v>1001</v>
      </c>
      <c r="J225">
        <v>58</v>
      </c>
      <c r="K225">
        <v>1</v>
      </c>
      <c r="L225">
        <v>4</v>
      </c>
      <c r="M225" t="s">
        <v>65</v>
      </c>
      <c r="N225">
        <v>80239</v>
      </c>
      <c r="O225" t="s">
        <v>78</v>
      </c>
      <c r="P225" t="s">
        <v>39</v>
      </c>
      <c r="Q225" t="s">
        <v>79</v>
      </c>
      <c r="R225" t="s">
        <v>68</v>
      </c>
      <c r="S225" t="s">
        <v>40</v>
      </c>
      <c r="T225">
        <v>3</v>
      </c>
      <c r="U225" t="b">
        <v>0</v>
      </c>
      <c r="V225" t="s">
        <v>55</v>
      </c>
      <c r="W225" t="s">
        <v>115</v>
      </c>
      <c r="X225">
        <v>10</v>
      </c>
      <c r="Y225">
        <v>12</v>
      </c>
      <c r="Z225" t="s">
        <v>57</v>
      </c>
      <c r="AA225" t="b">
        <v>0</v>
      </c>
      <c r="AB225">
        <v>1</v>
      </c>
      <c r="AC225" t="s">
        <v>70</v>
      </c>
    </row>
    <row r="226" spans="1:29" x14ac:dyDescent="0.25">
      <c r="A226" t="s">
        <v>1002</v>
      </c>
      <c r="B226" t="s">
        <v>1003</v>
      </c>
      <c r="C226">
        <v>31</v>
      </c>
      <c r="D226" t="s">
        <v>31</v>
      </c>
      <c r="E226" t="s">
        <v>48</v>
      </c>
      <c r="F226" t="s">
        <v>33</v>
      </c>
      <c r="G226" t="s">
        <v>1004</v>
      </c>
      <c r="H226" t="s">
        <v>1005</v>
      </c>
      <c r="I226" t="s">
        <v>385</v>
      </c>
      <c r="J226">
        <v>150</v>
      </c>
      <c r="K226">
        <v>3</v>
      </c>
      <c r="L226">
        <v>2</v>
      </c>
      <c r="M226" t="s">
        <v>77</v>
      </c>
      <c r="N226">
        <v>155716</v>
      </c>
      <c r="O226" t="s">
        <v>38</v>
      </c>
      <c r="P226" t="s">
        <v>87</v>
      </c>
      <c r="Q226" t="s">
        <v>67</v>
      </c>
      <c r="R226" t="s">
        <v>54</v>
      </c>
      <c r="S226" t="s">
        <v>40</v>
      </c>
      <c r="T226">
        <v>5</v>
      </c>
      <c r="U226" t="b">
        <v>1</v>
      </c>
      <c r="V226" t="s">
        <v>88</v>
      </c>
      <c r="W226" t="s">
        <v>56</v>
      </c>
      <c r="X226">
        <v>10</v>
      </c>
      <c r="Y226">
        <v>9</v>
      </c>
      <c r="Z226" t="s">
        <v>44</v>
      </c>
      <c r="AA226" t="b">
        <v>1</v>
      </c>
      <c r="AB226">
        <v>2</v>
      </c>
      <c r="AC226" t="s">
        <v>45</v>
      </c>
    </row>
    <row r="227" spans="1:29" x14ac:dyDescent="0.25">
      <c r="A227" t="s">
        <v>1006</v>
      </c>
      <c r="B227" t="s">
        <v>1007</v>
      </c>
      <c r="C227">
        <v>20</v>
      </c>
      <c r="D227" t="s">
        <v>104</v>
      </c>
      <c r="E227" t="s">
        <v>61</v>
      </c>
      <c r="F227" t="s">
        <v>97</v>
      </c>
      <c r="G227" t="s">
        <v>1008</v>
      </c>
      <c r="H227" t="s">
        <v>1009</v>
      </c>
      <c r="I227" t="s">
        <v>956</v>
      </c>
      <c r="J227">
        <v>159</v>
      </c>
      <c r="K227">
        <v>12</v>
      </c>
      <c r="L227">
        <v>2</v>
      </c>
      <c r="M227" t="s">
        <v>77</v>
      </c>
      <c r="N227">
        <v>50189</v>
      </c>
      <c r="O227" t="s">
        <v>86</v>
      </c>
      <c r="P227" t="s">
        <v>39</v>
      </c>
      <c r="Q227" t="s">
        <v>79</v>
      </c>
      <c r="R227" t="s">
        <v>41</v>
      </c>
      <c r="S227" t="s">
        <v>40</v>
      </c>
      <c r="T227">
        <v>1</v>
      </c>
      <c r="U227" t="b">
        <v>1</v>
      </c>
      <c r="V227" t="s">
        <v>42</v>
      </c>
      <c r="W227" t="s">
        <v>56</v>
      </c>
      <c r="X227">
        <v>1</v>
      </c>
      <c r="Y227">
        <v>7</v>
      </c>
      <c r="Z227" t="s">
        <v>44</v>
      </c>
      <c r="AA227" t="b">
        <v>1</v>
      </c>
      <c r="AB227">
        <v>1</v>
      </c>
      <c r="AC227" t="s">
        <v>40</v>
      </c>
    </row>
    <row r="228" spans="1:29" x14ac:dyDescent="0.25">
      <c r="A228" t="s">
        <v>1010</v>
      </c>
      <c r="B228" t="s">
        <v>1011</v>
      </c>
      <c r="C228">
        <v>29</v>
      </c>
      <c r="D228" t="s">
        <v>104</v>
      </c>
      <c r="E228" t="s">
        <v>123</v>
      </c>
      <c r="F228" t="s">
        <v>49</v>
      </c>
      <c r="G228" t="s">
        <v>1012</v>
      </c>
      <c r="H228" t="s">
        <v>1013</v>
      </c>
      <c r="I228" t="s">
        <v>822</v>
      </c>
      <c r="J228">
        <v>152</v>
      </c>
      <c r="K228">
        <v>4</v>
      </c>
      <c r="L228">
        <v>1</v>
      </c>
      <c r="M228" t="s">
        <v>77</v>
      </c>
      <c r="N228">
        <v>19466</v>
      </c>
      <c r="O228" t="s">
        <v>86</v>
      </c>
      <c r="P228" t="s">
        <v>137</v>
      </c>
      <c r="Q228" t="s">
        <v>114</v>
      </c>
      <c r="R228" t="s">
        <v>54</v>
      </c>
      <c r="S228" t="s">
        <v>40</v>
      </c>
      <c r="T228">
        <v>7</v>
      </c>
      <c r="U228" t="b">
        <v>1</v>
      </c>
      <c r="V228" t="s">
        <v>55</v>
      </c>
      <c r="W228" t="s">
        <v>56</v>
      </c>
      <c r="X228">
        <v>8</v>
      </c>
      <c r="Y228">
        <v>7</v>
      </c>
      <c r="Z228" t="s">
        <v>44</v>
      </c>
      <c r="AA228" t="b">
        <v>1</v>
      </c>
      <c r="AB228">
        <v>4</v>
      </c>
      <c r="AC228" t="s">
        <v>131</v>
      </c>
    </row>
    <row r="229" spans="1:29" x14ac:dyDescent="0.25">
      <c r="A229" t="s">
        <v>1014</v>
      </c>
      <c r="B229" t="s">
        <v>1015</v>
      </c>
      <c r="C229">
        <v>46</v>
      </c>
      <c r="D229" t="s">
        <v>60</v>
      </c>
      <c r="E229" t="s">
        <v>32</v>
      </c>
      <c r="F229" t="s">
        <v>97</v>
      </c>
      <c r="G229" t="s">
        <v>1016</v>
      </c>
      <c r="H229" t="s">
        <v>175</v>
      </c>
      <c r="I229" t="s">
        <v>688</v>
      </c>
      <c r="J229">
        <v>323</v>
      </c>
      <c r="K229">
        <v>5</v>
      </c>
      <c r="L229">
        <v>1</v>
      </c>
      <c r="M229" t="s">
        <v>65</v>
      </c>
      <c r="N229">
        <v>37779</v>
      </c>
      <c r="O229" t="s">
        <v>78</v>
      </c>
      <c r="P229" t="s">
        <v>137</v>
      </c>
      <c r="Q229" t="s">
        <v>79</v>
      </c>
      <c r="R229" t="s">
        <v>68</v>
      </c>
      <c r="S229" t="s">
        <v>40</v>
      </c>
      <c r="T229">
        <v>4</v>
      </c>
      <c r="U229" t="b">
        <v>0</v>
      </c>
      <c r="V229" t="s">
        <v>55</v>
      </c>
      <c r="W229" t="s">
        <v>43</v>
      </c>
      <c r="X229">
        <v>1</v>
      </c>
      <c r="Y229">
        <v>1</v>
      </c>
      <c r="Z229" t="s">
        <v>57</v>
      </c>
      <c r="AA229" t="b">
        <v>0</v>
      </c>
      <c r="AB229">
        <v>1</v>
      </c>
      <c r="AC229" t="s">
        <v>45</v>
      </c>
    </row>
    <row r="230" spans="1:29" x14ac:dyDescent="0.25">
      <c r="A230" t="s">
        <v>1017</v>
      </c>
      <c r="B230" t="s">
        <v>1018</v>
      </c>
      <c r="C230">
        <v>64</v>
      </c>
      <c r="D230" t="s">
        <v>104</v>
      </c>
      <c r="E230" t="s">
        <v>91</v>
      </c>
      <c r="F230" t="s">
        <v>49</v>
      </c>
      <c r="G230" t="s">
        <v>1019</v>
      </c>
      <c r="H230" t="s">
        <v>564</v>
      </c>
      <c r="I230" t="s">
        <v>1020</v>
      </c>
      <c r="J230">
        <v>297</v>
      </c>
      <c r="K230">
        <v>11</v>
      </c>
      <c r="L230">
        <v>4</v>
      </c>
      <c r="M230" t="s">
        <v>37</v>
      </c>
      <c r="N230">
        <v>64793</v>
      </c>
      <c r="O230" t="s">
        <v>86</v>
      </c>
      <c r="P230" t="s">
        <v>66</v>
      </c>
      <c r="Q230" t="s">
        <v>40</v>
      </c>
      <c r="R230" t="s">
        <v>54</v>
      </c>
      <c r="S230" t="s">
        <v>40</v>
      </c>
      <c r="T230">
        <v>4</v>
      </c>
      <c r="U230" t="b">
        <v>0</v>
      </c>
      <c r="V230" t="s">
        <v>55</v>
      </c>
      <c r="W230" t="s">
        <v>43</v>
      </c>
      <c r="X230">
        <v>8</v>
      </c>
      <c r="Y230">
        <v>10</v>
      </c>
      <c r="Z230" t="s">
        <v>44</v>
      </c>
      <c r="AA230" t="b">
        <v>0</v>
      </c>
      <c r="AB230">
        <v>2</v>
      </c>
      <c r="AC230" t="s">
        <v>70</v>
      </c>
    </row>
    <row r="231" spans="1:29" x14ac:dyDescent="0.25">
      <c r="A231" t="s">
        <v>1021</v>
      </c>
      <c r="B231" t="s">
        <v>1022</v>
      </c>
      <c r="C231">
        <v>25</v>
      </c>
      <c r="D231" t="s">
        <v>60</v>
      </c>
      <c r="E231" t="s">
        <v>61</v>
      </c>
      <c r="F231" t="s">
        <v>97</v>
      </c>
      <c r="G231" t="s">
        <v>1023</v>
      </c>
      <c r="H231" t="s">
        <v>688</v>
      </c>
      <c r="I231" t="s">
        <v>1024</v>
      </c>
      <c r="J231">
        <v>325</v>
      </c>
      <c r="K231">
        <v>7</v>
      </c>
      <c r="L231">
        <v>4</v>
      </c>
      <c r="M231" t="s">
        <v>65</v>
      </c>
      <c r="N231">
        <v>77203</v>
      </c>
      <c r="O231" t="s">
        <v>78</v>
      </c>
      <c r="P231" t="s">
        <v>137</v>
      </c>
      <c r="Q231" t="s">
        <v>79</v>
      </c>
      <c r="R231" t="s">
        <v>41</v>
      </c>
      <c r="S231" t="s">
        <v>151</v>
      </c>
      <c r="T231">
        <v>7</v>
      </c>
      <c r="U231" t="b">
        <v>1</v>
      </c>
      <c r="V231" t="s">
        <v>88</v>
      </c>
      <c r="W231" t="s">
        <v>56</v>
      </c>
      <c r="X231">
        <v>10</v>
      </c>
      <c r="Y231">
        <v>8</v>
      </c>
      <c r="Z231" t="s">
        <v>44</v>
      </c>
      <c r="AA231" t="b">
        <v>1</v>
      </c>
      <c r="AB231">
        <v>3</v>
      </c>
      <c r="AC231" t="s">
        <v>108</v>
      </c>
    </row>
    <row r="232" spans="1:29" x14ac:dyDescent="0.25">
      <c r="A232" t="s">
        <v>1025</v>
      </c>
      <c r="B232" t="s">
        <v>1026</v>
      </c>
      <c r="C232">
        <v>20</v>
      </c>
      <c r="D232" t="s">
        <v>60</v>
      </c>
      <c r="E232" t="s">
        <v>61</v>
      </c>
      <c r="F232" t="s">
        <v>49</v>
      </c>
      <c r="G232" t="s">
        <v>1027</v>
      </c>
      <c r="H232" t="s">
        <v>363</v>
      </c>
      <c r="I232" t="s">
        <v>99</v>
      </c>
      <c r="J232">
        <v>305</v>
      </c>
      <c r="K232">
        <v>11</v>
      </c>
      <c r="L232">
        <v>1</v>
      </c>
      <c r="M232" t="s">
        <v>65</v>
      </c>
      <c r="N232">
        <v>199249</v>
      </c>
      <c r="O232" t="s">
        <v>78</v>
      </c>
      <c r="P232" t="s">
        <v>39</v>
      </c>
      <c r="Q232" t="s">
        <v>79</v>
      </c>
      <c r="R232" t="s">
        <v>68</v>
      </c>
      <c r="S232" t="s">
        <v>302</v>
      </c>
      <c r="T232">
        <v>7</v>
      </c>
      <c r="U232" t="b">
        <v>0</v>
      </c>
      <c r="V232" t="s">
        <v>42</v>
      </c>
      <c r="W232" t="s">
        <v>43</v>
      </c>
      <c r="X232">
        <v>11</v>
      </c>
      <c r="Y232">
        <v>11</v>
      </c>
      <c r="Z232" t="s">
        <v>44</v>
      </c>
      <c r="AA232" t="b">
        <v>1</v>
      </c>
      <c r="AB232">
        <v>3</v>
      </c>
      <c r="AC232" t="s">
        <v>45</v>
      </c>
    </row>
    <row r="233" spans="1:29" x14ac:dyDescent="0.25">
      <c r="A233" t="s">
        <v>1028</v>
      </c>
      <c r="B233" t="s">
        <v>1029</v>
      </c>
      <c r="C233">
        <v>26</v>
      </c>
      <c r="D233" t="s">
        <v>60</v>
      </c>
      <c r="E233" t="s">
        <v>123</v>
      </c>
      <c r="F233" t="s">
        <v>97</v>
      </c>
      <c r="G233" t="s">
        <v>1030</v>
      </c>
      <c r="H233" t="s">
        <v>461</v>
      </c>
      <c r="I233" t="s">
        <v>205</v>
      </c>
      <c r="J233">
        <v>59</v>
      </c>
      <c r="K233">
        <v>8</v>
      </c>
      <c r="L233">
        <v>1</v>
      </c>
      <c r="M233" t="s">
        <v>65</v>
      </c>
      <c r="N233">
        <v>42986</v>
      </c>
      <c r="O233" t="s">
        <v>86</v>
      </c>
      <c r="P233" t="s">
        <v>39</v>
      </c>
      <c r="Q233" t="s">
        <v>114</v>
      </c>
      <c r="R233" t="s">
        <v>54</v>
      </c>
      <c r="S233" t="s">
        <v>302</v>
      </c>
      <c r="T233">
        <v>9</v>
      </c>
      <c r="U233" t="b">
        <v>0</v>
      </c>
      <c r="V233" t="s">
        <v>42</v>
      </c>
      <c r="W233" t="s">
        <v>115</v>
      </c>
      <c r="X233">
        <v>8</v>
      </c>
      <c r="Y233">
        <v>3</v>
      </c>
      <c r="Z233" t="s">
        <v>44</v>
      </c>
      <c r="AA233" t="b">
        <v>0</v>
      </c>
      <c r="AB233">
        <v>5</v>
      </c>
      <c r="AC233" t="s">
        <v>131</v>
      </c>
    </row>
    <row r="234" spans="1:29" x14ac:dyDescent="0.25">
      <c r="A234" t="s">
        <v>1031</v>
      </c>
      <c r="B234" t="s">
        <v>1032</v>
      </c>
      <c r="C234">
        <v>41</v>
      </c>
      <c r="D234" t="s">
        <v>31</v>
      </c>
      <c r="E234" t="s">
        <v>73</v>
      </c>
      <c r="F234" t="s">
        <v>49</v>
      </c>
      <c r="G234" t="s">
        <v>1033</v>
      </c>
      <c r="H234" t="s">
        <v>1034</v>
      </c>
      <c r="I234" t="s">
        <v>180</v>
      </c>
      <c r="J234">
        <v>81</v>
      </c>
      <c r="K234">
        <v>10</v>
      </c>
      <c r="L234">
        <v>3</v>
      </c>
      <c r="M234" t="s">
        <v>37</v>
      </c>
      <c r="N234">
        <v>6520</v>
      </c>
      <c r="O234" t="s">
        <v>78</v>
      </c>
      <c r="P234" t="s">
        <v>66</v>
      </c>
      <c r="Q234" t="s">
        <v>40</v>
      </c>
      <c r="R234" t="s">
        <v>41</v>
      </c>
      <c r="S234" t="s">
        <v>40</v>
      </c>
      <c r="T234">
        <v>7</v>
      </c>
      <c r="U234" t="b">
        <v>1</v>
      </c>
      <c r="V234" t="s">
        <v>55</v>
      </c>
      <c r="W234" t="s">
        <v>56</v>
      </c>
      <c r="X234">
        <v>7</v>
      </c>
      <c r="Y234">
        <v>9</v>
      </c>
      <c r="Z234" t="s">
        <v>57</v>
      </c>
      <c r="AA234" t="b">
        <v>1</v>
      </c>
      <c r="AB234">
        <v>1</v>
      </c>
      <c r="AC234" t="s">
        <v>45</v>
      </c>
    </row>
    <row r="235" spans="1:29" x14ac:dyDescent="0.25">
      <c r="A235" t="s">
        <v>1035</v>
      </c>
      <c r="B235" t="s">
        <v>1036</v>
      </c>
      <c r="C235">
        <v>22</v>
      </c>
      <c r="D235" t="s">
        <v>104</v>
      </c>
      <c r="E235" t="s">
        <v>123</v>
      </c>
      <c r="F235" t="s">
        <v>49</v>
      </c>
      <c r="G235" t="s">
        <v>1037</v>
      </c>
      <c r="H235" t="s">
        <v>617</v>
      </c>
      <c r="I235" t="s">
        <v>332</v>
      </c>
      <c r="J235">
        <v>59</v>
      </c>
      <c r="K235">
        <v>13</v>
      </c>
      <c r="L235">
        <v>1</v>
      </c>
      <c r="M235" t="s">
        <v>37</v>
      </c>
      <c r="N235">
        <v>6899</v>
      </c>
      <c r="O235" t="s">
        <v>38</v>
      </c>
      <c r="P235" t="s">
        <v>101</v>
      </c>
      <c r="Q235" t="s">
        <v>40</v>
      </c>
      <c r="R235" t="s">
        <v>54</v>
      </c>
      <c r="S235" t="s">
        <v>40</v>
      </c>
      <c r="T235">
        <v>2</v>
      </c>
      <c r="U235" t="b">
        <v>0</v>
      </c>
      <c r="V235" t="s">
        <v>55</v>
      </c>
      <c r="W235" t="s">
        <v>115</v>
      </c>
      <c r="X235">
        <v>10</v>
      </c>
      <c r="Y235">
        <v>5</v>
      </c>
      <c r="Z235" t="s">
        <v>57</v>
      </c>
      <c r="AA235" t="b">
        <v>1</v>
      </c>
      <c r="AB235">
        <v>3</v>
      </c>
      <c r="AC235" t="s">
        <v>70</v>
      </c>
    </row>
    <row r="236" spans="1:29" x14ac:dyDescent="0.25">
      <c r="A236" t="s">
        <v>1038</v>
      </c>
      <c r="B236" t="s">
        <v>1039</v>
      </c>
      <c r="C236">
        <v>47</v>
      </c>
      <c r="D236" t="s">
        <v>60</v>
      </c>
      <c r="E236" t="s">
        <v>123</v>
      </c>
      <c r="F236" t="s">
        <v>97</v>
      </c>
      <c r="G236" t="s">
        <v>1040</v>
      </c>
      <c r="H236" t="s">
        <v>916</v>
      </c>
      <c r="I236" t="s">
        <v>963</v>
      </c>
      <c r="J236">
        <v>122</v>
      </c>
      <c r="K236">
        <v>2</v>
      </c>
      <c r="L236">
        <v>3</v>
      </c>
      <c r="M236" t="s">
        <v>77</v>
      </c>
      <c r="N236">
        <v>97596</v>
      </c>
      <c r="O236" t="s">
        <v>78</v>
      </c>
      <c r="P236" t="s">
        <v>87</v>
      </c>
      <c r="Q236" t="s">
        <v>67</v>
      </c>
      <c r="R236" t="s">
        <v>41</v>
      </c>
      <c r="S236" t="s">
        <v>40</v>
      </c>
      <c r="T236">
        <v>8</v>
      </c>
      <c r="U236" t="b">
        <v>0</v>
      </c>
      <c r="V236" t="s">
        <v>55</v>
      </c>
      <c r="W236" t="s">
        <v>43</v>
      </c>
      <c r="X236">
        <v>5</v>
      </c>
      <c r="Y236">
        <v>8</v>
      </c>
      <c r="Z236" t="s">
        <v>57</v>
      </c>
      <c r="AA236" t="b">
        <v>0</v>
      </c>
      <c r="AB236">
        <v>4</v>
      </c>
      <c r="AC236" t="s">
        <v>207</v>
      </c>
    </row>
    <row r="237" spans="1:29" x14ac:dyDescent="0.25">
      <c r="A237" t="s">
        <v>1041</v>
      </c>
      <c r="B237" t="s">
        <v>1042</v>
      </c>
      <c r="C237">
        <v>47</v>
      </c>
      <c r="D237" t="s">
        <v>31</v>
      </c>
      <c r="E237" t="s">
        <v>48</v>
      </c>
      <c r="F237" t="s">
        <v>33</v>
      </c>
      <c r="G237" t="s">
        <v>1043</v>
      </c>
      <c r="H237" t="s">
        <v>362</v>
      </c>
      <c r="I237" t="s">
        <v>201</v>
      </c>
      <c r="J237">
        <v>304</v>
      </c>
      <c r="K237">
        <v>3</v>
      </c>
      <c r="L237">
        <v>1</v>
      </c>
      <c r="M237" t="s">
        <v>65</v>
      </c>
      <c r="N237">
        <v>189212</v>
      </c>
      <c r="O237" t="s">
        <v>38</v>
      </c>
      <c r="P237" t="s">
        <v>101</v>
      </c>
      <c r="Q237" t="s">
        <v>114</v>
      </c>
      <c r="R237" t="s">
        <v>54</v>
      </c>
      <c r="S237" t="s">
        <v>69</v>
      </c>
      <c r="T237">
        <v>6</v>
      </c>
      <c r="U237" t="b">
        <v>1</v>
      </c>
      <c r="V237" t="s">
        <v>55</v>
      </c>
      <c r="W237" t="s">
        <v>115</v>
      </c>
      <c r="X237">
        <v>4</v>
      </c>
      <c r="Y237">
        <v>5</v>
      </c>
      <c r="Z237" t="s">
        <v>44</v>
      </c>
      <c r="AA237" t="b">
        <v>1</v>
      </c>
      <c r="AB237">
        <v>1</v>
      </c>
      <c r="AC237" t="s">
        <v>70</v>
      </c>
    </row>
    <row r="238" spans="1:29" x14ac:dyDescent="0.25">
      <c r="A238" t="s">
        <v>1044</v>
      </c>
      <c r="B238" t="s">
        <v>1045</v>
      </c>
      <c r="C238">
        <v>49</v>
      </c>
      <c r="D238" t="s">
        <v>104</v>
      </c>
      <c r="E238" t="s">
        <v>48</v>
      </c>
      <c r="F238" t="s">
        <v>97</v>
      </c>
      <c r="G238" t="s">
        <v>1046</v>
      </c>
      <c r="H238" t="s">
        <v>186</v>
      </c>
      <c r="I238" t="s">
        <v>1047</v>
      </c>
      <c r="J238">
        <v>51</v>
      </c>
      <c r="K238">
        <v>5</v>
      </c>
      <c r="L238">
        <v>4</v>
      </c>
      <c r="M238" t="s">
        <v>65</v>
      </c>
      <c r="N238">
        <v>23639</v>
      </c>
      <c r="O238" t="s">
        <v>38</v>
      </c>
      <c r="P238" t="s">
        <v>101</v>
      </c>
      <c r="Q238" t="s">
        <v>79</v>
      </c>
      <c r="R238" t="s">
        <v>54</v>
      </c>
      <c r="S238" t="s">
        <v>302</v>
      </c>
      <c r="T238">
        <v>9</v>
      </c>
      <c r="U238" t="b">
        <v>0</v>
      </c>
      <c r="V238" t="s">
        <v>88</v>
      </c>
      <c r="W238" t="s">
        <v>43</v>
      </c>
      <c r="X238">
        <v>11</v>
      </c>
      <c r="Y238">
        <v>3</v>
      </c>
      <c r="Z238" t="s">
        <v>44</v>
      </c>
      <c r="AA238" t="b">
        <v>0</v>
      </c>
      <c r="AB238">
        <v>5</v>
      </c>
      <c r="AC238" t="s">
        <v>207</v>
      </c>
    </row>
    <row r="239" spans="1:29" x14ac:dyDescent="0.25">
      <c r="A239" t="s">
        <v>1048</v>
      </c>
      <c r="B239" t="s">
        <v>1049</v>
      </c>
      <c r="C239">
        <v>19</v>
      </c>
      <c r="D239" t="s">
        <v>60</v>
      </c>
      <c r="E239" t="s">
        <v>82</v>
      </c>
      <c r="F239" t="s">
        <v>97</v>
      </c>
      <c r="G239" t="s">
        <v>1050</v>
      </c>
      <c r="H239" t="s">
        <v>1051</v>
      </c>
      <c r="I239" t="s">
        <v>216</v>
      </c>
      <c r="J239">
        <v>226</v>
      </c>
      <c r="K239">
        <v>9</v>
      </c>
      <c r="L239">
        <v>4</v>
      </c>
      <c r="M239" t="s">
        <v>65</v>
      </c>
      <c r="N239">
        <v>133559</v>
      </c>
      <c r="O239" t="s">
        <v>86</v>
      </c>
      <c r="P239" t="s">
        <v>101</v>
      </c>
      <c r="Q239" t="s">
        <v>79</v>
      </c>
      <c r="R239" t="s">
        <v>41</v>
      </c>
      <c r="S239" t="s">
        <v>69</v>
      </c>
      <c r="T239">
        <v>6</v>
      </c>
      <c r="U239" t="b">
        <v>0</v>
      </c>
      <c r="V239" t="s">
        <v>55</v>
      </c>
      <c r="W239" t="s">
        <v>56</v>
      </c>
      <c r="X239">
        <v>10</v>
      </c>
      <c r="Y239">
        <v>3</v>
      </c>
      <c r="Z239" t="s">
        <v>57</v>
      </c>
      <c r="AA239" t="b">
        <v>1</v>
      </c>
      <c r="AB239">
        <v>1</v>
      </c>
      <c r="AC239" t="s">
        <v>70</v>
      </c>
    </row>
    <row r="240" spans="1:29" x14ac:dyDescent="0.25">
      <c r="A240" t="s">
        <v>1052</v>
      </c>
      <c r="B240" t="s">
        <v>1053</v>
      </c>
      <c r="C240">
        <v>61</v>
      </c>
      <c r="D240" t="s">
        <v>60</v>
      </c>
      <c r="E240" t="s">
        <v>48</v>
      </c>
      <c r="F240" t="s">
        <v>49</v>
      </c>
      <c r="G240" t="s">
        <v>1054</v>
      </c>
      <c r="H240" t="s">
        <v>1055</v>
      </c>
      <c r="I240" t="s">
        <v>1056</v>
      </c>
      <c r="J240">
        <v>195</v>
      </c>
      <c r="K240">
        <v>1</v>
      </c>
      <c r="L240">
        <v>1</v>
      </c>
      <c r="M240" t="s">
        <v>65</v>
      </c>
      <c r="N240">
        <v>55513</v>
      </c>
      <c r="O240" t="s">
        <v>78</v>
      </c>
      <c r="P240" t="s">
        <v>39</v>
      </c>
      <c r="Q240" t="s">
        <v>67</v>
      </c>
      <c r="R240" t="s">
        <v>54</v>
      </c>
      <c r="S240" t="s">
        <v>40</v>
      </c>
      <c r="T240">
        <v>3</v>
      </c>
      <c r="U240" t="b">
        <v>1</v>
      </c>
      <c r="V240" t="s">
        <v>42</v>
      </c>
      <c r="W240" t="s">
        <v>56</v>
      </c>
      <c r="X240">
        <v>9</v>
      </c>
      <c r="Y240">
        <v>11</v>
      </c>
      <c r="Z240" t="s">
        <v>57</v>
      </c>
      <c r="AA240" t="b">
        <v>1</v>
      </c>
      <c r="AB240">
        <v>4</v>
      </c>
      <c r="AC240" t="s">
        <v>70</v>
      </c>
    </row>
    <row r="241" spans="1:29" x14ac:dyDescent="0.25">
      <c r="A241" t="s">
        <v>1057</v>
      </c>
      <c r="B241" t="s">
        <v>1058</v>
      </c>
      <c r="C241">
        <v>19</v>
      </c>
      <c r="D241" t="s">
        <v>31</v>
      </c>
      <c r="E241" t="s">
        <v>91</v>
      </c>
      <c r="F241" t="s">
        <v>33</v>
      </c>
      <c r="G241" t="s">
        <v>1059</v>
      </c>
      <c r="H241" t="s">
        <v>336</v>
      </c>
      <c r="I241" t="s">
        <v>1060</v>
      </c>
      <c r="J241">
        <v>272</v>
      </c>
      <c r="K241">
        <v>11</v>
      </c>
      <c r="L241">
        <v>2</v>
      </c>
      <c r="M241" t="s">
        <v>37</v>
      </c>
      <c r="N241">
        <v>146159</v>
      </c>
      <c r="O241" t="s">
        <v>38</v>
      </c>
      <c r="P241" t="s">
        <v>87</v>
      </c>
      <c r="Q241" t="s">
        <v>40</v>
      </c>
      <c r="R241" t="s">
        <v>41</v>
      </c>
      <c r="S241" t="s">
        <v>40</v>
      </c>
      <c r="T241">
        <v>6</v>
      </c>
      <c r="U241" t="b">
        <v>1</v>
      </c>
      <c r="V241" t="s">
        <v>88</v>
      </c>
      <c r="W241" t="s">
        <v>56</v>
      </c>
      <c r="X241">
        <v>2</v>
      </c>
      <c r="Y241">
        <v>2</v>
      </c>
      <c r="Z241" t="s">
        <v>57</v>
      </c>
      <c r="AA241" t="b">
        <v>1</v>
      </c>
      <c r="AB241">
        <v>1</v>
      </c>
      <c r="AC241" t="s">
        <v>45</v>
      </c>
    </row>
    <row r="242" spans="1:29" x14ac:dyDescent="0.25">
      <c r="A242" t="s">
        <v>1061</v>
      </c>
      <c r="B242" t="s">
        <v>1062</v>
      </c>
      <c r="C242">
        <v>31</v>
      </c>
      <c r="D242" t="s">
        <v>104</v>
      </c>
      <c r="E242" t="s">
        <v>61</v>
      </c>
      <c r="F242" t="s">
        <v>49</v>
      </c>
      <c r="G242" t="s">
        <v>1063</v>
      </c>
      <c r="H242" t="s">
        <v>933</v>
      </c>
      <c r="I242" t="s">
        <v>570</v>
      </c>
      <c r="J242">
        <v>164</v>
      </c>
      <c r="K242">
        <v>9</v>
      </c>
      <c r="L242">
        <v>2</v>
      </c>
      <c r="M242" t="s">
        <v>65</v>
      </c>
      <c r="N242">
        <v>111956</v>
      </c>
      <c r="O242" t="s">
        <v>78</v>
      </c>
      <c r="P242" t="s">
        <v>66</v>
      </c>
      <c r="Q242" t="s">
        <v>67</v>
      </c>
      <c r="R242" t="s">
        <v>68</v>
      </c>
      <c r="S242" t="s">
        <v>151</v>
      </c>
      <c r="T242">
        <v>1</v>
      </c>
      <c r="U242" t="b">
        <v>1</v>
      </c>
      <c r="V242" t="s">
        <v>42</v>
      </c>
      <c r="W242" t="s">
        <v>56</v>
      </c>
      <c r="X242">
        <v>9</v>
      </c>
      <c r="Y242">
        <v>2</v>
      </c>
      <c r="Z242" t="s">
        <v>57</v>
      </c>
      <c r="AA242" t="b">
        <v>1</v>
      </c>
      <c r="AB242">
        <v>3</v>
      </c>
      <c r="AC242" t="s">
        <v>45</v>
      </c>
    </row>
    <row r="243" spans="1:29" x14ac:dyDescent="0.25">
      <c r="A243" t="s">
        <v>1064</v>
      </c>
      <c r="B243" t="s">
        <v>1065</v>
      </c>
      <c r="C243">
        <v>22</v>
      </c>
      <c r="D243" t="s">
        <v>31</v>
      </c>
      <c r="E243" t="s">
        <v>73</v>
      </c>
      <c r="F243" t="s">
        <v>97</v>
      </c>
      <c r="G243" t="s">
        <v>1066</v>
      </c>
      <c r="H243" t="s">
        <v>1067</v>
      </c>
      <c r="I243" t="s">
        <v>93</v>
      </c>
      <c r="J243">
        <v>229</v>
      </c>
      <c r="K243">
        <v>13</v>
      </c>
      <c r="L243">
        <v>3</v>
      </c>
      <c r="M243" t="s">
        <v>65</v>
      </c>
      <c r="N243">
        <v>87385</v>
      </c>
      <c r="O243" t="s">
        <v>78</v>
      </c>
      <c r="P243" t="s">
        <v>94</v>
      </c>
      <c r="Q243" t="s">
        <v>114</v>
      </c>
      <c r="R243" t="s">
        <v>41</v>
      </c>
      <c r="S243" t="s">
        <v>40</v>
      </c>
      <c r="T243">
        <v>3</v>
      </c>
      <c r="U243" t="b">
        <v>0</v>
      </c>
      <c r="V243" t="s">
        <v>88</v>
      </c>
      <c r="W243" t="s">
        <v>43</v>
      </c>
      <c r="X243">
        <v>10</v>
      </c>
      <c r="Y243">
        <v>1</v>
      </c>
      <c r="Z243" t="s">
        <v>44</v>
      </c>
      <c r="AA243" t="b">
        <v>1</v>
      </c>
      <c r="AB243">
        <v>2</v>
      </c>
      <c r="AC243" t="s">
        <v>108</v>
      </c>
    </row>
    <row r="244" spans="1:29" x14ac:dyDescent="0.25">
      <c r="A244" t="s">
        <v>1068</v>
      </c>
      <c r="B244" t="s">
        <v>1069</v>
      </c>
      <c r="C244">
        <v>39</v>
      </c>
      <c r="D244" t="s">
        <v>104</v>
      </c>
      <c r="E244" t="s">
        <v>32</v>
      </c>
      <c r="F244" t="s">
        <v>97</v>
      </c>
      <c r="G244" t="s">
        <v>1070</v>
      </c>
      <c r="H244" t="s">
        <v>1071</v>
      </c>
      <c r="I244" t="s">
        <v>1072</v>
      </c>
      <c r="J244">
        <v>333</v>
      </c>
      <c r="K244">
        <v>6</v>
      </c>
      <c r="L244">
        <v>3</v>
      </c>
      <c r="M244" t="s">
        <v>77</v>
      </c>
      <c r="N244">
        <v>84651</v>
      </c>
      <c r="O244" t="s">
        <v>78</v>
      </c>
      <c r="P244" t="s">
        <v>101</v>
      </c>
      <c r="Q244" t="s">
        <v>114</v>
      </c>
      <c r="R244" t="s">
        <v>41</v>
      </c>
      <c r="S244" t="s">
        <v>40</v>
      </c>
      <c r="T244">
        <v>8</v>
      </c>
      <c r="U244" t="b">
        <v>1</v>
      </c>
      <c r="V244" t="s">
        <v>88</v>
      </c>
      <c r="W244" t="s">
        <v>115</v>
      </c>
      <c r="X244">
        <v>4</v>
      </c>
      <c r="Y244">
        <v>7</v>
      </c>
      <c r="Z244" t="s">
        <v>44</v>
      </c>
      <c r="AA244" t="b">
        <v>1</v>
      </c>
      <c r="AB244">
        <v>4</v>
      </c>
      <c r="AC244" t="s">
        <v>108</v>
      </c>
    </row>
    <row r="245" spans="1:29" x14ac:dyDescent="0.25">
      <c r="A245" t="s">
        <v>1073</v>
      </c>
      <c r="B245" t="s">
        <v>1074</v>
      </c>
      <c r="C245">
        <v>20</v>
      </c>
      <c r="D245" t="s">
        <v>60</v>
      </c>
      <c r="E245" t="s">
        <v>73</v>
      </c>
      <c r="F245" t="s">
        <v>49</v>
      </c>
      <c r="G245" t="s">
        <v>1075</v>
      </c>
      <c r="H245" t="s">
        <v>1076</v>
      </c>
      <c r="I245" t="s">
        <v>1077</v>
      </c>
      <c r="J245">
        <v>24</v>
      </c>
      <c r="K245">
        <v>11</v>
      </c>
      <c r="L245">
        <v>2</v>
      </c>
      <c r="M245" t="s">
        <v>65</v>
      </c>
      <c r="N245">
        <v>37211</v>
      </c>
      <c r="O245" t="s">
        <v>38</v>
      </c>
      <c r="P245" t="s">
        <v>53</v>
      </c>
      <c r="Q245" t="s">
        <v>79</v>
      </c>
      <c r="R245" t="s">
        <v>68</v>
      </c>
      <c r="S245" t="s">
        <v>302</v>
      </c>
      <c r="T245">
        <v>6</v>
      </c>
      <c r="U245" t="b">
        <v>0</v>
      </c>
      <c r="V245" t="s">
        <v>42</v>
      </c>
      <c r="W245" t="s">
        <v>115</v>
      </c>
      <c r="X245">
        <v>11</v>
      </c>
      <c r="Y245">
        <v>4</v>
      </c>
      <c r="Z245" t="s">
        <v>44</v>
      </c>
      <c r="AA245" t="b">
        <v>1</v>
      </c>
      <c r="AB245">
        <v>4</v>
      </c>
      <c r="AC245" t="s">
        <v>108</v>
      </c>
    </row>
    <row r="246" spans="1:29" x14ac:dyDescent="0.25">
      <c r="A246" t="s">
        <v>1078</v>
      </c>
      <c r="B246" t="s">
        <v>1079</v>
      </c>
      <c r="C246">
        <v>39</v>
      </c>
      <c r="D246" t="s">
        <v>104</v>
      </c>
      <c r="E246" t="s">
        <v>73</v>
      </c>
      <c r="F246" t="s">
        <v>49</v>
      </c>
      <c r="G246" t="s">
        <v>1080</v>
      </c>
      <c r="H246" t="s">
        <v>278</v>
      </c>
      <c r="I246" t="s">
        <v>993</v>
      </c>
      <c r="J246">
        <v>353</v>
      </c>
      <c r="K246">
        <v>12</v>
      </c>
      <c r="L246">
        <v>4</v>
      </c>
      <c r="M246" t="s">
        <v>65</v>
      </c>
      <c r="N246">
        <v>64538</v>
      </c>
      <c r="O246" t="s">
        <v>86</v>
      </c>
      <c r="P246" t="s">
        <v>66</v>
      </c>
      <c r="Q246" t="s">
        <v>79</v>
      </c>
      <c r="R246" t="s">
        <v>41</v>
      </c>
      <c r="S246" t="s">
        <v>69</v>
      </c>
      <c r="T246">
        <v>5</v>
      </c>
      <c r="U246" t="b">
        <v>0</v>
      </c>
      <c r="V246" t="s">
        <v>55</v>
      </c>
      <c r="W246" t="s">
        <v>56</v>
      </c>
      <c r="X246">
        <v>5</v>
      </c>
      <c r="Y246">
        <v>5</v>
      </c>
      <c r="Z246" t="s">
        <v>44</v>
      </c>
      <c r="AA246" t="b">
        <v>0</v>
      </c>
      <c r="AB246">
        <v>1</v>
      </c>
      <c r="AC246" t="s">
        <v>70</v>
      </c>
    </row>
    <row r="247" spans="1:29" x14ac:dyDescent="0.25">
      <c r="A247" t="s">
        <v>1081</v>
      </c>
      <c r="B247" t="s">
        <v>1082</v>
      </c>
      <c r="C247">
        <v>54</v>
      </c>
      <c r="D247" t="s">
        <v>31</v>
      </c>
      <c r="E247" t="s">
        <v>48</v>
      </c>
      <c r="F247" t="s">
        <v>49</v>
      </c>
      <c r="G247" t="s">
        <v>1083</v>
      </c>
      <c r="H247" t="s">
        <v>363</v>
      </c>
      <c r="I247" t="s">
        <v>1084</v>
      </c>
      <c r="J247">
        <v>362</v>
      </c>
      <c r="K247">
        <v>12</v>
      </c>
      <c r="L247">
        <v>2</v>
      </c>
      <c r="M247" t="s">
        <v>77</v>
      </c>
      <c r="N247">
        <v>24835</v>
      </c>
      <c r="O247" t="s">
        <v>38</v>
      </c>
      <c r="P247" t="s">
        <v>39</v>
      </c>
      <c r="Q247" t="s">
        <v>114</v>
      </c>
      <c r="R247" t="s">
        <v>41</v>
      </c>
      <c r="S247" t="s">
        <v>40</v>
      </c>
      <c r="T247">
        <v>9</v>
      </c>
      <c r="U247" t="b">
        <v>0</v>
      </c>
      <c r="V247" t="s">
        <v>42</v>
      </c>
      <c r="W247" t="s">
        <v>115</v>
      </c>
      <c r="X247">
        <v>12</v>
      </c>
      <c r="Y247">
        <v>2</v>
      </c>
      <c r="Z247" t="s">
        <v>44</v>
      </c>
      <c r="AA247" t="b">
        <v>0</v>
      </c>
      <c r="AB247">
        <v>1</v>
      </c>
      <c r="AC247" t="s">
        <v>70</v>
      </c>
    </row>
    <row r="248" spans="1:29" x14ac:dyDescent="0.25">
      <c r="A248" t="s">
        <v>1085</v>
      </c>
      <c r="B248" t="s">
        <v>1086</v>
      </c>
      <c r="C248">
        <v>53</v>
      </c>
      <c r="D248" t="s">
        <v>60</v>
      </c>
      <c r="E248" t="s">
        <v>73</v>
      </c>
      <c r="F248" t="s">
        <v>33</v>
      </c>
      <c r="G248" t="s">
        <v>1087</v>
      </c>
      <c r="H248" t="s">
        <v>1084</v>
      </c>
      <c r="I248" t="s">
        <v>641</v>
      </c>
      <c r="J248">
        <v>261</v>
      </c>
      <c r="K248">
        <v>9</v>
      </c>
      <c r="L248">
        <v>1</v>
      </c>
      <c r="M248" t="s">
        <v>37</v>
      </c>
      <c r="N248">
        <v>60566</v>
      </c>
      <c r="O248" t="s">
        <v>78</v>
      </c>
      <c r="P248" t="s">
        <v>39</v>
      </c>
      <c r="Q248" t="s">
        <v>40</v>
      </c>
      <c r="R248" t="s">
        <v>41</v>
      </c>
      <c r="S248" t="s">
        <v>40</v>
      </c>
      <c r="T248">
        <v>7</v>
      </c>
      <c r="U248" t="b">
        <v>1</v>
      </c>
      <c r="V248" t="s">
        <v>55</v>
      </c>
      <c r="W248" t="s">
        <v>115</v>
      </c>
      <c r="X248">
        <v>2</v>
      </c>
      <c r="Y248">
        <v>9</v>
      </c>
      <c r="Z248" t="s">
        <v>57</v>
      </c>
      <c r="AA248" t="b">
        <v>0</v>
      </c>
      <c r="AB248">
        <v>1</v>
      </c>
      <c r="AC248" t="s">
        <v>45</v>
      </c>
    </row>
    <row r="249" spans="1:29" x14ac:dyDescent="0.25">
      <c r="A249" t="s">
        <v>1088</v>
      </c>
      <c r="B249" t="s">
        <v>1089</v>
      </c>
      <c r="C249">
        <v>38</v>
      </c>
      <c r="D249" t="s">
        <v>31</v>
      </c>
      <c r="E249" t="s">
        <v>91</v>
      </c>
      <c r="F249" t="s">
        <v>49</v>
      </c>
      <c r="G249" t="s">
        <v>1090</v>
      </c>
      <c r="H249" t="s">
        <v>444</v>
      </c>
      <c r="I249" t="s">
        <v>378</v>
      </c>
      <c r="J249">
        <v>231</v>
      </c>
      <c r="K249">
        <v>10</v>
      </c>
      <c r="L249">
        <v>2</v>
      </c>
      <c r="M249" t="s">
        <v>77</v>
      </c>
      <c r="N249">
        <v>143301</v>
      </c>
      <c r="O249" t="s">
        <v>38</v>
      </c>
      <c r="P249" t="s">
        <v>101</v>
      </c>
      <c r="Q249" t="s">
        <v>67</v>
      </c>
      <c r="R249" t="s">
        <v>41</v>
      </c>
      <c r="S249" t="s">
        <v>40</v>
      </c>
      <c r="T249">
        <v>4</v>
      </c>
      <c r="U249" t="b">
        <v>0</v>
      </c>
      <c r="V249" t="s">
        <v>42</v>
      </c>
      <c r="W249" t="s">
        <v>115</v>
      </c>
      <c r="X249">
        <v>9</v>
      </c>
      <c r="Y249">
        <v>7</v>
      </c>
      <c r="Z249" t="s">
        <v>57</v>
      </c>
      <c r="AA249" t="b">
        <v>1</v>
      </c>
      <c r="AB249">
        <v>2</v>
      </c>
      <c r="AC249" t="s">
        <v>45</v>
      </c>
    </row>
    <row r="250" spans="1:29" x14ac:dyDescent="0.25">
      <c r="A250" t="s">
        <v>1091</v>
      </c>
      <c r="B250" t="s">
        <v>1092</v>
      </c>
      <c r="C250">
        <v>64</v>
      </c>
      <c r="D250" t="s">
        <v>60</v>
      </c>
      <c r="E250" t="s">
        <v>73</v>
      </c>
      <c r="F250" t="s">
        <v>97</v>
      </c>
      <c r="G250" t="s">
        <v>1093</v>
      </c>
      <c r="H250" t="s">
        <v>1094</v>
      </c>
      <c r="I250" t="s">
        <v>1095</v>
      </c>
      <c r="J250">
        <v>258</v>
      </c>
      <c r="K250">
        <v>6</v>
      </c>
      <c r="L250">
        <v>2</v>
      </c>
      <c r="M250" t="s">
        <v>77</v>
      </c>
      <c r="N250">
        <v>184238</v>
      </c>
      <c r="O250" t="s">
        <v>38</v>
      </c>
      <c r="P250" t="s">
        <v>94</v>
      </c>
      <c r="Q250" t="s">
        <v>79</v>
      </c>
      <c r="R250" t="s">
        <v>54</v>
      </c>
      <c r="S250" t="s">
        <v>40</v>
      </c>
      <c r="T250">
        <v>4</v>
      </c>
      <c r="U250" t="b">
        <v>1</v>
      </c>
      <c r="V250" t="s">
        <v>55</v>
      </c>
      <c r="W250" t="s">
        <v>56</v>
      </c>
      <c r="X250">
        <v>7</v>
      </c>
      <c r="Y250">
        <v>7</v>
      </c>
      <c r="Z250" t="s">
        <v>57</v>
      </c>
      <c r="AA250" t="b">
        <v>0</v>
      </c>
      <c r="AB250">
        <v>4</v>
      </c>
      <c r="AC250" t="s">
        <v>40</v>
      </c>
    </row>
    <row r="251" spans="1:29" x14ac:dyDescent="0.25">
      <c r="A251" t="s">
        <v>1096</v>
      </c>
      <c r="B251" t="s">
        <v>1097</v>
      </c>
      <c r="C251">
        <v>61</v>
      </c>
      <c r="D251" t="s">
        <v>104</v>
      </c>
      <c r="E251" t="s">
        <v>61</v>
      </c>
      <c r="F251" t="s">
        <v>97</v>
      </c>
      <c r="G251" t="s">
        <v>1098</v>
      </c>
      <c r="H251" t="s">
        <v>226</v>
      </c>
      <c r="I251" t="s">
        <v>583</v>
      </c>
      <c r="J251">
        <v>87</v>
      </c>
      <c r="K251">
        <v>2</v>
      </c>
      <c r="L251">
        <v>2</v>
      </c>
      <c r="M251" t="s">
        <v>65</v>
      </c>
      <c r="N251">
        <v>89212</v>
      </c>
      <c r="O251" t="s">
        <v>78</v>
      </c>
      <c r="P251" t="s">
        <v>66</v>
      </c>
      <c r="Q251" t="s">
        <v>114</v>
      </c>
      <c r="R251" t="s">
        <v>68</v>
      </c>
      <c r="S251" t="s">
        <v>40</v>
      </c>
      <c r="T251">
        <v>6</v>
      </c>
      <c r="U251" t="b">
        <v>1</v>
      </c>
      <c r="V251" t="s">
        <v>55</v>
      </c>
      <c r="W251" t="s">
        <v>56</v>
      </c>
      <c r="X251">
        <v>4</v>
      </c>
      <c r="Y251">
        <v>5</v>
      </c>
      <c r="Z251" t="s">
        <v>57</v>
      </c>
      <c r="AA251" t="b">
        <v>1</v>
      </c>
      <c r="AB251">
        <v>1</v>
      </c>
      <c r="AC251" t="s">
        <v>45</v>
      </c>
    </row>
    <row r="252" spans="1:29" x14ac:dyDescent="0.25">
      <c r="A252" t="s">
        <v>1099</v>
      </c>
      <c r="B252" t="s">
        <v>1100</v>
      </c>
      <c r="C252">
        <v>28</v>
      </c>
      <c r="D252" t="s">
        <v>31</v>
      </c>
      <c r="E252" t="s">
        <v>91</v>
      </c>
      <c r="F252" t="s">
        <v>49</v>
      </c>
      <c r="G252" t="s">
        <v>1101</v>
      </c>
      <c r="H252" t="s">
        <v>63</v>
      </c>
      <c r="I252" t="s">
        <v>51</v>
      </c>
      <c r="J252">
        <v>40</v>
      </c>
      <c r="K252">
        <v>3</v>
      </c>
      <c r="L252">
        <v>3</v>
      </c>
      <c r="M252" t="s">
        <v>65</v>
      </c>
      <c r="N252">
        <v>126189</v>
      </c>
      <c r="O252" t="s">
        <v>38</v>
      </c>
      <c r="P252" t="s">
        <v>87</v>
      </c>
      <c r="Q252" t="s">
        <v>79</v>
      </c>
      <c r="R252" t="s">
        <v>41</v>
      </c>
      <c r="S252" t="s">
        <v>151</v>
      </c>
      <c r="T252">
        <v>7</v>
      </c>
      <c r="U252" t="b">
        <v>1</v>
      </c>
      <c r="V252" t="s">
        <v>42</v>
      </c>
      <c r="W252" t="s">
        <v>56</v>
      </c>
      <c r="X252">
        <v>4</v>
      </c>
      <c r="Y252">
        <v>8</v>
      </c>
      <c r="Z252" t="s">
        <v>44</v>
      </c>
      <c r="AA252" t="b">
        <v>1</v>
      </c>
      <c r="AB252">
        <v>4</v>
      </c>
      <c r="AC252" t="s">
        <v>131</v>
      </c>
    </row>
    <row r="253" spans="1:29" x14ac:dyDescent="0.25">
      <c r="A253" t="s">
        <v>1102</v>
      </c>
      <c r="B253" t="s">
        <v>1103</v>
      </c>
      <c r="C253">
        <v>53</v>
      </c>
      <c r="D253" t="s">
        <v>60</v>
      </c>
      <c r="E253" t="s">
        <v>91</v>
      </c>
      <c r="F253" t="s">
        <v>33</v>
      </c>
      <c r="G253" t="s">
        <v>1104</v>
      </c>
      <c r="H253" t="s">
        <v>583</v>
      </c>
      <c r="I253" t="s">
        <v>554</v>
      </c>
      <c r="J253">
        <v>358</v>
      </c>
      <c r="K253">
        <v>11</v>
      </c>
      <c r="L253">
        <v>4</v>
      </c>
      <c r="M253" t="s">
        <v>37</v>
      </c>
      <c r="N253">
        <v>132965</v>
      </c>
      <c r="O253" t="s">
        <v>86</v>
      </c>
      <c r="P253" t="s">
        <v>66</v>
      </c>
      <c r="Q253" t="s">
        <v>40</v>
      </c>
      <c r="R253" t="s">
        <v>54</v>
      </c>
      <c r="S253" t="s">
        <v>40</v>
      </c>
      <c r="T253">
        <v>3</v>
      </c>
      <c r="U253" t="b">
        <v>0</v>
      </c>
      <c r="V253" t="s">
        <v>42</v>
      </c>
      <c r="W253" t="s">
        <v>115</v>
      </c>
      <c r="X253">
        <v>11</v>
      </c>
      <c r="Y253">
        <v>8</v>
      </c>
      <c r="Z253" t="s">
        <v>44</v>
      </c>
      <c r="AA253" t="b">
        <v>0</v>
      </c>
      <c r="AB253">
        <v>5</v>
      </c>
      <c r="AC253" t="s">
        <v>207</v>
      </c>
    </row>
    <row r="254" spans="1:29" x14ac:dyDescent="0.25">
      <c r="A254" t="s">
        <v>1105</v>
      </c>
      <c r="B254" t="s">
        <v>1106</v>
      </c>
      <c r="C254">
        <v>36</v>
      </c>
      <c r="D254" t="s">
        <v>60</v>
      </c>
      <c r="E254" t="s">
        <v>61</v>
      </c>
      <c r="F254" t="s">
        <v>97</v>
      </c>
      <c r="G254" t="s">
        <v>1107</v>
      </c>
      <c r="H254" t="s">
        <v>1013</v>
      </c>
      <c r="I254" t="s">
        <v>942</v>
      </c>
      <c r="J254">
        <v>170</v>
      </c>
      <c r="K254">
        <v>6</v>
      </c>
      <c r="L254">
        <v>4</v>
      </c>
      <c r="M254" t="s">
        <v>65</v>
      </c>
      <c r="N254">
        <v>179549</v>
      </c>
      <c r="O254" t="s">
        <v>86</v>
      </c>
      <c r="P254" t="s">
        <v>94</v>
      </c>
      <c r="Q254" t="s">
        <v>114</v>
      </c>
      <c r="R254" t="s">
        <v>41</v>
      </c>
      <c r="S254" t="s">
        <v>69</v>
      </c>
      <c r="T254">
        <v>5</v>
      </c>
      <c r="U254" t="b">
        <v>1</v>
      </c>
      <c r="V254" t="s">
        <v>88</v>
      </c>
      <c r="W254" t="s">
        <v>115</v>
      </c>
      <c r="X254">
        <v>9</v>
      </c>
      <c r="Y254">
        <v>11</v>
      </c>
      <c r="Z254" t="s">
        <v>57</v>
      </c>
      <c r="AA254" t="b">
        <v>1</v>
      </c>
      <c r="AB254">
        <v>3</v>
      </c>
      <c r="AC254" t="s">
        <v>70</v>
      </c>
    </row>
    <row r="255" spans="1:29" x14ac:dyDescent="0.25">
      <c r="A255" t="s">
        <v>1108</v>
      </c>
      <c r="B255" t="s">
        <v>1109</v>
      </c>
      <c r="C255">
        <v>58</v>
      </c>
      <c r="D255" t="s">
        <v>60</v>
      </c>
      <c r="E255" t="s">
        <v>48</v>
      </c>
      <c r="F255" t="s">
        <v>49</v>
      </c>
      <c r="G255" t="s">
        <v>1110</v>
      </c>
      <c r="H255" t="s">
        <v>1111</v>
      </c>
      <c r="I255" t="s">
        <v>533</v>
      </c>
      <c r="J255">
        <v>98</v>
      </c>
      <c r="K255">
        <v>14</v>
      </c>
      <c r="L255">
        <v>2</v>
      </c>
      <c r="M255" t="s">
        <v>77</v>
      </c>
      <c r="N255">
        <v>40694</v>
      </c>
      <c r="O255" t="s">
        <v>86</v>
      </c>
      <c r="P255" t="s">
        <v>87</v>
      </c>
      <c r="Q255" t="s">
        <v>67</v>
      </c>
      <c r="R255" t="s">
        <v>54</v>
      </c>
      <c r="S255" t="s">
        <v>40</v>
      </c>
      <c r="T255">
        <v>9</v>
      </c>
      <c r="U255" t="b">
        <v>0</v>
      </c>
      <c r="V255" t="s">
        <v>42</v>
      </c>
      <c r="W255" t="s">
        <v>56</v>
      </c>
      <c r="X255">
        <v>4</v>
      </c>
      <c r="Y255">
        <v>3</v>
      </c>
      <c r="Z255" t="s">
        <v>44</v>
      </c>
      <c r="AA255" t="b">
        <v>0</v>
      </c>
      <c r="AB255">
        <v>3</v>
      </c>
      <c r="AC255" t="s">
        <v>131</v>
      </c>
    </row>
    <row r="256" spans="1:29" x14ac:dyDescent="0.25">
      <c r="A256" t="s">
        <v>1112</v>
      </c>
      <c r="B256" t="s">
        <v>1113</v>
      </c>
      <c r="C256">
        <v>35</v>
      </c>
      <c r="D256" t="s">
        <v>104</v>
      </c>
      <c r="E256" t="s">
        <v>73</v>
      </c>
      <c r="F256" t="s">
        <v>97</v>
      </c>
      <c r="G256" t="s">
        <v>1114</v>
      </c>
      <c r="H256" t="s">
        <v>336</v>
      </c>
      <c r="I256" t="s">
        <v>528</v>
      </c>
      <c r="J256">
        <v>341</v>
      </c>
      <c r="K256">
        <v>14</v>
      </c>
      <c r="L256">
        <v>3</v>
      </c>
      <c r="M256" t="s">
        <v>37</v>
      </c>
      <c r="N256">
        <v>42204</v>
      </c>
      <c r="O256" t="s">
        <v>86</v>
      </c>
      <c r="P256" t="s">
        <v>39</v>
      </c>
      <c r="Q256" t="s">
        <v>40</v>
      </c>
      <c r="R256" t="s">
        <v>41</v>
      </c>
      <c r="S256" t="s">
        <v>40</v>
      </c>
      <c r="T256">
        <v>3</v>
      </c>
      <c r="U256" t="b">
        <v>0</v>
      </c>
      <c r="V256" t="s">
        <v>42</v>
      </c>
      <c r="W256" t="s">
        <v>115</v>
      </c>
      <c r="X256">
        <v>11</v>
      </c>
      <c r="Y256">
        <v>7</v>
      </c>
      <c r="Z256" t="s">
        <v>44</v>
      </c>
      <c r="AA256" t="b">
        <v>0</v>
      </c>
      <c r="AB256">
        <v>4</v>
      </c>
      <c r="AC256" t="s">
        <v>131</v>
      </c>
    </row>
    <row r="257" spans="1:29" x14ac:dyDescent="0.25">
      <c r="A257" t="s">
        <v>1115</v>
      </c>
      <c r="B257" t="s">
        <v>1116</v>
      </c>
      <c r="C257">
        <v>41</v>
      </c>
      <c r="D257" t="s">
        <v>60</v>
      </c>
      <c r="E257" t="s">
        <v>73</v>
      </c>
      <c r="F257" t="s">
        <v>97</v>
      </c>
      <c r="G257" t="s">
        <v>1117</v>
      </c>
      <c r="H257" t="s">
        <v>1118</v>
      </c>
      <c r="I257" t="s">
        <v>1119</v>
      </c>
      <c r="J257">
        <v>74</v>
      </c>
      <c r="K257">
        <v>14</v>
      </c>
      <c r="L257">
        <v>2</v>
      </c>
      <c r="M257" t="s">
        <v>77</v>
      </c>
      <c r="N257">
        <v>89864</v>
      </c>
      <c r="O257" t="s">
        <v>38</v>
      </c>
      <c r="P257" t="s">
        <v>94</v>
      </c>
      <c r="Q257" t="s">
        <v>67</v>
      </c>
      <c r="R257" t="s">
        <v>54</v>
      </c>
      <c r="S257" t="s">
        <v>40</v>
      </c>
      <c r="T257">
        <v>5</v>
      </c>
      <c r="U257" t="b">
        <v>1</v>
      </c>
      <c r="V257" t="s">
        <v>88</v>
      </c>
      <c r="W257" t="s">
        <v>43</v>
      </c>
      <c r="X257">
        <v>1</v>
      </c>
      <c r="Y257">
        <v>12</v>
      </c>
      <c r="Z257" t="s">
        <v>57</v>
      </c>
      <c r="AA257" t="b">
        <v>0</v>
      </c>
      <c r="AB257">
        <v>5</v>
      </c>
      <c r="AC257" t="s">
        <v>108</v>
      </c>
    </row>
    <row r="258" spans="1:29" x14ac:dyDescent="0.25">
      <c r="A258" t="s">
        <v>1120</v>
      </c>
      <c r="B258" t="s">
        <v>1121</v>
      </c>
      <c r="C258">
        <v>54</v>
      </c>
      <c r="D258" t="s">
        <v>104</v>
      </c>
      <c r="E258" t="s">
        <v>123</v>
      </c>
      <c r="F258" t="s">
        <v>49</v>
      </c>
      <c r="G258" t="s">
        <v>1122</v>
      </c>
      <c r="H258" t="s">
        <v>499</v>
      </c>
      <c r="I258" t="s">
        <v>933</v>
      </c>
      <c r="J258">
        <v>311</v>
      </c>
      <c r="K258">
        <v>14</v>
      </c>
      <c r="L258">
        <v>1</v>
      </c>
      <c r="M258" t="s">
        <v>65</v>
      </c>
      <c r="N258">
        <v>143112</v>
      </c>
      <c r="O258" t="s">
        <v>78</v>
      </c>
      <c r="P258" t="s">
        <v>94</v>
      </c>
      <c r="Q258" t="s">
        <v>114</v>
      </c>
      <c r="R258" t="s">
        <v>41</v>
      </c>
      <c r="S258" t="s">
        <v>40</v>
      </c>
      <c r="T258">
        <v>5</v>
      </c>
      <c r="U258" t="b">
        <v>1</v>
      </c>
      <c r="V258" t="s">
        <v>55</v>
      </c>
      <c r="W258" t="s">
        <v>43</v>
      </c>
      <c r="X258">
        <v>3</v>
      </c>
      <c r="Y258">
        <v>8</v>
      </c>
      <c r="Z258" t="s">
        <v>57</v>
      </c>
      <c r="AA258" t="b">
        <v>0</v>
      </c>
      <c r="AB258">
        <v>4</v>
      </c>
      <c r="AC258" t="s">
        <v>131</v>
      </c>
    </row>
    <row r="259" spans="1:29" x14ac:dyDescent="0.25">
      <c r="A259" t="s">
        <v>1123</v>
      </c>
      <c r="B259" t="s">
        <v>1124</v>
      </c>
      <c r="C259">
        <v>46</v>
      </c>
      <c r="D259" t="s">
        <v>31</v>
      </c>
      <c r="E259" t="s">
        <v>123</v>
      </c>
      <c r="F259" t="s">
        <v>49</v>
      </c>
      <c r="G259" t="s">
        <v>1125</v>
      </c>
      <c r="H259" t="s">
        <v>452</v>
      </c>
      <c r="I259" t="s">
        <v>1126</v>
      </c>
      <c r="J259">
        <v>306</v>
      </c>
      <c r="K259">
        <v>12</v>
      </c>
      <c r="L259">
        <v>2</v>
      </c>
      <c r="M259" t="s">
        <v>37</v>
      </c>
      <c r="N259">
        <v>146408</v>
      </c>
      <c r="O259" t="s">
        <v>38</v>
      </c>
      <c r="P259" t="s">
        <v>87</v>
      </c>
      <c r="Q259" t="s">
        <v>40</v>
      </c>
      <c r="R259" t="s">
        <v>41</v>
      </c>
      <c r="S259" t="s">
        <v>40</v>
      </c>
      <c r="T259">
        <v>2</v>
      </c>
      <c r="U259" t="b">
        <v>0</v>
      </c>
      <c r="V259" t="s">
        <v>88</v>
      </c>
      <c r="W259" t="s">
        <v>56</v>
      </c>
      <c r="X259">
        <v>12</v>
      </c>
      <c r="Y259">
        <v>10</v>
      </c>
      <c r="Z259" t="s">
        <v>57</v>
      </c>
      <c r="AA259" t="b">
        <v>1</v>
      </c>
      <c r="AB259">
        <v>2</v>
      </c>
      <c r="AC259" t="s">
        <v>45</v>
      </c>
    </row>
    <row r="260" spans="1:29" x14ac:dyDescent="0.25">
      <c r="A260" t="s">
        <v>1127</v>
      </c>
      <c r="B260" t="s">
        <v>1128</v>
      </c>
      <c r="C260">
        <v>44</v>
      </c>
      <c r="D260" t="s">
        <v>104</v>
      </c>
      <c r="E260" t="s">
        <v>82</v>
      </c>
      <c r="F260" t="s">
        <v>97</v>
      </c>
      <c r="G260" t="s">
        <v>1129</v>
      </c>
      <c r="H260" t="s">
        <v>596</v>
      </c>
      <c r="I260" t="s">
        <v>1130</v>
      </c>
      <c r="J260">
        <v>63</v>
      </c>
      <c r="K260">
        <v>10</v>
      </c>
      <c r="L260">
        <v>3</v>
      </c>
      <c r="M260" t="s">
        <v>77</v>
      </c>
      <c r="N260">
        <v>100997</v>
      </c>
      <c r="O260" t="s">
        <v>78</v>
      </c>
      <c r="P260" t="s">
        <v>39</v>
      </c>
      <c r="Q260" t="s">
        <v>67</v>
      </c>
      <c r="R260" t="s">
        <v>68</v>
      </c>
      <c r="S260" t="s">
        <v>40</v>
      </c>
      <c r="T260">
        <v>6</v>
      </c>
      <c r="U260" t="b">
        <v>1</v>
      </c>
      <c r="V260" t="s">
        <v>88</v>
      </c>
      <c r="W260" t="s">
        <v>56</v>
      </c>
      <c r="X260">
        <v>6</v>
      </c>
      <c r="Y260">
        <v>5</v>
      </c>
      <c r="Z260" t="s">
        <v>44</v>
      </c>
      <c r="AA260" t="b">
        <v>0</v>
      </c>
      <c r="AB260">
        <v>1</v>
      </c>
      <c r="AC260" t="s">
        <v>70</v>
      </c>
    </row>
    <row r="261" spans="1:29" x14ac:dyDescent="0.25">
      <c r="A261" t="s">
        <v>1131</v>
      </c>
      <c r="B261" t="s">
        <v>1132</v>
      </c>
      <c r="C261">
        <v>51</v>
      </c>
      <c r="D261" t="s">
        <v>60</v>
      </c>
      <c r="E261" t="s">
        <v>48</v>
      </c>
      <c r="F261" t="s">
        <v>49</v>
      </c>
      <c r="G261" t="s">
        <v>1133</v>
      </c>
      <c r="H261" t="s">
        <v>1077</v>
      </c>
      <c r="I261" t="s">
        <v>1077</v>
      </c>
      <c r="J261">
        <v>103</v>
      </c>
      <c r="K261">
        <v>12</v>
      </c>
      <c r="L261">
        <v>2</v>
      </c>
      <c r="M261" t="s">
        <v>37</v>
      </c>
      <c r="N261">
        <v>144021</v>
      </c>
      <c r="O261" t="s">
        <v>38</v>
      </c>
      <c r="P261" t="s">
        <v>53</v>
      </c>
      <c r="Q261" t="s">
        <v>40</v>
      </c>
      <c r="R261" t="s">
        <v>68</v>
      </c>
      <c r="S261" t="s">
        <v>40</v>
      </c>
      <c r="T261">
        <v>4</v>
      </c>
      <c r="U261" t="b">
        <v>1</v>
      </c>
      <c r="V261" t="s">
        <v>55</v>
      </c>
      <c r="W261" t="s">
        <v>115</v>
      </c>
      <c r="X261">
        <v>6</v>
      </c>
      <c r="Y261">
        <v>2</v>
      </c>
      <c r="Z261" t="s">
        <v>57</v>
      </c>
      <c r="AA261" t="b">
        <v>0</v>
      </c>
      <c r="AB261">
        <v>2</v>
      </c>
      <c r="AC261" t="s">
        <v>70</v>
      </c>
    </row>
    <row r="262" spans="1:29" x14ac:dyDescent="0.25">
      <c r="A262" t="s">
        <v>1134</v>
      </c>
      <c r="B262" t="s">
        <v>1135</v>
      </c>
      <c r="C262">
        <v>63</v>
      </c>
      <c r="D262" t="s">
        <v>31</v>
      </c>
      <c r="E262" t="s">
        <v>61</v>
      </c>
      <c r="F262" t="s">
        <v>33</v>
      </c>
      <c r="G262" t="s">
        <v>1136</v>
      </c>
      <c r="H262" t="s">
        <v>93</v>
      </c>
      <c r="I262" t="s">
        <v>822</v>
      </c>
      <c r="J262">
        <v>262</v>
      </c>
      <c r="K262">
        <v>1</v>
      </c>
      <c r="L262">
        <v>1</v>
      </c>
      <c r="M262" t="s">
        <v>77</v>
      </c>
      <c r="N262">
        <v>115221</v>
      </c>
      <c r="O262" t="s">
        <v>86</v>
      </c>
      <c r="P262" t="s">
        <v>66</v>
      </c>
      <c r="Q262" t="s">
        <v>79</v>
      </c>
      <c r="R262" t="s">
        <v>41</v>
      </c>
      <c r="S262" t="s">
        <v>40</v>
      </c>
      <c r="T262">
        <v>4</v>
      </c>
      <c r="U262" t="b">
        <v>0</v>
      </c>
      <c r="V262" t="s">
        <v>55</v>
      </c>
      <c r="W262" t="s">
        <v>56</v>
      </c>
      <c r="X262">
        <v>8</v>
      </c>
      <c r="Y262">
        <v>9</v>
      </c>
      <c r="Z262" t="s">
        <v>44</v>
      </c>
      <c r="AA262" t="b">
        <v>0</v>
      </c>
      <c r="AB262">
        <v>1</v>
      </c>
      <c r="AC262" t="s">
        <v>70</v>
      </c>
    </row>
    <row r="263" spans="1:29" x14ac:dyDescent="0.25">
      <c r="A263" t="s">
        <v>1137</v>
      </c>
      <c r="B263" t="s">
        <v>1138</v>
      </c>
      <c r="C263">
        <v>34</v>
      </c>
      <c r="D263" t="s">
        <v>60</v>
      </c>
      <c r="E263" t="s">
        <v>82</v>
      </c>
      <c r="F263" t="s">
        <v>49</v>
      </c>
      <c r="G263" t="s">
        <v>1139</v>
      </c>
      <c r="H263" t="s">
        <v>465</v>
      </c>
      <c r="I263" t="s">
        <v>1140</v>
      </c>
      <c r="J263">
        <v>25</v>
      </c>
      <c r="K263">
        <v>4</v>
      </c>
      <c r="L263">
        <v>2</v>
      </c>
      <c r="M263" t="s">
        <v>37</v>
      </c>
      <c r="N263">
        <v>77973</v>
      </c>
      <c r="O263" t="s">
        <v>86</v>
      </c>
      <c r="P263" t="s">
        <v>66</v>
      </c>
      <c r="Q263" t="s">
        <v>40</v>
      </c>
      <c r="R263" t="s">
        <v>54</v>
      </c>
      <c r="S263" t="s">
        <v>40</v>
      </c>
      <c r="T263">
        <v>9</v>
      </c>
      <c r="U263" t="b">
        <v>0</v>
      </c>
      <c r="V263" t="s">
        <v>42</v>
      </c>
      <c r="W263" t="s">
        <v>56</v>
      </c>
      <c r="X263">
        <v>5</v>
      </c>
      <c r="Y263">
        <v>1</v>
      </c>
      <c r="Z263" t="s">
        <v>57</v>
      </c>
      <c r="AA263" t="b">
        <v>1</v>
      </c>
      <c r="AB263">
        <v>4</v>
      </c>
      <c r="AC263" t="s">
        <v>40</v>
      </c>
    </row>
    <row r="264" spans="1:29" x14ac:dyDescent="0.25">
      <c r="A264" t="s">
        <v>1141</v>
      </c>
      <c r="B264" t="s">
        <v>1142</v>
      </c>
      <c r="C264">
        <v>55</v>
      </c>
      <c r="D264" t="s">
        <v>31</v>
      </c>
      <c r="E264" t="s">
        <v>91</v>
      </c>
      <c r="F264" t="s">
        <v>49</v>
      </c>
      <c r="G264" t="s">
        <v>1143</v>
      </c>
      <c r="H264" t="s">
        <v>1077</v>
      </c>
      <c r="I264" t="s">
        <v>1144</v>
      </c>
      <c r="J264">
        <v>82</v>
      </c>
      <c r="K264">
        <v>1</v>
      </c>
      <c r="L264">
        <v>3</v>
      </c>
      <c r="M264" t="s">
        <v>77</v>
      </c>
      <c r="N264">
        <v>156692</v>
      </c>
      <c r="O264" t="s">
        <v>38</v>
      </c>
      <c r="P264" t="s">
        <v>87</v>
      </c>
      <c r="Q264" t="s">
        <v>114</v>
      </c>
      <c r="R264" t="s">
        <v>41</v>
      </c>
      <c r="S264" t="s">
        <v>40</v>
      </c>
      <c r="T264">
        <v>5</v>
      </c>
      <c r="U264" t="b">
        <v>0</v>
      </c>
      <c r="V264" t="s">
        <v>88</v>
      </c>
      <c r="W264" t="s">
        <v>43</v>
      </c>
      <c r="X264">
        <v>8</v>
      </c>
      <c r="Y264">
        <v>8</v>
      </c>
      <c r="Z264" t="s">
        <v>57</v>
      </c>
      <c r="AA264" t="b">
        <v>0</v>
      </c>
      <c r="AB264">
        <v>4</v>
      </c>
      <c r="AC264" t="s">
        <v>131</v>
      </c>
    </row>
    <row r="265" spans="1:29" x14ac:dyDescent="0.25">
      <c r="A265" t="s">
        <v>1145</v>
      </c>
      <c r="B265" t="s">
        <v>1146</v>
      </c>
      <c r="C265">
        <v>23</v>
      </c>
      <c r="D265" t="s">
        <v>60</v>
      </c>
      <c r="E265" t="s">
        <v>48</v>
      </c>
      <c r="F265" t="s">
        <v>49</v>
      </c>
      <c r="G265" t="s">
        <v>1147</v>
      </c>
      <c r="H265" t="s">
        <v>1148</v>
      </c>
      <c r="I265" t="s">
        <v>84</v>
      </c>
      <c r="J265">
        <v>33</v>
      </c>
      <c r="K265">
        <v>2</v>
      </c>
      <c r="L265">
        <v>2</v>
      </c>
      <c r="M265" t="s">
        <v>77</v>
      </c>
      <c r="N265">
        <v>10588</v>
      </c>
      <c r="O265" t="s">
        <v>86</v>
      </c>
      <c r="P265" t="s">
        <v>87</v>
      </c>
      <c r="Q265" t="s">
        <v>67</v>
      </c>
      <c r="R265" t="s">
        <v>41</v>
      </c>
      <c r="S265" t="s">
        <v>40</v>
      </c>
      <c r="T265">
        <v>8</v>
      </c>
      <c r="U265" t="b">
        <v>1</v>
      </c>
      <c r="V265" t="s">
        <v>55</v>
      </c>
      <c r="W265" t="s">
        <v>43</v>
      </c>
      <c r="X265">
        <v>1</v>
      </c>
      <c r="Y265">
        <v>10</v>
      </c>
      <c r="Z265" t="s">
        <v>57</v>
      </c>
      <c r="AA265" t="b">
        <v>1</v>
      </c>
      <c r="AB265">
        <v>5</v>
      </c>
      <c r="AC265" t="s">
        <v>207</v>
      </c>
    </row>
    <row r="266" spans="1:29" x14ac:dyDescent="0.25">
      <c r="A266" t="s">
        <v>1149</v>
      </c>
      <c r="B266" t="s">
        <v>1150</v>
      </c>
      <c r="C266">
        <v>26</v>
      </c>
      <c r="D266" t="s">
        <v>104</v>
      </c>
      <c r="E266" t="s">
        <v>82</v>
      </c>
      <c r="F266" t="s">
        <v>97</v>
      </c>
      <c r="G266" t="s">
        <v>1151</v>
      </c>
      <c r="H266" t="s">
        <v>348</v>
      </c>
      <c r="I266" t="s">
        <v>1072</v>
      </c>
      <c r="J266">
        <v>203</v>
      </c>
      <c r="K266">
        <v>4</v>
      </c>
      <c r="L266">
        <v>3</v>
      </c>
      <c r="M266" t="s">
        <v>77</v>
      </c>
      <c r="N266">
        <v>93628</v>
      </c>
      <c r="O266" t="s">
        <v>86</v>
      </c>
      <c r="P266" t="s">
        <v>53</v>
      </c>
      <c r="Q266" t="s">
        <v>67</v>
      </c>
      <c r="R266" t="s">
        <v>41</v>
      </c>
      <c r="S266" t="s">
        <v>40</v>
      </c>
      <c r="T266">
        <v>6</v>
      </c>
      <c r="U266" t="b">
        <v>0</v>
      </c>
      <c r="V266" t="s">
        <v>88</v>
      </c>
      <c r="W266" t="s">
        <v>115</v>
      </c>
      <c r="X266">
        <v>3</v>
      </c>
      <c r="Y266">
        <v>12</v>
      </c>
      <c r="Z266" t="s">
        <v>44</v>
      </c>
      <c r="AA266" t="b">
        <v>0</v>
      </c>
      <c r="AB266">
        <v>5</v>
      </c>
      <c r="AC266" t="s">
        <v>207</v>
      </c>
    </row>
    <row r="267" spans="1:29" x14ac:dyDescent="0.25">
      <c r="A267" t="s">
        <v>1152</v>
      </c>
      <c r="B267" t="s">
        <v>1153</v>
      </c>
      <c r="C267">
        <v>55</v>
      </c>
      <c r="D267" t="s">
        <v>104</v>
      </c>
      <c r="E267" t="s">
        <v>123</v>
      </c>
      <c r="F267" t="s">
        <v>33</v>
      </c>
      <c r="G267" t="s">
        <v>1154</v>
      </c>
      <c r="H267" t="s">
        <v>1084</v>
      </c>
      <c r="I267" t="s">
        <v>1155</v>
      </c>
      <c r="J267">
        <v>156</v>
      </c>
      <c r="K267">
        <v>7</v>
      </c>
      <c r="L267">
        <v>2</v>
      </c>
      <c r="M267" t="s">
        <v>65</v>
      </c>
      <c r="N267">
        <v>179848</v>
      </c>
      <c r="O267" t="s">
        <v>38</v>
      </c>
      <c r="P267" t="s">
        <v>137</v>
      </c>
      <c r="Q267" t="s">
        <v>79</v>
      </c>
      <c r="R267" t="s">
        <v>54</v>
      </c>
      <c r="S267" t="s">
        <v>151</v>
      </c>
      <c r="T267">
        <v>1</v>
      </c>
      <c r="U267" t="b">
        <v>1</v>
      </c>
      <c r="V267" t="s">
        <v>42</v>
      </c>
      <c r="W267" t="s">
        <v>115</v>
      </c>
      <c r="X267">
        <v>12</v>
      </c>
      <c r="Y267">
        <v>11</v>
      </c>
      <c r="Z267" t="s">
        <v>57</v>
      </c>
      <c r="AA267" t="b">
        <v>0</v>
      </c>
      <c r="AB267">
        <v>5</v>
      </c>
      <c r="AC267" t="s">
        <v>108</v>
      </c>
    </row>
    <row r="268" spans="1:29" x14ac:dyDescent="0.25">
      <c r="A268" t="s">
        <v>1156</v>
      </c>
      <c r="B268" t="s">
        <v>1157</v>
      </c>
      <c r="C268">
        <v>39</v>
      </c>
      <c r="D268" t="s">
        <v>60</v>
      </c>
      <c r="E268" t="s">
        <v>48</v>
      </c>
      <c r="F268" t="s">
        <v>49</v>
      </c>
      <c r="G268" t="s">
        <v>1158</v>
      </c>
      <c r="H268" t="s">
        <v>718</v>
      </c>
      <c r="I268" t="s">
        <v>64</v>
      </c>
      <c r="J268">
        <v>148</v>
      </c>
      <c r="K268">
        <v>8</v>
      </c>
      <c r="L268">
        <v>3</v>
      </c>
      <c r="M268" t="s">
        <v>77</v>
      </c>
      <c r="N268">
        <v>29493</v>
      </c>
      <c r="O268" t="s">
        <v>78</v>
      </c>
      <c r="P268" t="s">
        <v>87</v>
      </c>
      <c r="Q268" t="s">
        <v>79</v>
      </c>
      <c r="R268" t="s">
        <v>54</v>
      </c>
      <c r="S268" t="s">
        <v>40</v>
      </c>
      <c r="T268">
        <v>5</v>
      </c>
      <c r="U268" t="b">
        <v>1</v>
      </c>
      <c r="V268" t="s">
        <v>42</v>
      </c>
      <c r="W268" t="s">
        <v>115</v>
      </c>
      <c r="X268">
        <v>6</v>
      </c>
      <c r="Y268">
        <v>5</v>
      </c>
      <c r="Z268" t="s">
        <v>44</v>
      </c>
      <c r="AA268" t="b">
        <v>0</v>
      </c>
      <c r="AB268">
        <v>5</v>
      </c>
      <c r="AC268" t="s">
        <v>108</v>
      </c>
    </row>
    <row r="269" spans="1:29" x14ac:dyDescent="0.25">
      <c r="A269" t="s">
        <v>1159</v>
      </c>
      <c r="B269" t="s">
        <v>1160</v>
      </c>
      <c r="C269">
        <v>29</v>
      </c>
      <c r="D269" t="s">
        <v>60</v>
      </c>
      <c r="E269" t="s">
        <v>123</v>
      </c>
      <c r="F269" t="s">
        <v>97</v>
      </c>
      <c r="G269" t="s">
        <v>1161</v>
      </c>
      <c r="H269" t="s">
        <v>1162</v>
      </c>
      <c r="I269" t="s">
        <v>437</v>
      </c>
      <c r="J269">
        <v>143</v>
      </c>
      <c r="K269">
        <v>14</v>
      </c>
      <c r="L269">
        <v>4</v>
      </c>
      <c r="M269" t="s">
        <v>77</v>
      </c>
      <c r="N269">
        <v>188925</v>
      </c>
      <c r="O269" t="s">
        <v>38</v>
      </c>
      <c r="P269" t="s">
        <v>53</v>
      </c>
      <c r="Q269" t="s">
        <v>79</v>
      </c>
      <c r="R269" t="s">
        <v>68</v>
      </c>
      <c r="S269" t="s">
        <v>40</v>
      </c>
      <c r="T269">
        <v>1</v>
      </c>
      <c r="U269" t="b">
        <v>0</v>
      </c>
      <c r="V269" t="s">
        <v>42</v>
      </c>
      <c r="W269" t="s">
        <v>43</v>
      </c>
      <c r="X269">
        <v>9</v>
      </c>
      <c r="Y269">
        <v>10</v>
      </c>
      <c r="Z269" t="s">
        <v>44</v>
      </c>
      <c r="AA269" t="b">
        <v>0</v>
      </c>
      <c r="AB269">
        <v>4</v>
      </c>
      <c r="AC269" t="s">
        <v>108</v>
      </c>
    </row>
    <row r="270" spans="1:29" x14ac:dyDescent="0.25">
      <c r="A270" t="s">
        <v>1163</v>
      </c>
      <c r="B270" t="s">
        <v>1164</v>
      </c>
      <c r="C270">
        <v>50</v>
      </c>
      <c r="D270" t="s">
        <v>31</v>
      </c>
      <c r="E270" t="s">
        <v>91</v>
      </c>
      <c r="F270" t="s">
        <v>49</v>
      </c>
      <c r="G270" t="s">
        <v>1165</v>
      </c>
      <c r="H270" t="s">
        <v>1055</v>
      </c>
      <c r="I270" t="s">
        <v>565</v>
      </c>
      <c r="J270">
        <v>190</v>
      </c>
      <c r="K270">
        <v>3</v>
      </c>
      <c r="L270">
        <v>4</v>
      </c>
      <c r="M270" t="s">
        <v>65</v>
      </c>
      <c r="N270">
        <v>166525</v>
      </c>
      <c r="O270" t="s">
        <v>86</v>
      </c>
      <c r="P270" t="s">
        <v>53</v>
      </c>
      <c r="Q270" t="s">
        <v>67</v>
      </c>
      <c r="R270" t="s">
        <v>41</v>
      </c>
      <c r="S270" t="s">
        <v>69</v>
      </c>
      <c r="T270">
        <v>6</v>
      </c>
      <c r="U270" t="b">
        <v>0</v>
      </c>
      <c r="V270" t="s">
        <v>42</v>
      </c>
      <c r="W270" t="s">
        <v>43</v>
      </c>
      <c r="X270">
        <v>7</v>
      </c>
      <c r="Y270">
        <v>10</v>
      </c>
      <c r="Z270" t="s">
        <v>44</v>
      </c>
      <c r="AA270" t="b">
        <v>1</v>
      </c>
      <c r="AB270">
        <v>1</v>
      </c>
      <c r="AC270" t="s">
        <v>70</v>
      </c>
    </row>
    <row r="271" spans="1:29" x14ac:dyDescent="0.25">
      <c r="A271" t="s">
        <v>1166</v>
      </c>
      <c r="B271" t="s">
        <v>1167</v>
      </c>
      <c r="C271">
        <v>27</v>
      </c>
      <c r="D271" t="s">
        <v>104</v>
      </c>
      <c r="E271" t="s">
        <v>61</v>
      </c>
      <c r="F271" t="s">
        <v>97</v>
      </c>
      <c r="G271" t="s">
        <v>1168</v>
      </c>
      <c r="H271" t="s">
        <v>499</v>
      </c>
      <c r="I271" t="s">
        <v>176</v>
      </c>
      <c r="J271">
        <v>198</v>
      </c>
      <c r="K271">
        <v>7</v>
      </c>
      <c r="L271">
        <v>2</v>
      </c>
      <c r="M271" t="s">
        <v>77</v>
      </c>
      <c r="N271">
        <v>15979</v>
      </c>
      <c r="O271" t="s">
        <v>78</v>
      </c>
      <c r="P271" t="s">
        <v>39</v>
      </c>
      <c r="Q271" t="s">
        <v>114</v>
      </c>
      <c r="R271" t="s">
        <v>41</v>
      </c>
      <c r="S271" t="s">
        <v>40</v>
      </c>
      <c r="T271">
        <v>9</v>
      </c>
      <c r="U271" t="b">
        <v>1</v>
      </c>
      <c r="V271" t="s">
        <v>88</v>
      </c>
      <c r="W271" t="s">
        <v>115</v>
      </c>
      <c r="X271">
        <v>8</v>
      </c>
      <c r="Y271">
        <v>5</v>
      </c>
      <c r="Z271" t="s">
        <v>57</v>
      </c>
      <c r="AA271" t="b">
        <v>0</v>
      </c>
      <c r="AB271">
        <v>4</v>
      </c>
      <c r="AC271" t="s">
        <v>131</v>
      </c>
    </row>
    <row r="272" spans="1:29" x14ac:dyDescent="0.25">
      <c r="A272" t="s">
        <v>1169</v>
      </c>
      <c r="B272" t="s">
        <v>1170</v>
      </c>
      <c r="C272">
        <v>18</v>
      </c>
      <c r="D272" t="s">
        <v>31</v>
      </c>
      <c r="E272" t="s">
        <v>82</v>
      </c>
      <c r="F272" t="s">
        <v>49</v>
      </c>
      <c r="G272" t="s">
        <v>1171</v>
      </c>
      <c r="H272" t="s">
        <v>1020</v>
      </c>
      <c r="I272" t="s">
        <v>220</v>
      </c>
      <c r="J272">
        <v>324</v>
      </c>
      <c r="K272">
        <v>9</v>
      </c>
      <c r="L272">
        <v>2</v>
      </c>
      <c r="M272" t="s">
        <v>65</v>
      </c>
      <c r="N272">
        <v>159301</v>
      </c>
      <c r="O272" t="s">
        <v>38</v>
      </c>
      <c r="P272" t="s">
        <v>137</v>
      </c>
      <c r="Q272" t="s">
        <v>67</v>
      </c>
      <c r="R272" t="s">
        <v>41</v>
      </c>
      <c r="S272" t="s">
        <v>40</v>
      </c>
      <c r="T272">
        <v>8</v>
      </c>
      <c r="U272" t="b">
        <v>0</v>
      </c>
      <c r="V272" t="s">
        <v>42</v>
      </c>
      <c r="W272" t="s">
        <v>115</v>
      </c>
      <c r="X272">
        <v>4</v>
      </c>
      <c r="Y272">
        <v>10</v>
      </c>
      <c r="Z272" t="s">
        <v>57</v>
      </c>
      <c r="AA272" t="b">
        <v>0</v>
      </c>
      <c r="AB272">
        <v>3</v>
      </c>
      <c r="AC272" t="s">
        <v>108</v>
      </c>
    </row>
    <row r="273" spans="1:29" x14ac:dyDescent="0.25">
      <c r="A273" t="s">
        <v>1172</v>
      </c>
      <c r="B273" t="s">
        <v>1173</v>
      </c>
      <c r="C273">
        <v>22</v>
      </c>
      <c r="D273" t="s">
        <v>31</v>
      </c>
      <c r="E273" t="s">
        <v>48</v>
      </c>
      <c r="F273" t="s">
        <v>49</v>
      </c>
      <c r="G273" t="s">
        <v>1174</v>
      </c>
      <c r="H273" t="s">
        <v>821</v>
      </c>
      <c r="I273" t="s">
        <v>1175</v>
      </c>
      <c r="J273">
        <v>278</v>
      </c>
      <c r="K273">
        <v>14</v>
      </c>
      <c r="L273">
        <v>3</v>
      </c>
      <c r="M273" t="s">
        <v>65</v>
      </c>
      <c r="N273">
        <v>146766</v>
      </c>
      <c r="O273" t="s">
        <v>78</v>
      </c>
      <c r="P273" t="s">
        <v>87</v>
      </c>
      <c r="Q273" t="s">
        <v>114</v>
      </c>
      <c r="R273" t="s">
        <v>54</v>
      </c>
      <c r="S273" t="s">
        <v>302</v>
      </c>
      <c r="T273">
        <v>9</v>
      </c>
      <c r="U273" t="b">
        <v>1</v>
      </c>
      <c r="V273" t="s">
        <v>55</v>
      </c>
      <c r="W273" t="s">
        <v>115</v>
      </c>
      <c r="X273">
        <v>9</v>
      </c>
      <c r="Y273">
        <v>7</v>
      </c>
      <c r="Z273" t="s">
        <v>44</v>
      </c>
      <c r="AA273" t="b">
        <v>1</v>
      </c>
      <c r="AB273">
        <v>4</v>
      </c>
      <c r="AC273" t="s">
        <v>108</v>
      </c>
    </row>
    <row r="274" spans="1:29" x14ac:dyDescent="0.25">
      <c r="A274" t="s">
        <v>1176</v>
      </c>
      <c r="B274" t="s">
        <v>1177</v>
      </c>
      <c r="C274">
        <v>36</v>
      </c>
      <c r="D274" t="s">
        <v>60</v>
      </c>
      <c r="E274" t="s">
        <v>61</v>
      </c>
      <c r="F274" t="s">
        <v>33</v>
      </c>
      <c r="G274" t="s">
        <v>1178</v>
      </c>
      <c r="H274" t="s">
        <v>348</v>
      </c>
      <c r="I274" t="s">
        <v>1005</v>
      </c>
      <c r="J274">
        <v>319</v>
      </c>
      <c r="K274">
        <v>5</v>
      </c>
      <c r="L274">
        <v>3</v>
      </c>
      <c r="M274" t="s">
        <v>37</v>
      </c>
      <c r="N274">
        <v>80246</v>
      </c>
      <c r="O274" t="s">
        <v>38</v>
      </c>
      <c r="P274" t="s">
        <v>53</v>
      </c>
      <c r="Q274" t="s">
        <v>40</v>
      </c>
      <c r="R274" t="s">
        <v>68</v>
      </c>
      <c r="S274" t="s">
        <v>40</v>
      </c>
      <c r="T274">
        <v>7</v>
      </c>
      <c r="U274" t="b">
        <v>0</v>
      </c>
      <c r="V274" t="s">
        <v>55</v>
      </c>
      <c r="W274" t="s">
        <v>56</v>
      </c>
      <c r="X274">
        <v>5</v>
      </c>
      <c r="Y274">
        <v>2</v>
      </c>
      <c r="Z274" t="s">
        <v>57</v>
      </c>
      <c r="AA274" t="b">
        <v>1</v>
      </c>
      <c r="AB274">
        <v>1</v>
      </c>
      <c r="AC274" t="s">
        <v>70</v>
      </c>
    </row>
    <row r="275" spans="1:29" x14ac:dyDescent="0.25">
      <c r="A275" t="s">
        <v>1179</v>
      </c>
      <c r="B275" t="s">
        <v>1180</v>
      </c>
      <c r="C275">
        <v>34</v>
      </c>
      <c r="D275" t="s">
        <v>104</v>
      </c>
      <c r="E275" t="s">
        <v>32</v>
      </c>
      <c r="F275" t="s">
        <v>49</v>
      </c>
      <c r="G275" t="s">
        <v>1181</v>
      </c>
      <c r="H275" t="s">
        <v>925</v>
      </c>
      <c r="I275" t="s">
        <v>1130</v>
      </c>
      <c r="J275">
        <v>129</v>
      </c>
      <c r="K275">
        <v>9</v>
      </c>
      <c r="L275">
        <v>1</v>
      </c>
      <c r="M275" t="s">
        <v>65</v>
      </c>
      <c r="N275">
        <v>57501</v>
      </c>
      <c r="O275" t="s">
        <v>86</v>
      </c>
      <c r="P275" t="s">
        <v>137</v>
      </c>
      <c r="Q275" t="s">
        <v>114</v>
      </c>
      <c r="R275" t="s">
        <v>41</v>
      </c>
      <c r="S275" t="s">
        <v>69</v>
      </c>
      <c r="T275">
        <v>3</v>
      </c>
      <c r="U275" t="b">
        <v>0</v>
      </c>
      <c r="V275" t="s">
        <v>88</v>
      </c>
      <c r="W275" t="s">
        <v>115</v>
      </c>
      <c r="X275">
        <v>6</v>
      </c>
      <c r="Y275">
        <v>1</v>
      </c>
      <c r="Z275" t="s">
        <v>57</v>
      </c>
      <c r="AA275" t="b">
        <v>0</v>
      </c>
      <c r="AB275">
        <v>3</v>
      </c>
      <c r="AC275" t="s">
        <v>108</v>
      </c>
    </row>
    <row r="276" spans="1:29" x14ac:dyDescent="0.25">
      <c r="A276" t="s">
        <v>1182</v>
      </c>
      <c r="B276" t="s">
        <v>1183</v>
      </c>
      <c r="C276">
        <v>25</v>
      </c>
      <c r="D276" t="s">
        <v>60</v>
      </c>
      <c r="E276" t="s">
        <v>91</v>
      </c>
      <c r="F276" t="s">
        <v>49</v>
      </c>
      <c r="G276" t="s">
        <v>1184</v>
      </c>
      <c r="H276" t="s">
        <v>461</v>
      </c>
      <c r="I276" t="s">
        <v>527</v>
      </c>
      <c r="J276">
        <v>54</v>
      </c>
      <c r="K276">
        <v>7</v>
      </c>
      <c r="L276">
        <v>2</v>
      </c>
      <c r="M276" t="s">
        <v>65</v>
      </c>
      <c r="N276">
        <v>143178</v>
      </c>
      <c r="O276" t="s">
        <v>78</v>
      </c>
      <c r="P276" t="s">
        <v>53</v>
      </c>
      <c r="Q276" t="s">
        <v>114</v>
      </c>
      <c r="R276" t="s">
        <v>41</v>
      </c>
      <c r="S276" t="s">
        <v>151</v>
      </c>
      <c r="T276">
        <v>9</v>
      </c>
      <c r="U276" t="b">
        <v>0</v>
      </c>
      <c r="V276" t="s">
        <v>42</v>
      </c>
      <c r="W276" t="s">
        <v>56</v>
      </c>
      <c r="X276">
        <v>5</v>
      </c>
      <c r="Y276">
        <v>12</v>
      </c>
      <c r="Z276" t="s">
        <v>44</v>
      </c>
      <c r="AA276" t="b">
        <v>1</v>
      </c>
      <c r="AB276">
        <v>4</v>
      </c>
      <c r="AC276" t="s">
        <v>131</v>
      </c>
    </row>
    <row r="277" spans="1:29" x14ac:dyDescent="0.25">
      <c r="A277" t="s">
        <v>1185</v>
      </c>
      <c r="B277" t="s">
        <v>1186</v>
      </c>
      <c r="C277">
        <v>44</v>
      </c>
      <c r="D277" t="s">
        <v>31</v>
      </c>
      <c r="E277" t="s">
        <v>82</v>
      </c>
      <c r="F277" t="s">
        <v>49</v>
      </c>
      <c r="G277" t="s">
        <v>1187</v>
      </c>
      <c r="H277" t="s">
        <v>461</v>
      </c>
      <c r="I277" t="s">
        <v>265</v>
      </c>
      <c r="J277">
        <v>134</v>
      </c>
      <c r="K277">
        <v>3</v>
      </c>
      <c r="L277">
        <v>1</v>
      </c>
      <c r="M277" t="s">
        <v>37</v>
      </c>
      <c r="N277">
        <v>92286</v>
      </c>
      <c r="O277" t="s">
        <v>78</v>
      </c>
      <c r="P277" t="s">
        <v>137</v>
      </c>
      <c r="Q277" t="s">
        <v>40</v>
      </c>
      <c r="R277" t="s">
        <v>41</v>
      </c>
      <c r="S277" t="s">
        <v>40</v>
      </c>
      <c r="T277">
        <v>6</v>
      </c>
      <c r="U277" t="b">
        <v>1</v>
      </c>
      <c r="V277" t="s">
        <v>88</v>
      </c>
      <c r="W277" t="s">
        <v>115</v>
      </c>
      <c r="X277">
        <v>4</v>
      </c>
      <c r="Y277">
        <v>3</v>
      </c>
      <c r="Z277" t="s">
        <v>44</v>
      </c>
      <c r="AA277" t="b">
        <v>0</v>
      </c>
      <c r="AB277">
        <v>1</v>
      </c>
      <c r="AC277" t="s">
        <v>45</v>
      </c>
    </row>
    <row r="278" spans="1:29" x14ac:dyDescent="0.25">
      <c r="A278" t="s">
        <v>1188</v>
      </c>
      <c r="B278" t="s">
        <v>1189</v>
      </c>
      <c r="C278">
        <v>27</v>
      </c>
      <c r="D278" t="s">
        <v>104</v>
      </c>
      <c r="E278" t="s">
        <v>123</v>
      </c>
      <c r="F278" t="s">
        <v>97</v>
      </c>
      <c r="G278" t="s">
        <v>1190</v>
      </c>
      <c r="H278" t="s">
        <v>480</v>
      </c>
      <c r="I278" t="s">
        <v>378</v>
      </c>
      <c r="J278">
        <v>127</v>
      </c>
      <c r="K278">
        <v>3</v>
      </c>
      <c r="L278">
        <v>3</v>
      </c>
      <c r="M278" t="s">
        <v>65</v>
      </c>
      <c r="N278">
        <v>55282</v>
      </c>
      <c r="O278" t="s">
        <v>38</v>
      </c>
      <c r="P278" t="s">
        <v>137</v>
      </c>
      <c r="Q278" t="s">
        <v>79</v>
      </c>
      <c r="R278" t="s">
        <v>41</v>
      </c>
      <c r="S278" t="s">
        <v>302</v>
      </c>
      <c r="T278">
        <v>9</v>
      </c>
      <c r="U278" t="b">
        <v>1</v>
      </c>
      <c r="V278" t="s">
        <v>55</v>
      </c>
      <c r="W278" t="s">
        <v>56</v>
      </c>
      <c r="X278">
        <v>2</v>
      </c>
      <c r="Y278">
        <v>11</v>
      </c>
      <c r="Z278" t="s">
        <v>57</v>
      </c>
      <c r="AA278" t="b">
        <v>1</v>
      </c>
      <c r="AB278">
        <v>2</v>
      </c>
      <c r="AC278" t="s">
        <v>45</v>
      </c>
    </row>
    <row r="279" spans="1:29" x14ac:dyDescent="0.25">
      <c r="A279" t="s">
        <v>1191</v>
      </c>
      <c r="B279" t="s">
        <v>1192</v>
      </c>
      <c r="C279">
        <v>18</v>
      </c>
      <c r="D279" t="s">
        <v>60</v>
      </c>
      <c r="E279" t="s">
        <v>61</v>
      </c>
      <c r="F279" t="s">
        <v>33</v>
      </c>
      <c r="G279" t="s">
        <v>1193</v>
      </c>
      <c r="H279" t="s">
        <v>743</v>
      </c>
      <c r="I279" t="s">
        <v>35</v>
      </c>
      <c r="J279">
        <v>143</v>
      </c>
      <c r="K279">
        <v>2</v>
      </c>
      <c r="L279">
        <v>2</v>
      </c>
      <c r="M279" t="s">
        <v>77</v>
      </c>
      <c r="N279">
        <v>119403</v>
      </c>
      <c r="O279" t="s">
        <v>78</v>
      </c>
      <c r="P279" t="s">
        <v>137</v>
      </c>
      <c r="Q279" t="s">
        <v>114</v>
      </c>
      <c r="R279" t="s">
        <v>68</v>
      </c>
      <c r="S279" t="s">
        <v>40</v>
      </c>
      <c r="T279">
        <v>4</v>
      </c>
      <c r="U279" t="b">
        <v>1</v>
      </c>
      <c r="V279" t="s">
        <v>88</v>
      </c>
      <c r="W279" t="s">
        <v>43</v>
      </c>
      <c r="X279">
        <v>3</v>
      </c>
      <c r="Y279">
        <v>12</v>
      </c>
      <c r="Z279" t="s">
        <v>44</v>
      </c>
      <c r="AA279" t="b">
        <v>0</v>
      </c>
      <c r="AB279">
        <v>3</v>
      </c>
      <c r="AC279" t="s">
        <v>70</v>
      </c>
    </row>
    <row r="280" spans="1:29" x14ac:dyDescent="0.25">
      <c r="A280" t="s">
        <v>1194</v>
      </c>
      <c r="B280" t="s">
        <v>1195</v>
      </c>
      <c r="C280">
        <v>38</v>
      </c>
      <c r="D280" t="s">
        <v>60</v>
      </c>
      <c r="E280" t="s">
        <v>123</v>
      </c>
      <c r="F280" t="s">
        <v>33</v>
      </c>
      <c r="G280" t="s">
        <v>1196</v>
      </c>
      <c r="H280" t="s">
        <v>243</v>
      </c>
      <c r="I280" t="s">
        <v>1197</v>
      </c>
      <c r="J280">
        <v>160</v>
      </c>
      <c r="K280">
        <v>11</v>
      </c>
      <c r="L280">
        <v>1</v>
      </c>
      <c r="M280" t="s">
        <v>65</v>
      </c>
      <c r="N280">
        <v>185091</v>
      </c>
      <c r="O280" t="s">
        <v>86</v>
      </c>
      <c r="P280" t="s">
        <v>39</v>
      </c>
      <c r="Q280" t="s">
        <v>79</v>
      </c>
      <c r="R280" t="s">
        <v>68</v>
      </c>
      <c r="S280" t="s">
        <v>69</v>
      </c>
      <c r="T280">
        <v>8</v>
      </c>
      <c r="U280" t="b">
        <v>1</v>
      </c>
      <c r="V280" t="s">
        <v>55</v>
      </c>
      <c r="W280" t="s">
        <v>56</v>
      </c>
      <c r="X280">
        <v>4</v>
      </c>
      <c r="Y280">
        <v>6</v>
      </c>
      <c r="Z280" t="s">
        <v>57</v>
      </c>
      <c r="AA280" t="b">
        <v>1</v>
      </c>
      <c r="AB280">
        <v>3</v>
      </c>
      <c r="AC280" t="s">
        <v>131</v>
      </c>
    </row>
    <row r="281" spans="1:29" x14ac:dyDescent="0.25">
      <c r="A281" t="s">
        <v>1198</v>
      </c>
      <c r="B281" t="s">
        <v>1199</v>
      </c>
      <c r="C281">
        <v>55</v>
      </c>
      <c r="D281" t="s">
        <v>60</v>
      </c>
      <c r="E281" t="s">
        <v>73</v>
      </c>
      <c r="F281" t="s">
        <v>97</v>
      </c>
      <c r="G281" t="s">
        <v>1200</v>
      </c>
      <c r="H281" t="s">
        <v>1201</v>
      </c>
      <c r="I281" t="s">
        <v>662</v>
      </c>
      <c r="J281">
        <v>158</v>
      </c>
      <c r="K281">
        <v>4</v>
      </c>
      <c r="L281">
        <v>1</v>
      </c>
      <c r="M281" t="s">
        <v>77</v>
      </c>
      <c r="N281">
        <v>107786</v>
      </c>
      <c r="O281" t="s">
        <v>86</v>
      </c>
      <c r="P281" t="s">
        <v>94</v>
      </c>
      <c r="Q281" t="s">
        <v>67</v>
      </c>
      <c r="R281" t="s">
        <v>68</v>
      </c>
      <c r="S281" t="s">
        <v>40</v>
      </c>
      <c r="T281">
        <v>7</v>
      </c>
      <c r="U281" t="b">
        <v>1</v>
      </c>
      <c r="V281" t="s">
        <v>88</v>
      </c>
      <c r="W281" t="s">
        <v>115</v>
      </c>
      <c r="X281">
        <v>11</v>
      </c>
      <c r="Y281">
        <v>2</v>
      </c>
      <c r="Z281" t="s">
        <v>57</v>
      </c>
      <c r="AA281" t="b">
        <v>0</v>
      </c>
      <c r="AB281">
        <v>3</v>
      </c>
      <c r="AC281" t="s">
        <v>131</v>
      </c>
    </row>
    <row r="282" spans="1:29" x14ac:dyDescent="0.25">
      <c r="A282" t="s">
        <v>1202</v>
      </c>
      <c r="B282" t="s">
        <v>1203</v>
      </c>
      <c r="C282">
        <v>54</v>
      </c>
      <c r="D282" t="s">
        <v>104</v>
      </c>
      <c r="E282" t="s">
        <v>48</v>
      </c>
      <c r="F282" t="s">
        <v>49</v>
      </c>
      <c r="G282" t="s">
        <v>1204</v>
      </c>
      <c r="H282" t="s">
        <v>84</v>
      </c>
      <c r="I282" t="s">
        <v>1126</v>
      </c>
      <c r="J282">
        <v>290</v>
      </c>
      <c r="K282">
        <v>11</v>
      </c>
      <c r="L282">
        <v>2</v>
      </c>
      <c r="M282" t="s">
        <v>77</v>
      </c>
      <c r="N282">
        <v>56229</v>
      </c>
      <c r="O282" t="s">
        <v>38</v>
      </c>
      <c r="P282" t="s">
        <v>137</v>
      </c>
      <c r="Q282" t="s">
        <v>67</v>
      </c>
      <c r="R282" t="s">
        <v>54</v>
      </c>
      <c r="S282" t="s">
        <v>40</v>
      </c>
      <c r="T282">
        <v>5</v>
      </c>
      <c r="U282" t="b">
        <v>0</v>
      </c>
      <c r="V282" t="s">
        <v>42</v>
      </c>
      <c r="W282" t="s">
        <v>56</v>
      </c>
      <c r="X282">
        <v>8</v>
      </c>
      <c r="Y282">
        <v>1</v>
      </c>
      <c r="Z282" t="s">
        <v>57</v>
      </c>
      <c r="AA282" t="b">
        <v>0</v>
      </c>
      <c r="AB282">
        <v>1</v>
      </c>
      <c r="AC282" t="s">
        <v>70</v>
      </c>
    </row>
    <row r="283" spans="1:29" x14ac:dyDescent="0.25">
      <c r="A283" t="s">
        <v>1205</v>
      </c>
      <c r="B283" t="s">
        <v>1206</v>
      </c>
      <c r="C283">
        <v>30</v>
      </c>
      <c r="D283" t="s">
        <v>31</v>
      </c>
      <c r="E283" t="s">
        <v>123</v>
      </c>
      <c r="F283" t="s">
        <v>49</v>
      </c>
      <c r="G283" t="s">
        <v>1207</v>
      </c>
      <c r="H283" t="s">
        <v>211</v>
      </c>
      <c r="I283" t="s">
        <v>797</v>
      </c>
      <c r="J283">
        <v>205</v>
      </c>
      <c r="K283">
        <v>1</v>
      </c>
      <c r="L283">
        <v>4</v>
      </c>
      <c r="M283" t="s">
        <v>37</v>
      </c>
      <c r="N283">
        <v>68116</v>
      </c>
      <c r="O283" t="s">
        <v>78</v>
      </c>
      <c r="P283" t="s">
        <v>94</v>
      </c>
      <c r="Q283" t="s">
        <v>40</v>
      </c>
      <c r="R283" t="s">
        <v>54</v>
      </c>
      <c r="S283" t="s">
        <v>40</v>
      </c>
      <c r="T283">
        <v>9</v>
      </c>
      <c r="U283" t="b">
        <v>0</v>
      </c>
      <c r="V283" t="s">
        <v>55</v>
      </c>
      <c r="W283" t="s">
        <v>56</v>
      </c>
      <c r="X283">
        <v>11</v>
      </c>
      <c r="Y283">
        <v>2</v>
      </c>
      <c r="Z283" t="s">
        <v>57</v>
      </c>
      <c r="AA283" t="b">
        <v>1</v>
      </c>
      <c r="AB283">
        <v>4</v>
      </c>
      <c r="AC283" t="s">
        <v>131</v>
      </c>
    </row>
    <row r="284" spans="1:29" x14ac:dyDescent="0.25">
      <c r="A284" t="s">
        <v>1208</v>
      </c>
      <c r="B284" t="s">
        <v>1209</v>
      </c>
      <c r="C284">
        <v>30</v>
      </c>
      <c r="D284" t="s">
        <v>60</v>
      </c>
      <c r="E284" t="s">
        <v>48</v>
      </c>
      <c r="F284" t="s">
        <v>49</v>
      </c>
      <c r="G284" t="s">
        <v>1210</v>
      </c>
      <c r="H284" t="s">
        <v>1094</v>
      </c>
      <c r="I284" t="s">
        <v>1211</v>
      </c>
      <c r="J284">
        <v>28</v>
      </c>
      <c r="K284">
        <v>11</v>
      </c>
      <c r="L284">
        <v>2</v>
      </c>
      <c r="M284" t="s">
        <v>65</v>
      </c>
      <c r="N284">
        <v>11579</v>
      </c>
      <c r="O284" t="s">
        <v>38</v>
      </c>
      <c r="P284" t="s">
        <v>53</v>
      </c>
      <c r="Q284" t="s">
        <v>67</v>
      </c>
      <c r="R284" t="s">
        <v>41</v>
      </c>
      <c r="S284" t="s">
        <v>40</v>
      </c>
      <c r="T284">
        <v>2</v>
      </c>
      <c r="U284" t="b">
        <v>1</v>
      </c>
      <c r="V284" t="s">
        <v>55</v>
      </c>
      <c r="W284" t="s">
        <v>56</v>
      </c>
      <c r="X284">
        <v>12</v>
      </c>
      <c r="Y284">
        <v>2</v>
      </c>
      <c r="Z284" t="s">
        <v>57</v>
      </c>
      <c r="AA284" t="b">
        <v>1</v>
      </c>
      <c r="AB284">
        <v>1</v>
      </c>
      <c r="AC284" t="s">
        <v>70</v>
      </c>
    </row>
    <row r="285" spans="1:29" x14ac:dyDescent="0.25">
      <c r="A285" t="s">
        <v>1212</v>
      </c>
      <c r="B285" t="s">
        <v>1213</v>
      </c>
      <c r="C285">
        <v>51</v>
      </c>
      <c r="D285" t="s">
        <v>31</v>
      </c>
      <c r="E285" t="s">
        <v>61</v>
      </c>
      <c r="F285" t="s">
        <v>49</v>
      </c>
      <c r="G285" t="s">
        <v>1214</v>
      </c>
      <c r="H285" t="s">
        <v>273</v>
      </c>
      <c r="I285" t="s">
        <v>279</v>
      </c>
      <c r="J285">
        <v>31</v>
      </c>
      <c r="K285">
        <v>1</v>
      </c>
      <c r="L285">
        <v>3</v>
      </c>
      <c r="M285" t="s">
        <v>65</v>
      </c>
      <c r="N285">
        <v>157441</v>
      </c>
      <c r="O285" t="s">
        <v>86</v>
      </c>
      <c r="P285" t="s">
        <v>39</v>
      </c>
      <c r="Q285" t="s">
        <v>114</v>
      </c>
      <c r="R285" t="s">
        <v>41</v>
      </c>
      <c r="S285" t="s">
        <v>151</v>
      </c>
      <c r="T285">
        <v>3</v>
      </c>
      <c r="U285" t="b">
        <v>1</v>
      </c>
      <c r="V285" t="s">
        <v>42</v>
      </c>
      <c r="W285" t="s">
        <v>115</v>
      </c>
      <c r="X285">
        <v>3</v>
      </c>
      <c r="Y285">
        <v>9</v>
      </c>
      <c r="Z285" t="s">
        <v>57</v>
      </c>
      <c r="AA285" t="b">
        <v>1</v>
      </c>
      <c r="AB285">
        <v>3</v>
      </c>
      <c r="AC285" t="s">
        <v>131</v>
      </c>
    </row>
    <row r="286" spans="1:29" x14ac:dyDescent="0.25">
      <c r="A286" t="s">
        <v>1215</v>
      </c>
      <c r="B286" t="s">
        <v>1216</v>
      </c>
      <c r="C286">
        <v>31</v>
      </c>
      <c r="D286" t="s">
        <v>31</v>
      </c>
      <c r="E286" t="s">
        <v>73</v>
      </c>
      <c r="F286" t="s">
        <v>97</v>
      </c>
      <c r="G286" t="s">
        <v>1217</v>
      </c>
      <c r="H286" t="s">
        <v>997</v>
      </c>
      <c r="I286" t="s">
        <v>1126</v>
      </c>
      <c r="J286">
        <v>274</v>
      </c>
      <c r="K286">
        <v>6</v>
      </c>
      <c r="L286">
        <v>1</v>
      </c>
      <c r="M286" t="s">
        <v>65</v>
      </c>
      <c r="N286">
        <v>16571</v>
      </c>
      <c r="O286" t="s">
        <v>38</v>
      </c>
      <c r="P286" t="s">
        <v>101</v>
      </c>
      <c r="Q286" t="s">
        <v>79</v>
      </c>
      <c r="R286" t="s">
        <v>41</v>
      </c>
      <c r="S286" t="s">
        <v>69</v>
      </c>
      <c r="T286">
        <v>4</v>
      </c>
      <c r="U286" t="b">
        <v>1</v>
      </c>
      <c r="V286" t="s">
        <v>55</v>
      </c>
      <c r="W286" t="s">
        <v>115</v>
      </c>
      <c r="X286">
        <v>5</v>
      </c>
      <c r="Y286">
        <v>4</v>
      </c>
      <c r="Z286" t="s">
        <v>44</v>
      </c>
      <c r="AA286" t="b">
        <v>1</v>
      </c>
      <c r="AB286">
        <v>3</v>
      </c>
      <c r="AC286" t="s">
        <v>70</v>
      </c>
    </row>
    <row r="287" spans="1:29" x14ac:dyDescent="0.25">
      <c r="A287" t="s">
        <v>1218</v>
      </c>
      <c r="B287" t="s">
        <v>1219</v>
      </c>
      <c r="C287">
        <v>55</v>
      </c>
      <c r="D287" t="s">
        <v>60</v>
      </c>
      <c r="E287" t="s">
        <v>91</v>
      </c>
      <c r="F287" t="s">
        <v>33</v>
      </c>
      <c r="G287" t="s">
        <v>1220</v>
      </c>
      <c r="H287" t="s">
        <v>1221</v>
      </c>
      <c r="I287" t="s">
        <v>1222</v>
      </c>
      <c r="J287">
        <v>51</v>
      </c>
      <c r="K287">
        <v>3</v>
      </c>
      <c r="L287">
        <v>4</v>
      </c>
      <c r="M287" t="s">
        <v>77</v>
      </c>
      <c r="N287">
        <v>131097</v>
      </c>
      <c r="O287" t="s">
        <v>78</v>
      </c>
      <c r="P287" t="s">
        <v>137</v>
      </c>
      <c r="Q287" t="s">
        <v>67</v>
      </c>
      <c r="R287" t="s">
        <v>68</v>
      </c>
      <c r="S287" t="s">
        <v>40</v>
      </c>
      <c r="T287">
        <v>8</v>
      </c>
      <c r="U287" t="b">
        <v>0</v>
      </c>
      <c r="V287" t="s">
        <v>88</v>
      </c>
      <c r="W287" t="s">
        <v>56</v>
      </c>
      <c r="X287">
        <v>3</v>
      </c>
      <c r="Y287">
        <v>9</v>
      </c>
      <c r="Z287" t="s">
        <v>44</v>
      </c>
      <c r="AA287" t="b">
        <v>1</v>
      </c>
      <c r="AB287">
        <v>5</v>
      </c>
      <c r="AC287" t="s">
        <v>131</v>
      </c>
    </row>
    <row r="288" spans="1:29" x14ac:dyDescent="0.25">
      <c r="A288" t="s">
        <v>1223</v>
      </c>
      <c r="B288" t="s">
        <v>1224</v>
      </c>
      <c r="C288">
        <v>45</v>
      </c>
      <c r="D288" t="s">
        <v>31</v>
      </c>
      <c r="E288" t="s">
        <v>91</v>
      </c>
      <c r="F288" t="s">
        <v>49</v>
      </c>
      <c r="G288" t="s">
        <v>1225</v>
      </c>
      <c r="H288" t="s">
        <v>1226</v>
      </c>
      <c r="I288" t="s">
        <v>231</v>
      </c>
      <c r="J288">
        <v>281</v>
      </c>
      <c r="K288">
        <v>14</v>
      </c>
      <c r="L288">
        <v>2</v>
      </c>
      <c r="M288" t="s">
        <v>65</v>
      </c>
      <c r="N288">
        <v>18751</v>
      </c>
      <c r="O288" t="s">
        <v>78</v>
      </c>
      <c r="P288" t="s">
        <v>137</v>
      </c>
      <c r="Q288" t="s">
        <v>114</v>
      </c>
      <c r="R288" t="s">
        <v>41</v>
      </c>
      <c r="S288" t="s">
        <v>69</v>
      </c>
      <c r="T288">
        <v>8</v>
      </c>
      <c r="U288" t="b">
        <v>0</v>
      </c>
      <c r="V288" t="s">
        <v>55</v>
      </c>
      <c r="W288" t="s">
        <v>115</v>
      </c>
      <c r="X288">
        <v>9</v>
      </c>
      <c r="Y288">
        <v>6</v>
      </c>
      <c r="Z288" t="s">
        <v>57</v>
      </c>
      <c r="AA288" t="b">
        <v>1</v>
      </c>
      <c r="AB288">
        <v>3</v>
      </c>
      <c r="AC288" t="s">
        <v>45</v>
      </c>
    </row>
    <row r="289" spans="1:29" x14ac:dyDescent="0.25">
      <c r="A289" t="s">
        <v>1227</v>
      </c>
      <c r="B289" t="s">
        <v>1228</v>
      </c>
      <c r="C289">
        <v>64</v>
      </c>
      <c r="D289" t="s">
        <v>60</v>
      </c>
      <c r="E289" t="s">
        <v>123</v>
      </c>
      <c r="F289" t="s">
        <v>33</v>
      </c>
      <c r="G289" t="s">
        <v>1229</v>
      </c>
      <c r="H289" t="s">
        <v>722</v>
      </c>
      <c r="I289" t="s">
        <v>1230</v>
      </c>
      <c r="J289">
        <v>356</v>
      </c>
      <c r="K289">
        <v>5</v>
      </c>
      <c r="L289">
        <v>1</v>
      </c>
      <c r="M289" t="s">
        <v>65</v>
      </c>
      <c r="N289">
        <v>154787</v>
      </c>
      <c r="O289" t="s">
        <v>78</v>
      </c>
      <c r="P289" t="s">
        <v>137</v>
      </c>
      <c r="Q289" t="s">
        <v>67</v>
      </c>
      <c r="R289" t="s">
        <v>41</v>
      </c>
      <c r="S289" t="s">
        <v>302</v>
      </c>
      <c r="T289">
        <v>2</v>
      </c>
      <c r="U289" t="b">
        <v>1</v>
      </c>
      <c r="V289" t="s">
        <v>88</v>
      </c>
      <c r="W289" t="s">
        <v>56</v>
      </c>
      <c r="X289">
        <v>8</v>
      </c>
      <c r="Y289">
        <v>12</v>
      </c>
      <c r="Z289" t="s">
        <v>44</v>
      </c>
      <c r="AA289" t="b">
        <v>0</v>
      </c>
      <c r="AB289">
        <v>3</v>
      </c>
      <c r="AC289" t="s">
        <v>108</v>
      </c>
    </row>
    <row r="290" spans="1:29" x14ac:dyDescent="0.25">
      <c r="A290" t="s">
        <v>1231</v>
      </c>
      <c r="B290" t="s">
        <v>1232</v>
      </c>
      <c r="C290">
        <v>57</v>
      </c>
      <c r="D290" t="s">
        <v>31</v>
      </c>
      <c r="E290" t="s">
        <v>91</v>
      </c>
      <c r="F290" t="s">
        <v>49</v>
      </c>
      <c r="G290" t="s">
        <v>1233</v>
      </c>
      <c r="H290" t="s">
        <v>195</v>
      </c>
      <c r="I290" t="s">
        <v>875</v>
      </c>
      <c r="J290">
        <v>87</v>
      </c>
      <c r="K290">
        <v>12</v>
      </c>
      <c r="L290">
        <v>1</v>
      </c>
      <c r="M290" t="s">
        <v>37</v>
      </c>
      <c r="N290">
        <v>124654</v>
      </c>
      <c r="O290" t="s">
        <v>86</v>
      </c>
      <c r="P290" t="s">
        <v>137</v>
      </c>
      <c r="Q290" t="s">
        <v>40</v>
      </c>
      <c r="R290" t="s">
        <v>41</v>
      </c>
      <c r="S290" t="s">
        <v>40</v>
      </c>
      <c r="T290">
        <v>9</v>
      </c>
      <c r="U290" t="b">
        <v>0</v>
      </c>
      <c r="V290" t="s">
        <v>88</v>
      </c>
      <c r="W290" t="s">
        <v>56</v>
      </c>
      <c r="X290">
        <v>3</v>
      </c>
      <c r="Y290">
        <v>5</v>
      </c>
      <c r="Z290" t="s">
        <v>57</v>
      </c>
      <c r="AA290" t="b">
        <v>0</v>
      </c>
      <c r="AB290">
        <v>1</v>
      </c>
      <c r="AC290" t="s">
        <v>70</v>
      </c>
    </row>
    <row r="291" spans="1:29" x14ac:dyDescent="0.25">
      <c r="A291" t="s">
        <v>1234</v>
      </c>
      <c r="B291" t="s">
        <v>1235</v>
      </c>
      <c r="C291">
        <v>61</v>
      </c>
      <c r="D291" t="s">
        <v>31</v>
      </c>
      <c r="E291" t="s">
        <v>82</v>
      </c>
      <c r="F291" t="s">
        <v>33</v>
      </c>
      <c r="G291" t="s">
        <v>1236</v>
      </c>
      <c r="H291" t="s">
        <v>688</v>
      </c>
      <c r="I291" t="s">
        <v>1222</v>
      </c>
      <c r="J291">
        <v>163</v>
      </c>
      <c r="K291">
        <v>2</v>
      </c>
      <c r="L291">
        <v>4</v>
      </c>
      <c r="M291" t="s">
        <v>65</v>
      </c>
      <c r="N291">
        <v>52148</v>
      </c>
      <c r="O291" t="s">
        <v>38</v>
      </c>
      <c r="P291" t="s">
        <v>87</v>
      </c>
      <c r="Q291" t="s">
        <v>114</v>
      </c>
      <c r="R291" t="s">
        <v>41</v>
      </c>
      <c r="S291" t="s">
        <v>302</v>
      </c>
      <c r="T291">
        <v>5</v>
      </c>
      <c r="U291" t="b">
        <v>0</v>
      </c>
      <c r="V291" t="s">
        <v>42</v>
      </c>
      <c r="W291" t="s">
        <v>56</v>
      </c>
      <c r="X291">
        <v>2</v>
      </c>
      <c r="Y291">
        <v>10</v>
      </c>
      <c r="Z291" t="s">
        <v>44</v>
      </c>
      <c r="AA291" t="b">
        <v>1</v>
      </c>
      <c r="AB291">
        <v>1</v>
      </c>
      <c r="AC291" t="s">
        <v>70</v>
      </c>
    </row>
    <row r="292" spans="1:29" x14ac:dyDescent="0.25">
      <c r="A292" t="s">
        <v>1237</v>
      </c>
      <c r="B292" t="s">
        <v>1238</v>
      </c>
      <c r="C292">
        <v>40</v>
      </c>
      <c r="D292" t="s">
        <v>60</v>
      </c>
      <c r="E292" t="s">
        <v>91</v>
      </c>
      <c r="F292" t="s">
        <v>97</v>
      </c>
      <c r="G292" t="s">
        <v>1239</v>
      </c>
      <c r="H292" t="s">
        <v>185</v>
      </c>
      <c r="I292" t="s">
        <v>1155</v>
      </c>
      <c r="J292">
        <v>319</v>
      </c>
      <c r="K292">
        <v>3</v>
      </c>
      <c r="L292">
        <v>2</v>
      </c>
      <c r="M292" t="s">
        <v>77</v>
      </c>
      <c r="N292">
        <v>90698</v>
      </c>
      <c r="O292" t="s">
        <v>78</v>
      </c>
      <c r="P292" t="s">
        <v>66</v>
      </c>
      <c r="Q292" t="s">
        <v>67</v>
      </c>
      <c r="R292" t="s">
        <v>54</v>
      </c>
      <c r="S292" t="s">
        <v>40</v>
      </c>
      <c r="T292">
        <v>9</v>
      </c>
      <c r="U292" t="b">
        <v>0</v>
      </c>
      <c r="V292" t="s">
        <v>88</v>
      </c>
      <c r="W292" t="s">
        <v>56</v>
      </c>
      <c r="X292">
        <v>9</v>
      </c>
      <c r="Y292">
        <v>11</v>
      </c>
      <c r="Z292" t="s">
        <v>57</v>
      </c>
      <c r="AA292" t="b">
        <v>0</v>
      </c>
      <c r="AB292">
        <v>1</v>
      </c>
      <c r="AC292" t="s">
        <v>70</v>
      </c>
    </row>
    <row r="293" spans="1:29" x14ac:dyDescent="0.25">
      <c r="A293" t="s">
        <v>1240</v>
      </c>
      <c r="B293" t="s">
        <v>1241</v>
      </c>
      <c r="C293">
        <v>53</v>
      </c>
      <c r="D293" t="s">
        <v>60</v>
      </c>
      <c r="E293" t="s">
        <v>73</v>
      </c>
      <c r="F293" t="s">
        <v>49</v>
      </c>
      <c r="G293" t="s">
        <v>1242</v>
      </c>
      <c r="H293" t="s">
        <v>1243</v>
      </c>
      <c r="I293" t="s">
        <v>1244</v>
      </c>
      <c r="J293">
        <v>300</v>
      </c>
      <c r="K293">
        <v>7</v>
      </c>
      <c r="L293">
        <v>1</v>
      </c>
      <c r="M293" t="s">
        <v>37</v>
      </c>
      <c r="N293">
        <v>43058</v>
      </c>
      <c r="O293" t="s">
        <v>78</v>
      </c>
      <c r="P293" t="s">
        <v>66</v>
      </c>
      <c r="Q293" t="s">
        <v>40</v>
      </c>
      <c r="R293" t="s">
        <v>41</v>
      </c>
      <c r="S293" t="s">
        <v>40</v>
      </c>
      <c r="T293">
        <v>8</v>
      </c>
      <c r="U293" t="b">
        <v>0</v>
      </c>
      <c r="V293" t="s">
        <v>55</v>
      </c>
      <c r="W293" t="s">
        <v>56</v>
      </c>
      <c r="X293">
        <v>6</v>
      </c>
      <c r="Y293">
        <v>8</v>
      </c>
      <c r="Z293" t="s">
        <v>44</v>
      </c>
      <c r="AA293" t="b">
        <v>1</v>
      </c>
      <c r="AB293">
        <v>1</v>
      </c>
      <c r="AC293" t="s">
        <v>70</v>
      </c>
    </row>
    <row r="294" spans="1:29" x14ac:dyDescent="0.25">
      <c r="A294" t="s">
        <v>1245</v>
      </c>
      <c r="B294" t="s">
        <v>1246</v>
      </c>
      <c r="C294">
        <v>56</v>
      </c>
      <c r="D294" t="s">
        <v>31</v>
      </c>
      <c r="E294" t="s">
        <v>91</v>
      </c>
      <c r="F294" t="s">
        <v>33</v>
      </c>
      <c r="G294" t="s">
        <v>1247</v>
      </c>
      <c r="H294" t="s">
        <v>1248</v>
      </c>
      <c r="I294" t="s">
        <v>100</v>
      </c>
      <c r="J294">
        <v>157</v>
      </c>
      <c r="K294">
        <v>1</v>
      </c>
      <c r="L294">
        <v>4</v>
      </c>
      <c r="M294" t="s">
        <v>37</v>
      </c>
      <c r="N294">
        <v>86544</v>
      </c>
      <c r="O294" t="s">
        <v>86</v>
      </c>
      <c r="P294" t="s">
        <v>94</v>
      </c>
      <c r="Q294" t="s">
        <v>40</v>
      </c>
      <c r="R294" t="s">
        <v>41</v>
      </c>
      <c r="S294" t="s">
        <v>40</v>
      </c>
      <c r="T294">
        <v>8</v>
      </c>
      <c r="U294" t="b">
        <v>1</v>
      </c>
      <c r="V294" t="s">
        <v>42</v>
      </c>
      <c r="W294" t="s">
        <v>115</v>
      </c>
      <c r="X294">
        <v>4</v>
      </c>
      <c r="Y294">
        <v>2</v>
      </c>
      <c r="Z294" t="s">
        <v>57</v>
      </c>
      <c r="AA294" t="b">
        <v>0</v>
      </c>
      <c r="AB294">
        <v>4</v>
      </c>
      <c r="AC294" t="s">
        <v>207</v>
      </c>
    </row>
    <row r="295" spans="1:29" x14ac:dyDescent="0.25">
      <c r="A295" t="s">
        <v>1249</v>
      </c>
      <c r="B295" t="s">
        <v>1250</v>
      </c>
      <c r="C295">
        <v>49</v>
      </c>
      <c r="D295" t="s">
        <v>60</v>
      </c>
      <c r="E295" t="s">
        <v>123</v>
      </c>
      <c r="F295" t="s">
        <v>97</v>
      </c>
      <c r="G295" t="s">
        <v>1251</v>
      </c>
      <c r="H295" t="s">
        <v>1067</v>
      </c>
      <c r="I295" t="s">
        <v>279</v>
      </c>
      <c r="J295">
        <v>246</v>
      </c>
      <c r="K295">
        <v>8</v>
      </c>
      <c r="L295">
        <v>4</v>
      </c>
      <c r="M295" t="s">
        <v>65</v>
      </c>
      <c r="N295">
        <v>112398</v>
      </c>
      <c r="O295" t="s">
        <v>38</v>
      </c>
      <c r="P295" t="s">
        <v>53</v>
      </c>
      <c r="Q295" t="s">
        <v>79</v>
      </c>
      <c r="R295" t="s">
        <v>68</v>
      </c>
      <c r="S295" t="s">
        <v>40</v>
      </c>
      <c r="T295">
        <v>5</v>
      </c>
      <c r="U295" t="b">
        <v>1</v>
      </c>
      <c r="V295" t="s">
        <v>88</v>
      </c>
      <c r="W295" t="s">
        <v>56</v>
      </c>
      <c r="X295">
        <v>10</v>
      </c>
      <c r="Y295">
        <v>9</v>
      </c>
      <c r="Z295" t="s">
        <v>57</v>
      </c>
      <c r="AA295" t="b">
        <v>0</v>
      </c>
      <c r="AB295">
        <v>3</v>
      </c>
      <c r="AC295" t="s">
        <v>40</v>
      </c>
    </row>
    <row r="296" spans="1:29" x14ac:dyDescent="0.25">
      <c r="A296" t="s">
        <v>1252</v>
      </c>
      <c r="B296" t="s">
        <v>1253</v>
      </c>
      <c r="C296">
        <v>45</v>
      </c>
      <c r="D296" t="s">
        <v>104</v>
      </c>
      <c r="E296" t="s">
        <v>61</v>
      </c>
      <c r="F296" t="s">
        <v>33</v>
      </c>
      <c r="G296" t="s">
        <v>1254</v>
      </c>
      <c r="H296" t="s">
        <v>243</v>
      </c>
      <c r="I296" t="s">
        <v>372</v>
      </c>
      <c r="J296">
        <v>238</v>
      </c>
      <c r="K296">
        <v>13</v>
      </c>
      <c r="L296">
        <v>1</v>
      </c>
      <c r="M296" t="s">
        <v>37</v>
      </c>
      <c r="N296">
        <v>116125</v>
      </c>
      <c r="O296" t="s">
        <v>38</v>
      </c>
      <c r="P296" t="s">
        <v>66</v>
      </c>
      <c r="Q296" t="s">
        <v>40</v>
      </c>
      <c r="R296" t="s">
        <v>68</v>
      </c>
      <c r="S296" t="s">
        <v>40</v>
      </c>
      <c r="T296">
        <v>6</v>
      </c>
      <c r="U296" t="b">
        <v>1</v>
      </c>
      <c r="V296" t="s">
        <v>88</v>
      </c>
      <c r="W296" t="s">
        <v>43</v>
      </c>
      <c r="X296">
        <v>4</v>
      </c>
      <c r="Y296">
        <v>8</v>
      </c>
      <c r="Z296" t="s">
        <v>44</v>
      </c>
      <c r="AA296" t="b">
        <v>1</v>
      </c>
      <c r="AB296">
        <v>3</v>
      </c>
      <c r="AC296" t="s">
        <v>45</v>
      </c>
    </row>
    <row r="297" spans="1:29" x14ac:dyDescent="0.25">
      <c r="A297" t="s">
        <v>1255</v>
      </c>
      <c r="B297" t="s">
        <v>1256</v>
      </c>
      <c r="C297">
        <v>60</v>
      </c>
      <c r="D297" t="s">
        <v>104</v>
      </c>
      <c r="E297" t="s">
        <v>48</v>
      </c>
      <c r="F297" t="s">
        <v>97</v>
      </c>
      <c r="G297" t="s">
        <v>1257</v>
      </c>
      <c r="H297" t="s">
        <v>1258</v>
      </c>
      <c r="I297" t="s">
        <v>1155</v>
      </c>
      <c r="J297">
        <v>128</v>
      </c>
      <c r="K297">
        <v>8</v>
      </c>
      <c r="L297">
        <v>1</v>
      </c>
      <c r="M297" t="s">
        <v>77</v>
      </c>
      <c r="N297">
        <v>23021</v>
      </c>
      <c r="O297" t="s">
        <v>86</v>
      </c>
      <c r="P297" t="s">
        <v>101</v>
      </c>
      <c r="Q297" t="s">
        <v>79</v>
      </c>
      <c r="R297" t="s">
        <v>54</v>
      </c>
      <c r="S297" t="s">
        <v>40</v>
      </c>
      <c r="T297">
        <v>4</v>
      </c>
      <c r="U297" t="b">
        <v>1</v>
      </c>
      <c r="V297" t="s">
        <v>42</v>
      </c>
      <c r="W297" t="s">
        <v>56</v>
      </c>
      <c r="X297">
        <v>2</v>
      </c>
      <c r="Y297">
        <v>11</v>
      </c>
      <c r="Z297" t="s">
        <v>57</v>
      </c>
      <c r="AA297" t="b">
        <v>0</v>
      </c>
      <c r="AB297">
        <v>3</v>
      </c>
      <c r="AC297" t="s">
        <v>70</v>
      </c>
    </row>
    <row r="298" spans="1:29" x14ac:dyDescent="0.25">
      <c r="A298" t="s">
        <v>1259</v>
      </c>
      <c r="B298" t="s">
        <v>1260</v>
      </c>
      <c r="C298">
        <v>63</v>
      </c>
      <c r="D298" t="s">
        <v>104</v>
      </c>
      <c r="E298" t="s">
        <v>82</v>
      </c>
      <c r="F298" t="s">
        <v>97</v>
      </c>
      <c r="G298" t="s">
        <v>1261</v>
      </c>
      <c r="H298" t="s">
        <v>301</v>
      </c>
      <c r="I298" t="s">
        <v>212</v>
      </c>
      <c r="J298">
        <v>27</v>
      </c>
      <c r="K298">
        <v>1</v>
      </c>
      <c r="L298">
        <v>1</v>
      </c>
      <c r="M298" t="s">
        <v>37</v>
      </c>
      <c r="N298">
        <v>44899</v>
      </c>
      <c r="O298" t="s">
        <v>78</v>
      </c>
      <c r="P298" t="s">
        <v>137</v>
      </c>
      <c r="Q298" t="s">
        <v>40</v>
      </c>
      <c r="R298" t="s">
        <v>54</v>
      </c>
      <c r="S298" t="s">
        <v>40</v>
      </c>
      <c r="T298">
        <v>8</v>
      </c>
      <c r="U298" t="b">
        <v>0</v>
      </c>
      <c r="V298" t="s">
        <v>55</v>
      </c>
      <c r="W298" t="s">
        <v>115</v>
      </c>
      <c r="X298">
        <v>12</v>
      </c>
      <c r="Y298">
        <v>7</v>
      </c>
      <c r="Z298" t="s">
        <v>57</v>
      </c>
      <c r="AA298" t="b">
        <v>0</v>
      </c>
      <c r="AB298">
        <v>4</v>
      </c>
      <c r="AC298" t="s">
        <v>131</v>
      </c>
    </row>
    <row r="299" spans="1:29" x14ac:dyDescent="0.25">
      <c r="A299" t="s">
        <v>1262</v>
      </c>
      <c r="B299" t="s">
        <v>1263</v>
      </c>
      <c r="C299">
        <v>29</v>
      </c>
      <c r="D299" t="s">
        <v>31</v>
      </c>
      <c r="E299" t="s">
        <v>48</v>
      </c>
      <c r="F299" t="s">
        <v>49</v>
      </c>
      <c r="G299" t="s">
        <v>1264</v>
      </c>
      <c r="H299" t="s">
        <v>532</v>
      </c>
      <c r="I299" t="s">
        <v>457</v>
      </c>
      <c r="J299">
        <v>306</v>
      </c>
      <c r="K299">
        <v>12</v>
      </c>
      <c r="L299">
        <v>3</v>
      </c>
      <c r="M299" t="s">
        <v>37</v>
      </c>
      <c r="N299">
        <v>87353</v>
      </c>
      <c r="O299" t="s">
        <v>38</v>
      </c>
      <c r="P299" t="s">
        <v>66</v>
      </c>
      <c r="Q299" t="s">
        <v>40</v>
      </c>
      <c r="R299" t="s">
        <v>41</v>
      </c>
      <c r="S299" t="s">
        <v>40</v>
      </c>
      <c r="T299">
        <v>5</v>
      </c>
      <c r="U299" t="b">
        <v>0</v>
      </c>
      <c r="V299" t="s">
        <v>55</v>
      </c>
      <c r="W299" t="s">
        <v>43</v>
      </c>
      <c r="X299">
        <v>1</v>
      </c>
      <c r="Y299">
        <v>9</v>
      </c>
      <c r="Z299" t="s">
        <v>57</v>
      </c>
      <c r="AA299" t="b">
        <v>1</v>
      </c>
      <c r="AB299">
        <v>5</v>
      </c>
      <c r="AC299" t="s">
        <v>108</v>
      </c>
    </row>
    <row r="300" spans="1:29" x14ac:dyDescent="0.25">
      <c r="A300" t="s">
        <v>1265</v>
      </c>
      <c r="B300" t="s">
        <v>1266</v>
      </c>
      <c r="C300">
        <v>48</v>
      </c>
      <c r="D300" t="s">
        <v>60</v>
      </c>
      <c r="E300" t="s">
        <v>82</v>
      </c>
      <c r="F300" t="s">
        <v>49</v>
      </c>
      <c r="G300" t="s">
        <v>1267</v>
      </c>
      <c r="H300" t="s">
        <v>444</v>
      </c>
      <c r="I300" t="s">
        <v>51</v>
      </c>
      <c r="J300">
        <v>91</v>
      </c>
      <c r="K300">
        <v>8</v>
      </c>
      <c r="L300">
        <v>1</v>
      </c>
      <c r="M300" t="s">
        <v>65</v>
      </c>
      <c r="N300">
        <v>19838</v>
      </c>
      <c r="O300" t="s">
        <v>78</v>
      </c>
      <c r="P300" t="s">
        <v>39</v>
      </c>
      <c r="Q300" t="s">
        <v>67</v>
      </c>
      <c r="R300" t="s">
        <v>41</v>
      </c>
      <c r="S300" t="s">
        <v>69</v>
      </c>
      <c r="T300">
        <v>5</v>
      </c>
      <c r="U300" t="b">
        <v>1</v>
      </c>
      <c r="V300" t="s">
        <v>88</v>
      </c>
      <c r="W300" t="s">
        <v>115</v>
      </c>
      <c r="X300">
        <v>6</v>
      </c>
      <c r="Y300">
        <v>7</v>
      </c>
      <c r="Z300" t="s">
        <v>57</v>
      </c>
      <c r="AA300" t="b">
        <v>0</v>
      </c>
      <c r="AB300">
        <v>5</v>
      </c>
      <c r="AC300" t="s">
        <v>108</v>
      </c>
    </row>
    <row r="301" spans="1:29" x14ac:dyDescent="0.25">
      <c r="A301" t="s">
        <v>1268</v>
      </c>
      <c r="B301" t="s">
        <v>1269</v>
      </c>
      <c r="C301">
        <v>20</v>
      </c>
      <c r="D301" t="s">
        <v>104</v>
      </c>
      <c r="E301" t="s">
        <v>91</v>
      </c>
      <c r="F301" t="s">
        <v>49</v>
      </c>
      <c r="G301" t="s">
        <v>1270</v>
      </c>
      <c r="H301" t="s">
        <v>1271</v>
      </c>
      <c r="I301" t="s">
        <v>386</v>
      </c>
      <c r="J301">
        <v>45</v>
      </c>
      <c r="K301">
        <v>4</v>
      </c>
      <c r="L301">
        <v>1</v>
      </c>
      <c r="M301" t="s">
        <v>77</v>
      </c>
      <c r="N301">
        <v>134776</v>
      </c>
      <c r="O301" t="s">
        <v>38</v>
      </c>
      <c r="P301" t="s">
        <v>39</v>
      </c>
      <c r="Q301" t="s">
        <v>67</v>
      </c>
      <c r="R301" t="s">
        <v>41</v>
      </c>
      <c r="S301" t="s">
        <v>40</v>
      </c>
      <c r="T301">
        <v>8</v>
      </c>
      <c r="U301" t="b">
        <v>0</v>
      </c>
      <c r="V301" t="s">
        <v>55</v>
      </c>
      <c r="W301" t="s">
        <v>115</v>
      </c>
      <c r="X301">
        <v>7</v>
      </c>
      <c r="Y301">
        <v>10</v>
      </c>
      <c r="Z301" t="s">
        <v>44</v>
      </c>
      <c r="AA301" t="b">
        <v>0</v>
      </c>
      <c r="AB301">
        <v>4</v>
      </c>
      <c r="AC301" t="s">
        <v>131</v>
      </c>
    </row>
    <row r="302" spans="1:29" x14ac:dyDescent="0.25">
      <c r="A302" t="s">
        <v>1272</v>
      </c>
      <c r="B302" t="s">
        <v>1273</v>
      </c>
      <c r="C302">
        <v>49</v>
      </c>
      <c r="D302" t="s">
        <v>31</v>
      </c>
      <c r="E302" t="s">
        <v>123</v>
      </c>
      <c r="F302" t="s">
        <v>49</v>
      </c>
      <c r="G302" t="s">
        <v>1274</v>
      </c>
      <c r="H302" t="s">
        <v>349</v>
      </c>
      <c r="I302" t="s">
        <v>1275</v>
      </c>
      <c r="J302">
        <v>324</v>
      </c>
      <c r="K302">
        <v>7</v>
      </c>
      <c r="L302">
        <v>3</v>
      </c>
      <c r="M302" t="s">
        <v>65</v>
      </c>
      <c r="N302">
        <v>103499</v>
      </c>
      <c r="O302" t="s">
        <v>78</v>
      </c>
      <c r="P302" t="s">
        <v>53</v>
      </c>
      <c r="Q302" t="s">
        <v>79</v>
      </c>
      <c r="R302" t="s">
        <v>41</v>
      </c>
      <c r="S302" t="s">
        <v>302</v>
      </c>
      <c r="T302">
        <v>9</v>
      </c>
      <c r="U302" t="b">
        <v>0</v>
      </c>
      <c r="V302" t="s">
        <v>88</v>
      </c>
      <c r="W302" t="s">
        <v>56</v>
      </c>
      <c r="X302">
        <v>4</v>
      </c>
      <c r="Y302">
        <v>7</v>
      </c>
      <c r="Z302" t="s">
        <v>57</v>
      </c>
      <c r="AA302" t="b">
        <v>1</v>
      </c>
      <c r="AB302">
        <v>4</v>
      </c>
      <c r="AC302" t="s">
        <v>131</v>
      </c>
    </row>
    <row r="303" spans="1:29" x14ac:dyDescent="0.25">
      <c r="A303" t="s">
        <v>1276</v>
      </c>
      <c r="B303" t="s">
        <v>1277</v>
      </c>
      <c r="C303">
        <v>64</v>
      </c>
      <c r="D303" t="s">
        <v>104</v>
      </c>
      <c r="E303" t="s">
        <v>82</v>
      </c>
      <c r="F303" t="s">
        <v>49</v>
      </c>
      <c r="G303" t="s">
        <v>1278</v>
      </c>
      <c r="H303" t="s">
        <v>1077</v>
      </c>
      <c r="I303" t="s">
        <v>1009</v>
      </c>
      <c r="J303">
        <v>34</v>
      </c>
      <c r="K303">
        <v>4</v>
      </c>
      <c r="L303">
        <v>1</v>
      </c>
      <c r="M303" t="s">
        <v>65</v>
      </c>
      <c r="N303">
        <v>69704</v>
      </c>
      <c r="O303" t="s">
        <v>38</v>
      </c>
      <c r="P303" t="s">
        <v>66</v>
      </c>
      <c r="Q303" t="s">
        <v>79</v>
      </c>
      <c r="R303" t="s">
        <v>54</v>
      </c>
      <c r="S303" t="s">
        <v>40</v>
      </c>
      <c r="T303">
        <v>2</v>
      </c>
      <c r="U303" t="b">
        <v>1</v>
      </c>
      <c r="V303" t="s">
        <v>88</v>
      </c>
      <c r="W303" t="s">
        <v>115</v>
      </c>
      <c r="X303">
        <v>6</v>
      </c>
      <c r="Y303">
        <v>3</v>
      </c>
      <c r="Z303" t="s">
        <v>44</v>
      </c>
      <c r="AA303" t="b">
        <v>0</v>
      </c>
      <c r="AB303">
        <v>4</v>
      </c>
      <c r="AC303" t="s">
        <v>131</v>
      </c>
    </row>
    <row r="304" spans="1:29" x14ac:dyDescent="0.25">
      <c r="A304" t="s">
        <v>1279</v>
      </c>
      <c r="B304" t="s">
        <v>1280</v>
      </c>
      <c r="C304">
        <v>28</v>
      </c>
      <c r="D304" t="s">
        <v>60</v>
      </c>
      <c r="E304" t="s">
        <v>123</v>
      </c>
      <c r="F304" t="s">
        <v>33</v>
      </c>
      <c r="G304" t="s">
        <v>1281</v>
      </c>
      <c r="H304" t="s">
        <v>432</v>
      </c>
      <c r="I304" t="s">
        <v>790</v>
      </c>
      <c r="J304">
        <v>264</v>
      </c>
      <c r="K304">
        <v>12</v>
      </c>
      <c r="L304">
        <v>1</v>
      </c>
      <c r="M304" t="s">
        <v>77</v>
      </c>
      <c r="N304">
        <v>33609</v>
      </c>
      <c r="O304" t="s">
        <v>78</v>
      </c>
      <c r="P304" t="s">
        <v>39</v>
      </c>
      <c r="Q304" t="s">
        <v>67</v>
      </c>
      <c r="R304" t="s">
        <v>41</v>
      </c>
      <c r="S304" t="s">
        <v>40</v>
      </c>
      <c r="T304">
        <v>3</v>
      </c>
      <c r="U304" t="b">
        <v>0</v>
      </c>
      <c r="V304" t="s">
        <v>55</v>
      </c>
      <c r="W304" t="s">
        <v>56</v>
      </c>
      <c r="X304">
        <v>7</v>
      </c>
      <c r="Y304">
        <v>9</v>
      </c>
      <c r="Z304" t="s">
        <v>57</v>
      </c>
      <c r="AA304" t="b">
        <v>1</v>
      </c>
      <c r="AB304">
        <v>5</v>
      </c>
      <c r="AC304" t="s">
        <v>40</v>
      </c>
    </row>
    <row r="305" spans="1:29" x14ac:dyDescent="0.25">
      <c r="A305" t="s">
        <v>1282</v>
      </c>
      <c r="B305" t="s">
        <v>1283</v>
      </c>
      <c r="C305">
        <v>26</v>
      </c>
      <c r="D305" t="s">
        <v>60</v>
      </c>
      <c r="E305" t="s">
        <v>61</v>
      </c>
      <c r="F305" t="s">
        <v>97</v>
      </c>
      <c r="G305" t="s">
        <v>1284</v>
      </c>
      <c r="H305" t="s">
        <v>621</v>
      </c>
      <c r="I305" t="s">
        <v>332</v>
      </c>
      <c r="J305">
        <v>87</v>
      </c>
      <c r="K305">
        <v>3</v>
      </c>
      <c r="L305">
        <v>4</v>
      </c>
      <c r="M305" t="s">
        <v>65</v>
      </c>
      <c r="N305">
        <v>114187</v>
      </c>
      <c r="O305" t="s">
        <v>78</v>
      </c>
      <c r="P305" t="s">
        <v>101</v>
      </c>
      <c r="Q305" t="s">
        <v>79</v>
      </c>
      <c r="R305" t="s">
        <v>41</v>
      </c>
      <c r="S305" t="s">
        <v>151</v>
      </c>
      <c r="T305">
        <v>1</v>
      </c>
      <c r="U305" t="b">
        <v>0</v>
      </c>
      <c r="V305" t="s">
        <v>55</v>
      </c>
      <c r="W305" t="s">
        <v>56</v>
      </c>
      <c r="X305">
        <v>7</v>
      </c>
      <c r="Y305">
        <v>7</v>
      </c>
      <c r="Z305" t="s">
        <v>44</v>
      </c>
      <c r="AA305" t="b">
        <v>1</v>
      </c>
      <c r="AB305">
        <v>1</v>
      </c>
      <c r="AC305" t="s">
        <v>70</v>
      </c>
    </row>
    <row r="306" spans="1:29" x14ac:dyDescent="0.25">
      <c r="A306" t="s">
        <v>1285</v>
      </c>
      <c r="B306" t="s">
        <v>1286</v>
      </c>
      <c r="C306">
        <v>29</v>
      </c>
      <c r="D306" t="s">
        <v>104</v>
      </c>
      <c r="E306" t="s">
        <v>32</v>
      </c>
      <c r="F306" t="s">
        <v>49</v>
      </c>
      <c r="G306" t="s">
        <v>1287</v>
      </c>
      <c r="H306" t="s">
        <v>645</v>
      </c>
      <c r="I306" t="s">
        <v>1244</v>
      </c>
      <c r="J306">
        <v>29</v>
      </c>
      <c r="K306">
        <v>14</v>
      </c>
      <c r="L306">
        <v>3</v>
      </c>
      <c r="M306" t="s">
        <v>77</v>
      </c>
      <c r="N306">
        <v>25406</v>
      </c>
      <c r="O306" t="s">
        <v>86</v>
      </c>
      <c r="P306" t="s">
        <v>66</v>
      </c>
      <c r="Q306" t="s">
        <v>114</v>
      </c>
      <c r="R306" t="s">
        <v>41</v>
      </c>
      <c r="S306" t="s">
        <v>40</v>
      </c>
      <c r="T306">
        <v>3</v>
      </c>
      <c r="U306" t="b">
        <v>0</v>
      </c>
      <c r="V306" t="s">
        <v>42</v>
      </c>
      <c r="W306" t="s">
        <v>43</v>
      </c>
      <c r="X306">
        <v>6</v>
      </c>
      <c r="Y306">
        <v>7</v>
      </c>
      <c r="Z306" t="s">
        <v>57</v>
      </c>
      <c r="AA306" t="b">
        <v>0</v>
      </c>
      <c r="AB306">
        <v>5</v>
      </c>
      <c r="AC306" t="s">
        <v>207</v>
      </c>
    </row>
    <row r="307" spans="1:29" x14ac:dyDescent="0.25">
      <c r="A307" t="s">
        <v>1288</v>
      </c>
      <c r="B307" t="s">
        <v>1289</v>
      </c>
      <c r="C307">
        <v>50</v>
      </c>
      <c r="D307" t="s">
        <v>31</v>
      </c>
      <c r="E307" t="s">
        <v>48</v>
      </c>
      <c r="F307" t="s">
        <v>33</v>
      </c>
      <c r="G307" t="s">
        <v>1290</v>
      </c>
      <c r="H307" t="s">
        <v>161</v>
      </c>
      <c r="I307" t="s">
        <v>196</v>
      </c>
      <c r="J307">
        <v>61</v>
      </c>
      <c r="K307">
        <v>7</v>
      </c>
      <c r="L307">
        <v>3</v>
      </c>
      <c r="M307" t="s">
        <v>77</v>
      </c>
      <c r="N307">
        <v>95964</v>
      </c>
      <c r="O307" t="s">
        <v>78</v>
      </c>
      <c r="P307" t="s">
        <v>94</v>
      </c>
      <c r="Q307" t="s">
        <v>67</v>
      </c>
      <c r="R307" t="s">
        <v>41</v>
      </c>
      <c r="S307" t="s">
        <v>40</v>
      </c>
      <c r="T307">
        <v>3</v>
      </c>
      <c r="U307" t="b">
        <v>1</v>
      </c>
      <c r="V307" t="s">
        <v>55</v>
      </c>
      <c r="W307" t="s">
        <v>115</v>
      </c>
      <c r="X307">
        <v>10</v>
      </c>
      <c r="Y307">
        <v>3</v>
      </c>
      <c r="Z307" t="s">
        <v>44</v>
      </c>
      <c r="AA307" t="b">
        <v>1</v>
      </c>
      <c r="AB307">
        <v>2</v>
      </c>
      <c r="AC307" t="s">
        <v>108</v>
      </c>
    </row>
    <row r="308" spans="1:29" x14ac:dyDescent="0.25">
      <c r="A308" t="s">
        <v>1291</v>
      </c>
      <c r="B308" t="s">
        <v>1292</v>
      </c>
      <c r="C308">
        <v>49</v>
      </c>
      <c r="D308" t="s">
        <v>31</v>
      </c>
      <c r="E308" t="s">
        <v>48</v>
      </c>
      <c r="F308" t="s">
        <v>49</v>
      </c>
      <c r="G308" t="s">
        <v>1293</v>
      </c>
      <c r="H308" t="s">
        <v>1294</v>
      </c>
      <c r="I308" t="s">
        <v>808</v>
      </c>
      <c r="J308">
        <v>172</v>
      </c>
      <c r="K308">
        <v>6</v>
      </c>
      <c r="L308">
        <v>3</v>
      </c>
      <c r="M308" t="s">
        <v>37</v>
      </c>
      <c r="N308">
        <v>5038</v>
      </c>
      <c r="O308" t="s">
        <v>38</v>
      </c>
      <c r="P308" t="s">
        <v>137</v>
      </c>
      <c r="Q308" t="s">
        <v>40</v>
      </c>
      <c r="R308" t="s">
        <v>41</v>
      </c>
      <c r="S308" t="s">
        <v>40</v>
      </c>
      <c r="T308">
        <v>5</v>
      </c>
      <c r="U308" t="b">
        <v>1</v>
      </c>
      <c r="V308" t="s">
        <v>88</v>
      </c>
      <c r="W308" t="s">
        <v>56</v>
      </c>
      <c r="X308">
        <v>2</v>
      </c>
      <c r="Y308">
        <v>10</v>
      </c>
      <c r="Z308" t="s">
        <v>44</v>
      </c>
      <c r="AA308" t="b">
        <v>1</v>
      </c>
      <c r="AB308">
        <v>1</v>
      </c>
      <c r="AC308" t="s">
        <v>70</v>
      </c>
    </row>
    <row r="309" spans="1:29" x14ac:dyDescent="0.25">
      <c r="A309" t="s">
        <v>1295</v>
      </c>
      <c r="B309" t="s">
        <v>1296</v>
      </c>
      <c r="C309">
        <v>21</v>
      </c>
      <c r="D309" t="s">
        <v>60</v>
      </c>
      <c r="E309" t="s">
        <v>91</v>
      </c>
      <c r="F309" t="s">
        <v>33</v>
      </c>
      <c r="G309" t="s">
        <v>1297</v>
      </c>
      <c r="H309" t="s">
        <v>195</v>
      </c>
      <c r="I309" t="s">
        <v>160</v>
      </c>
      <c r="J309">
        <v>249</v>
      </c>
      <c r="K309">
        <v>12</v>
      </c>
      <c r="L309">
        <v>4</v>
      </c>
      <c r="M309" t="s">
        <v>77</v>
      </c>
      <c r="N309">
        <v>59142</v>
      </c>
      <c r="O309" t="s">
        <v>78</v>
      </c>
      <c r="P309" t="s">
        <v>39</v>
      </c>
      <c r="Q309" t="s">
        <v>79</v>
      </c>
      <c r="R309" t="s">
        <v>54</v>
      </c>
      <c r="S309" t="s">
        <v>40</v>
      </c>
      <c r="T309">
        <v>7</v>
      </c>
      <c r="U309" t="b">
        <v>1</v>
      </c>
      <c r="V309" t="s">
        <v>88</v>
      </c>
      <c r="W309" t="s">
        <v>56</v>
      </c>
      <c r="X309">
        <v>5</v>
      </c>
      <c r="Y309">
        <v>4</v>
      </c>
      <c r="Z309" t="s">
        <v>57</v>
      </c>
      <c r="AA309" t="b">
        <v>1</v>
      </c>
      <c r="AB309">
        <v>1</v>
      </c>
      <c r="AC309" t="s">
        <v>70</v>
      </c>
    </row>
    <row r="310" spans="1:29" x14ac:dyDescent="0.25">
      <c r="A310" t="s">
        <v>1298</v>
      </c>
      <c r="B310" t="s">
        <v>1299</v>
      </c>
      <c r="C310">
        <v>53</v>
      </c>
      <c r="D310" t="s">
        <v>60</v>
      </c>
      <c r="E310" t="s">
        <v>82</v>
      </c>
      <c r="F310" t="s">
        <v>49</v>
      </c>
      <c r="G310" t="s">
        <v>1300</v>
      </c>
      <c r="H310" t="s">
        <v>372</v>
      </c>
      <c r="I310" t="s">
        <v>221</v>
      </c>
      <c r="J310">
        <v>54</v>
      </c>
      <c r="K310">
        <v>9</v>
      </c>
      <c r="L310">
        <v>4</v>
      </c>
      <c r="M310" t="s">
        <v>37</v>
      </c>
      <c r="N310">
        <v>21288</v>
      </c>
      <c r="O310" t="s">
        <v>78</v>
      </c>
      <c r="P310" t="s">
        <v>94</v>
      </c>
      <c r="Q310" t="s">
        <v>40</v>
      </c>
      <c r="R310" t="s">
        <v>68</v>
      </c>
      <c r="S310" t="s">
        <v>40</v>
      </c>
      <c r="T310">
        <v>3</v>
      </c>
      <c r="U310" t="b">
        <v>0</v>
      </c>
      <c r="V310" t="s">
        <v>88</v>
      </c>
      <c r="W310" t="s">
        <v>43</v>
      </c>
      <c r="X310">
        <v>7</v>
      </c>
      <c r="Y310">
        <v>8</v>
      </c>
      <c r="Z310" t="s">
        <v>44</v>
      </c>
      <c r="AA310" t="b">
        <v>0</v>
      </c>
      <c r="AB310">
        <v>4</v>
      </c>
      <c r="AC310" t="s">
        <v>108</v>
      </c>
    </row>
    <row r="311" spans="1:29" x14ac:dyDescent="0.25">
      <c r="A311" t="s">
        <v>1301</v>
      </c>
      <c r="B311" t="s">
        <v>1302</v>
      </c>
      <c r="C311">
        <v>49</v>
      </c>
      <c r="D311" t="s">
        <v>60</v>
      </c>
      <c r="E311" t="s">
        <v>91</v>
      </c>
      <c r="F311" t="s">
        <v>97</v>
      </c>
      <c r="G311" t="s">
        <v>1303</v>
      </c>
      <c r="H311" t="s">
        <v>106</v>
      </c>
      <c r="I311" t="s">
        <v>993</v>
      </c>
      <c r="J311">
        <v>361</v>
      </c>
      <c r="K311">
        <v>3</v>
      </c>
      <c r="L311">
        <v>4</v>
      </c>
      <c r="M311" t="s">
        <v>37</v>
      </c>
      <c r="N311">
        <v>87329</v>
      </c>
      <c r="O311" t="s">
        <v>38</v>
      </c>
      <c r="P311" t="s">
        <v>94</v>
      </c>
      <c r="Q311" t="s">
        <v>40</v>
      </c>
      <c r="R311" t="s">
        <v>68</v>
      </c>
      <c r="S311" t="s">
        <v>40</v>
      </c>
      <c r="T311">
        <v>3</v>
      </c>
      <c r="U311" t="b">
        <v>1</v>
      </c>
      <c r="V311" t="s">
        <v>88</v>
      </c>
      <c r="W311" t="s">
        <v>115</v>
      </c>
      <c r="X311">
        <v>1</v>
      </c>
      <c r="Y311">
        <v>12</v>
      </c>
      <c r="Z311" t="s">
        <v>44</v>
      </c>
      <c r="AA311" t="b">
        <v>0</v>
      </c>
      <c r="AB311">
        <v>4</v>
      </c>
      <c r="AC311" t="s">
        <v>108</v>
      </c>
    </row>
    <row r="312" spans="1:29" x14ac:dyDescent="0.25">
      <c r="A312" t="s">
        <v>1304</v>
      </c>
      <c r="B312" t="s">
        <v>1305</v>
      </c>
      <c r="C312">
        <v>47</v>
      </c>
      <c r="D312" t="s">
        <v>60</v>
      </c>
      <c r="E312" t="s">
        <v>73</v>
      </c>
      <c r="F312" t="s">
        <v>49</v>
      </c>
      <c r="G312" t="s">
        <v>1306</v>
      </c>
      <c r="H312" t="s">
        <v>273</v>
      </c>
      <c r="I312" t="s">
        <v>1047</v>
      </c>
      <c r="J312">
        <v>199</v>
      </c>
      <c r="K312">
        <v>1</v>
      </c>
      <c r="L312">
        <v>3</v>
      </c>
      <c r="M312" t="s">
        <v>77</v>
      </c>
      <c r="N312">
        <v>11314</v>
      </c>
      <c r="O312" t="s">
        <v>38</v>
      </c>
      <c r="P312" t="s">
        <v>39</v>
      </c>
      <c r="Q312" t="s">
        <v>114</v>
      </c>
      <c r="R312" t="s">
        <v>41</v>
      </c>
      <c r="S312" t="s">
        <v>40</v>
      </c>
      <c r="T312">
        <v>8</v>
      </c>
      <c r="U312" t="b">
        <v>1</v>
      </c>
      <c r="V312" t="s">
        <v>42</v>
      </c>
      <c r="W312" t="s">
        <v>56</v>
      </c>
      <c r="X312">
        <v>8</v>
      </c>
      <c r="Y312">
        <v>6</v>
      </c>
      <c r="Z312" t="s">
        <v>44</v>
      </c>
      <c r="AA312" t="b">
        <v>1</v>
      </c>
      <c r="AB312">
        <v>1</v>
      </c>
      <c r="AC312" t="s">
        <v>70</v>
      </c>
    </row>
    <row r="313" spans="1:29" x14ac:dyDescent="0.25">
      <c r="A313" t="s">
        <v>1307</v>
      </c>
      <c r="B313" t="s">
        <v>1308</v>
      </c>
      <c r="C313">
        <v>57</v>
      </c>
      <c r="D313" t="s">
        <v>60</v>
      </c>
      <c r="E313" t="s">
        <v>48</v>
      </c>
      <c r="F313" t="s">
        <v>97</v>
      </c>
      <c r="G313" t="s">
        <v>1309</v>
      </c>
      <c r="H313" t="s">
        <v>292</v>
      </c>
      <c r="I313" t="s">
        <v>662</v>
      </c>
      <c r="J313">
        <v>155</v>
      </c>
      <c r="K313">
        <v>10</v>
      </c>
      <c r="L313">
        <v>1</v>
      </c>
      <c r="M313" t="s">
        <v>65</v>
      </c>
      <c r="N313">
        <v>136622</v>
      </c>
      <c r="O313" t="s">
        <v>86</v>
      </c>
      <c r="P313" t="s">
        <v>53</v>
      </c>
      <c r="Q313" t="s">
        <v>67</v>
      </c>
      <c r="R313" t="s">
        <v>68</v>
      </c>
      <c r="S313" t="s">
        <v>40</v>
      </c>
      <c r="T313">
        <v>5</v>
      </c>
      <c r="U313" t="b">
        <v>0</v>
      </c>
      <c r="V313" t="s">
        <v>88</v>
      </c>
      <c r="W313" t="s">
        <v>115</v>
      </c>
      <c r="X313">
        <v>12</v>
      </c>
      <c r="Y313">
        <v>7</v>
      </c>
      <c r="Z313" t="s">
        <v>44</v>
      </c>
      <c r="AA313" t="b">
        <v>0</v>
      </c>
      <c r="AB313">
        <v>5</v>
      </c>
      <c r="AC313" t="s">
        <v>131</v>
      </c>
    </row>
    <row r="314" spans="1:29" x14ac:dyDescent="0.25">
      <c r="A314" t="s">
        <v>1310</v>
      </c>
      <c r="B314" t="s">
        <v>1311</v>
      </c>
      <c r="C314">
        <v>46</v>
      </c>
      <c r="D314" t="s">
        <v>60</v>
      </c>
      <c r="E314" t="s">
        <v>61</v>
      </c>
      <c r="F314" t="s">
        <v>49</v>
      </c>
      <c r="G314" t="s">
        <v>1312</v>
      </c>
      <c r="H314" t="s">
        <v>260</v>
      </c>
      <c r="I314" t="s">
        <v>864</v>
      </c>
      <c r="J314">
        <v>72</v>
      </c>
      <c r="K314">
        <v>8</v>
      </c>
      <c r="L314">
        <v>3</v>
      </c>
      <c r="M314" t="s">
        <v>37</v>
      </c>
      <c r="N314">
        <v>96425</v>
      </c>
      <c r="O314" t="s">
        <v>78</v>
      </c>
      <c r="P314" t="s">
        <v>137</v>
      </c>
      <c r="Q314" t="s">
        <v>40</v>
      </c>
      <c r="R314" t="s">
        <v>41</v>
      </c>
      <c r="S314" t="s">
        <v>40</v>
      </c>
      <c r="T314">
        <v>9</v>
      </c>
      <c r="U314" t="b">
        <v>0</v>
      </c>
      <c r="V314" t="s">
        <v>55</v>
      </c>
      <c r="W314" t="s">
        <v>56</v>
      </c>
      <c r="X314">
        <v>6</v>
      </c>
      <c r="Y314">
        <v>11</v>
      </c>
      <c r="Z314" t="s">
        <v>44</v>
      </c>
      <c r="AA314" t="b">
        <v>0</v>
      </c>
      <c r="AB314">
        <v>4</v>
      </c>
      <c r="AC314" t="s">
        <v>131</v>
      </c>
    </row>
    <row r="315" spans="1:29" x14ac:dyDescent="0.25">
      <c r="A315" t="s">
        <v>1313</v>
      </c>
      <c r="B315" t="s">
        <v>1314</v>
      </c>
      <c r="C315">
        <v>36</v>
      </c>
      <c r="D315" t="s">
        <v>104</v>
      </c>
      <c r="E315" t="s">
        <v>32</v>
      </c>
      <c r="F315" t="s">
        <v>49</v>
      </c>
      <c r="G315" t="s">
        <v>1315</v>
      </c>
      <c r="H315" t="s">
        <v>336</v>
      </c>
      <c r="I315" t="s">
        <v>1316</v>
      </c>
      <c r="J315">
        <v>94</v>
      </c>
      <c r="K315">
        <v>11</v>
      </c>
      <c r="L315">
        <v>1</v>
      </c>
      <c r="M315" t="s">
        <v>65</v>
      </c>
      <c r="N315">
        <v>94547</v>
      </c>
      <c r="O315" t="s">
        <v>38</v>
      </c>
      <c r="P315" t="s">
        <v>66</v>
      </c>
      <c r="Q315" t="s">
        <v>67</v>
      </c>
      <c r="R315" t="s">
        <v>54</v>
      </c>
      <c r="S315" t="s">
        <v>40</v>
      </c>
      <c r="T315">
        <v>1</v>
      </c>
      <c r="U315" t="b">
        <v>0</v>
      </c>
      <c r="V315" t="s">
        <v>55</v>
      </c>
      <c r="W315" t="s">
        <v>43</v>
      </c>
      <c r="X315">
        <v>2</v>
      </c>
      <c r="Y315">
        <v>8</v>
      </c>
      <c r="Z315" t="s">
        <v>44</v>
      </c>
      <c r="AA315" t="b">
        <v>0</v>
      </c>
      <c r="AB315">
        <v>5</v>
      </c>
      <c r="AC315" t="s">
        <v>108</v>
      </c>
    </row>
    <row r="316" spans="1:29" x14ac:dyDescent="0.25">
      <c r="A316" t="s">
        <v>1317</v>
      </c>
      <c r="B316" t="s">
        <v>1318</v>
      </c>
      <c r="C316">
        <v>60</v>
      </c>
      <c r="D316" t="s">
        <v>60</v>
      </c>
      <c r="E316" t="s">
        <v>32</v>
      </c>
      <c r="F316" t="s">
        <v>97</v>
      </c>
      <c r="G316" t="s">
        <v>1319</v>
      </c>
      <c r="H316" t="s">
        <v>833</v>
      </c>
      <c r="I316" t="s">
        <v>1211</v>
      </c>
      <c r="J316">
        <v>324</v>
      </c>
      <c r="K316">
        <v>13</v>
      </c>
      <c r="L316">
        <v>1</v>
      </c>
      <c r="M316" t="s">
        <v>37</v>
      </c>
      <c r="N316">
        <v>169708</v>
      </c>
      <c r="O316" t="s">
        <v>38</v>
      </c>
      <c r="P316" t="s">
        <v>53</v>
      </c>
      <c r="Q316" t="s">
        <v>40</v>
      </c>
      <c r="R316" t="s">
        <v>41</v>
      </c>
      <c r="S316" t="s">
        <v>40</v>
      </c>
      <c r="T316">
        <v>6</v>
      </c>
      <c r="U316" t="b">
        <v>1</v>
      </c>
      <c r="V316" t="s">
        <v>55</v>
      </c>
      <c r="W316" t="s">
        <v>56</v>
      </c>
      <c r="X316">
        <v>5</v>
      </c>
      <c r="Y316">
        <v>10</v>
      </c>
      <c r="Z316" t="s">
        <v>57</v>
      </c>
      <c r="AA316" t="b">
        <v>1</v>
      </c>
      <c r="AB316">
        <v>5</v>
      </c>
      <c r="AC316" t="s">
        <v>131</v>
      </c>
    </row>
    <row r="317" spans="1:29" x14ac:dyDescent="0.25">
      <c r="A317" t="s">
        <v>1320</v>
      </c>
      <c r="B317" t="s">
        <v>1321</v>
      </c>
      <c r="C317">
        <v>48</v>
      </c>
      <c r="D317" t="s">
        <v>104</v>
      </c>
      <c r="E317" t="s">
        <v>73</v>
      </c>
      <c r="F317" t="s">
        <v>33</v>
      </c>
      <c r="G317" t="s">
        <v>1322</v>
      </c>
      <c r="H317" t="s">
        <v>1323</v>
      </c>
      <c r="I317" t="s">
        <v>399</v>
      </c>
      <c r="J317">
        <v>269</v>
      </c>
      <c r="K317">
        <v>4</v>
      </c>
      <c r="L317">
        <v>1</v>
      </c>
      <c r="M317" t="s">
        <v>37</v>
      </c>
      <c r="N317">
        <v>22232</v>
      </c>
      <c r="O317" t="s">
        <v>86</v>
      </c>
      <c r="P317" t="s">
        <v>101</v>
      </c>
      <c r="Q317" t="s">
        <v>40</v>
      </c>
      <c r="R317" t="s">
        <v>41</v>
      </c>
      <c r="S317" t="s">
        <v>40</v>
      </c>
      <c r="T317">
        <v>3</v>
      </c>
      <c r="U317" t="b">
        <v>0</v>
      </c>
      <c r="V317" t="s">
        <v>42</v>
      </c>
      <c r="W317" t="s">
        <v>43</v>
      </c>
      <c r="X317">
        <v>8</v>
      </c>
      <c r="Y317">
        <v>1</v>
      </c>
      <c r="Z317" t="s">
        <v>57</v>
      </c>
      <c r="AA317" t="b">
        <v>1</v>
      </c>
      <c r="AB317">
        <v>3</v>
      </c>
      <c r="AC317" t="s">
        <v>70</v>
      </c>
    </row>
    <row r="318" spans="1:29" x14ac:dyDescent="0.25">
      <c r="A318" t="s">
        <v>1324</v>
      </c>
      <c r="B318" t="s">
        <v>1325</v>
      </c>
      <c r="C318">
        <v>47</v>
      </c>
      <c r="D318" t="s">
        <v>60</v>
      </c>
      <c r="E318" t="s">
        <v>61</v>
      </c>
      <c r="F318" t="s">
        <v>33</v>
      </c>
      <c r="G318" t="s">
        <v>1326</v>
      </c>
      <c r="H318" t="s">
        <v>657</v>
      </c>
      <c r="I318" t="s">
        <v>301</v>
      </c>
      <c r="J318">
        <v>87</v>
      </c>
      <c r="K318">
        <v>10</v>
      </c>
      <c r="L318">
        <v>2</v>
      </c>
      <c r="M318" t="s">
        <v>37</v>
      </c>
      <c r="N318">
        <v>177572</v>
      </c>
      <c r="O318" t="s">
        <v>78</v>
      </c>
      <c r="P318" t="s">
        <v>101</v>
      </c>
      <c r="Q318" t="s">
        <v>40</v>
      </c>
      <c r="R318" t="s">
        <v>41</v>
      </c>
      <c r="S318" t="s">
        <v>40</v>
      </c>
      <c r="T318">
        <v>7</v>
      </c>
      <c r="U318" t="b">
        <v>1</v>
      </c>
      <c r="V318" t="s">
        <v>88</v>
      </c>
      <c r="W318" t="s">
        <v>56</v>
      </c>
      <c r="X318">
        <v>11</v>
      </c>
      <c r="Y318">
        <v>6</v>
      </c>
      <c r="Z318" t="s">
        <v>57</v>
      </c>
      <c r="AA318" t="b">
        <v>1</v>
      </c>
      <c r="AB318">
        <v>4</v>
      </c>
      <c r="AC318" t="s">
        <v>131</v>
      </c>
    </row>
    <row r="319" spans="1:29" x14ac:dyDescent="0.25">
      <c r="A319" t="s">
        <v>1327</v>
      </c>
      <c r="B319" t="s">
        <v>1328</v>
      </c>
      <c r="C319">
        <v>29</v>
      </c>
      <c r="D319" t="s">
        <v>60</v>
      </c>
      <c r="E319" t="s">
        <v>61</v>
      </c>
      <c r="F319" t="s">
        <v>33</v>
      </c>
      <c r="G319" t="s">
        <v>1329</v>
      </c>
      <c r="H319" t="s">
        <v>1330</v>
      </c>
      <c r="I319" t="s">
        <v>221</v>
      </c>
      <c r="J319">
        <v>212</v>
      </c>
      <c r="K319">
        <v>7</v>
      </c>
      <c r="L319">
        <v>3</v>
      </c>
      <c r="M319" t="s">
        <v>37</v>
      </c>
      <c r="N319">
        <v>8788</v>
      </c>
      <c r="O319" t="s">
        <v>38</v>
      </c>
      <c r="P319" t="s">
        <v>39</v>
      </c>
      <c r="Q319" t="s">
        <v>40</v>
      </c>
      <c r="R319" t="s">
        <v>54</v>
      </c>
      <c r="S319" t="s">
        <v>40</v>
      </c>
      <c r="T319">
        <v>6</v>
      </c>
      <c r="U319" t="b">
        <v>0</v>
      </c>
      <c r="V319" t="s">
        <v>88</v>
      </c>
      <c r="W319" t="s">
        <v>115</v>
      </c>
      <c r="X319">
        <v>8</v>
      </c>
      <c r="Y319">
        <v>1</v>
      </c>
      <c r="Z319" t="s">
        <v>57</v>
      </c>
      <c r="AA319" t="b">
        <v>0</v>
      </c>
      <c r="AB319">
        <v>2</v>
      </c>
      <c r="AC319" t="s">
        <v>108</v>
      </c>
    </row>
    <row r="320" spans="1:29" x14ac:dyDescent="0.25">
      <c r="A320" t="s">
        <v>1331</v>
      </c>
      <c r="B320" t="s">
        <v>1332</v>
      </c>
      <c r="C320">
        <v>54</v>
      </c>
      <c r="D320" t="s">
        <v>60</v>
      </c>
      <c r="E320" t="s">
        <v>82</v>
      </c>
      <c r="F320" t="s">
        <v>97</v>
      </c>
      <c r="G320" t="s">
        <v>1333</v>
      </c>
      <c r="H320" t="s">
        <v>929</v>
      </c>
      <c r="I320" t="s">
        <v>238</v>
      </c>
      <c r="J320">
        <v>281</v>
      </c>
      <c r="K320">
        <v>1</v>
      </c>
      <c r="L320">
        <v>4</v>
      </c>
      <c r="M320" t="s">
        <v>65</v>
      </c>
      <c r="N320">
        <v>187732</v>
      </c>
      <c r="O320" t="s">
        <v>86</v>
      </c>
      <c r="P320" t="s">
        <v>137</v>
      </c>
      <c r="Q320" t="s">
        <v>67</v>
      </c>
      <c r="R320" t="s">
        <v>68</v>
      </c>
      <c r="S320" t="s">
        <v>302</v>
      </c>
      <c r="T320">
        <v>8</v>
      </c>
      <c r="U320" t="b">
        <v>1</v>
      </c>
      <c r="V320" t="s">
        <v>88</v>
      </c>
      <c r="W320" t="s">
        <v>115</v>
      </c>
      <c r="X320">
        <v>5</v>
      </c>
      <c r="Y320">
        <v>5</v>
      </c>
      <c r="Z320" t="s">
        <v>44</v>
      </c>
      <c r="AA320" t="b">
        <v>1</v>
      </c>
      <c r="AB320">
        <v>5</v>
      </c>
      <c r="AC320" t="s">
        <v>131</v>
      </c>
    </row>
    <row r="321" spans="1:29" x14ac:dyDescent="0.25">
      <c r="A321" t="s">
        <v>1334</v>
      </c>
      <c r="B321" t="s">
        <v>1335</v>
      </c>
      <c r="C321">
        <v>51</v>
      </c>
      <c r="D321" t="s">
        <v>31</v>
      </c>
      <c r="E321" t="s">
        <v>91</v>
      </c>
      <c r="F321" t="s">
        <v>49</v>
      </c>
      <c r="G321" t="s">
        <v>1336</v>
      </c>
      <c r="H321" t="s">
        <v>146</v>
      </c>
      <c r="I321" t="s">
        <v>564</v>
      </c>
      <c r="J321">
        <v>290</v>
      </c>
      <c r="K321">
        <v>3</v>
      </c>
      <c r="L321">
        <v>3</v>
      </c>
      <c r="M321" t="s">
        <v>77</v>
      </c>
      <c r="N321">
        <v>18802</v>
      </c>
      <c r="O321" t="s">
        <v>78</v>
      </c>
      <c r="P321" t="s">
        <v>53</v>
      </c>
      <c r="Q321" t="s">
        <v>79</v>
      </c>
      <c r="R321" t="s">
        <v>68</v>
      </c>
      <c r="S321" t="s">
        <v>40</v>
      </c>
      <c r="T321">
        <v>9</v>
      </c>
      <c r="U321" t="b">
        <v>1</v>
      </c>
      <c r="V321" t="s">
        <v>88</v>
      </c>
      <c r="W321" t="s">
        <v>56</v>
      </c>
      <c r="X321">
        <v>7</v>
      </c>
      <c r="Y321">
        <v>9</v>
      </c>
      <c r="Z321" t="s">
        <v>44</v>
      </c>
      <c r="AA321" t="b">
        <v>1</v>
      </c>
      <c r="AB321">
        <v>2</v>
      </c>
      <c r="AC321" t="s">
        <v>70</v>
      </c>
    </row>
    <row r="322" spans="1:29" x14ac:dyDescent="0.25">
      <c r="A322" t="s">
        <v>1337</v>
      </c>
      <c r="B322" t="s">
        <v>1338</v>
      </c>
      <c r="C322">
        <v>53</v>
      </c>
      <c r="D322" t="s">
        <v>104</v>
      </c>
      <c r="E322" t="s">
        <v>73</v>
      </c>
      <c r="F322" t="s">
        <v>33</v>
      </c>
      <c r="G322" t="s">
        <v>1339</v>
      </c>
      <c r="H322" t="s">
        <v>847</v>
      </c>
      <c r="I322" t="s">
        <v>354</v>
      </c>
      <c r="J322">
        <v>16</v>
      </c>
      <c r="K322">
        <v>3</v>
      </c>
      <c r="L322">
        <v>1</v>
      </c>
      <c r="M322" t="s">
        <v>77</v>
      </c>
      <c r="N322">
        <v>83795</v>
      </c>
      <c r="O322" t="s">
        <v>86</v>
      </c>
      <c r="P322" t="s">
        <v>94</v>
      </c>
      <c r="Q322" t="s">
        <v>79</v>
      </c>
      <c r="R322" t="s">
        <v>54</v>
      </c>
      <c r="S322" t="s">
        <v>40</v>
      </c>
      <c r="T322">
        <v>1</v>
      </c>
      <c r="U322" t="b">
        <v>0</v>
      </c>
      <c r="V322" t="s">
        <v>88</v>
      </c>
      <c r="W322" t="s">
        <v>56</v>
      </c>
      <c r="X322">
        <v>10</v>
      </c>
      <c r="Y322">
        <v>8</v>
      </c>
      <c r="Z322" t="s">
        <v>44</v>
      </c>
      <c r="AA322" t="b">
        <v>0</v>
      </c>
      <c r="AB322">
        <v>1</v>
      </c>
      <c r="AC322" t="s">
        <v>70</v>
      </c>
    </row>
    <row r="323" spans="1:29" x14ac:dyDescent="0.25">
      <c r="A323" t="s">
        <v>1340</v>
      </c>
      <c r="B323" t="s">
        <v>1341</v>
      </c>
      <c r="C323">
        <v>63</v>
      </c>
      <c r="D323" t="s">
        <v>104</v>
      </c>
      <c r="E323" t="s">
        <v>32</v>
      </c>
      <c r="F323" t="s">
        <v>33</v>
      </c>
      <c r="G323" t="s">
        <v>1342</v>
      </c>
      <c r="H323" t="s">
        <v>297</v>
      </c>
      <c r="I323" t="s">
        <v>967</v>
      </c>
      <c r="J323">
        <v>117</v>
      </c>
      <c r="K323">
        <v>6</v>
      </c>
      <c r="L323">
        <v>3</v>
      </c>
      <c r="M323" t="s">
        <v>65</v>
      </c>
      <c r="N323">
        <v>188126</v>
      </c>
      <c r="O323" t="s">
        <v>38</v>
      </c>
      <c r="P323" t="s">
        <v>87</v>
      </c>
      <c r="Q323" t="s">
        <v>114</v>
      </c>
      <c r="R323" t="s">
        <v>41</v>
      </c>
      <c r="S323" t="s">
        <v>302</v>
      </c>
      <c r="T323">
        <v>4</v>
      </c>
      <c r="U323" t="b">
        <v>0</v>
      </c>
      <c r="V323" t="s">
        <v>55</v>
      </c>
      <c r="W323" t="s">
        <v>43</v>
      </c>
      <c r="X323">
        <v>4</v>
      </c>
      <c r="Y323">
        <v>9</v>
      </c>
      <c r="Z323" t="s">
        <v>57</v>
      </c>
      <c r="AA323" t="b">
        <v>0</v>
      </c>
      <c r="AB323">
        <v>1</v>
      </c>
      <c r="AC323" t="s">
        <v>70</v>
      </c>
    </row>
    <row r="324" spans="1:29" x14ac:dyDescent="0.25">
      <c r="A324" t="s">
        <v>1343</v>
      </c>
      <c r="B324" t="s">
        <v>1344</v>
      </c>
      <c r="C324">
        <v>30</v>
      </c>
      <c r="D324" t="s">
        <v>104</v>
      </c>
      <c r="E324" t="s">
        <v>73</v>
      </c>
      <c r="F324" t="s">
        <v>97</v>
      </c>
      <c r="G324" t="s">
        <v>1345</v>
      </c>
      <c r="H324" t="s">
        <v>1346</v>
      </c>
      <c r="I324" t="s">
        <v>1347</v>
      </c>
      <c r="J324">
        <v>191</v>
      </c>
      <c r="K324">
        <v>5</v>
      </c>
      <c r="L324">
        <v>1</v>
      </c>
      <c r="M324" t="s">
        <v>65</v>
      </c>
      <c r="N324">
        <v>2616</v>
      </c>
      <c r="O324" t="s">
        <v>86</v>
      </c>
      <c r="P324" t="s">
        <v>137</v>
      </c>
      <c r="Q324" t="s">
        <v>114</v>
      </c>
      <c r="R324" t="s">
        <v>41</v>
      </c>
      <c r="S324" t="s">
        <v>69</v>
      </c>
      <c r="T324">
        <v>4</v>
      </c>
      <c r="U324" t="b">
        <v>0</v>
      </c>
      <c r="V324" t="s">
        <v>88</v>
      </c>
      <c r="W324" t="s">
        <v>115</v>
      </c>
      <c r="X324">
        <v>7</v>
      </c>
      <c r="Y324">
        <v>6</v>
      </c>
      <c r="Z324" t="s">
        <v>57</v>
      </c>
      <c r="AA324" t="b">
        <v>0</v>
      </c>
      <c r="AB324">
        <v>1</v>
      </c>
      <c r="AC324" t="s">
        <v>70</v>
      </c>
    </row>
    <row r="325" spans="1:29" x14ac:dyDescent="0.25">
      <c r="A325" t="s">
        <v>1348</v>
      </c>
      <c r="B325" t="s">
        <v>1349</v>
      </c>
      <c r="C325">
        <v>45</v>
      </c>
      <c r="D325" t="s">
        <v>31</v>
      </c>
      <c r="E325" t="s">
        <v>123</v>
      </c>
      <c r="F325" t="s">
        <v>49</v>
      </c>
      <c r="G325" t="s">
        <v>1350</v>
      </c>
      <c r="H325" t="s">
        <v>1005</v>
      </c>
      <c r="I325" t="s">
        <v>170</v>
      </c>
      <c r="J325">
        <v>105</v>
      </c>
      <c r="K325">
        <v>6</v>
      </c>
      <c r="L325">
        <v>1</v>
      </c>
      <c r="M325" t="s">
        <v>65</v>
      </c>
      <c r="N325">
        <v>107046</v>
      </c>
      <c r="O325" t="s">
        <v>38</v>
      </c>
      <c r="P325" t="s">
        <v>137</v>
      </c>
      <c r="Q325" t="s">
        <v>114</v>
      </c>
      <c r="R325" t="s">
        <v>41</v>
      </c>
      <c r="S325" t="s">
        <v>69</v>
      </c>
      <c r="T325">
        <v>2</v>
      </c>
      <c r="U325" t="b">
        <v>0</v>
      </c>
      <c r="V325" t="s">
        <v>88</v>
      </c>
      <c r="W325" t="s">
        <v>56</v>
      </c>
      <c r="X325">
        <v>8</v>
      </c>
      <c r="Y325">
        <v>11</v>
      </c>
      <c r="Z325" t="s">
        <v>44</v>
      </c>
      <c r="AA325" t="b">
        <v>1</v>
      </c>
      <c r="AB325">
        <v>5</v>
      </c>
      <c r="AC325" t="s">
        <v>108</v>
      </c>
    </row>
    <row r="326" spans="1:29" x14ac:dyDescent="0.25">
      <c r="A326" t="s">
        <v>1351</v>
      </c>
      <c r="B326" t="s">
        <v>1352</v>
      </c>
      <c r="C326">
        <v>62</v>
      </c>
      <c r="D326" t="s">
        <v>31</v>
      </c>
      <c r="E326" t="s">
        <v>61</v>
      </c>
      <c r="F326" t="s">
        <v>49</v>
      </c>
      <c r="G326" t="s">
        <v>1353</v>
      </c>
      <c r="H326" t="s">
        <v>578</v>
      </c>
      <c r="I326" t="s">
        <v>327</v>
      </c>
      <c r="J326">
        <v>283</v>
      </c>
      <c r="K326">
        <v>12</v>
      </c>
      <c r="L326">
        <v>4</v>
      </c>
      <c r="M326" t="s">
        <v>65</v>
      </c>
      <c r="N326">
        <v>40419</v>
      </c>
      <c r="O326" t="s">
        <v>38</v>
      </c>
      <c r="P326" t="s">
        <v>137</v>
      </c>
      <c r="Q326" t="s">
        <v>67</v>
      </c>
      <c r="R326" t="s">
        <v>41</v>
      </c>
      <c r="S326" t="s">
        <v>69</v>
      </c>
      <c r="T326">
        <v>6</v>
      </c>
      <c r="U326" t="b">
        <v>0</v>
      </c>
      <c r="V326" t="s">
        <v>42</v>
      </c>
      <c r="W326" t="s">
        <v>56</v>
      </c>
      <c r="X326">
        <v>10</v>
      </c>
      <c r="Y326">
        <v>3</v>
      </c>
      <c r="Z326" t="s">
        <v>44</v>
      </c>
      <c r="AA326" t="b">
        <v>1</v>
      </c>
      <c r="AB326">
        <v>2</v>
      </c>
      <c r="AC326" t="s">
        <v>45</v>
      </c>
    </row>
    <row r="327" spans="1:29" x14ac:dyDescent="0.25">
      <c r="A327" t="s">
        <v>1354</v>
      </c>
      <c r="B327" t="s">
        <v>1355</v>
      </c>
      <c r="C327">
        <v>63</v>
      </c>
      <c r="D327" t="s">
        <v>60</v>
      </c>
      <c r="E327" t="s">
        <v>61</v>
      </c>
      <c r="F327" t="s">
        <v>33</v>
      </c>
      <c r="G327" t="s">
        <v>1356</v>
      </c>
      <c r="H327" t="s">
        <v>1148</v>
      </c>
      <c r="I327" t="s">
        <v>917</v>
      </c>
      <c r="J327">
        <v>104</v>
      </c>
      <c r="K327">
        <v>3</v>
      </c>
      <c r="L327">
        <v>2</v>
      </c>
      <c r="M327" t="s">
        <v>37</v>
      </c>
      <c r="N327">
        <v>42275</v>
      </c>
      <c r="O327" t="s">
        <v>78</v>
      </c>
      <c r="P327" t="s">
        <v>53</v>
      </c>
      <c r="Q327" t="s">
        <v>40</v>
      </c>
      <c r="R327" t="s">
        <v>68</v>
      </c>
      <c r="S327" t="s">
        <v>40</v>
      </c>
      <c r="T327">
        <v>1</v>
      </c>
      <c r="U327" t="b">
        <v>1</v>
      </c>
      <c r="V327" t="s">
        <v>88</v>
      </c>
      <c r="W327" t="s">
        <v>56</v>
      </c>
      <c r="X327">
        <v>6</v>
      </c>
      <c r="Y327">
        <v>7</v>
      </c>
      <c r="Z327" t="s">
        <v>57</v>
      </c>
      <c r="AA327" t="b">
        <v>0</v>
      </c>
      <c r="AB327">
        <v>1</v>
      </c>
      <c r="AC327" t="s">
        <v>70</v>
      </c>
    </row>
    <row r="328" spans="1:29" x14ac:dyDescent="0.25">
      <c r="A328" t="s">
        <v>1357</v>
      </c>
      <c r="B328" t="s">
        <v>1358</v>
      </c>
      <c r="C328">
        <v>38</v>
      </c>
      <c r="D328" t="s">
        <v>31</v>
      </c>
      <c r="E328" t="s">
        <v>91</v>
      </c>
      <c r="F328" t="s">
        <v>49</v>
      </c>
      <c r="G328" t="s">
        <v>1359</v>
      </c>
      <c r="H328" t="s">
        <v>288</v>
      </c>
      <c r="I328" t="s">
        <v>875</v>
      </c>
      <c r="J328">
        <v>43</v>
      </c>
      <c r="K328">
        <v>8</v>
      </c>
      <c r="L328">
        <v>2</v>
      </c>
      <c r="M328" t="s">
        <v>65</v>
      </c>
      <c r="N328">
        <v>171683</v>
      </c>
      <c r="O328" t="s">
        <v>86</v>
      </c>
      <c r="P328" t="s">
        <v>66</v>
      </c>
      <c r="Q328" t="s">
        <v>67</v>
      </c>
      <c r="R328" t="s">
        <v>68</v>
      </c>
      <c r="S328" t="s">
        <v>302</v>
      </c>
      <c r="T328">
        <v>5</v>
      </c>
      <c r="U328" t="b">
        <v>1</v>
      </c>
      <c r="V328" t="s">
        <v>55</v>
      </c>
      <c r="W328" t="s">
        <v>115</v>
      </c>
      <c r="X328">
        <v>12</v>
      </c>
      <c r="Y328">
        <v>6</v>
      </c>
      <c r="Z328" t="s">
        <v>44</v>
      </c>
      <c r="AA328" t="b">
        <v>0</v>
      </c>
      <c r="AB328">
        <v>4</v>
      </c>
      <c r="AC328" t="s">
        <v>131</v>
      </c>
    </row>
    <row r="329" spans="1:29" x14ac:dyDescent="0.25">
      <c r="A329" t="s">
        <v>1360</v>
      </c>
      <c r="B329" t="s">
        <v>1361</v>
      </c>
      <c r="C329">
        <v>32</v>
      </c>
      <c r="D329" t="s">
        <v>31</v>
      </c>
      <c r="E329" t="s">
        <v>48</v>
      </c>
      <c r="F329" t="s">
        <v>49</v>
      </c>
      <c r="G329" t="s">
        <v>1362</v>
      </c>
      <c r="H329" t="s">
        <v>75</v>
      </c>
      <c r="I329" t="s">
        <v>583</v>
      </c>
      <c r="J329">
        <v>171</v>
      </c>
      <c r="K329">
        <v>3</v>
      </c>
      <c r="L329">
        <v>4</v>
      </c>
      <c r="M329" t="s">
        <v>77</v>
      </c>
      <c r="N329">
        <v>162987</v>
      </c>
      <c r="O329" t="s">
        <v>38</v>
      </c>
      <c r="P329" t="s">
        <v>53</v>
      </c>
      <c r="Q329" t="s">
        <v>79</v>
      </c>
      <c r="R329" t="s">
        <v>41</v>
      </c>
      <c r="S329" t="s">
        <v>40</v>
      </c>
      <c r="T329">
        <v>2</v>
      </c>
      <c r="U329" t="b">
        <v>1</v>
      </c>
      <c r="V329" t="s">
        <v>42</v>
      </c>
      <c r="W329" t="s">
        <v>115</v>
      </c>
      <c r="X329">
        <v>11</v>
      </c>
      <c r="Y329">
        <v>7</v>
      </c>
      <c r="Z329" t="s">
        <v>44</v>
      </c>
      <c r="AA329" t="b">
        <v>0</v>
      </c>
      <c r="AB329">
        <v>3</v>
      </c>
      <c r="AC329" t="s">
        <v>108</v>
      </c>
    </row>
    <row r="330" spans="1:29" x14ac:dyDescent="0.25">
      <c r="A330" t="s">
        <v>1363</v>
      </c>
      <c r="B330" t="s">
        <v>1364</v>
      </c>
      <c r="C330">
        <v>57</v>
      </c>
      <c r="D330" t="s">
        <v>60</v>
      </c>
      <c r="E330" t="s">
        <v>73</v>
      </c>
      <c r="F330" t="s">
        <v>97</v>
      </c>
      <c r="G330" t="s">
        <v>1365</v>
      </c>
      <c r="H330" t="s">
        <v>399</v>
      </c>
      <c r="I330" t="s">
        <v>99</v>
      </c>
      <c r="J330">
        <v>123</v>
      </c>
      <c r="K330">
        <v>10</v>
      </c>
      <c r="L330">
        <v>2</v>
      </c>
      <c r="M330" t="s">
        <v>37</v>
      </c>
      <c r="N330">
        <v>17761</v>
      </c>
      <c r="O330" t="s">
        <v>86</v>
      </c>
      <c r="P330" t="s">
        <v>39</v>
      </c>
      <c r="Q330" t="s">
        <v>40</v>
      </c>
      <c r="R330" t="s">
        <v>41</v>
      </c>
      <c r="S330" t="s">
        <v>40</v>
      </c>
      <c r="T330">
        <v>2</v>
      </c>
      <c r="U330" t="b">
        <v>0</v>
      </c>
      <c r="V330" t="s">
        <v>55</v>
      </c>
      <c r="W330" t="s">
        <v>43</v>
      </c>
      <c r="X330">
        <v>7</v>
      </c>
      <c r="Y330">
        <v>7</v>
      </c>
      <c r="Z330" t="s">
        <v>57</v>
      </c>
      <c r="AA330" t="b">
        <v>1</v>
      </c>
      <c r="AB330">
        <v>3</v>
      </c>
      <c r="AC330" t="s">
        <v>45</v>
      </c>
    </row>
    <row r="331" spans="1:29" x14ac:dyDescent="0.25">
      <c r="A331" t="s">
        <v>1366</v>
      </c>
      <c r="B331" t="s">
        <v>1367</v>
      </c>
      <c r="C331">
        <v>38</v>
      </c>
      <c r="D331" t="s">
        <v>31</v>
      </c>
      <c r="E331" t="s">
        <v>123</v>
      </c>
      <c r="F331" t="s">
        <v>97</v>
      </c>
      <c r="G331" t="s">
        <v>1368</v>
      </c>
      <c r="H331" t="s">
        <v>868</v>
      </c>
      <c r="I331" t="s">
        <v>99</v>
      </c>
      <c r="J331">
        <v>194</v>
      </c>
      <c r="K331">
        <v>3</v>
      </c>
      <c r="L331">
        <v>2</v>
      </c>
      <c r="M331" t="s">
        <v>65</v>
      </c>
      <c r="N331">
        <v>75057</v>
      </c>
      <c r="O331" t="s">
        <v>78</v>
      </c>
      <c r="P331" t="s">
        <v>101</v>
      </c>
      <c r="Q331" t="s">
        <v>67</v>
      </c>
      <c r="R331" t="s">
        <v>68</v>
      </c>
      <c r="S331" t="s">
        <v>40</v>
      </c>
      <c r="T331">
        <v>1</v>
      </c>
      <c r="U331" t="b">
        <v>0</v>
      </c>
      <c r="V331" t="s">
        <v>42</v>
      </c>
      <c r="W331" t="s">
        <v>115</v>
      </c>
      <c r="X331">
        <v>5</v>
      </c>
      <c r="Y331">
        <v>8</v>
      </c>
      <c r="Z331" t="s">
        <v>44</v>
      </c>
      <c r="AA331" t="b">
        <v>1</v>
      </c>
      <c r="AB331">
        <v>4</v>
      </c>
      <c r="AC331" t="s">
        <v>207</v>
      </c>
    </row>
    <row r="332" spans="1:29" x14ac:dyDescent="0.25">
      <c r="A332" t="s">
        <v>1369</v>
      </c>
      <c r="B332" t="s">
        <v>1370</v>
      </c>
      <c r="C332">
        <v>35</v>
      </c>
      <c r="D332" t="s">
        <v>104</v>
      </c>
      <c r="E332" t="s">
        <v>32</v>
      </c>
      <c r="F332" t="s">
        <v>49</v>
      </c>
      <c r="G332" t="s">
        <v>1371</v>
      </c>
      <c r="H332" t="s">
        <v>821</v>
      </c>
      <c r="I332" t="s">
        <v>903</v>
      </c>
      <c r="J332">
        <v>47</v>
      </c>
      <c r="K332">
        <v>3</v>
      </c>
      <c r="L332">
        <v>4</v>
      </c>
      <c r="M332" t="s">
        <v>65</v>
      </c>
      <c r="N332">
        <v>4199</v>
      </c>
      <c r="O332" t="s">
        <v>86</v>
      </c>
      <c r="P332" t="s">
        <v>53</v>
      </c>
      <c r="Q332" t="s">
        <v>114</v>
      </c>
      <c r="R332" t="s">
        <v>41</v>
      </c>
      <c r="S332" t="s">
        <v>151</v>
      </c>
      <c r="T332">
        <v>4</v>
      </c>
      <c r="U332" t="b">
        <v>0</v>
      </c>
      <c r="V332" t="s">
        <v>42</v>
      </c>
      <c r="W332" t="s">
        <v>56</v>
      </c>
      <c r="X332">
        <v>9</v>
      </c>
      <c r="Y332">
        <v>9</v>
      </c>
      <c r="Z332" t="s">
        <v>57</v>
      </c>
      <c r="AA332" t="b">
        <v>1</v>
      </c>
      <c r="AB332">
        <v>5</v>
      </c>
      <c r="AC332" t="s">
        <v>131</v>
      </c>
    </row>
    <row r="333" spans="1:29" x14ac:dyDescent="0.25">
      <c r="A333" t="s">
        <v>1372</v>
      </c>
      <c r="B333" t="s">
        <v>1373</v>
      </c>
      <c r="C333">
        <v>46</v>
      </c>
      <c r="D333" t="s">
        <v>31</v>
      </c>
      <c r="E333" t="s">
        <v>61</v>
      </c>
      <c r="F333" t="s">
        <v>49</v>
      </c>
      <c r="G333" t="s">
        <v>1374</v>
      </c>
      <c r="H333" t="s">
        <v>1001</v>
      </c>
      <c r="I333" t="s">
        <v>1346</v>
      </c>
      <c r="J333">
        <v>234</v>
      </c>
      <c r="K333">
        <v>13</v>
      </c>
      <c r="L333">
        <v>1</v>
      </c>
      <c r="M333" t="s">
        <v>37</v>
      </c>
      <c r="N333">
        <v>157712</v>
      </c>
      <c r="O333" t="s">
        <v>78</v>
      </c>
      <c r="P333" t="s">
        <v>39</v>
      </c>
      <c r="Q333" t="s">
        <v>40</v>
      </c>
      <c r="R333" t="s">
        <v>68</v>
      </c>
      <c r="S333" t="s">
        <v>40</v>
      </c>
      <c r="T333">
        <v>5</v>
      </c>
      <c r="U333" t="b">
        <v>0</v>
      </c>
      <c r="V333" t="s">
        <v>42</v>
      </c>
      <c r="W333" t="s">
        <v>115</v>
      </c>
      <c r="X333">
        <v>6</v>
      </c>
      <c r="Y333">
        <v>9</v>
      </c>
      <c r="Z333" t="s">
        <v>44</v>
      </c>
      <c r="AA333" t="b">
        <v>0</v>
      </c>
      <c r="AB333">
        <v>5</v>
      </c>
      <c r="AC333" t="s">
        <v>108</v>
      </c>
    </row>
    <row r="334" spans="1:29" x14ac:dyDescent="0.25">
      <c r="A334" t="s">
        <v>1375</v>
      </c>
      <c r="B334" t="s">
        <v>1376</v>
      </c>
      <c r="C334">
        <v>18</v>
      </c>
      <c r="D334" t="s">
        <v>104</v>
      </c>
      <c r="E334" t="s">
        <v>123</v>
      </c>
      <c r="F334" t="s">
        <v>97</v>
      </c>
      <c r="G334" t="s">
        <v>1377</v>
      </c>
      <c r="H334" t="s">
        <v>735</v>
      </c>
      <c r="I334" t="s">
        <v>212</v>
      </c>
      <c r="J334">
        <v>240</v>
      </c>
      <c r="K334">
        <v>3</v>
      </c>
      <c r="L334">
        <v>4</v>
      </c>
      <c r="M334" t="s">
        <v>65</v>
      </c>
      <c r="N334">
        <v>85686</v>
      </c>
      <c r="O334" t="s">
        <v>86</v>
      </c>
      <c r="P334" t="s">
        <v>53</v>
      </c>
      <c r="Q334" t="s">
        <v>79</v>
      </c>
      <c r="R334" t="s">
        <v>54</v>
      </c>
      <c r="S334" t="s">
        <v>69</v>
      </c>
      <c r="T334">
        <v>7</v>
      </c>
      <c r="U334" t="b">
        <v>0</v>
      </c>
      <c r="V334" t="s">
        <v>88</v>
      </c>
      <c r="W334" t="s">
        <v>56</v>
      </c>
      <c r="X334">
        <v>7</v>
      </c>
      <c r="Y334">
        <v>9</v>
      </c>
      <c r="Z334" t="s">
        <v>44</v>
      </c>
      <c r="AA334" t="b">
        <v>1</v>
      </c>
      <c r="AB334">
        <v>3</v>
      </c>
      <c r="AC334" t="s">
        <v>108</v>
      </c>
    </row>
    <row r="335" spans="1:29" x14ac:dyDescent="0.25">
      <c r="A335" t="s">
        <v>1378</v>
      </c>
      <c r="B335" t="s">
        <v>1379</v>
      </c>
      <c r="C335">
        <v>32</v>
      </c>
      <c r="D335" t="s">
        <v>60</v>
      </c>
      <c r="E335" t="s">
        <v>32</v>
      </c>
      <c r="F335" t="s">
        <v>33</v>
      </c>
      <c r="G335" t="s">
        <v>1380</v>
      </c>
      <c r="H335" t="s">
        <v>487</v>
      </c>
      <c r="I335" t="s">
        <v>1316</v>
      </c>
      <c r="J335">
        <v>9</v>
      </c>
      <c r="K335">
        <v>14</v>
      </c>
      <c r="L335">
        <v>2</v>
      </c>
      <c r="M335" t="s">
        <v>37</v>
      </c>
      <c r="N335">
        <v>51117</v>
      </c>
      <c r="O335" t="s">
        <v>38</v>
      </c>
      <c r="P335" t="s">
        <v>66</v>
      </c>
      <c r="Q335" t="s">
        <v>40</v>
      </c>
      <c r="R335" t="s">
        <v>54</v>
      </c>
      <c r="S335" t="s">
        <v>40</v>
      </c>
      <c r="T335">
        <v>8</v>
      </c>
      <c r="U335" t="b">
        <v>1</v>
      </c>
      <c r="V335" t="s">
        <v>88</v>
      </c>
      <c r="W335" t="s">
        <v>56</v>
      </c>
      <c r="X335">
        <v>6</v>
      </c>
      <c r="Y335">
        <v>6</v>
      </c>
      <c r="Z335" t="s">
        <v>57</v>
      </c>
      <c r="AA335" t="b">
        <v>1</v>
      </c>
      <c r="AB335">
        <v>3</v>
      </c>
      <c r="AC335" t="s">
        <v>70</v>
      </c>
    </row>
    <row r="336" spans="1:29" x14ac:dyDescent="0.25">
      <c r="A336" t="s">
        <v>1381</v>
      </c>
      <c r="B336" t="s">
        <v>1382</v>
      </c>
      <c r="C336">
        <v>27</v>
      </c>
      <c r="D336" t="s">
        <v>60</v>
      </c>
      <c r="E336" t="s">
        <v>82</v>
      </c>
      <c r="F336" t="s">
        <v>33</v>
      </c>
      <c r="G336" t="s">
        <v>1383</v>
      </c>
      <c r="H336" t="s">
        <v>312</v>
      </c>
      <c r="I336" t="s">
        <v>475</v>
      </c>
      <c r="J336">
        <v>63</v>
      </c>
      <c r="K336">
        <v>9</v>
      </c>
      <c r="L336">
        <v>2</v>
      </c>
      <c r="M336" t="s">
        <v>37</v>
      </c>
      <c r="N336">
        <v>49293</v>
      </c>
      <c r="O336" t="s">
        <v>86</v>
      </c>
      <c r="P336" t="s">
        <v>87</v>
      </c>
      <c r="Q336" t="s">
        <v>40</v>
      </c>
      <c r="R336" t="s">
        <v>54</v>
      </c>
      <c r="S336" t="s">
        <v>40</v>
      </c>
      <c r="T336">
        <v>6</v>
      </c>
      <c r="U336" t="b">
        <v>0</v>
      </c>
      <c r="V336" t="s">
        <v>88</v>
      </c>
      <c r="W336" t="s">
        <v>115</v>
      </c>
      <c r="X336">
        <v>3</v>
      </c>
      <c r="Y336">
        <v>11</v>
      </c>
      <c r="Z336" t="s">
        <v>57</v>
      </c>
      <c r="AA336" t="b">
        <v>0</v>
      </c>
      <c r="AB336">
        <v>2</v>
      </c>
      <c r="AC336" t="s">
        <v>70</v>
      </c>
    </row>
    <row r="337" spans="1:29" x14ac:dyDescent="0.25">
      <c r="A337" t="s">
        <v>1384</v>
      </c>
      <c r="B337" t="s">
        <v>1385</v>
      </c>
      <c r="C337">
        <v>24</v>
      </c>
      <c r="D337" t="s">
        <v>31</v>
      </c>
      <c r="E337" t="s">
        <v>48</v>
      </c>
      <c r="F337" t="s">
        <v>49</v>
      </c>
      <c r="G337" t="s">
        <v>1386</v>
      </c>
      <c r="H337" t="s">
        <v>331</v>
      </c>
      <c r="I337" t="s">
        <v>855</v>
      </c>
      <c r="J337">
        <v>267</v>
      </c>
      <c r="K337">
        <v>14</v>
      </c>
      <c r="L337">
        <v>4</v>
      </c>
      <c r="M337" t="s">
        <v>65</v>
      </c>
      <c r="N337">
        <v>53793</v>
      </c>
      <c r="O337" t="s">
        <v>78</v>
      </c>
      <c r="P337" t="s">
        <v>101</v>
      </c>
      <c r="Q337" t="s">
        <v>67</v>
      </c>
      <c r="R337" t="s">
        <v>41</v>
      </c>
      <c r="S337" t="s">
        <v>151</v>
      </c>
      <c r="T337">
        <v>2</v>
      </c>
      <c r="U337" t="b">
        <v>0</v>
      </c>
      <c r="V337" t="s">
        <v>88</v>
      </c>
      <c r="W337" t="s">
        <v>56</v>
      </c>
      <c r="X337">
        <v>10</v>
      </c>
      <c r="Y337">
        <v>3</v>
      </c>
      <c r="Z337" t="s">
        <v>44</v>
      </c>
      <c r="AA337" t="b">
        <v>0</v>
      </c>
      <c r="AB337">
        <v>2</v>
      </c>
      <c r="AC337" t="s">
        <v>108</v>
      </c>
    </row>
    <row r="338" spans="1:29" x14ac:dyDescent="0.25">
      <c r="A338" t="s">
        <v>1387</v>
      </c>
      <c r="B338" t="s">
        <v>1388</v>
      </c>
      <c r="C338">
        <v>27</v>
      </c>
      <c r="D338" t="s">
        <v>104</v>
      </c>
      <c r="E338" t="s">
        <v>32</v>
      </c>
      <c r="F338" t="s">
        <v>33</v>
      </c>
      <c r="G338" t="s">
        <v>1389</v>
      </c>
      <c r="H338" t="s">
        <v>661</v>
      </c>
      <c r="I338" t="s">
        <v>1390</v>
      </c>
      <c r="J338">
        <v>96</v>
      </c>
      <c r="K338">
        <v>10</v>
      </c>
      <c r="L338">
        <v>4</v>
      </c>
      <c r="M338" t="s">
        <v>77</v>
      </c>
      <c r="N338">
        <v>154811</v>
      </c>
      <c r="O338" t="s">
        <v>86</v>
      </c>
      <c r="P338" t="s">
        <v>66</v>
      </c>
      <c r="Q338" t="s">
        <v>79</v>
      </c>
      <c r="R338" t="s">
        <v>41</v>
      </c>
      <c r="S338" t="s">
        <v>40</v>
      </c>
      <c r="T338">
        <v>3</v>
      </c>
      <c r="U338" t="b">
        <v>1</v>
      </c>
      <c r="V338" t="s">
        <v>42</v>
      </c>
      <c r="W338" t="s">
        <v>56</v>
      </c>
      <c r="X338">
        <v>7</v>
      </c>
      <c r="Y338">
        <v>1</v>
      </c>
      <c r="Z338" t="s">
        <v>57</v>
      </c>
      <c r="AA338" t="b">
        <v>0</v>
      </c>
      <c r="AB338">
        <v>4</v>
      </c>
      <c r="AC338" t="s">
        <v>70</v>
      </c>
    </row>
    <row r="339" spans="1:29" x14ac:dyDescent="0.25">
      <c r="A339" t="s">
        <v>1391</v>
      </c>
      <c r="B339" t="s">
        <v>1392</v>
      </c>
      <c r="C339">
        <v>40</v>
      </c>
      <c r="D339" t="s">
        <v>60</v>
      </c>
      <c r="E339" t="s">
        <v>32</v>
      </c>
      <c r="F339" t="s">
        <v>49</v>
      </c>
      <c r="G339" t="s">
        <v>1393</v>
      </c>
      <c r="H339" t="s">
        <v>348</v>
      </c>
      <c r="I339" t="s">
        <v>226</v>
      </c>
      <c r="J339">
        <v>101</v>
      </c>
      <c r="K339">
        <v>6</v>
      </c>
      <c r="L339">
        <v>3</v>
      </c>
      <c r="M339" t="s">
        <v>65</v>
      </c>
      <c r="N339">
        <v>11302</v>
      </c>
      <c r="O339" t="s">
        <v>86</v>
      </c>
      <c r="P339" t="s">
        <v>53</v>
      </c>
      <c r="Q339" t="s">
        <v>67</v>
      </c>
      <c r="R339" t="s">
        <v>54</v>
      </c>
      <c r="S339" t="s">
        <v>302</v>
      </c>
      <c r="T339">
        <v>3</v>
      </c>
      <c r="U339" t="b">
        <v>0</v>
      </c>
      <c r="V339" t="s">
        <v>88</v>
      </c>
      <c r="W339" t="s">
        <v>43</v>
      </c>
      <c r="X339">
        <v>4</v>
      </c>
      <c r="Y339">
        <v>2</v>
      </c>
      <c r="Z339" t="s">
        <v>57</v>
      </c>
      <c r="AA339" t="b">
        <v>1</v>
      </c>
      <c r="AB339">
        <v>3</v>
      </c>
      <c r="AC339" t="s">
        <v>108</v>
      </c>
    </row>
    <row r="340" spans="1:29" x14ac:dyDescent="0.25">
      <c r="A340" t="s">
        <v>1394</v>
      </c>
      <c r="B340" t="s">
        <v>1395</v>
      </c>
      <c r="C340">
        <v>41</v>
      </c>
      <c r="D340" t="s">
        <v>31</v>
      </c>
      <c r="E340" t="s">
        <v>61</v>
      </c>
      <c r="F340" t="s">
        <v>33</v>
      </c>
      <c r="G340" t="s">
        <v>1396</v>
      </c>
      <c r="H340" t="s">
        <v>206</v>
      </c>
      <c r="I340" t="s">
        <v>1397</v>
      </c>
      <c r="J340">
        <v>124</v>
      </c>
      <c r="K340">
        <v>14</v>
      </c>
      <c r="L340">
        <v>4</v>
      </c>
      <c r="M340" t="s">
        <v>37</v>
      </c>
      <c r="N340">
        <v>195258</v>
      </c>
      <c r="O340" t="s">
        <v>38</v>
      </c>
      <c r="P340" t="s">
        <v>94</v>
      </c>
      <c r="Q340" t="s">
        <v>40</v>
      </c>
      <c r="R340" t="s">
        <v>41</v>
      </c>
      <c r="S340" t="s">
        <v>40</v>
      </c>
      <c r="T340">
        <v>7</v>
      </c>
      <c r="U340" t="b">
        <v>1</v>
      </c>
      <c r="V340" t="s">
        <v>55</v>
      </c>
      <c r="W340" t="s">
        <v>43</v>
      </c>
      <c r="X340">
        <v>1</v>
      </c>
      <c r="Y340">
        <v>2</v>
      </c>
      <c r="Z340" t="s">
        <v>44</v>
      </c>
      <c r="AA340" t="b">
        <v>0</v>
      </c>
      <c r="AB340">
        <v>3</v>
      </c>
      <c r="AC340" t="s">
        <v>207</v>
      </c>
    </row>
    <row r="341" spans="1:29" x14ac:dyDescent="0.25">
      <c r="A341" t="s">
        <v>1398</v>
      </c>
      <c r="B341" t="s">
        <v>1399</v>
      </c>
      <c r="C341">
        <v>24</v>
      </c>
      <c r="D341" t="s">
        <v>60</v>
      </c>
      <c r="E341" t="s">
        <v>48</v>
      </c>
      <c r="F341" t="s">
        <v>33</v>
      </c>
      <c r="G341" t="s">
        <v>1400</v>
      </c>
      <c r="H341" t="s">
        <v>933</v>
      </c>
      <c r="I341" t="s">
        <v>130</v>
      </c>
      <c r="J341">
        <v>304</v>
      </c>
      <c r="K341">
        <v>13</v>
      </c>
      <c r="L341">
        <v>4</v>
      </c>
      <c r="M341" t="s">
        <v>65</v>
      </c>
      <c r="N341">
        <v>145346</v>
      </c>
      <c r="O341" t="s">
        <v>38</v>
      </c>
      <c r="P341" t="s">
        <v>53</v>
      </c>
      <c r="Q341" t="s">
        <v>79</v>
      </c>
      <c r="R341" t="s">
        <v>54</v>
      </c>
      <c r="S341" t="s">
        <v>40</v>
      </c>
      <c r="T341">
        <v>7</v>
      </c>
      <c r="U341" t="b">
        <v>1</v>
      </c>
      <c r="V341" t="s">
        <v>55</v>
      </c>
      <c r="W341" t="s">
        <v>115</v>
      </c>
      <c r="X341">
        <v>4</v>
      </c>
      <c r="Y341">
        <v>3</v>
      </c>
      <c r="Z341" t="s">
        <v>44</v>
      </c>
      <c r="AA341" t="b">
        <v>0</v>
      </c>
      <c r="AB341">
        <v>4</v>
      </c>
      <c r="AC341" t="s">
        <v>131</v>
      </c>
    </row>
    <row r="342" spans="1:29" x14ac:dyDescent="0.25">
      <c r="A342" t="s">
        <v>1401</v>
      </c>
      <c r="B342" t="s">
        <v>1402</v>
      </c>
      <c r="C342">
        <v>62</v>
      </c>
      <c r="D342" t="s">
        <v>60</v>
      </c>
      <c r="E342" t="s">
        <v>91</v>
      </c>
      <c r="F342" t="s">
        <v>97</v>
      </c>
      <c r="G342" t="s">
        <v>1403</v>
      </c>
      <c r="H342" t="s">
        <v>238</v>
      </c>
      <c r="I342" t="s">
        <v>636</v>
      </c>
      <c r="J342">
        <v>291</v>
      </c>
      <c r="K342">
        <v>7</v>
      </c>
      <c r="L342">
        <v>3</v>
      </c>
      <c r="M342" t="s">
        <v>65</v>
      </c>
      <c r="N342">
        <v>144717</v>
      </c>
      <c r="O342" t="s">
        <v>86</v>
      </c>
      <c r="P342" t="s">
        <v>39</v>
      </c>
      <c r="Q342" t="s">
        <v>79</v>
      </c>
      <c r="R342" t="s">
        <v>54</v>
      </c>
      <c r="S342" t="s">
        <v>40</v>
      </c>
      <c r="T342">
        <v>8</v>
      </c>
      <c r="U342" t="b">
        <v>0</v>
      </c>
      <c r="V342" t="s">
        <v>88</v>
      </c>
      <c r="W342" t="s">
        <v>56</v>
      </c>
      <c r="X342">
        <v>11</v>
      </c>
      <c r="Y342">
        <v>6</v>
      </c>
      <c r="Z342" t="s">
        <v>44</v>
      </c>
      <c r="AA342" t="b">
        <v>1</v>
      </c>
      <c r="AB342">
        <v>2</v>
      </c>
      <c r="AC342" t="s">
        <v>45</v>
      </c>
    </row>
    <row r="343" spans="1:29" x14ac:dyDescent="0.25">
      <c r="A343" t="s">
        <v>1404</v>
      </c>
      <c r="B343" t="s">
        <v>1405</v>
      </c>
      <c r="C343">
        <v>48</v>
      </c>
      <c r="D343" t="s">
        <v>104</v>
      </c>
      <c r="E343" t="s">
        <v>48</v>
      </c>
      <c r="F343" t="s">
        <v>97</v>
      </c>
      <c r="G343" t="s">
        <v>1406</v>
      </c>
      <c r="H343" t="s">
        <v>1407</v>
      </c>
      <c r="I343" t="s">
        <v>1408</v>
      </c>
      <c r="J343">
        <v>314</v>
      </c>
      <c r="K343">
        <v>8</v>
      </c>
      <c r="L343">
        <v>3</v>
      </c>
      <c r="M343" t="s">
        <v>65</v>
      </c>
      <c r="N343">
        <v>88751</v>
      </c>
      <c r="O343" t="s">
        <v>86</v>
      </c>
      <c r="P343" t="s">
        <v>53</v>
      </c>
      <c r="Q343" t="s">
        <v>79</v>
      </c>
      <c r="R343" t="s">
        <v>41</v>
      </c>
      <c r="S343" t="s">
        <v>151</v>
      </c>
      <c r="T343">
        <v>3</v>
      </c>
      <c r="U343" t="b">
        <v>0</v>
      </c>
      <c r="V343" t="s">
        <v>55</v>
      </c>
      <c r="W343" t="s">
        <v>56</v>
      </c>
      <c r="X343">
        <v>6</v>
      </c>
      <c r="Y343">
        <v>9</v>
      </c>
      <c r="Z343" t="s">
        <v>44</v>
      </c>
      <c r="AA343" t="b">
        <v>1</v>
      </c>
      <c r="AB343">
        <v>1</v>
      </c>
      <c r="AC343" t="s">
        <v>70</v>
      </c>
    </row>
    <row r="344" spans="1:29" x14ac:dyDescent="0.25">
      <c r="A344" t="s">
        <v>1409</v>
      </c>
      <c r="B344" t="s">
        <v>1410</v>
      </c>
      <c r="C344">
        <v>60</v>
      </c>
      <c r="D344" t="s">
        <v>31</v>
      </c>
      <c r="E344" t="s">
        <v>73</v>
      </c>
      <c r="F344" t="s">
        <v>49</v>
      </c>
      <c r="G344" t="s">
        <v>1411</v>
      </c>
      <c r="H344" t="s">
        <v>596</v>
      </c>
      <c r="I344" t="s">
        <v>349</v>
      </c>
      <c r="J344">
        <v>48</v>
      </c>
      <c r="K344">
        <v>3</v>
      </c>
      <c r="L344">
        <v>2</v>
      </c>
      <c r="M344" t="s">
        <v>37</v>
      </c>
      <c r="N344">
        <v>78895</v>
      </c>
      <c r="O344" t="s">
        <v>38</v>
      </c>
      <c r="P344" t="s">
        <v>87</v>
      </c>
      <c r="Q344" t="s">
        <v>40</v>
      </c>
      <c r="R344" t="s">
        <v>41</v>
      </c>
      <c r="S344" t="s">
        <v>40</v>
      </c>
      <c r="T344">
        <v>2</v>
      </c>
      <c r="U344" t="b">
        <v>0</v>
      </c>
      <c r="V344" t="s">
        <v>55</v>
      </c>
      <c r="W344" t="s">
        <v>56</v>
      </c>
      <c r="X344">
        <v>5</v>
      </c>
      <c r="Y344">
        <v>8</v>
      </c>
      <c r="Z344" t="s">
        <v>44</v>
      </c>
      <c r="AA344" t="b">
        <v>1</v>
      </c>
      <c r="AB344">
        <v>4</v>
      </c>
      <c r="AC344" t="s">
        <v>40</v>
      </c>
    </row>
    <row r="345" spans="1:29" x14ac:dyDescent="0.25">
      <c r="A345" t="s">
        <v>1412</v>
      </c>
      <c r="B345" t="s">
        <v>1413</v>
      </c>
      <c r="C345">
        <v>48</v>
      </c>
      <c r="D345" t="s">
        <v>104</v>
      </c>
      <c r="E345" t="s">
        <v>73</v>
      </c>
      <c r="F345" t="s">
        <v>97</v>
      </c>
      <c r="G345" t="s">
        <v>1414</v>
      </c>
      <c r="H345" t="s">
        <v>428</v>
      </c>
      <c r="I345" t="s">
        <v>641</v>
      </c>
      <c r="J345">
        <v>320</v>
      </c>
      <c r="K345">
        <v>7</v>
      </c>
      <c r="L345">
        <v>1</v>
      </c>
      <c r="M345" t="s">
        <v>65</v>
      </c>
      <c r="N345">
        <v>50356</v>
      </c>
      <c r="O345" t="s">
        <v>86</v>
      </c>
      <c r="P345" t="s">
        <v>39</v>
      </c>
      <c r="Q345" t="s">
        <v>79</v>
      </c>
      <c r="R345" t="s">
        <v>41</v>
      </c>
      <c r="S345" t="s">
        <v>40</v>
      </c>
      <c r="T345">
        <v>3</v>
      </c>
      <c r="U345" t="b">
        <v>0</v>
      </c>
      <c r="V345" t="s">
        <v>42</v>
      </c>
      <c r="W345" t="s">
        <v>115</v>
      </c>
      <c r="X345">
        <v>5</v>
      </c>
      <c r="Y345">
        <v>3</v>
      </c>
      <c r="Z345" t="s">
        <v>44</v>
      </c>
      <c r="AA345" t="b">
        <v>0</v>
      </c>
      <c r="AB345">
        <v>2</v>
      </c>
      <c r="AC345" t="s">
        <v>45</v>
      </c>
    </row>
    <row r="346" spans="1:29" x14ac:dyDescent="0.25">
      <c r="A346" t="s">
        <v>1415</v>
      </c>
      <c r="B346" t="s">
        <v>1416</v>
      </c>
      <c r="C346">
        <v>31</v>
      </c>
      <c r="D346" t="s">
        <v>104</v>
      </c>
      <c r="E346" t="s">
        <v>61</v>
      </c>
      <c r="F346" t="s">
        <v>97</v>
      </c>
      <c r="G346" t="s">
        <v>1417</v>
      </c>
      <c r="H346" t="s">
        <v>1013</v>
      </c>
      <c r="I346" t="s">
        <v>112</v>
      </c>
      <c r="J346">
        <v>209</v>
      </c>
      <c r="K346">
        <v>7</v>
      </c>
      <c r="L346">
        <v>2</v>
      </c>
      <c r="M346" t="s">
        <v>37</v>
      </c>
      <c r="N346">
        <v>138234</v>
      </c>
      <c r="O346" t="s">
        <v>78</v>
      </c>
      <c r="P346" t="s">
        <v>53</v>
      </c>
      <c r="Q346" t="s">
        <v>40</v>
      </c>
      <c r="R346" t="s">
        <v>54</v>
      </c>
      <c r="S346" t="s">
        <v>40</v>
      </c>
      <c r="T346">
        <v>2</v>
      </c>
      <c r="U346" t="b">
        <v>1</v>
      </c>
      <c r="V346" t="s">
        <v>55</v>
      </c>
      <c r="W346" t="s">
        <v>43</v>
      </c>
      <c r="X346">
        <v>4</v>
      </c>
      <c r="Y346">
        <v>7</v>
      </c>
      <c r="Z346" t="s">
        <v>44</v>
      </c>
      <c r="AA346" t="b">
        <v>1</v>
      </c>
      <c r="AB346">
        <v>2</v>
      </c>
      <c r="AC346" t="s">
        <v>70</v>
      </c>
    </row>
    <row r="347" spans="1:29" x14ac:dyDescent="0.25">
      <c r="A347" t="s">
        <v>1418</v>
      </c>
      <c r="B347" t="s">
        <v>1419</v>
      </c>
      <c r="C347">
        <v>37</v>
      </c>
      <c r="D347" t="s">
        <v>104</v>
      </c>
      <c r="E347" t="s">
        <v>123</v>
      </c>
      <c r="F347" t="s">
        <v>49</v>
      </c>
      <c r="G347" t="s">
        <v>1420</v>
      </c>
      <c r="H347" t="s">
        <v>537</v>
      </c>
      <c r="I347" t="s">
        <v>833</v>
      </c>
      <c r="J347">
        <v>107</v>
      </c>
      <c r="K347">
        <v>11</v>
      </c>
      <c r="L347">
        <v>4</v>
      </c>
      <c r="M347" t="s">
        <v>65</v>
      </c>
      <c r="N347">
        <v>192032</v>
      </c>
      <c r="O347" t="s">
        <v>38</v>
      </c>
      <c r="P347" t="s">
        <v>94</v>
      </c>
      <c r="Q347" t="s">
        <v>67</v>
      </c>
      <c r="R347" t="s">
        <v>68</v>
      </c>
      <c r="S347" t="s">
        <v>302</v>
      </c>
      <c r="T347">
        <v>2</v>
      </c>
      <c r="U347" t="b">
        <v>1</v>
      </c>
      <c r="V347" t="s">
        <v>88</v>
      </c>
      <c r="W347" t="s">
        <v>56</v>
      </c>
      <c r="X347">
        <v>3</v>
      </c>
      <c r="Y347">
        <v>9</v>
      </c>
      <c r="Z347" t="s">
        <v>44</v>
      </c>
      <c r="AA347" t="b">
        <v>0</v>
      </c>
      <c r="AB347">
        <v>4</v>
      </c>
      <c r="AC347" t="s">
        <v>131</v>
      </c>
    </row>
    <row r="348" spans="1:29" x14ac:dyDescent="0.25">
      <c r="A348" t="s">
        <v>1421</v>
      </c>
      <c r="B348" t="s">
        <v>1422</v>
      </c>
      <c r="C348">
        <v>39</v>
      </c>
      <c r="D348" t="s">
        <v>31</v>
      </c>
      <c r="E348" t="s">
        <v>123</v>
      </c>
      <c r="F348" t="s">
        <v>49</v>
      </c>
      <c r="G348" t="s">
        <v>1423</v>
      </c>
      <c r="H348" t="s">
        <v>1424</v>
      </c>
      <c r="I348" t="s">
        <v>511</v>
      </c>
      <c r="J348">
        <v>100</v>
      </c>
      <c r="K348">
        <v>9</v>
      </c>
      <c r="L348">
        <v>1</v>
      </c>
      <c r="M348" t="s">
        <v>77</v>
      </c>
      <c r="N348">
        <v>173056</v>
      </c>
      <c r="O348" t="s">
        <v>38</v>
      </c>
      <c r="P348" t="s">
        <v>94</v>
      </c>
      <c r="Q348" t="s">
        <v>114</v>
      </c>
      <c r="R348" t="s">
        <v>41</v>
      </c>
      <c r="S348" t="s">
        <v>40</v>
      </c>
      <c r="T348">
        <v>6</v>
      </c>
      <c r="U348" t="b">
        <v>1</v>
      </c>
      <c r="V348" t="s">
        <v>55</v>
      </c>
      <c r="W348" t="s">
        <v>43</v>
      </c>
      <c r="X348">
        <v>11</v>
      </c>
      <c r="Y348">
        <v>3</v>
      </c>
      <c r="Z348" t="s">
        <v>44</v>
      </c>
      <c r="AA348" t="b">
        <v>0</v>
      </c>
      <c r="AB348">
        <v>2</v>
      </c>
      <c r="AC348" t="s">
        <v>45</v>
      </c>
    </row>
    <row r="349" spans="1:29" x14ac:dyDescent="0.25">
      <c r="A349" t="s">
        <v>1425</v>
      </c>
      <c r="B349" t="s">
        <v>1426</v>
      </c>
      <c r="C349">
        <v>56</v>
      </c>
      <c r="D349" t="s">
        <v>31</v>
      </c>
      <c r="E349" t="s">
        <v>32</v>
      </c>
      <c r="F349" t="s">
        <v>49</v>
      </c>
      <c r="G349" t="s">
        <v>1427</v>
      </c>
      <c r="H349" t="s">
        <v>1175</v>
      </c>
      <c r="I349" t="s">
        <v>415</v>
      </c>
      <c r="J349">
        <v>3</v>
      </c>
      <c r="K349">
        <v>4</v>
      </c>
      <c r="L349">
        <v>2</v>
      </c>
      <c r="M349" t="s">
        <v>77</v>
      </c>
      <c r="N349">
        <v>59512</v>
      </c>
      <c r="O349" t="s">
        <v>78</v>
      </c>
      <c r="P349" t="s">
        <v>39</v>
      </c>
      <c r="Q349" t="s">
        <v>67</v>
      </c>
      <c r="R349" t="s">
        <v>41</v>
      </c>
      <c r="S349" t="s">
        <v>40</v>
      </c>
      <c r="T349">
        <v>9</v>
      </c>
      <c r="U349" t="b">
        <v>1</v>
      </c>
      <c r="V349" t="s">
        <v>55</v>
      </c>
      <c r="W349" t="s">
        <v>56</v>
      </c>
      <c r="X349">
        <v>9</v>
      </c>
      <c r="Y349">
        <v>2</v>
      </c>
      <c r="Z349" t="s">
        <v>57</v>
      </c>
      <c r="AA349" t="b">
        <v>1</v>
      </c>
      <c r="AB349">
        <v>2</v>
      </c>
      <c r="AC349" t="s">
        <v>70</v>
      </c>
    </row>
    <row r="350" spans="1:29" x14ac:dyDescent="0.25">
      <c r="A350" t="s">
        <v>1428</v>
      </c>
      <c r="B350" t="s">
        <v>1429</v>
      </c>
      <c r="C350">
        <v>33</v>
      </c>
      <c r="D350" t="s">
        <v>31</v>
      </c>
      <c r="E350" t="s">
        <v>123</v>
      </c>
      <c r="F350" t="s">
        <v>49</v>
      </c>
      <c r="G350" t="s">
        <v>1430</v>
      </c>
      <c r="H350" t="s">
        <v>349</v>
      </c>
      <c r="I350" t="s">
        <v>533</v>
      </c>
      <c r="J350">
        <v>336</v>
      </c>
      <c r="K350">
        <v>14</v>
      </c>
      <c r="L350">
        <v>4</v>
      </c>
      <c r="M350" t="s">
        <v>37</v>
      </c>
      <c r="N350">
        <v>123967</v>
      </c>
      <c r="O350" t="s">
        <v>38</v>
      </c>
      <c r="P350" t="s">
        <v>53</v>
      </c>
      <c r="Q350" t="s">
        <v>40</v>
      </c>
      <c r="R350" t="s">
        <v>41</v>
      </c>
      <c r="S350" t="s">
        <v>40</v>
      </c>
      <c r="T350">
        <v>1</v>
      </c>
      <c r="U350" t="b">
        <v>0</v>
      </c>
      <c r="V350" t="s">
        <v>55</v>
      </c>
      <c r="W350" t="s">
        <v>56</v>
      </c>
      <c r="X350">
        <v>2</v>
      </c>
      <c r="Y350">
        <v>10</v>
      </c>
      <c r="Z350" t="s">
        <v>44</v>
      </c>
      <c r="AA350" t="b">
        <v>0</v>
      </c>
      <c r="AB350">
        <v>4</v>
      </c>
      <c r="AC350" t="s">
        <v>131</v>
      </c>
    </row>
    <row r="351" spans="1:29" x14ac:dyDescent="0.25">
      <c r="A351" t="s">
        <v>1431</v>
      </c>
      <c r="B351" t="s">
        <v>1432</v>
      </c>
      <c r="C351">
        <v>60</v>
      </c>
      <c r="D351" t="s">
        <v>60</v>
      </c>
      <c r="E351" t="s">
        <v>32</v>
      </c>
      <c r="F351" t="s">
        <v>49</v>
      </c>
      <c r="G351" t="s">
        <v>1433</v>
      </c>
      <c r="H351" t="s">
        <v>75</v>
      </c>
      <c r="I351" t="s">
        <v>448</v>
      </c>
      <c r="J351">
        <v>154</v>
      </c>
      <c r="K351">
        <v>1</v>
      </c>
      <c r="L351">
        <v>1</v>
      </c>
      <c r="M351" t="s">
        <v>37</v>
      </c>
      <c r="N351">
        <v>5801</v>
      </c>
      <c r="O351" t="s">
        <v>86</v>
      </c>
      <c r="P351" t="s">
        <v>94</v>
      </c>
      <c r="Q351" t="s">
        <v>40</v>
      </c>
      <c r="R351" t="s">
        <v>54</v>
      </c>
      <c r="S351" t="s">
        <v>40</v>
      </c>
      <c r="T351">
        <v>8</v>
      </c>
      <c r="U351" t="b">
        <v>0</v>
      </c>
      <c r="V351" t="s">
        <v>42</v>
      </c>
      <c r="W351" t="s">
        <v>56</v>
      </c>
      <c r="X351">
        <v>4</v>
      </c>
      <c r="Y351">
        <v>3</v>
      </c>
      <c r="Z351" t="s">
        <v>57</v>
      </c>
      <c r="AA351" t="b">
        <v>1</v>
      </c>
      <c r="AB351">
        <v>3</v>
      </c>
      <c r="AC351" t="s">
        <v>70</v>
      </c>
    </row>
    <row r="352" spans="1:29" x14ac:dyDescent="0.25">
      <c r="A352" t="s">
        <v>1434</v>
      </c>
      <c r="B352" t="s">
        <v>1435</v>
      </c>
      <c r="C352">
        <v>20</v>
      </c>
      <c r="D352" t="s">
        <v>31</v>
      </c>
      <c r="E352" t="s">
        <v>91</v>
      </c>
      <c r="F352" t="s">
        <v>49</v>
      </c>
      <c r="G352" t="s">
        <v>1436</v>
      </c>
      <c r="H352" t="s">
        <v>231</v>
      </c>
      <c r="I352" t="s">
        <v>592</v>
      </c>
      <c r="J352">
        <v>313</v>
      </c>
      <c r="K352">
        <v>4</v>
      </c>
      <c r="L352">
        <v>4</v>
      </c>
      <c r="M352" t="s">
        <v>65</v>
      </c>
      <c r="N352">
        <v>123923</v>
      </c>
      <c r="O352" t="s">
        <v>86</v>
      </c>
      <c r="P352" t="s">
        <v>101</v>
      </c>
      <c r="Q352" t="s">
        <v>79</v>
      </c>
      <c r="R352" t="s">
        <v>68</v>
      </c>
      <c r="S352" t="s">
        <v>40</v>
      </c>
      <c r="T352">
        <v>8</v>
      </c>
      <c r="U352" t="b">
        <v>0</v>
      </c>
      <c r="V352" t="s">
        <v>55</v>
      </c>
      <c r="W352" t="s">
        <v>115</v>
      </c>
      <c r="X352">
        <v>12</v>
      </c>
      <c r="Y352">
        <v>4</v>
      </c>
      <c r="Z352" t="s">
        <v>44</v>
      </c>
      <c r="AA352" t="b">
        <v>0</v>
      </c>
      <c r="AB352">
        <v>4</v>
      </c>
      <c r="AC352" t="s">
        <v>207</v>
      </c>
    </row>
    <row r="353" spans="1:29" x14ac:dyDescent="0.25">
      <c r="A353" t="s">
        <v>1437</v>
      </c>
      <c r="B353" t="s">
        <v>1438</v>
      </c>
      <c r="C353">
        <v>20</v>
      </c>
      <c r="D353" t="s">
        <v>60</v>
      </c>
      <c r="E353" t="s">
        <v>91</v>
      </c>
      <c r="F353" t="s">
        <v>97</v>
      </c>
      <c r="G353" t="s">
        <v>1439</v>
      </c>
      <c r="H353" t="s">
        <v>801</v>
      </c>
      <c r="I353" t="s">
        <v>100</v>
      </c>
      <c r="J353">
        <v>278</v>
      </c>
      <c r="K353">
        <v>12</v>
      </c>
      <c r="L353">
        <v>1</v>
      </c>
      <c r="M353" t="s">
        <v>65</v>
      </c>
      <c r="N353">
        <v>94917</v>
      </c>
      <c r="O353" t="s">
        <v>78</v>
      </c>
      <c r="P353" t="s">
        <v>101</v>
      </c>
      <c r="Q353" t="s">
        <v>67</v>
      </c>
      <c r="R353" t="s">
        <v>54</v>
      </c>
      <c r="S353" t="s">
        <v>40</v>
      </c>
      <c r="T353">
        <v>3</v>
      </c>
      <c r="U353" t="b">
        <v>0</v>
      </c>
      <c r="V353" t="s">
        <v>42</v>
      </c>
      <c r="W353" t="s">
        <v>56</v>
      </c>
      <c r="X353">
        <v>6</v>
      </c>
      <c r="Y353">
        <v>6</v>
      </c>
      <c r="Z353" t="s">
        <v>57</v>
      </c>
      <c r="AA353" t="b">
        <v>1</v>
      </c>
      <c r="AB353">
        <v>2</v>
      </c>
      <c r="AC353" t="s">
        <v>40</v>
      </c>
    </row>
    <row r="354" spans="1:29" x14ac:dyDescent="0.25">
      <c r="A354" t="s">
        <v>1440</v>
      </c>
      <c r="B354" t="s">
        <v>1441</v>
      </c>
      <c r="C354">
        <v>44</v>
      </c>
      <c r="D354" t="s">
        <v>104</v>
      </c>
      <c r="E354" t="s">
        <v>32</v>
      </c>
      <c r="F354" t="s">
        <v>49</v>
      </c>
      <c r="G354" t="s">
        <v>1442</v>
      </c>
      <c r="H354" t="s">
        <v>681</v>
      </c>
      <c r="I354" t="s">
        <v>36</v>
      </c>
      <c r="J354">
        <v>195</v>
      </c>
      <c r="K354">
        <v>7</v>
      </c>
      <c r="L354">
        <v>2</v>
      </c>
      <c r="M354" t="s">
        <v>37</v>
      </c>
      <c r="N354">
        <v>79767</v>
      </c>
      <c r="O354" t="s">
        <v>86</v>
      </c>
      <c r="P354" t="s">
        <v>53</v>
      </c>
      <c r="Q354" t="s">
        <v>40</v>
      </c>
      <c r="R354" t="s">
        <v>54</v>
      </c>
      <c r="S354" t="s">
        <v>40</v>
      </c>
      <c r="T354">
        <v>7</v>
      </c>
      <c r="U354" t="b">
        <v>1</v>
      </c>
      <c r="V354" t="s">
        <v>55</v>
      </c>
      <c r="W354" t="s">
        <v>115</v>
      </c>
      <c r="X354">
        <v>3</v>
      </c>
      <c r="Y354">
        <v>2</v>
      </c>
      <c r="Z354" t="s">
        <v>57</v>
      </c>
      <c r="AA354" t="b">
        <v>0</v>
      </c>
      <c r="AB354">
        <v>4</v>
      </c>
      <c r="AC354" t="s">
        <v>131</v>
      </c>
    </row>
    <row r="355" spans="1:29" x14ac:dyDescent="0.25">
      <c r="A355" t="s">
        <v>1443</v>
      </c>
      <c r="B355" t="s">
        <v>1444</v>
      </c>
      <c r="C355">
        <v>38</v>
      </c>
      <c r="D355" t="s">
        <v>31</v>
      </c>
      <c r="E355" t="s">
        <v>48</v>
      </c>
      <c r="F355" t="s">
        <v>49</v>
      </c>
      <c r="G355" t="s">
        <v>1445</v>
      </c>
      <c r="H355" t="s">
        <v>997</v>
      </c>
      <c r="I355" t="s">
        <v>206</v>
      </c>
      <c r="J355">
        <v>62</v>
      </c>
      <c r="K355">
        <v>10</v>
      </c>
      <c r="L355">
        <v>1</v>
      </c>
      <c r="M355" t="s">
        <v>77</v>
      </c>
      <c r="N355">
        <v>134186</v>
      </c>
      <c r="O355" t="s">
        <v>38</v>
      </c>
      <c r="P355" t="s">
        <v>137</v>
      </c>
      <c r="Q355" t="s">
        <v>67</v>
      </c>
      <c r="R355" t="s">
        <v>41</v>
      </c>
      <c r="S355" t="s">
        <v>40</v>
      </c>
      <c r="T355">
        <v>4</v>
      </c>
      <c r="U355" t="b">
        <v>1</v>
      </c>
      <c r="V355" t="s">
        <v>88</v>
      </c>
      <c r="W355" t="s">
        <v>43</v>
      </c>
      <c r="X355">
        <v>12</v>
      </c>
      <c r="Y355">
        <v>2</v>
      </c>
      <c r="Z355" t="s">
        <v>57</v>
      </c>
      <c r="AA355" t="b">
        <v>0</v>
      </c>
      <c r="AB355">
        <v>3</v>
      </c>
      <c r="AC355" t="s">
        <v>207</v>
      </c>
    </row>
    <row r="356" spans="1:29" x14ac:dyDescent="0.25">
      <c r="A356" t="s">
        <v>1446</v>
      </c>
      <c r="B356" t="s">
        <v>1447</v>
      </c>
      <c r="C356">
        <v>34</v>
      </c>
      <c r="D356" t="s">
        <v>60</v>
      </c>
      <c r="E356" t="s">
        <v>73</v>
      </c>
      <c r="F356" t="s">
        <v>33</v>
      </c>
      <c r="G356" t="s">
        <v>1448</v>
      </c>
      <c r="H356" t="s">
        <v>569</v>
      </c>
      <c r="I356" t="s">
        <v>125</v>
      </c>
      <c r="J356">
        <v>48</v>
      </c>
      <c r="K356">
        <v>12</v>
      </c>
      <c r="L356">
        <v>4</v>
      </c>
      <c r="M356" t="s">
        <v>37</v>
      </c>
      <c r="N356">
        <v>10034</v>
      </c>
      <c r="O356" t="s">
        <v>86</v>
      </c>
      <c r="P356" t="s">
        <v>87</v>
      </c>
      <c r="Q356" t="s">
        <v>40</v>
      </c>
      <c r="R356" t="s">
        <v>68</v>
      </c>
      <c r="S356" t="s">
        <v>40</v>
      </c>
      <c r="T356">
        <v>4</v>
      </c>
      <c r="U356" t="b">
        <v>0</v>
      </c>
      <c r="V356" t="s">
        <v>42</v>
      </c>
      <c r="W356" t="s">
        <v>115</v>
      </c>
      <c r="X356">
        <v>6</v>
      </c>
      <c r="Y356">
        <v>12</v>
      </c>
      <c r="Z356" t="s">
        <v>44</v>
      </c>
      <c r="AA356" t="b">
        <v>0</v>
      </c>
      <c r="AB356">
        <v>4</v>
      </c>
      <c r="AC356" t="s">
        <v>108</v>
      </c>
    </row>
    <row r="357" spans="1:29" x14ac:dyDescent="0.25">
      <c r="A357" t="s">
        <v>1449</v>
      </c>
      <c r="B357" t="s">
        <v>1450</v>
      </c>
      <c r="C357">
        <v>52</v>
      </c>
      <c r="D357" t="s">
        <v>104</v>
      </c>
      <c r="E357" t="s">
        <v>123</v>
      </c>
      <c r="F357" t="s">
        <v>97</v>
      </c>
      <c r="G357" t="s">
        <v>1451</v>
      </c>
      <c r="H357" t="s">
        <v>925</v>
      </c>
      <c r="I357" t="s">
        <v>855</v>
      </c>
      <c r="J357">
        <v>333</v>
      </c>
      <c r="K357">
        <v>5</v>
      </c>
      <c r="L357">
        <v>1</v>
      </c>
      <c r="M357" t="s">
        <v>65</v>
      </c>
      <c r="N357">
        <v>150737</v>
      </c>
      <c r="O357" t="s">
        <v>86</v>
      </c>
      <c r="P357" t="s">
        <v>53</v>
      </c>
      <c r="Q357" t="s">
        <v>67</v>
      </c>
      <c r="R357" t="s">
        <v>54</v>
      </c>
      <c r="S357" t="s">
        <v>302</v>
      </c>
      <c r="T357">
        <v>4</v>
      </c>
      <c r="U357" t="b">
        <v>0</v>
      </c>
      <c r="V357" t="s">
        <v>42</v>
      </c>
      <c r="W357" t="s">
        <v>56</v>
      </c>
      <c r="X357">
        <v>8</v>
      </c>
      <c r="Y357">
        <v>11</v>
      </c>
      <c r="Z357" t="s">
        <v>57</v>
      </c>
      <c r="AA357" t="b">
        <v>1</v>
      </c>
      <c r="AB357">
        <v>4</v>
      </c>
      <c r="AC357" t="s">
        <v>131</v>
      </c>
    </row>
    <row r="358" spans="1:29" x14ac:dyDescent="0.25">
      <c r="A358" t="s">
        <v>1452</v>
      </c>
      <c r="B358" t="s">
        <v>1453</v>
      </c>
      <c r="C358">
        <v>18</v>
      </c>
      <c r="D358" t="s">
        <v>104</v>
      </c>
      <c r="E358" t="s">
        <v>73</v>
      </c>
      <c r="F358" t="s">
        <v>49</v>
      </c>
      <c r="G358" t="s">
        <v>1454</v>
      </c>
      <c r="H358" t="s">
        <v>1455</v>
      </c>
      <c r="I358" t="s">
        <v>480</v>
      </c>
      <c r="J358">
        <v>235</v>
      </c>
      <c r="K358">
        <v>3</v>
      </c>
      <c r="L358">
        <v>3</v>
      </c>
      <c r="M358" t="s">
        <v>77</v>
      </c>
      <c r="N358">
        <v>170089</v>
      </c>
      <c r="O358" t="s">
        <v>38</v>
      </c>
      <c r="P358" t="s">
        <v>137</v>
      </c>
      <c r="Q358" t="s">
        <v>67</v>
      </c>
      <c r="R358" t="s">
        <v>68</v>
      </c>
      <c r="S358" t="s">
        <v>40</v>
      </c>
      <c r="T358">
        <v>8</v>
      </c>
      <c r="U358" t="b">
        <v>1</v>
      </c>
      <c r="V358" t="s">
        <v>55</v>
      </c>
      <c r="W358" t="s">
        <v>115</v>
      </c>
      <c r="X358">
        <v>5</v>
      </c>
      <c r="Y358">
        <v>2</v>
      </c>
      <c r="Z358" t="s">
        <v>57</v>
      </c>
      <c r="AA358" t="b">
        <v>0</v>
      </c>
      <c r="AB358">
        <v>3</v>
      </c>
      <c r="AC358" t="s">
        <v>131</v>
      </c>
    </row>
    <row r="359" spans="1:29" x14ac:dyDescent="0.25">
      <c r="A359" t="s">
        <v>1456</v>
      </c>
      <c r="B359" t="s">
        <v>1457</v>
      </c>
      <c r="C359">
        <v>61</v>
      </c>
      <c r="D359" t="s">
        <v>31</v>
      </c>
      <c r="E359" t="s">
        <v>32</v>
      </c>
      <c r="F359" t="s">
        <v>33</v>
      </c>
      <c r="G359" t="s">
        <v>1458</v>
      </c>
      <c r="H359" t="s">
        <v>778</v>
      </c>
      <c r="I359" t="s">
        <v>416</v>
      </c>
      <c r="J359">
        <v>289</v>
      </c>
      <c r="K359">
        <v>10</v>
      </c>
      <c r="L359">
        <v>2</v>
      </c>
      <c r="M359" t="s">
        <v>37</v>
      </c>
      <c r="N359">
        <v>27023</v>
      </c>
      <c r="O359" t="s">
        <v>78</v>
      </c>
      <c r="P359" t="s">
        <v>101</v>
      </c>
      <c r="Q359" t="s">
        <v>40</v>
      </c>
      <c r="R359" t="s">
        <v>41</v>
      </c>
      <c r="S359" t="s">
        <v>40</v>
      </c>
      <c r="T359">
        <v>9</v>
      </c>
      <c r="U359" t="b">
        <v>0</v>
      </c>
      <c r="V359" t="s">
        <v>42</v>
      </c>
      <c r="W359" t="s">
        <v>56</v>
      </c>
      <c r="X359">
        <v>10</v>
      </c>
      <c r="Y359">
        <v>12</v>
      </c>
      <c r="Z359" t="s">
        <v>57</v>
      </c>
      <c r="AA359" t="b">
        <v>0</v>
      </c>
      <c r="AB359">
        <v>4</v>
      </c>
      <c r="AC359" t="s">
        <v>131</v>
      </c>
    </row>
    <row r="360" spans="1:29" x14ac:dyDescent="0.25">
      <c r="A360" t="s">
        <v>1459</v>
      </c>
      <c r="B360" t="s">
        <v>1460</v>
      </c>
      <c r="C360">
        <v>45</v>
      </c>
      <c r="D360" t="s">
        <v>31</v>
      </c>
      <c r="E360" t="s">
        <v>91</v>
      </c>
      <c r="F360" t="s">
        <v>33</v>
      </c>
      <c r="G360" t="s">
        <v>1461</v>
      </c>
      <c r="H360" t="s">
        <v>989</v>
      </c>
      <c r="I360" t="s">
        <v>801</v>
      </c>
      <c r="J360">
        <v>247</v>
      </c>
      <c r="K360">
        <v>3</v>
      </c>
      <c r="L360">
        <v>4</v>
      </c>
      <c r="M360" t="s">
        <v>37</v>
      </c>
      <c r="N360">
        <v>182647</v>
      </c>
      <c r="O360" t="s">
        <v>38</v>
      </c>
      <c r="P360" t="s">
        <v>39</v>
      </c>
      <c r="Q360" t="s">
        <v>40</v>
      </c>
      <c r="R360" t="s">
        <v>68</v>
      </c>
      <c r="S360" t="s">
        <v>40</v>
      </c>
      <c r="T360">
        <v>6</v>
      </c>
      <c r="U360" t="b">
        <v>0</v>
      </c>
      <c r="V360" t="s">
        <v>42</v>
      </c>
      <c r="W360" t="s">
        <v>115</v>
      </c>
      <c r="X360">
        <v>9</v>
      </c>
      <c r="Y360">
        <v>4</v>
      </c>
      <c r="Z360" t="s">
        <v>57</v>
      </c>
      <c r="AA360" t="b">
        <v>0</v>
      </c>
      <c r="AB360">
        <v>4</v>
      </c>
      <c r="AC360" t="s">
        <v>108</v>
      </c>
    </row>
    <row r="361" spans="1:29" x14ac:dyDescent="0.25">
      <c r="A361" t="s">
        <v>1462</v>
      </c>
      <c r="B361" t="s">
        <v>1463</v>
      </c>
      <c r="C361">
        <v>55</v>
      </c>
      <c r="D361" t="s">
        <v>60</v>
      </c>
      <c r="E361" t="s">
        <v>123</v>
      </c>
      <c r="F361" t="s">
        <v>97</v>
      </c>
      <c r="G361" t="s">
        <v>1464</v>
      </c>
      <c r="H361" t="s">
        <v>432</v>
      </c>
      <c r="I361" t="s">
        <v>186</v>
      </c>
      <c r="J361">
        <v>162</v>
      </c>
      <c r="K361">
        <v>14</v>
      </c>
      <c r="L361">
        <v>2</v>
      </c>
      <c r="M361" t="s">
        <v>77</v>
      </c>
      <c r="N361">
        <v>117556</v>
      </c>
      <c r="O361" t="s">
        <v>86</v>
      </c>
      <c r="P361" t="s">
        <v>137</v>
      </c>
      <c r="Q361" t="s">
        <v>67</v>
      </c>
      <c r="R361" t="s">
        <v>68</v>
      </c>
      <c r="S361" t="s">
        <v>40</v>
      </c>
      <c r="T361">
        <v>1</v>
      </c>
      <c r="U361" t="b">
        <v>1</v>
      </c>
      <c r="V361" t="s">
        <v>55</v>
      </c>
      <c r="W361" t="s">
        <v>115</v>
      </c>
      <c r="X361">
        <v>5</v>
      </c>
      <c r="Y361">
        <v>2</v>
      </c>
      <c r="Z361" t="s">
        <v>44</v>
      </c>
      <c r="AA361" t="b">
        <v>0</v>
      </c>
      <c r="AB361">
        <v>4</v>
      </c>
      <c r="AC361" t="s">
        <v>131</v>
      </c>
    </row>
    <row r="362" spans="1:29" x14ac:dyDescent="0.25">
      <c r="A362" t="s">
        <v>1465</v>
      </c>
      <c r="B362" t="s">
        <v>1466</v>
      </c>
      <c r="C362">
        <v>57</v>
      </c>
      <c r="D362" t="s">
        <v>104</v>
      </c>
      <c r="E362" t="s">
        <v>91</v>
      </c>
      <c r="F362" t="s">
        <v>97</v>
      </c>
      <c r="G362" t="s">
        <v>1467</v>
      </c>
      <c r="H362" t="s">
        <v>1005</v>
      </c>
      <c r="I362" t="s">
        <v>1468</v>
      </c>
      <c r="J362">
        <v>271</v>
      </c>
      <c r="K362">
        <v>8</v>
      </c>
      <c r="L362">
        <v>1</v>
      </c>
      <c r="M362" t="s">
        <v>65</v>
      </c>
      <c r="N362">
        <v>94964</v>
      </c>
      <c r="O362" t="s">
        <v>38</v>
      </c>
      <c r="P362" t="s">
        <v>53</v>
      </c>
      <c r="Q362" t="s">
        <v>67</v>
      </c>
      <c r="R362" t="s">
        <v>41</v>
      </c>
      <c r="S362" t="s">
        <v>40</v>
      </c>
      <c r="T362">
        <v>6</v>
      </c>
      <c r="U362" t="b">
        <v>0</v>
      </c>
      <c r="V362" t="s">
        <v>88</v>
      </c>
      <c r="W362" t="s">
        <v>43</v>
      </c>
      <c r="X362">
        <v>9</v>
      </c>
      <c r="Y362">
        <v>7</v>
      </c>
      <c r="Z362" t="s">
        <v>44</v>
      </c>
      <c r="AA362" t="b">
        <v>0</v>
      </c>
      <c r="AB362">
        <v>4</v>
      </c>
      <c r="AC362" t="s">
        <v>131</v>
      </c>
    </row>
    <row r="363" spans="1:29" x14ac:dyDescent="0.25">
      <c r="A363" t="s">
        <v>1469</v>
      </c>
      <c r="B363" t="s">
        <v>1470</v>
      </c>
      <c r="C363">
        <v>49</v>
      </c>
      <c r="D363" t="s">
        <v>31</v>
      </c>
      <c r="E363" t="s">
        <v>82</v>
      </c>
      <c r="F363" t="s">
        <v>49</v>
      </c>
      <c r="G363" t="s">
        <v>1471</v>
      </c>
      <c r="H363" t="s">
        <v>847</v>
      </c>
      <c r="I363" t="s">
        <v>533</v>
      </c>
      <c r="J363">
        <v>91</v>
      </c>
      <c r="K363">
        <v>7</v>
      </c>
      <c r="L363">
        <v>1</v>
      </c>
      <c r="M363" t="s">
        <v>37</v>
      </c>
      <c r="N363">
        <v>146209</v>
      </c>
      <c r="O363" t="s">
        <v>78</v>
      </c>
      <c r="P363" t="s">
        <v>137</v>
      </c>
      <c r="Q363" t="s">
        <v>40</v>
      </c>
      <c r="R363" t="s">
        <v>41</v>
      </c>
      <c r="S363" t="s">
        <v>40</v>
      </c>
      <c r="T363">
        <v>2</v>
      </c>
      <c r="U363" t="b">
        <v>0</v>
      </c>
      <c r="V363" t="s">
        <v>88</v>
      </c>
      <c r="W363" t="s">
        <v>56</v>
      </c>
      <c r="X363">
        <v>5</v>
      </c>
      <c r="Y363">
        <v>9</v>
      </c>
      <c r="Z363" t="s">
        <v>44</v>
      </c>
      <c r="AA363" t="b">
        <v>1</v>
      </c>
      <c r="AB363">
        <v>5</v>
      </c>
      <c r="AC363" t="s">
        <v>108</v>
      </c>
    </row>
    <row r="364" spans="1:29" x14ac:dyDescent="0.25">
      <c r="A364" t="s">
        <v>1472</v>
      </c>
      <c r="B364" t="s">
        <v>1473</v>
      </c>
      <c r="C364">
        <v>42</v>
      </c>
      <c r="D364" t="s">
        <v>31</v>
      </c>
      <c r="E364" t="s">
        <v>61</v>
      </c>
      <c r="F364" t="s">
        <v>49</v>
      </c>
      <c r="G364" t="s">
        <v>1474</v>
      </c>
      <c r="H364" t="s">
        <v>348</v>
      </c>
      <c r="I364" t="s">
        <v>578</v>
      </c>
      <c r="J364">
        <v>55</v>
      </c>
      <c r="K364">
        <v>6</v>
      </c>
      <c r="L364">
        <v>4</v>
      </c>
      <c r="M364" t="s">
        <v>77</v>
      </c>
      <c r="N364">
        <v>151579</v>
      </c>
      <c r="O364" t="s">
        <v>38</v>
      </c>
      <c r="P364" t="s">
        <v>101</v>
      </c>
      <c r="Q364" t="s">
        <v>67</v>
      </c>
      <c r="R364" t="s">
        <v>41</v>
      </c>
      <c r="S364" t="s">
        <v>40</v>
      </c>
      <c r="T364">
        <v>7</v>
      </c>
      <c r="U364" t="b">
        <v>1</v>
      </c>
      <c r="V364" t="s">
        <v>42</v>
      </c>
      <c r="W364" t="s">
        <v>115</v>
      </c>
      <c r="X364">
        <v>7</v>
      </c>
      <c r="Y364">
        <v>5</v>
      </c>
      <c r="Z364" t="s">
        <v>57</v>
      </c>
      <c r="AA364" t="b">
        <v>1</v>
      </c>
      <c r="AB364">
        <v>4</v>
      </c>
      <c r="AC364" t="s">
        <v>131</v>
      </c>
    </row>
    <row r="365" spans="1:29" x14ac:dyDescent="0.25">
      <c r="A365" t="s">
        <v>1475</v>
      </c>
      <c r="B365" t="s">
        <v>1476</v>
      </c>
      <c r="C365">
        <v>20</v>
      </c>
      <c r="D365" t="s">
        <v>104</v>
      </c>
      <c r="E365" t="s">
        <v>82</v>
      </c>
      <c r="F365" t="s">
        <v>97</v>
      </c>
      <c r="G365" t="s">
        <v>1477</v>
      </c>
      <c r="H365" t="s">
        <v>255</v>
      </c>
      <c r="I365" t="s">
        <v>436</v>
      </c>
      <c r="J365">
        <v>128</v>
      </c>
      <c r="K365">
        <v>13</v>
      </c>
      <c r="L365">
        <v>2</v>
      </c>
      <c r="M365" t="s">
        <v>65</v>
      </c>
      <c r="N365">
        <v>66969</v>
      </c>
      <c r="O365" t="s">
        <v>38</v>
      </c>
      <c r="P365" t="s">
        <v>137</v>
      </c>
      <c r="Q365" t="s">
        <v>67</v>
      </c>
      <c r="R365" t="s">
        <v>68</v>
      </c>
      <c r="S365" t="s">
        <v>40</v>
      </c>
      <c r="T365">
        <v>5</v>
      </c>
      <c r="U365" t="b">
        <v>1</v>
      </c>
      <c r="V365" t="s">
        <v>42</v>
      </c>
      <c r="W365" t="s">
        <v>56</v>
      </c>
      <c r="X365">
        <v>5</v>
      </c>
      <c r="Y365">
        <v>2</v>
      </c>
      <c r="Z365" t="s">
        <v>44</v>
      </c>
      <c r="AA365" t="b">
        <v>0</v>
      </c>
      <c r="AB365">
        <v>4</v>
      </c>
      <c r="AC365" t="s">
        <v>131</v>
      </c>
    </row>
    <row r="366" spans="1:29" x14ac:dyDescent="0.25">
      <c r="A366" t="s">
        <v>1478</v>
      </c>
      <c r="B366" t="s">
        <v>1479</v>
      </c>
      <c r="C366">
        <v>39</v>
      </c>
      <c r="D366" t="s">
        <v>31</v>
      </c>
      <c r="E366" t="s">
        <v>73</v>
      </c>
      <c r="F366" t="s">
        <v>49</v>
      </c>
      <c r="G366" t="s">
        <v>1480</v>
      </c>
      <c r="H366" t="s">
        <v>336</v>
      </c>
      <c r="I366" t="s">
        <v>415</v>
      </c>
      <c r="J366">
        <v>226</v>
      </c>
      <c r="K366">
        <v>8</v>
      </c>
      <c r="L366">
        <v>4</v>
      </c>
      <c r="M366" t="s">
        <v>37</v>
      </c>
      <c r="N366">
        <v>30198</v>
      </c>
      <c r="O366" t="s">
        <v>38</v>
      </c>
      <c r="P366" t="s">
        <v>94</v>
      </c>
      <c r="Q366" t="s">
        <v>40</v>
      </c>
      <c r="R366" t="s">
        <v>68</v>
      </c>
      <c r="S366" t="s">
        <v>40</v>
      </c>
      <c r="T366">
        <v>2</v>
      </c>
      <c r="U366" t="b">
        <v>1</v>
      </c>
      <c r="V366" t="s">
        <v>88</v>
      </c>
      <c r="W366" t="s">
        <v>115</v>
      </c>
      <c r="X366">
        <v>12</v>
      </c>
      <c r="Y366">
        <v>3</v>
      </c>
      <c r="Z366" t="s">
        <v>44</v>
      </c>
      <c r="AA366" t="b">
        <v>1</v>
      </c>
      <c r="AB366">
        <v>1</v>
      </c>
      <c r="AC366" t="s">
        <v>70</v>
      </c>
    </row>
    <row r="367" spans="1:29" x14ac:dyDescent="0.25">
      <c r="A367" t="s">
        <v>1481</v>
      </c>
      <c r="B367" t="s">
        <v>1482</v>
      </c>
      <c r="C367">
        <v>33</v>
      </c>
      <c r="D367" t="s">
        <v>104</v>
      </c>
      <c r="E367" t="s">
        <v>91</v>
      </c>
      <c r="F367" t="s">
        <v>97</v>
      </c>
      <c r="G367" t="s">
        <v>1483</v>
      </c>
      <c r="H367" t="s">
        <v>692</v>
      </c>
      <c r="I367" t="s">
        <v>373</v>
      </c>
      <c r="J367">
        <v>168</v>
      </c>
      <c r="K367">
        <v>8</v>
      </c>
      <c r="L367">
        <v>2</v>
      </c>
      <c r="M367" t="s">
        <v>77</v>
      </c>
      <c r="N367">
        <v>70856</v>
      </c>
      <c r="O367" t="s">
        <v>78</v>
      </c>
      <c r="P367" t="s">
        <v>101</v>
      </c>
      <c r="Q367" t="s">
        <v>67</v>
      </c>
      <c r="R367" t="s">
        <v>54</v>
      </c>
      <c r="S367" t="s">
        <v>40</v>
      </c>
      <c r="T367">
        <v>8</v>
      </c>
      <c r="U367" t="b">
        <v>1</v>
      </c>
      <c r="V367" t="s">
        <v>88</v>
      </c>
      <c r="W367" t="s">
        <v>56</v>
      </c>
      <c r="X367">
        <v>2</v>
      </c>
      <c r="Y367">
        <v>11</v>
      </c>
      <c r="Z367" t="s">
        <v>44</v>
      </c>
      <c r="AA367" t="b">
        <v>1</v>
      </c>
      <c r="AB367">
        <v>4</v>
      </c>
      <c r="AC367" t="s">
        <v>131</v>
      </c>
    </row>
    <row r="368" spans="1:29" x14ac:dyDescent="0.25">
      <c r="A368" t="s">
        <v>1484</v>
      </c>
      <c r="B368" t="s">
        <v>1485</v>
      </c>
      <c r="C368">
        <v>50</v>
      </c>
      <c r="D368" t="s">
        <v>60</v>
      </c>
      <c r="E368" t="s">
        <v>48</v>
      </c>
      <c r="F368" t="s">
        <v>33</v>
      </c>
      <c r="G368" t="s">
        <v>1486</v>
      </c>
      <c r="H368" t="s">
        <v>200</v>
      </c>
      <c r="I368" t="s">
        <v>503</v>
      </c>
      <c r="J368">
        <v>173</v>
      </c>
      <c r="K368">
        <v>7</v>
      </c>
      <c r="L368">
        <v>2</v>
      </c>
      <c r="M368" t="s">
        <v>77</v>
      </c>
      <c r="N368">
        <v>83199</v>
      </c>
      <c r="O368" t="s">
        <v>78</v>
      </c>
      <c r="P368" t="s">
        <v>53</v>
      </c>
      <c r="Q368" t="s">
        <v>79</v>
      </c>
      <c r="R368" t="s">
        <v>41</v>
      </c>
      <c r="S368" t="s">
        <v>40</v>
      </c>
      <c r="T368">
        <v>9</v>
      </c>
      <c r="U368" t="b">
        <v>1</v>
      </c>
      <c r="V368" t="s">
        <v>55</v>
      </c>
      <c r="W368" t="s">
        <v>115</v>
      </c>
      <c r="X368">
        <v>9</v>
      </c>
      <c r="Y368">
        <v>5</v>
      </c>
      <c r="Z368" t="s">
        <v>57</v>
      </c>
      <c r="AA368" t="b">
        <v>0</v>
      </c>
      <c r="AB368">
        <v>2</v>
      </c>
      <c r="AC368" t="s">
        <v>70</v>
      </c>
    </row>
    <row r="369" spans="1:29" x14ac:dyDescent="0.25">
      <c r="A369" t="s">
        <v>1487</v>
      </c>
      <c r="B369" t="s">
        <v>1488</v>
      </c>
      <c r="C369">
        <v>59</v>
      </c>
      <c r="D369" t="s">
        <v>60</v>
      </c>
      <c r="E369" t="s">
        <v>73</v>
      </c>
      <c r="F369" t="s">
        <v>97</v>
      </c>
      <c r="G369" t="s">
        <v>1489</v>
      </c>
      <c r="H369" t="s">
        <v>549</v>
      </c>
      <c r="I369" t="s">
        <v>307</v>
      </c>
      <c r="J369">
        <v>208</v>
      </c>
      <c r="K369">
        <v>14</v>
      </c>
      <c r="L369">
        <v>2</v>
      </c>
      <c r="M369" t="s">
        <v>77</v>
      </c>
      <c r="N369">
        <v>183152</v>
      </c>
      <c r="O369" t="s">
        <v>78</v>
      </c>
      <c r="P369" t="s">
        <v>101</v>
      </c>
      <c r="Q369" t="s">
        <v>79</v>
      </c>
      <c r="R369" t="s">
        <v>41</v>
      </c>
      <c r="S369" t="s">
        <v>40</v>
      </c>
      <c r="T369">
        <v>2</v>
      </c>
      <c r="U369" t="b">
        <v>1</v>
      </c>
      <c r="V369" t="s">
        <v>55</v>
      </c>
      <c r="W369" t="s">
        <v>115</v>
      </c>
      <c r="X369">
        <v>12</v>
      </c>
      <c r="Y369">
        <v>7</v>
      </c>
      <c r="Z369" t="s">
        <v>44</v>
      </c>
      <c r="AA369" t="b">
        <v>0</v>
      </c>
      <c r="AB369">
        <v>3</v>
      </c>
      <c r="AC369" t="s">
        <v>108</v>
      </c>
    </row>
    <row r="370" spans="1:29" x14ac:dyDescent="0.25">
      <c r="A370" t="s">
        <v>1490</v>
      </c>
      <c r="B370" t="s">
        <v>1491</v>
      </c>
      <c r="C370">
        <v>41</v>
      </c>
      <c r="D370" t="s">
        <v>31</v>
      </c>
      <c r="E370" t="s">
        <v>32</v>
      </c>
      <c r="F370" t="s">
        <v>49</v>
      </c>
      <c r="G370" t="s">
        <v>1492</v>
      </c>
      <c r="H370" t="s">
        <v>848</v>
      </c>
      <c r="I370" t="s">
        <v>444</v>
      </c>
      <c r="J370">
        <v>1</v>
      </c>
      <c r="K370">
        <v>9</v>
      </c>
      <c r="L370">
        <v>4</v>
      </c>
      <c r="M370" t="s">
        <v>65</v>
      </c>
      <c r="N370">
        <v>15652</v>
      </c>
      <c r="O370" t="s">
        <v>86</v>
      </c>
      <c r="P370" t="s">
        <v>39</v>
      </c>
      <c r="Q370" t="s">
        <v>79</v>
      </c>
      <c r="R370" t="s">
        <v>54</v>
      </c>
      <c r="S370" t="s">
        <v>151</v>
      </c>
      <c r="T370">
        <v>2</v>
      </c>
      <c r="U370" t="b">
        <v>0</v>
      </c>
      <c r="V370" t="s">
        <v>42</v>
      </c>
      <c r="W370" t="s">
        <v>115</v>
      </c>
      <c r="X370">
        <v>2</v>
      </c>
      <c r="Y370">
        <v>5</v>
      </c>
      <c r="Z370" t="s">
        <v>57</v>
      </c>
      <c r="AA370" t="b">
        <v>1</v>
      </c>
      <c r="AB370">
        <v>2</v>
      </c>
      <c r="AC370" t="s">
        <v>45</v>
      </c>
    </row>
    <row r="371" spans="1:29" x14ac:dyDescent="0.25">
      <c r="A371" t="s">
        <v>1493</v>
      </c>
      <c r="B371" t="s">
        <v>1494</v>
      </c>
      <c r="C371">
        <v>49</v>
      </c>
      <c r="D371" t="s">
        <v>31</v>
      </c>
      <c r="E371" t="s">
        <v>91</v>
      </c>
      <c r="F371" t="s">
        <v>49</v>
      </c>
      <c r="G371" t="s">
        <v>1495</v>
      </c>
      <c r="H371" t="s">
        <v>307</v>
      </c>
      <c r="I371" t="s">
        <v>1047</v>
      </c>
      <c r="J371">
        <v>345</v>
      </c>
      <c r="K371">
        <v>12</v>
      </c>
      <c r="L371">
        <v>3</v>
      </c>
      <c r="M371" t="s">
        <v>65</v>
      </c>
      <c r="N371">
        <v>149658</v>
      </c>
      <c r="O371" t="s">
        <v>78</v>
      </c>
      <c r="P371" t="s">
        <v>39</v>
      </c>
      <c r="Q371" t="s">
        <v>79</v>
      </c>
      <c r="R371" t="s">
        <v>68</v>
      </c>
      <c r="S371" t="s">
        <v>151</v>
      </c>
      <c r="T371">
        <v>7</v>
      </c>
      <c r="U371" t="b">
        <v>0</v>
      </c>
      <c r="V371" t="s">
        <v>88</v>
      </c>
      <c r="W371" t="s">
        <v>115</v>
      </c>
      <c r="X371">
        <v>10</v>
      </c>
      <c r="Y371">
        <v>11</v>
      </c>
      <c r="Z371" t="s">
        <v>44</v>
      </c>
      <c r="AA371" t="b">
        <v>1</v>
      </c>
      <c r="AB371">
        <v>1</v>
      </c>
      <c r="AC371" t="s">
        <v>70</v>
      </c>
    </row>
    <row r="372" spans="1:29" x14ac:dyDescent="0.25">
      <c r="A372" t="s">
        <v>1496</v>
      </c>
      <c r="B372" t="s">
        <v>1497</v>
      </c>
      <c r="C372">
        <v>33</v>
      </c>
      <c r="D372" t="s">
        <v>104</v>
      </c>
      <c r="E372" t="s">
        <v>123</v>
      </c>
      <c r="F372" t="s">
        <v>49</v>
      </c>
      <c r="G372" t="s">
        <v>1498</v>
      </c>
      <c r="H372" t="s">
        <v>260</v>
      </c>
      <c r="I372" t="s">
        <v>265</v>
      </c>
      <c r="J372">
        <v>19</v>
      </c>
      <c r="K372">
        <v>6</v>
      </c>
      <c r="L372">
        <v>1</v>
      </c>
      <c r="M372" t="s">
        <v>65</v>
      </c>
      <c r="N372">
        <v>84117</v>
      </c>
      <c r="O372" t="s">
        <v>86</v>
      </c>
      <c r="P372" t="s">
        <v>66</v>
      </c>
      <c r="Q372" t="s">
        <v>114</v>
      </c>
      <c r="R372" t="s">
        <v>54</v>
      </c>
      <c r="S372" t="s">
        <v>302</v>
      </c>
      <c r="T372">
        <v>4</v>
      </c>
      <c r="U372" t="b">
        <v>0</v>
      </c>
      <c r="V372" t="s">
        <v>88</v>
      </c>
      <c r="W372" t="s">
        <v>43</v>
      </c>
      <c r="X372">
        <v>3</v>
      </c>
      <c r="Y372">
        <v>2</v>
      </c>
      <c r="Z372" t="s">
        <v>57</v>
      </c>
      <c r="AA372" t="b">
        <v>0</v>
      </c>
      <c r="AB372">
        <v>3</v>
      </c>
      <c r="AC372" t="s">
        <v>207</v>
      </c>
    </row>
    <row r="373" spans="1:29" x14ac:dyDescent="0.25">
      <c r="A373" t="s">
        <v>1499</v>
      </c>
      <c r="B373" t="s">
        <v>1500</v>
      </c>
      <c r="C373">
        <v>18</v>
      </c>
      <c r="D373" t="s">
        <v>60</v>
      </c>
      <c r="E373" t="s">
        <v>48</v>
      </c>
      <c r="F373" t="s">
        <v>49</v>
      </c>
      <c r="G373" t="s">
        <v>1501</v>
      </c>
      <c r="H373" t="s">
        <v>1076</v>
      </c>
      <c r="I373" t="s">
        <v>1502</v>
      </c>
      <c r="J373">
        <v>331</v>
      </c>
      <c r="K373">
        <v>1</v>
      </c>
      <c r="L373">
        <v>3</v>
      </c>
      <c r="M373" t="s">
        <v>65</v>
      </c>
      <c r="N373">
        <v>88104</v>
      </c>
      <c r="O373" t="s">
        <v>86</v>
      </c>
      <c r="P373" t="s">
        <v>101</v>
      </c>
      <c r="Q373" t="s">
        <v>67</v>
      </c>
      <c r="R373" t="s">
        <v>41</v>
      </c>
      <c r="S373" t="s">
        <v>302</v>
      </c>
      <c r="T373">
        <v>5</v>
      </c>
      <c r="U373" t="b">
        <v>0</v>
      </c>
      <c r="V373" t="s">
        <v>42</v>
      </c>
      <c r="W373" t="s">
        <v>56</v>
      </c>
      <c r="X373">
        <v>8</v>
      </c>
      <c r="Y373">
        <v>5</v>
      </c>
      <c r="Z373" t="s">
        <v>44</v>
      </c>
      <c r="AA373" t="b">
        <v>1</v>
      </c>
      <c r="AB373">
        <v>3</v>
      </c>
      <c r="AC373" t="s">
        <v>40</v>
      </c>
    </row>
    <row r="374" spans="1:29" x14ac:dyDescent="0.25">
      <c r="A374" t="s">
        <v>1503</v>
      </c>
      <c r="B374" t="s">
        <v>1504</v>
      </c>
      <c r="C374">
        <v>53</v>
      </c>
      <c r="D374" t="s">
        <v>104</v>
      </c>
      <c r="E374" t="s">
        <v>73</v>
      </c>
      <c r="F374" t="s">
        <v>97</v>
      </c>
      <c r="G374" t="s">
        <v>1505</v>
      </c>
      <c r="H374" t="s">
        <v>553</v>
      </c>
      <c r="I374" t="s">
        <v>322</v>
      </c>
      <c r="J374">
        <v>116</v>
      </c>
      <c r="K374">
        <v>6</v>
      </c>
      <c r="L374">
        <v>3</v>
      </c>
      <c r="M374" t="s">
        <v>37</v>
      </c>
      <c r="N374">
        <v>58439</v>
      </c>
      <c r="O374" t="s">
        <v>78</v>
      </c>
      <c r="P374" t="s">
        <v>101</v>
      </c>
      <c r="Q374" t="s">
        <v>40</v>
      </c>
      <c r="R374" t="s">
        <v>54</v>
      </c>
      <c r="S374" t="s">
        <v>40</v>
      </c>
      <c r="T374">
        <v>6</v>
      </c>
      <c r="U374" t="b">
        <v>0</v>
      </c>
      <c r="V374" t="s">
        <v>42</v>
      </c>
      <c r="W374" t="s">
        <v>56</v>
      </c>
      <c r="X374">
        <v>5</v>
      </c>
      <c r="Y374">
        <v>4</v>
      </c>
      <c r="Z374" t="s">
        <v>44</v>
      </c>
      <c r="AA374" t="b">
        <v>1</v>
      </c>
      <c r="AB374">
        <v>4</v>
      </c>
      <c r="AC374" t="s">
        <v>131</v>
      </c>
    </row>
    <row r="375" spans="1:29" x14ac:dyDescent="0.25">
      <c r="A375" t="s">
        <v>1506</v>
      </c>
      <c r="B375" t="s">
        <v>1507</v>
      </c>
      <c r="C375">
        <v>59</v>
      </c>
      <c r="D375" t="s">
        <v>104</v>
      </c>
      <c r="E375" t="s">
        <v>61</v>
      </c>
      <c r="F375" t="s">
        <v>33</v>
      </c>
      <c r="G375" t="s">
        <v>1508</v>
      </c>
      <c r="H375" t="s">
        <v>1248</v>
      </c>
      <c r="I375" t="s">
        <v>186</v>
      </c>
      <c r="J375">
        <v>299</v>
      </c>
      <c r="K375">
        <v>2</v>
      </c>
      <c r="L375">
        <v>1</v>
      </c>
      <c r="M375" t="s">
        <v>37</v>
      </c>
      <c r="N375">
        <v>148769</v>
      </c>
      <c r="O375" t="s">
        <v>78</v>
      </c>
      <c r="P375" t="s">
        <v>66</v>
      </c>
      <c r="Q375" t="s">
        <v>40</v>
      </c>
      <c r="R375" t="s">
        <v>68</v>
      </c>
      <c r="S375" t="s">
        <v>40</v>
      </c>
      <c r="T375">
        <v>4</v>
      </c>
      <c r="U375" t="b">
        <v>1</v>
      </c>
      <c r="V375" t="s">
        <v>88</v>
      </c>
      <c r="W375" t="s">
        <v>56</v>
      </c>
      <c r="X375">
        <v>2</v>
      </c>
      <c r="Y375">
        <v>1</v>
      </c>
      <c r="Z375" t="s">
        <v>57</v>
      </c>
      <c r="AA375" t="b">
        <v>1</v>
      </c>
      <c r="AB375">
        <v>2</v>
      </c>
      <c r="AC375" t="s">
        <v>45</v>
      </c>
    </row>
    <row r="376" spans="1:29" x14ac:dyDescent="0.25">
      <c r="A376" t="s">
        <v>1509</v>
      </c>
      <c r="B376" t="s">
        <v>1510</v>
      </c>
      <c r="C376">
        <v>27</v>
      </c>
      <c r="D376" t="s">
        <v>31</v>
      </c>
      <c r="E376" t="s">
        <v>32</v>
      </c>
      <c r="F376" t="s">
        <v>49</v>
      </c>
      <c r="G376" t="s">
        <v>1511</v>
      </c>
      <c r="H376" t="s">
        <v>879</v>
      </c>
      <c r="I376" t="s">
        <v>251</v>
      </c>
      <c r="J376">
        <v>287</v>
      </c>
      <c r="K376">
        <v>3</v>
      </c>
      <c r="L376">
        <v>1</v>
      </c>
      <c r="M376" t="s">
        <v>65</v>
      </c>
      <c r="N376">
        <v>49618</v>
      </c>
      <c r="O376" t="s">
        <v>86</v>
      </c>
      <c r="P376" t="s">
        <v>53</v>
      </c>
      <c r="Q376" t="s">
        <v>114</v>
      </c>
      <c r="R376" t="s">
        <v>54</v>
      </c>
      <c r="S376" t="s">
        <v>40</v>
      </c>
      <c r="T376">
        <v>3</v>
      </c>
      <c r="U376" t="b">
        <v>1</v>
      </c>
      <c r="V376" t="s">
        <v>55</v>
      </c>
      <c r="W376" t="s">
        <v>43</v>
      </c>
      <c r="X376">
        <v>8</v>
      </c>
      <c r="Y376">
        <v>6</v>
      </c>
      <c r="Z376" t="s">
        <v>57</v>
      </c>
      <c r="AA376" t="b">
        <v>1</v>
      </c>
      <c r="AB376">
        <v>4</v>
      </c>
      <c r="AC376" t="s">
        <v>108</v>
      </c>
    </row>
    <row r="377" spans="1:29" x14ac:dyDescent="0.25">
      <c r="A377" t="s">
        <v>1512</v>
      </c>
      <c r="B377" t="s">
        <v>1513</v>
      </c>
      <c r="C377">
        <v>36</v>
      </c>
      <c r="D377" t="s">
        <v>31</v>
      </c>
      <c r="E377" t="s">
        <v>123</v>
      </c>
      <c r="F377" t="s">
        <v>49</v>
      </c>
      <c r="G377" t="s">
        <v>1514</v>
      </c>
      <c r="H377" t="s">
        <v>1515</v>
      </c>
      <c r="I377" t="s">
        <v>1516</v>
      </c>
      <c r="J377">
        <v>288</v>
      </c>
      <c r="K377">
        <v>2</v>
      </c>
      <c r="L377">
        <v>4</v>
      </c>
      <c r="M377" t="s">
        <v>77</v>
      </c>
      <c r="N377">
        <v>66558</v>
      </c>
      <c r="O377" t="s">
        <v>86</v>
      </c>
      <c r="P377" t="s">
        <v>94</v>
      </c>
      <c r="Q377" t="s">
        <v>79</v>
      </c>
      <c r="R377" t="s">
        <v>41</v>
      </c>
      <c r="S377" t="s">
        <v>40</v>
      </c>
      <c r="T377">
        <v>3</v>
      </c>
      <c r="U377" t="b">
        <v>1</v>
      </c>
      <c r="V377" t="s">
        <v>88</v>
      </c>
      <c r="W377" t="s">
        <v>115</v>
      </c>
      <c r="X377">
        <v>1</v>
      </c>
      <c r="Y377">
        <v>11</v>
      </c>
      <c r="Z377" t="s">
        <v>57</v>
      </c>
      <c r="AA377" t="b">
        <v>1</v>
      </c>
      <c r="AB377">
        <v>3</v>
      </c>
      <c r="AC377" t="s">
        <v>70</v>
      </c>
    </row>
    <row r="378" spans="1:29" x14ac:dyDescent="0.25">
      <c r="A378" t="s">
        <v>1517</v>
      </c>
      <c r="B378" t="s">
        <v>1518</v>
      </c>
      <c r="C378">
        <v>31</v>
      </c>
      <c r="D378" t="s">
        <v>60</v>
      </c>
      <c r="E378" t="s">
        <v>82</v>
      </c>
      <c r="F378" t="s">
        <v>49</v>
      </c>
      <c r="G378" t="s">
        <v>1519</v>
      </c>
      <c r="H378" t="s">
        <v>1077</v>
      </c>
      <c r="I378" t="s">
        <v>860</v>
      </c>
      <c r="J378">
        <v>66</v>
      </c>
      <c r="K378">
        <v>5</v>
      </c>
      <c r="L378">
        <v>4</v>
      </c>
      <c r="M378" t="s">
        <v>65</v>
      </c>
      <c r="N378">
        <v>192091</v>
      </c>
      <c r="O378" t="s">
        <v>78</v>
      </c>
      <c r="P378" t="s">
        <v>53</v>
      </c>
      <c r="Q378" t="s">
        <v>114</v>
      </c>
      <c r="R378" t="s">
        <v>41</v>
      </c>
      <c r="S378" t="s">
        <v>302</v>
      </c>
      <c r="T378">
        <v>5</v>
      </c>
      <c r="U378" t="b">
        <v>1</v>
      </c>
      <c r="V378" t="s">
        <v>88</v>
      </c>
      <c r="W378" t="s">
        <v>115</v>
      </c>
      <c r="X378">
        <v>4</v>
      </c>
      <c r="Y378">
        <v>5</v>
      </c>
      <c r="Z378" t="s">
        <v>44</v>
      </c>
      <c r="AA378" t="b">
        <v>0</v>
      </c>
      <c r="AB378">
        <v>3</v>
      </c>
      <c r="AC378" t="s">
        <v>70</v>
      </c>
    </row>
    <row r="379" spans="1:29" x14ac:dyDescent="0.25">
      <c r="A379" t="s">
        <v>1520</v>
      </c>
      <c r="B379" t="s">
        <v>1521</v>
      </c>
      <c r="C379">
        <v>59</v>
      </c>
      <c r="D379" t="s">
        <v>60</v>
      </c>
      <c r="E379" t="s">
        <v>61</v>
      </c>
      <c r="F379" t="s">
        <v>49</v>
      </c>
      <c r="G379" t="s">
        <v>1522</v>
      </c>
      <c r="H379" t="s">
        <v>175</v>
      </c>
      <c r="I379" t="s">
        <v>592</v>
      </c>
      <c r="J379">
        <v>247</v>
      </c>
      <c r="K379">
        <v>8</v>
      </c>
      <c r="L379">
        <v>1</v>
      </c>
      <c r="M379" t="s">
        <v>77</v>
      </c>
      <c r="N379">
        <v>114879</v>
      </c>
      <c r="O379" t="s">
        <v>86</v>
      </c>
      <c r="P379" t="s">
        <v>101</v>
      </c>
      <c r="Q379" t="s">
        <v>114</v>
      </c>
      <c r="R379" t="s">
        <v>41</v>
      </c>
      <c r="S379" t="s">
        <v>40</v>
      </c>
      <c r="T379">
        <v>7</v>
      </c>
      <c r="U379" t="b">
        <v>1</v>
      </c>
      <c r="V379" t="s">
        <v>88</v>
      </c>
      <c r="W379" t="s">
        <v>115</v>
      </c>
      <c r="X379">
        <v>5</v>
      </c>
      <c r="Y379">
        <v>9</v>
      </c>
      <c r="Z379" t="s">
        <v>44</v>
      </c>
      <c r="AA379" t="b">
        <v>0</v>
      </c>
      <c r="AB379">
        <v>2</v>
      </c>
      <c r="AC379" t="s">
        <v>70</v>
      </c>
    </row>
    <row r="380" spans="1:29" x14ac:dyDescent="0.25">
      <c r="A380" t="s">
        <v>1523</v>
      </c>
      <c r="B380" t="s">
        <v>1524</v>
      </c>
      <c r="C380">
        <v>21</v>
      </c>
      <c r="D380" t="s">
        <v>104</v>
      </c>
      <c r="E380" t="s">
        <v>61</v>
      </c>
      <c r="F380" t="s">
        <v>97</v>
      </c>
      <c r="G380" t="s">
        <v>1525</v>
      </c>
      <c r="H380" t="s">
        <v>1020</v>
      </c>
      <c r="I380" t="s">
        <v>312</v>
      </c>
      <c r="J380">
        <v>12</v>
      </c>
      <c r="K380">
        <v>2</v>
      </c>
      <c r="L380">
        <v>2</v>
      </c>
      <c r="M380" t="s">
        <v>37</v>
      </c>
      <c r="N380">
        <v>108287</v>
      </c>
      <c r="O380" t="s">
        <v>38</v>
      </c>
      <c r="P380" t="s">
        <v>66</v>
      </c>
      <c r="Q380" t="s">
        <v>40</v>
      </c>
      <c r="R380" t="s">
        <v>41</v>
      </c>
      <c r="S380" t="s">
        <v>40</v>
      </c>
      <c r="T380">
        <v>9</v>
      </c>
      <c r="U380" t="b">
        <v>0</v>
      </c>
      <c r="V380" t="s">
        <v>55</v>
      </c>
      <c r="W380" t="s">
        <v>115</v>
      </c>
      <c r="X380">
        <v>9</v>
      </c>
      <c r="Y380">
        <v>7</v>
      </c>
      <c r="Z380" t="s">
        <v>44</v>
      </c>
      <c r="AA380" t="b">
        <v>1</v>
      </c>
      <c r="AB380">
        <v>1</v>
      </c>
      <c r="AC380" t="s">
        <v>70</v>
      </c>
    </row>
    <row r="381" spans="1:29" x14ac:dyDescent="0.25">
      <c r="A381" t="s">
        <v>1526</v>
      </c>
      <c r="B381" t="s">
        <v>1527</v>
      </c>
      <c r="C381">
        <v>21</v>
      </c>
      <c r="D381" t="s">
        <v>104</v>
      </c>
      <c r="E381" t="s">
        <v>123</v>
      </c>
      <c r="F381" t="s">
        <v>33</v>
      </c>
      <c r="G381" t="s">
        <v>1528</v>
      </c>
      <c r="H381" t="s">
        <v>296</v>
      </c>
      <c r="I381" t="s">
        <v>1529</v>
      </c>
      <c r="J381">
        <v>242</v>
      </c>
      <c r="K381">
        <v>11</v>
      </c>
      <c r="L381">
        <v>1</v>
      </c>
      <c r="M381" t="s">
        <v>65</v>
      </c>
      <c r="N381">
        <v>134682</v>
      </c>
      <c r="O381" t="s">
        <v>38</v>
      </c>
      <c r="P381" t="s">
        <v>39</v>
      </c>
      <c r="Q381" t="s">
        <v>114</v>
      </c>
      <c r="R381" t="s">
        <v>68</v>
      </c>
      <c r="S381" t="s">
        <v>151</v>
      </c>
      <c r="T381">
        <v>7</v>
      </c>
      <c r="U381" t="b">
        <v>1</v>
      </c>
      <c r="V381" t="s">
        <v>55</v>
      </c>
      <c r="W381" t="s">
        <v>56</v>
      </c>
      <c r="X381">
        <v>2</v>
      </c>
      <c r="Y381">
        <v>8</v>
      </c>
      <c r="Z381" t="s">
        <v>57</v>
      </c>
      <c r="AA381" t="b">
        <v>1</v>
      </c>
      <c r="AB381">
        <v>5</v>
      </c>
      <c r="AC381" t="s">
        <v>131</v>
      </c>
    </row>
    <row r="382" spans="1:29" x14ac:dyDescent="0.25">
      <c r="A382" t="s">
        <v>1530</v>
      </c>
      <c r="B382" t="s">
        <v>1531</v>
      </c>
      <c r="C382">
        <v>65</v>
      </c>
      <c r="D382" t="s">
        <v>31</v>
      </c>
      <c r="E382" t="s">
        <v>123</v>
      </c>
      <c r="F382" t="s">
        <v>33</v>
      </c>
      <c r="G382" t="s">
        <v>1532</v>
      </c>
      <c r="H382" t="s">
        <v>1533</v>
      </c>
      <c r="I382" t="s">
        <v>220</v>
      </c>
      <c r="J382">
        <v>191</v>
      </c>
      <c r="K382">
        <v>8</v>
      </c>
      <c r="L382">
        <v>4</v>
      </c>
      <c r="M382" t="s">
        <v>65</v>
      </c>
      <c r="N382">
        <v>162051</v>
      </c>
      <c r="O382" t="s">
        <v>38</v>
      </c>
      <c r="P382" t="s">
        <v>87</v>
      </c>
      <c r="Q382" t="s">
        <v>114</v>
      </c>
      <c r="R382" t="s">
        <v>54</v>
      </c>
      <c r="S382" t="s">
        <v>40</v>
      </c>
      <c r="T382">
        <v>8</v>
      </c>
      <c r="U382" t="b">
        <v>0</v>
      </c>
      <c r="V382" t="s">
        <v>55</v>
      </c>
      <c r="W382" t="s">
        <v>115</v>
      </c>
      <c r="X382">
        <v>7</v>
      </c>
      <c r="Y382">
        <v>11</v>
      </c>
      <c r="Z382" t="s">
        <v>44</v>
      </c>
      <c r="AA382" t="b">
        <v>1</v>
      </c>
      <c r="AB382">
        <v>5</v>
      </c>
      <c r="AC382" t="s">
        <v>131</v>
      </c>
    </row>
    <row r="383" spans="1:29" x14ac:dyDescent="0.25">
      <c r="A383" t="s">
        <v>1534</v>
      </c>
      <c r="B383" t="s">
        <v>1535</v>
      </c>
      <c r="C383">
        <v>22</v>
      </c>
      <c r="D383" t="s">
        <v>104</v>
      </c>
      <c r="E383" t="s">
        <v>123</v>
      </c>
      <c r="F383" t="s">
        <v>97</v>
      </c>
      <c r="G383" t="s">
        <v>1536</v>
      </c>
      <c r="H383" t="s">
        <v>537</v>
      </c>
      <c r="I383" t="s">
        <v>385</v>
      </c>
      <c r="J383">
        <v>143</v>
      </c>
      <c r="K383">
        <v>7</v>
      </c>
      <c r="L383">
        <v>1</v>
      </c>
      <c r="M383" t="s">
        <v>37</v>
      </c>
      <c r="N383">
        <v>106327</v>
      </c>
      <c r="O383" t="s">
        <v>86</v>
      </c>
      <c r="P383" t="s">
        <v>94</v>
      </c>
      <c r="Q383" t="s">
        <v>40</v>
      </c>
      <c r="R383" t="s">
        <v>54</v>
      </c>
      <c r="S383" t="s">
        <v>40</v>
      </c>
      <c r="T383">
        <v>6</v>
      </c>
      <c r="U383" t="b">
        <v>1</v>
      </c>
      <c r="V383" t="s">
        <v>55</v>
      </c>
      <c r="W383" t="s">
        <v>115</v>
      </c>
      <c r="X383">
        <v>2</v>
      </c>
      <c r="Y383">
        <v>8</v>
      </c>
      <c r="Z383" t="s">
        <v>44</v>
      </c>
      <c r="AA383" t="b">
        <v>0</v>
      </c>
      <c r="AB383">
        <v>4</v>
      </c>
      <c r="AC383" t="s">
        <v>207</v>
      </c>
    </row>
    <row r="384" spans="1:29" x14ac:dyDescent="0.25">
      <c r="A384" t="s">
        <v>1537</v>
      </c>
      <c r="B384" t="s">
        <v>1538</v>
      </c>
      <c r="C384">
        <v>41</v>
      </c>
      <c r="D384" t="s">
        <v>104</v>
      </c>
      <c r="E384" t="s">
        <v>73</v>
      </c>
      <c r="F384" t="s">
        <v>97</v>
      </c>
      <c r="G384" t="s">
        <v>1539</v>
      </c>
      <c r="H384" t="s">
        <v>511</v>
      </c>
      <c r="I384" t="s">
        <v>692</v>
      </c>
      <c r="J384">
        <v>256</v>
      </c>
      <c r="K384">
        <v>14</v>
      </c>
      <c r="L384">
        <v>4</v>
      </c>
      <c r="M384" t="s">
        <v>65</v>
      </c>
      <c r="N384">
        <v>150098</v>
      </c>
      <c r="O384" t="s">
        <v>78</v>
      </c>
      <c r="P384" t="s">
        <v>137</v>
      </c>
      <c r="Q384" t="s">
        <v>114</v>
      </c>
      <c r="R384" t="s">
        <v>41</v>
      </c>
      <c r="S384" t="s">
        <v>302</v>
      </c>
      <c r="T384">
        <v>5</v>
      </c>
      <c r="U384" t="b">
        <v>1</v>
      </c>
      <c r="V384" t="s">
        <v>88</v>
      </c>
      <c r="W384" t="s">
        <v>115</v>
      </c>
      <c r="X384">
        <v>9</v>
      </c>
      <c r="Y384">
        <v>1</v>
      </c>
      <c r="Z384" t="s">
        <v>57</v>
      </c>
      <c r="AA384" t="b">
        <v>0</v>
      </c>
      <c r="AB384">
        <v>5</v>
      </c>
      <c r="AC384" t="s">
        <v>207</v>
      </c>
    </row>
    <row r="385" spans="1:29" x14ac:dyDescent="0.25">
      <c r="A385" t="s">
        <v>1540</v>
      </c>
      <c r="B385" t="s">
        <v>1541</v>
      </c>
      <c r="C385">
        <v>34</v>
      </c>
      <c r="D385" t="s">
        <v>31</v>
      </c>
      <c r="E385" t="s">
        <v>32</v>
      </c>
      <c r="F385" t="s">
        <v>49</v>
      </c>
      <c r="G385" t="s">
        <v>1542</v>
      </c>
      <c r="H385" t="s">
        <v>537</v>
      </c>
      <c r="I385" t="s">
        <v>1140</v>
      </c>
      <c r="J385">
        <v>144</v>
      </c>
      <c r="K385">
        <v>13</v>
      </c>
      <c r="L385">
        <v>2</v>
      </c>
      <c r="M385" t="s">
        <v>37</v>
      </c>
      <c r="N385">
        <v>148705</v>
      </c>
      <c r="O385" t="s">
        <v>38</v>
      </c>
      <c r="P385" t="s">
        <v>87</v>
      </c>
      <c r="Q385" t="s">
        <v>40</v>
      </c>
      <c r="R385" t="s">
        <v>41</v>
      </c>
      <c r="S385" t="s">
        <v>40</v>
      </c>
      <c r="T385">
        <v>6</v>
      </c>
      <c r="U385" t="b">
        <v>0</v>
      </c>
      <c r="V385" t="s">
        <v>42</v>
      </c>
      <c r="W385" t="s">
        <v>56</v>
      </c>
      <c r="X385">
        <v>6</v>
      </c>
      <c r="Y385">
        <v>2</v>
      </c>
      <c r="Z385" t="s">
        <v>44</v>
      </c>
      <c r="AA385" t="b">
        <v>1</v>
      </c>
      <c r="AB385">
        <v>1</v>
      </c>
      <c r="AC385" t="s">
        <v>40</v>
      </c>
    </row>
    <row r="386" spans="1:29" x14ac:dyDescent="0.25">
      <c r="A386" t="s">
        <v>1543</v>
      </c>
      <c r="B386" t="s">
        <v>1544</v>
      </c>
      <c r="C386">
        <v>49</v>
      </c>
      <c r="D386" t="s">
        <v>60</v>
      </c>
      <c r="E386" t="s">
        <v>32</v>
      </c>
      <c r="F386" t="s">
        <v>49</v>
      </c>
      <c r="G386" t="s">
        <v>1545</v>
      </c>
      <c r="H386" t="s">
        <v>596</v>
      </c>
      <c r="I386" t="s">
        <v>260</v>
      </c>
      <c r="J386">
        <v>7</v>
      </c>
      <c r="K386">
        <v>8</v>
      </c>
      <c r="L386">
        <v>1</v>
      </c>
      <c r="M386" t="s">
        <v>77</v>
      </c>
      <c r="N386">
        <v>126355</v>
      </c>
      <c r="O386" t="s">
        <v>86</v>
      </c>
      <c r="P386" t="s">
        <v>39</v>
      </c>
      <c r="Q386" t="s">
        <v>114</v>
      </c>
      <c r="R386" t="s">
        <v>41</v>
      </c>
      <c r="S386" t="s">
        <v>40</v>
      </c>
      <c r="T386">
        <v>8</v>
      </c>
      <c r="U386" t="b">
        <v>1</v>
      </c>
      <c r="V386" t="s">
        <v>88</v>
      </c>
      <c r="W386" t="s">
        <v>115</v>
      </c>
      <c r="X386">
        <v>5</v>
      </c>
      <c r="Y386">
        <v>9</v>
      </c>
      <c r="Z386" t="s">
        <v>44</v>
      </c>
      <c r="AA386" t="b">
        <v>0</v>
      </c>
      <c r="AB386">
        <v>3</v>
      </c>
      <c r="AC386" t="s">
        <v>45</v>
      </c>
    </row>
    <row r="387" spans="1:29" x14ac:dyDescent="0.25">
      <c r="A387" t="s">
        <v>1546</v>
      </c>
      <c r="B387" t="s">
        <v>1547</v>
      </c>
      <c r="C387">
        <v>56</v>
      </c>
      <c r="D387" t="s">
        <v>104</v>
      </c>
      <c r="E387" t="s">
        <v>82</v>
      </c>
      <c r="F387" t="s">
        <v>97</v>
      </c>
      <c r="G387" t="s">
        <v>1548</v>
      </c>
      <c r="H387" t="s">
        <v>596</v>
      </c>
      <c r="I387" t="s">
        <v>1175</v>
      </c>
      <c r="J387">
        <v>29</v>
      </c>
      <c r="K387">
        <v>6</v>
      </c>
      <c r="L387">
        <v>2</v>
      </c>
      <c r="M387" t="s">
        <v>65</v>
      </c>
      <c r="N387">
        <v>140846</v>
      </c>
      <c r="O387" t="s">
        <v>78</v>
      </c>
      <c r="P387" t="s">
        <v>66</v>
      </c>
      <c r="Q387" t="s">
        <v>67</v>
      </c>
      <c r="R387" t="s">
        <v>41</v>
      </c>
      <c r="S387" t="s">
        <v>302</v>
      </c>
      <c r="T387">
        <v>4</v>
      </c>
      <c r="U387" t="b">
        <v>1</v>
      </c>
      <c r="V387" t="s">
        <v>42</v>
      </c>
      <c r="W387" t="s">
        <v>43</v>
      </c>
      <c r="X387">
        <v>2</v>
      </c>
      <c r="Y387">
        <v>3</v>
      </c>
      <c r="Z387" t="s">
        <v>44</v>
      </c>
      <c r="AA387" t="b">
        <v>0</v>
      </c>
      <c r="AB387">
        <v>2</v>
      </c>
      <c r="AC387" t="s">
        <v>70</v>
      </c>
    </row>
    <row r="388" spans="1:29" x14ac:dyDescent="0.25">
      <c r="A388" t="s">
        <v>1549</v>
      </c>
      <c r="B388" t="s">
        <v>1550</v>
      </c>
      <c r="C388">
        <v>42</v>
      </c>
      <c r="D388" t="s">
        <v>60</v>
      </c>
      <c r="E388" t="s">
        <v>123</v>
      </c>
      <c r="F388" t="s">
        <v>49</v>
      </c>
      <c r="G388" t="s">
        <v>1551</v>
      </c>
      <c r="H388" t="s">
        <v>1001</v>
      </c>
      <c r="I388" t="s">
        <v>592</v>
      </c>
      <c r="J388">
        <v>91</v>
      </c>
      <c r="K388">
        <v>8</v>
      </c>
      <c r="L388">
        <v>4</v>
      </c>
      <c r="M388" t="s">
        <v>65</v>
      </c>
      <c r="N388">
        <v>128048</v>
      </c>
      <c r="O388" t="s">
        <v>78</v>
      </c>
      <c r="P388" t="s">
        <v>53</v>
      </c>
      <c r="Q388" t="s">
        <v>67</v>
      </c>
      <c r="R388" t="s">
        <v>54</v>
      </c>
      <c r="S388" t="s">
        <v>69</v>
      </c>
      <c r="T388">
        <v>1</v>
      </c>
      <c r="U388" t="b">
        <v>1</v>
      </c>
      <c r="V388" t="s">
        <v>88</v>
      </c>
      <c r="W388" t="s">
        <v>56</v>
      </c>
      <c r="X388">
        <v>8</v>
      </c>
      <c r="Y388">
        <v>4</v>
      </c>
      <c r="Z388" t="s">
        <v>44</v>
      </c>
      <c r="AA388" t="b">
        <v>0</v>
      </c>
      <c r="AB388">
        <v>4</v>
      </c>
      <c r="AC388" t="s">
        <v>131</v>
      </c>
    </row>
    <row r="389" spans="1:29" x14ac:dyDescent="0.25">
      <c r="A389" t="s">
        <v>1552</v>
      </c>
      <c r="B389" t="s">
        <v>1553</v>
      </c>
      <c r="C389">
        <v>47</v>
      </c>
      <c r="D389" t="s">
        <v>104</v>
      </c>
      <c r="E389" t="s">
        <v>61</v>
      </c>
      <c r="F389" t="s">
        <v>49</v>
      </c>
      <c r="G389" t="s">
        <v>1554</v>
      </c>
      <c r="H389" t="s">
        <v>216</v>
      </c>
      <c r="I389" t="s">
        <v>437</v>
      </c>
      <c r="J389">
        <v>28</v>
      </c>
      <c r="K389">
        <v>13</v>
      </c>
      <c r="L389">
        <v>3</v>
      </c>
      <c r="M389" t="s">
        <v>37</v>
      </c>
      <c r="N389">
        <v>13038</v>
      </c>
      <c r="O389" t="s">
        <v>86</v>
      </c>
      <c r="P389" t="s">
        <v>87</v>
      </c>
      <c r="Q389" t="s">
        <v>40</v>
      </c>
      <c r="R389" t="s">
        <v>54</v>
      </c>
      <c r="S389" t="s">
        <v>40</v>
      </c>
      <c r="T389">
        <v>4</v>
      </c>
      <c r="U389" t="b">
        <v>1</v>
      </c>
      <c r="V389" t="s">
        <v>55</v>
      </c>
      <c r="W389" t="s">
        <v>43</v>
      </c>
      <c r="X389">
        <v>5</v>
      </c>
      <c r="Y389">
        <v>1</v>
      </c>
      <c r="Z389" t="s">
        <v>57</v>
      </c>
      <c r="AA389" t="b">
        <v>1</v>
      </c>
      <c r="AB389">
        <v>2</v>
      </c>
      <c r="AC389" t="s">
        <v>70</v>
      </c>
    </row>
    <row r="390" spans="1:29" x14ac:dyDescent="0.25">
      <c r="A390" t="s">
        <v>1555</v>
      </c>
      <c r="B390" t="s">
        <v>1556</v>
      </c>
      <c r="C390">
        <v>21</v>
      </c>
      <c r="D390" t="s">
        <v>31</v>
      </c>
      <c r="E390" t="s">
        <v>73</v>
      </c>
      <c r="F390" t="s">
        <v>33</v>
      </c>
      <c r="G390" t="s">
        <v>1557</v>
      </c>
      <c r="H390" t="s">
        <v>273</v>
      </c>
      <c r="I390" t="s">
        <v>51</v>
      </c>
      <c r="J390">
        <v>10</v>
      </c>
      <c r="K390">
        <v>11</v>
      </c>
      <c r="L390">
        <v>3</v>
      </c>
      <c r="M390" t="s">
        <v>77</v>
      </c>
      <c r="N390">
        <v>151115</v>
      </c>
      <c r="O390" t="s">
        <v>78</v>
      </c>
      <c r="P390" t="s">
        <v>66</v>
      </c>
      <c r="Q390" t="s">
        <v>114</v>
      </c>
      <c r="R390" t="s">
        <v>54</v>
      </c>
      <c r="S390" t="s">
        <v>40</v>
      </c>
      <c r="T390">
        <v>5</v>
      </c>
      <c r="U390" t="b">
        <v>1</v>
      </c>
      <c r="V390" t="s">
        <v>42</v>
      </c>
      <c r="W390" t="s">
        <v>56</v>
      </c>
      <c r="X390">
        <v>8</v>
      </c>
      <c r="Y390">
        <v>9</v>
      </c>
      <c r="Z390" t="s">
        <v>57</v>
      </c>
      <c r="AA390" t="b">
        <v>0</v>
      </c>
      <c r="AB390">
        <v>5</v>
      </c>
      <c r="AC390" t="s">
        <v>131</v>
      </c>
    </row>
    <row r="391" spans="1:29" x14ac:dyDescent="0.25">
      <c r="A391" t="s">
        <v>1558</v>
      </c>
      <c r="B391" t="s">
        <v>1559</v>
      </c>
      <c r="C391">
        <v>56</v>
      </c>
      <c r="D391" t="s">
        <v>104</v>
      </c>
      <c r="E391" t="s">
        <v>32</v>
      </c>
      <c r="F391" t="s">
        <v>33</v>
      </c>
      <c r="G391" t="s">
        <v>1560</v>
      </c>
      <c r="H391" t="s">
        <v>641</v>
      </c>
      <c r="I391" t="s">
        <v>1140</v>
      </c>
      <c r="J391">
        <v>249</v>
      </c>
      <c r="K391">
        <v>4</v>
      </c>
      <c r="L391">
        <v>3</v>
      </c>
      <c r="M391" t="s">
        <v>65</v>
      </c>
      <c r="N391">
        <v>4040</v>
      </c>
      <c r="O391" t="s">
        <v>86</v>
      </c>
      <c r="P391" t="s">
        <v>87</v>
      </c>
      <c r="Q391" t="s">
        <v>67</v>
      </c>
      <c r="R391" t="s">
        <v>54</v>
      </c>
      <c r="S391" t="s">
        <v>302</v>
      </c>
      <c r="T391">
        <v>9</v>
      </c>
      <c r="U391" t="b">
        <v>1</v>
      </c>
      <c r="V391" t="s">
        <v>42</v>
      </c>
      <c r="W391" t="s">
        <v>115</v>
      </c>
      <c r="X391">
        <v>3</v>
      </c>
      <c r="Y391">
        <v>12</v>
      </c>
      <c r="Z391" t="s">
        <v>57</v>
      </c>
      <c r="AA391" t="b">
        <v>0</v>
      </c>
      <c r="AB391">
        <v>2</v>
      </c>
      <c r="AC391" t="s">
        <v>45</v>
      </c>
    </row>
    <row r="392" spans="1:29" x14ac:dyDescent="0.25">
      <c r="A392" t="s">
        <v>1561</v>
      </c>
      <c r="B392" t="s">
        <v>1562</v>
      </c>
      <c r="C392">
        <v>29</v>
      </c>
      <c r="D392" t="s">
        <v>31</v>
      </c>
      <c r="E392" t="s">
        <v>61</v>
      </c>
      <c r="F392" t="s">
        <v>33</v>
      </c>
      <c r="G392" t="s">
        <v>1563</v>
      </c>
      <c r="H392" t="s">
        <v>326</v>
      </c>
      <c r="I392" t="s">
        <v>739</v>
      </c>
      <c r="J392">
        <v>193</v>
      </c>
      <c r="K392">
        <v>12</v>
      </c>
      <c r="L392">
        <v>3</v>
      </c>
      <c r="M392" t="s">
        <v>37</v>
      </c>
      <c r="N392">
        <v>82336</v>
      </c>
      <c r="O392" t="s">
        <v>78</v>
      </c>
      <c r="P392" t="s">
        <v>137</v>
      </c>
      <c r="Q392" t="s">
        <v>40</v>
      </c>
      <c r="R392" t="s">
        <v>41</v>
      </c>
      <c r="S392" t="s">
        <v>40</v>
      </c>
      <c r="T392">
        <v>3</v>
      </c>
      <c r="U392" t="b">
        <v>0</v>
      </c>
      <c r="V392" t="s">
        <v>42</v>
      </c>
      <c r="W392" t="s">
        <v>115</v>
      </c>
      <c r="X392">
        <v>5</v>
      </c>
      <c r="Y392">
        <v>11</v>
      </c>
      <c r="Z392" t="s">
        <v>44</v>
      </c>
      <c r="AA392" t="b">
        <v>0</v>
      </c>
      <c r="AB392">
        <v>4</v>
      </c>
      <c r="AC392" t="s">
        <v>207</v>
      </c>
    </row>
    <row r="393" spans="1:29" x14ac:dyDescent="0.25">
      <c r="A393" t="s">
        <v>1564</v>
      </c>
      <c r="B393" t="s">
        <v>1565</v>
      </c>
      <c r="C393">
        <v>43</v>
      </c>
      <c r="D393" t="s">
        <v>31</v>
      </c>
      <c r="E393" t="s">
        <v>48</v>
      </c>
      <c r="F393" t="s">
        <v>49</v>
      </c>
      <c r="G393" t="s">
        <v>1566</v>
      </c>
      <c r="H393" t="s">
        <v>146</v>
      </c>
      <c r="I393" t="s">
        <v>93</v>
      </c>
      <c r="J393">
        <v>296</v>
      </c>
      <c r="K393">
        <v>4</v>
      </c>
      <c r="L393">
        <v>1</v>
      </c>
      <c r="M393" t="s">
        <v>77</v>
      </c>
      <c r="N393">
        <v>152117</v>
      </c>
      <c r="O393" t="s">
        <v>78</v>
      </c>
      <c r="P393" t="s">
        <v>53</v>
      </c>
      <c r="Q393" t="s">
        <v>114</v>
      </c>
      <c r="R393" t="s">
        <v>41</v>
      </c>
      <c r="S393" t="s">
        <v>40</v>
      </c>
      <c r="T393">
        <v>7</v>
      </c>
      <c r="U393" t="b">
        <v>0</v>
      </c>
      <c r="V393" t="s">
        <v>88</v>
      </c>
      <c r="W393" t="s">
        <v>56</v>
      </c>
      <c r="X393">
        <v>4</v>
      </c>
      <c r="Y393">
        <v>1</v>
      </c>
      <c r="Z393" t="s">
        <v>57</v>
      </c>
      <c r="AA393" t="b">
        <v>0</v>
      </c>
      <c r="AB393">
        <v>1</v>
      </c>
      <c r="AC393" t="s">
        <v>40</v>
      </c>
    </row>
    <row r="394" spans="1:29" x14ac:dyDescent="0.25">
      <c r="A394" t="s">
        <v>1567</v>
      </c>
      <c r="B394" t="s">
        <v>1568</v>
      </c>
      <c r="C394">
        <v>23</v>
      </c>
      <c r="D394" t="s">
        <v>31</v>
      </c>
      <c r="E394" t="s">
        <v>123</v>
      </c>
      <c r="F394" t="s">
        <v>33</v>
      </c>
      <c r="G394" t="s">
        <v>1569</v>
      </c>
      <c r="H394" t="s">
        <v>1024</v>
      </c>
      <c r="I394" t="s">
        <v>292</v>
      </c>
      <c r="J394">
        <v>262</v>
      </c>
      <c r="K394">
        <v>2</v>
      </c>
      <c r="L394">
        <v>3</v>
      </c>
      <c r="M394" t="s">
        <v>77</v>
      </c>
      <c r="N394">
        <v>121487</v>
      </c>
      <c r="O394" t="s">
        <v>38</v>
      </c>
      <c r="P394" t="s">
        <v>87</v>
      </c>
      <c r="Q394" t="s">
        <v>79</v>
      </c>
      <c r="R394" t="s">
        <v>41</v>
      </c>
      <c r="S394" t="s">
        <v>40</v>
      </c>
      <c r="T394">
        <v>2</v>
      </c>
      <c r="U394" t="b">
        <v>1</v>
      </c>
      <c r="V394" t="s">
        <v>55</v>
      </c>
      <c r="W394" t="s">
        <v>43</v>
      </c>
      <c r="X394">
        <v>9</v>
      </c>
      <c r="Y394">
        <v>4</v>
      </c>
      <c r="Z394" t="s">
        <v>57</v>
      </c>
      <c r="AA394" t="b">
        <v>1</v>
      </c>
      <c r="AB394">
        <v>2</v>
      </c>
      <c r="AC394" t="s">
        <v>108</v>
      </c>
    </row>
    <row r="395" spans="1:29" x14ac:dyDescent="0.25">
      <c r="A395" t="s">
        <v>1570</v>
      </c>
      <c r="B395" t="s">
        <v>1571</v>
      </c>
      <c r="C395">
        <v>20</v>
      </c>
      <c r="D395" t="s">
        <v>104</v>
      </c>
      <c r="E395" t="s">
        <v>91</v>
      </c>
      <c r="F395" t="s">
        <v>97</v>
      </c>
      <c r="G395" t="s">
        <v>1572</v>
      </c>
      <c r="H395" t="s">
        <v>487</v>
      </c>
      <c r="I395" t="s">
        <v>448</v>
      </c>
      <c r="J395">
        <v>190</v>
      </c>
      <c r="K395">
        <v>9</v>
      </c>
      <c r="L395">
        <v>2</v>
      </c>
      <c r="M395" t="s">
        <v>77</v>
      </c>
      <c r="N395">
        <v>16244</v>
      </c>
      <c r="O395" t="s">
        <v>86</v>
      </c>
      <c r="P395" t="s">
        <v>66</v>
      </c>
      <c r="Q395" t="s">
        <v>67</v>
      </c>
      <c r="R395" t="s">
        <v>54</v>
      </c>
      <c r="S395" t="s">
        <v>40</v>
      </c>
      <c r="T395">
        <v>2</v>
      </c>
      <c r="U395" t="b">
        <v>1</v>
      </c>
      <c r="V395" t="s">
        <v>55</v>
      </c>
      <c r="W395" t="s">
        <v>115</v>
      </c>
      <c r="X395">
        <v>9</v>
      </c>
      <c r="Y395">
        <v>4</v>
      </c>
      <c r="Z395" t="s">
        <v>57</v>
      </c>
      <c r="AA395" t="b">
        <v>0</v>
      </c>
      <c r="AB395">
        <v>5</v>
      </c>
      <c r="AC395" t="s">
        <v>207</v>
      </c>
    </row>
    <row r="396" spans="1:29" x14ac:dyDescent="0.25">
      <c r="A396" t="s">
        <v>1573</v>
      </c>
      <c r="B396" t="s">
        <v>1574</v>
      </c>
      <c r="C396">
        <v>18</v>
      </c>
      <c r="D396" t="s">
        <v>31</v>
      </c>
      <c r="E396" t="s">
        <v>48</v>
      </c>
      <c r="F396" t="s">
        <v>49</v>
      </c>
      <c r="G396" t="s">
        <v>1575</v>
      </c>
      <c r="H396" t="s">
        <v>120</v>
      </c>
      <c r="I396" t="s">
        <v>1576</v>
      </c>
      <c r="J396">
        <v>259</v>
      </c>
      <c r="K396">
        <v>14</v>
      </c>
      <c r="L396">
        <v>3</v>
      </c>
      <c r="M396" t="s">
        <v>37</v>
      </c>
      <c r="N396">
        <v>183405</v>
      </c>
      <c r="O396" t="s">
        <v>86</v>
      </c>
      <c r="P396" t="s">
        <v>101</v>
      </c>
      <c r="Q396" t="s">
        <v>40</v>
      </c>
      <c r="R396" t="s">
        <v>54</v>
      </c>
      <c r="S396" t="s">
        <v>40</v>
      </c>
      <c r="T396">
        <v>2</v>
      </c>
      <c r="U396" t="b">
        <v>1</v>
      </c>
      <c r="V396" t="s">
        <v>88</v>
      </c>
      <c r="W396" t="s">
        <v>56</v>
      </c>
      <c r="X396">
        <v>1</v>
      </c>
      <c r="Y396">
        <v>12</v>
      </c>
      <c r="Z396" t="s">
        <v>44</v>
      </c>
      <c r="AA396" t="b">
        <v>1</v>
      </c>
      <c r="AB396">
        <v>4</v>
      </c>
      <c r="AC396" t="s">
        <v>131</v>
      </c>
    </row>
    <row r="397" spans="1:29" x14ac:dyDescent="0.25">
      <c r="A397" t="s">
        <v>1577</v>
      </c>
      <c r="B397" t="s">
        <v>1578</v>
      </c>
      <c r="C397">
        <v>58</v>
      </c>
      <c r="D397" t="s">
        <v>60</v>
      </c>
      <c r="E397" t="s">
        <v>48</v>
      </c>
      <c r="F397" t="s">
        <v>49</v>
      </c>
      <c r="G397" t="s">
        <v>1579</v>
      </c>
      <c r="H397" t="s">
        <v>875</v>
      </c>
      <c r="I397" t="s">
        <v>480</v>
      </c>
      <c r="J397">
        <v>4</v>
      </c>
      <c r="K397">
        <v>10</v>
      </c>
      <c r="L397">
        <v>4</v>
      </c>
      <c r="M397" t="s">
        <v>65</v>
      </c>
      <c r="N397">
        <v>198246</v>
      </c>
      <c r="O397" t="s">
        <v>86</v>
      </c>
      <c r="P397" t="s">
        <v>39</v>
      </c>
      <c r="Q397" t="s">
        <v>79</v>
      </c>
      <c r="R397" t="s">
        <v>41</v>
      </c>
      <c r="S397" t="s">
        <v>302</v>
      </c>
      <c r="T397">
        <v>5</v>
      </c>
      <c r="U397" t="b">
        <v>0</v>
      </c>
      <c r="V397" t="s">
        <v>88</v>
      </c>
      <c r="W397" t="s">
        <v>56</v>
      </c>
      <c r="X397">
        <v>12</v>
      </c>
      <c r="Y397">
        <v>2</v>
      </c>
      <c r="Z397" t="s">
        <v>57</v>
      </c>
      <c r="AA397" t="b">
        <v>0</v>
      </c>
      <c r="AB397">
        <v>1</v>
      </c>
      <c r="AC397" t="s">
        <v>70</v>
      </c>
    </row>
    <row r="398" spans="1:29" x14ac:dyDescent="0.25">
      <c r="A398" t="s">
        <v>1580</v>
      </c>
      <c r="B398" t="s">
        <v>1581</v>
      </c>
      <c r="C398">
        <v>18</v>
      </c>
      <c r="D398" t="s">
        <v>60</v>
      </c>
      <c r="E398" t="s">
        <v>48</v>
      </c>
      <c r="F398" t="s">
        <v>49</v>
      </c>
      <c r="G398" t="s">
        <v>1582</v>
      </c>
      <c r="H398" t="s">
        <v>1126</v>
      </c>
      <c r="I398" t="s">
        <v>125</v>
      </c>
      <c r="J398">
        <v>128</v>
      </c>
      <c r="K398">
        <v>3</v>
      </c>
      <c r="L398">
        <v>4</v>
      </c>
      <c r="M398" t="s">
        <v>65</v>
      </c>
      <c r="N398">
        <v>21522</v>
      </c>
      <c r="O398" t="s">
        <v>78</v>
      </c>
      <c r="P398" t="s">
        <v>66</v>
      </c>
      <c r="Q398" t="s">
        <v>67</v>
      </c>
      <c r="R398" t="s">
        <v>54</v>
      </c>
      <c r="S398" t="s">
        <v>40</v>
      </c>
      <c r="T398">
        <v>6</v>
      </c>
      <c r="U398" t="b">
        <v>1</v>
      </c>
      <c r="V398" t="s">
        <v>55</v>
      </c>
      <c r="W398" t="s">
        <v>115</v>
      </c>
      <c r="X398">
        <v>5</v>
      </c>
      <c r="Y398">
        <v>7</v>
      </c>
      <c r="Z398" t="s">
        <v>44</v>
      </c>
      <c r="AA398" t="b">
        <v>0</v>
      </c>
      <c r="AB398">
        <v>1</v>
      </c>
      <c r="AC398" t="s">
        <v>70</v>
      </c>
    </row>
    <row r="399" spans="1:29" x14ac:dyDescent="0.25">
      <c r="A399" t="s">
        <v>1583</v>
      </c>
      <c r="B399" t="s">
        <v>1584</v>
      </c>
      <c r="C399">
        <v>43</v>
      </c>
      <c r="D399" t="s">
        <v>60</v>
      </c>
      <c r="E399" t="s">
        <v>91</v>
      </c>
      <c r="F399" t="s">
        <v>97</v>
      </c>
      <c r="G399" t="s">
        <v>1585</v>
      </c>
      <c r="H399" t="s">
        <v>99</v>
      </c>
      <c r="I399" t="s">
        <v>1197</v>
      </c>
      <c r="J399">
        <v>93</v>
      </c>
      <c r="K399">
        <v>10</v>
      </c>
      <c r="L399">
        <v>3</v>
      </c>
      <c r="M399" t="s">
        <v>77</v>
      </c>
      <c r="N399">
        <v>69849</v>
      </c>
      <c r="O399" t="s">
        <v>86</v>
      </c>
      <c r="P399" t="s">
        <v>87</v>
      </c>
      <c r="Q399" t="s">
        <v>67</v>
      </c>
      <c r="R399" t="s">
        <v>41</v>
      </c>
      <c r="S399" t="s">
        <v>40</v>
      </c>
      <c r="T399">
        <v>9</v>
      </c>
      <c r="U399" t="b">
        <v>0</v>
      </c>
      <c r="V399" t="s">
        <v>42</v>
      </c>
      <c r="W399" t="s">
        <v>43</v>
      </c>
      <c r="X399">
        <v>4</v>
      </c>
      <c r="Y399">
        <v>4</v>
      </c>
      <c r="Z399" t="s">
        <v>57</v>
      </c>
      <c r="AA399" t="b">
        <v>0</v>
      </c>
      <c r="AB399">
        <v>2</v>
      </c>
      <c r="AC399" t="s">
        <v>45</v>
      </c>
    </row>
    <row r="400" spans="1:29" x14ac:dyDescent="0.25">
      <c r="A400" t="s">
        <v>1586</v>
      </c>
      <c r="B400" t="s">
        <v>1587</v>
      </c>
      <c r="C400">
        <v>46</v>
      </c>
      <c r="D400" t="s">
        <v>104</v>
      </c>
      <c r="E400" t="s">
        <v>82</v>
      </c>
      <c r="F400" t="s">
        <v>97</v>
      </c>
      <c r="G400" t="s">
        <v>1588</v>
      </c>
      <c r="H400" t="s">
        <v>278</v>
      </c>
      <c r="I400" t="s">
        <v>113</v>
      </c>
      <c r="J400">
        <v>317</v>
      </c>
      <c r="K400">
        <v>5</v>
      </c>
      <c r="L400">
        <v>3</v>
      </c>
      <c r="M400" t="s">
        <v>37</v>
      </c>
      <c r="N400">
        <v>6016</v>
      </c>
      <c r="O400" t="s">
        <v>38</v>
      </c>
      <c r="P400" t="s">
        <v>137</v>
      </c>
      <c r="Q400" t="s">
        <v>40</v>
      </c>
      <c r="R400" t="s">
        <v>54</v>
      </c>
      <c r="S400" t="s">
        <v>40</v>
      </c>
      <c r="T400">
        <v>3</v>
      </c>
      <c r="U400" t="b">
        <v>1</v>
      </c>
      <c r="V400" t="s">
        <v>42</v>
      </c>
      <c r="W400" t="s">
        <v>43</v>
      </c>
      <c r="X400">
        <v>5</v>
      </c>
      <c r="Y400">
        <v>4</v>
      </c>
      <c r="Z400" t="s">
        <v>57</v>
      </c>
      <c r="AA400" t="b">
        <v>1</v>
      </c>
      <c r="AB400">
        <v>1</v>
      </c>
      <c r="AC400" t="s">
        <v>45</v>
      </c>
    </row>
    <row r="401" spans="1:29" x14ac:dyDescent="0.25">
      <c r="A401" t="s">
        <v>1589</v>
      </c>
      <c r="B401" t="s">
        <v>1590</v>
      </c>
      <c r="C401">
        <v>52</v>
      </c>
      <c r="D401" t="s">
        <v>104</v>
      </c>
      <c r="E401" t="s">
        <v>123</v>
      </c>
      <c r="F401" t="s">
        <v>97</v>
      </c>
      <c r="G401" t="s">
        <v>1591</v>
      </c>
      <c r="H401" t="s">
        <v>1077</v>
      </c>
      <c r="I401" t="s">
        <v>251</v>
      </c>
      <c r="J401">
        <v>198</v>
      </c>
      <c r="K401">
        <v>6</v>
      </c>
      <c r="L401">
        <v>2</v>
      </c>
      <c r="M401" t="s">
        <v>65</v>
      </c>
      <c r="N401">
        <v>11099</v>
      </c>
      <c r="O401" t="s">
        <v>38</v>
      </c>
      <c r="P401" t="s">
        <v>53</v>
      </c>
      <c r="Q401" t="s">
        <v>67</v>
      </c>
      <c r="R401" t="s">
        <v>54</v>
      </c>
      <c r="S401" t="s">
        <v>40</v>
      </c>
      <c r="T401">
        <v>4</v>
      </c>
      <c r="U401" t="b">
        <v>0</v>
      </c>
      <c r="V401" t="s">
        <v>88</v>
      </c>
      <c r="W401" t="s">
        <v>43</v>
      </c>
      <c r="X401">
        <v>3</v>
      </c>
      <c r="Y401">
        <v>5</v>
      </c>
      <c r="Z401" t="s">
        <v>57</v>
      </c>
      <c r="AA401" t="b">
        <v>0</v>
      </c>
      <c r="AB401">
        <v>2</v>
      </c>
      <c r="AC401" t="s">
        <v>108</v>
      </c>
    </row>
    <row r="402" spans="1:29" x14ac:dyDescent="0.25">
      <c r="A402" t="s">
        <v>1592</v>
      </c>
      <c r="B402" t="s">
        <v>1593</v>
      </c>
      <c r="C402">
        <v>43</v>
      </c>
      <c r="D402" t="s">
        <v>60</v>
      </c>
      <c r="E402" t="s">
        <v>73</v>
      </c>
      <c r="F402" t="s">
        <v>97</v>
      </c>
      <c r="G402" t="s">
        <v>1594</v>
      </c>
      <c r="H402" t="s">
        <v>367</v>
      </c>
      <c r="I402" t="s">
        <v>479</v>
      </c>
      <c r="J402">
        <v>187</v>
      </c>
      <c r="K402">
        <v>2</v>
      </c>
      <c r="L402">
        <v>2</v>
      </c>
      <c r="M402" t="s">
        <v>77</v>
      </c>
      <c r="N402">
        <v>52836</v>
      </c>
      <c r="O402" t="s">
        <v>38</v>
      </c>
      <c r="P402" t="s">
        <v>137</v>
      </c>
      <c r="Q402" t="s">
        <v>79</v>
      </c>
      <c r="R402" t="s">
        <v>68</v>
      </c>
      <c r="S402" t="s">
        <v>40</v>
      </c>
      <c r="T402">
        <v>9</v>
      </c>
      <c r="U402" t="b">
        <v>1</v>
      </c>
      <c r="V402" t="s">
        <v>42</v>
      </c>
      <c r="W402" t="s">
        <v>115</v>
      </c>
      <c r="X402">
        <v>11</v>
      </c>
      <c r="Y402">
        <v>6</v>
      </c>
      <c r="Z402" t="s">
        <v>57</v>
      </c>
      <c r="AA402" t="b">
        <v>1</v>
      </c>
      <c r="AB402">
        <v>4</v>
      </c>
      <c r="AC402" t="s">
        <v>108</v>
      </c>
    </row>
    <row r="403" spans="1:29" x14ac:dyDescent="0.25">
      <c r="A403" t="s">
        <v>1595</v>
      </c>
      <c r="B403" t="s">
        <v>1596</v>
      </c>
      <c r="C403">
        <v>43</v>
      </c>
      <c r="D403" t="s">
        <v>60</v>
      </c>
      <c r="E403" t="s">
        <v>82</v>
      </c>
      <c r="F403" t="s">
        <v>49</v>
      </c>
      <c r="G403" t="s">
        <v>1597</v>
      </c>
      <c r="H403" t="s">
        <v>569</v>
      </c>
      <c r="I403" t="s">
        <v>1162</v>
      </c>
      <c r="J403">
        <v>59</v>
      </c>
      <c r="K403">
        <v>14</v>
      </c>
      <c r="L403">
        <v>1</v>
      </c>
      <c r="M403" t="s">
        <v>77</v>
      </c>
      <c r="N403">
        <v>174818</v>
      </c>
      <c r="O403" t="s">
        <v>86</v>
      </c>
      <c r="P403" t="s">
        <v>87</v>
      </c>
      <c r="Q403" t="s">
        <v>79</v>
      </c>
      <c r="R403" t="s">
        <v>54</v>
      </c>
      <c r="S403" t="s">
        <v>40</v>
      </c>
      <c r="T403">
        <v>3</v>
      </c>
      <c r="U403" t="b">
        <v>1</v>
      </c>
      <c r="V403" t="s">
        <v>88</v>
      </c>
      <c r="W403" t="s">
        <v>56</v>
      </c>
      <c r="X403">
        <v>6</v>
      </c>
      <c r="Y403">
        <v>12</v>
      </c>
      <c r="Z403" t="s">
        <v>57</v>
      </c>
      <c r="AA403" t="b">
        <v>1</v>
      </c>
      <c r="AB403">
        <v>1</v>
      </c>
      <c r="AC403" t="s">
        <v>70</v>
      </c>
    </row>
    <row r="404" spans="1:29" x14ac:dyDescent="0.25">
      <c r="A404" t="s">
        <v>1598</v>
      </c>
      <c r="B404" t="s">
        <v>1599</v>
      </c>
      <c r="C404">
        <v>31</v>
      </c>
      <c r="D404" t="s">
        <v>60</v>
      </c>
      <c r="E404" t="s">
        <v>91</v>
      </c>
      <c r="F404" t="s">
        <v>97</v>
      </c>
      <c r="G404" t="s">
        <v>1600</v>
      </c>
      <c r="H404" t="s">
        <v>821</v>
      </c>
      <c r="I404" t="s">
        <v>287</v>
      </c>
      <c r="J404">
        <v>45</v>
      </c>
      <c r="K404">
        <v>3</v>
      </c>
      <c r="L404">
        <v>1</v>
      </c>
      <c r="M404" t="s">
        <v>37</v>
      </c>
      <c r="N404">
        <v>132484</v>
      </c>
      <c r="O404" t="s">
        <v>86</v>
      </c>
      <c r="P404" t="s">
        <v>87</v>
      </c>
      <c r="Q404" t="s">
        <v>40</v>
      </c>
      <c r="R404" t="s">
        <v>54</v>
      </c>
      <c r="S404" t="s">
        <v>40</v>
      </c>
      <c r="T404">
        <v>8</v>
      </c>
      <c r="U404" t="b">
        <v>0</v>
      </c>
      <c r="V404" t="s">
        <v>55</v>
      </c>
      <c r="W404" t="s">
        <v>56</v>
      </c>
      <c r="X404">
        <v>8</v>
      </c>
      <c r="Y404">
        <v>4</v>
      </c>
      <c r="Z404" t="s">
        <v>57</v>
      </c>
      <c r="AA404" t="b">
        <v>1</v>
      </c>
      <c r="AB404">
        <v>2</v>
      </c>
      <c r="AC404" t="s">
        <v>70</v>
      </c>
    </row>
    <row r="405" spans="1:29" x14ac:dyDescent="0.25">
      <c r="A405" t="s">
        <v>1601</v>
      </c>
      <c r="B405" t="s">
        <v>1602</v>
      </c>
      <c r="C405">
        <v>44</v>
      </c>
      <c r="D405" t="s">
        <v>60</v>
      </c>
      <c r="E405" t="s">
        <v>48</v>
      </c>
      <c r="F405" t="s">
        <v>49</v>
      </c>
      <c r="G405" t="s">
        <v>1603</v>
      </c>
      <c r="H405" t="s">
        <v>230</v>
      </c>
      <c r="I405" t="s">
        <v>1248</v>
      </c>
      <c r="J405">
        <v>345</v>
      </c>
      <c r="K405">
        <v>11</v>
      </c>
      <c r="L405">
        <v>1</v>
      </c>
      <c r="M405" t="s">
        <v>65</v>
      </c>
      <c r="N405">
        <v>73667</v>
      </c>
      <c r="O405" t="s">
        <v>86</v>
      </c>
      <c r="P405" t="s">
        <v>53</v>
      </c>
      <c r="Q405" t="s">
        <v>114</v>
      </c>
      <c r="R405" t="s">
        <v>54</v>
      </c>
      <c r="S405" t="s">
        <v>40</v>
      </c>
      <c r="T405">
        <v>6</v>
      </c>
      <c r="U405" t="b">
        <v>1</v>
      </c>
      <c r="V405" t="s">
        <v>42</v>
      </c>
      <c r="W405" t="s">
        <v>56</v>
      </c>
      <c r="X405">
        <v>1</v>
      </c>
      <c r="Y405">
        <v>11</v>
      </c>
      <c r="Z405" t="s">
        <v>44</v>
      </c>
      <c r="AA405" t="b">
        <v>0</v>
      </c>
      <c r="AB405">
        <v>4</v>
      </c>
      <c r="AC405" t="s">
        <v>131</v>
      </c>
    </row>
    <row r="406" spans="1:29" x14ac:dyDescent="0.25">
      <c r="A406" t="s">
        <v>1604</v>
      </c>
      <c r="B406" t="s">
        <v>1605</v>
      </c>
      <c r="C406">
        <v>65</v>
      </c>
      <c r="D406" t="s">
        <v>31</v>
      </c>
      <c r="E406" t="s">
        <v>32</v>
      </c>
      <c r="F406" t="s">
        <v>49</v>
      </c>
      <c r="G406" t="s">
        <v>1606</v>
      </c>
      <c r="H406" t="s">
        <v>201</v>
      </c>
      <c r="I406" t="s">
        <v>1244</v>
      </c>
      <c r="J406">
        <v>114</v>
      </c>
      <c r="K406">
        <v>11</v>
      </c>
      <c r="L406">
        <v>4</v>
      </c>
      <c r="M406" t="s">
        <v>37</v>
      </c>
      <c r="N406">
        <v>159472</v>
      </c>
      <c r="O406" t="s">
        <v>78</v>
      </c>
      <c r="P406" t="s">
        <v>137</v>
      </c>
      <c r="Q406" t="s">
        <v>40</v>
      </c>
      <c r="R406" t="s">
        <v>41</v>
      </c>
      <c r="S406" t="s">
        <v>40</v>
      </c>
      <c r="T406">
        <v>6</v>
      </c>
      <c r="U406" t="b">
        <v>0</v>
      </c>
      <c r="V406" t="s">
        <v>88</v>
      </c>
      <c r="W406" t="s">
        <v>56</v>
      </c>
      <c r="X406">
        <v>5</v>
      </c>
      <c r="Y406">
        <v>7</v>
      </c>
      <c r="Z406" t="s">
        <v>44</v>
      </c>
      <c r="AA406" t="b">
        <v>0</v>
      </c>
      <c r="AB406">
        <v>5</v>
      </c>
      <c r="AC406" t="s">
        <v>40</v>
      </c>
    </row>
    <row r="407" spans="1:29" x14ac:dyDescent="0.25">
      <c r="A407" t="s">
        <v>1607</v>
      </c>
      <c r="B407" t="s">
        <v>1608</v>
      </c>
      <c r="C407">
        <v>53</v>
      </c>
      <c r="D407" t="s">
        <v>60</v>
      </c>
      <c r="E407" t="s">
        <v>91</v>
      </c>
      <c r="F407" t="s">
        <v>33</v>
      </c>
      <c r="G407" t="s">
        <v>1609</v>
      </c>
      <c r="H407" t="s">
        <v>645</v>
      </c>
      <c r="I407" t="s">
        <v>1610</v>
      </c>
      <c r="J407">
        <v>121</v>
      </c>
      <c r="K407">
        <v>3</v>
      </c>
      <c r="L407">
        <v>1</v>
      </c>
      <c r="M407" t="s">
        <v>65</v>
      </c>
      <c r="N407">
        <v>160212</v>
      </c>
      <c r="O407" t="s">
        <v>38</v>
      </c>
      <c r="P407" t="s">
        <v>137</v>
      </c>
      <c r="Q407" t="s">
        <v>114</v>
      </c>
      <c r="R407" t="s">
        <v>68</v>
      </c>
      <c r="S407" t="s">
        <v>69</v>
      </c>
      <c r="T407">
        <v>9</v>
      </c>
      <c r="U407" t="b">
        <v>0</v>
      </c>
      <c r="V407" t="s">
        <v>55</v>
      </c>
      <c r="W407" t="s">
        <v>115</v>
      </c>
      <c r="X407">
        <v>12</v>
      </c>
      <c r="Y407">
        <v>5</v>
      </c>
      <c r="Z407" t="s">
        <v>57</v>
      </c>
      <c r="AA407" t="b">
        <v>0</v>
      </c>
      <c r="AB407">
        <v>3</v>
      </c>
      <c r="AC407" t="s">
        <v>207</v>
      </c>
    </row>
    <row r="408" spans="1:29" x14ac:dyDescent="0.25">
      <c r="A408" t="s">
        <v>1611</v>
      </c>
      <c r="B408" t="s">
        <v>1612</v>
      </c>
      <c r="C408">
        <v>52</v>
      </c>
      <c r="D408" t="s">
        <v>104</v>
      </c>
      <c r="E408" t="s">
        <v>73</v>
      </c>
      <c r="F408" t="s">
        <v>49</v>
      </c>
      <c r="G408" t="s">
        <v>1613</v>
      </c>
      <c r="H408" t="s">
        <v>243</v>
      </c>
      <c r="I408" t="s">
        <v>385</v>
      </c>
      <c r="J408">
        <v>317</v>
      </c>
      <c r="K408">
        <v>4</v>
      </c>
      <c r="L408">
        <v>2</v>
      </c>
      <c r="M408" t="s">
        <v>77</v>
      </c>
      <c r="N408">
        <v>37952</v>
      </c>
      <c r="O408" t="s">
        <v>38</v>
      </c>
      <c r="P408" t="s">
        <v>137</v>
      </c>
      <c r="Q408" t="s">
        <v>79</v>
      </c>
      <c r="R408" t="s">
        <v>41</v>
      </c>
      <c r="S408" t="s">
        <v>40</v>
      </c>
      <c r="T408">
        <v>1</v>
      </c>
      <c r="U408" t="b">
        <v>0</v>
      </c>
      <c r="V408" t="s">
        <v>42</v>
      </c>
      <c r="W408" t="s">
        <v>56</v>
      </c>
      <c r="X408">
        <v>7</v>
      </c>
      <c r="Y408">
        <v>3</v>
      </c>
      <c r="Z408" t="s">
        <v>44</v>
      </c>
      <c r="AA408" t="b">
        <v>0</v>
      </c>
      <c r="AB408">
        <v>3</v>
      </c>
      <c r="AC408" t="s">
        <v>131</v>
      </c>
    </row>
    <row r="409" spans="1:29" x14ac:dyDescent="0.25">
      <c r="A409" t="s">
        <v>1614</v>
      </c>
      <c r="B409" t="s">
        <v>1615</v>
      </c>
      <c r="C409">
        <v>21</v>
      </c>
      <c r="D409" t="s">
        <v>104</v>
      </c>
      <c r="E409" t="s">
        <v>73</v>
      </c>
      <c r="F409" t="s">
        <v>97</v>
      </c>
      <c r="G409" t="s">
        <v>1616</v>
      </c>
      <c r="H409" t="s">
        <v>1051</v>
      </c>
      <c r="I409" t="s">
        <v>681</v>
      </c>
      <c r="J409">
        <v>144</v>
      </c>
      <c r="K409">
        <v>1</v>
      </c>
      <c r="L409">
        <v>1</v>
      </c>
      <c r="M409" t="s">
        <v>77</v>
      </c>
      <c r="N409">
        <v>174477</v>
      </c>
      <c r="O409" t="s">
        <v>78</v>
      </c>
      <c r="P409" t="s">
        <v>53</v>
      </c>
      <c r="Q409" t="s">
        <v>67</v>
      </c>
      <c r="R409" t="s">
        <v>68</v>
      </c>
      <c r="S409" t="s">
        <v>40</v>
      </c>
      <c r="T409">
        <v>6</v>
      </c>
      <c r="U409" t="b">
        <v>0</v>
      </c>
      <c r="V409" t="s">
        <v>55</v>
      </c>
      <c r="W409" t="s">
        <v>56</v>
      </c>
      <c r="X409">
        <v>11</v>
      </c>
      <c r="Y409">
        <v>6</v>
      </c>
      <c r="Z409" t="s">
        <v>57</v>
      </c>
      <c r="AA409" t="b">
        <v>1</v>
      </c>
      <c r="AB409">
        <v>4</v>
      </c>
      <c r="AC409" t="s">
        <v>40</v>
      </c>
    </row>
    <row r="410" spans="1:29" x14ac:dyDescent="0.25">
      <c r="A410" t="s">
        <v>1617</v>
      </c>
      <c r="B410" t="s">
        <v>1618</v>
      </c>
      <c r="C410">
        <v>35</v>
      </c>
      <c r="D410" t="s">
        <v>31</v>
      </c>
      <c r="E410" t="s">
        <v>73</v>
      </c>
      <c r="F410" t="s">
        <v>49</v>
      </c>
      <c r="G410" t="s">
        <v>1619</v>
      </c>
      <c r="H410" t="s">
        <v>727</v>
      </c>
      <c r="I410" t="s">
        <v>1533</v>
      </c>
      <c r="J410">
        <v>196</v>
      </c>
      <c r="K410">
        <v>14</v>
      </c>
      <c r="L410">
        <v>2</v>
      </c>
      <c r="M410" t="s">
        <v>37</v>
      </c>
      <c r="N410">
        <v>190101</v>
      </c>
      <c r="O410" t="s">
        <v>86</v>
      </c>
      <c r="P410" t="s">
        <v>53</v>
      </c>
      <c r="Q410" t="s">
        <v>40</v>
      </c>
      <c r="R410" t="s">
        <v>41</v>
      </c>
      <c r="S410" t="s">
        <v>40</v>
      </c>
      <c r="T410">
        <v>5</v>
      </c>
      <c r="U410" t="b">
        <v>0</v>
      </c>
      <c r="V410" t="s">
        <v>42</v>
      </c>
      <c r="W410" t="s">
        <v>115</v>
      </c>
      <c r="X410">
        <v>8</v>
      </c>
      <c r="Y410">
        <v>12</v>
      </c>
      <c r="Z410" t="s">
        <v>44</v>
      </c>
      <c r="AA410" t="b">
        <v>0</v>
      </c>
      <c r="AB410">
        <v>4</v>
      </c>
      <c r="AC410" t="s">
        <v>108</v>
      </c>
    </row>
    <row r="411" spans="1:29" x14ac:dyDescent="0.25">
      <c r="A411" t="s">
        <v>1620</v>
      </c>
      <c r="B411" t="s">
        <v>1621</v>
      </c>
      <c r="C411">
        <v>62</v>
      </c>
      <c r="D411" t="s">
        <v>104</v>
      </c>
      <c r="E411" t="s">
        <v>32</v>
      </c>
      <c r="F411" t="s">
        <v>33</v>
      </c>
      <c r="G411" t="s">
        <v>1622</v>
      </c>
      <c r="H411" t="s">
        <v>220</v>
      </c>
      <c r="I411" t="s">
        <v>466</v>
      </c>
      <c r="J411">
        <v>63</v>
      </c>
      <c r="K411">
        <v>4</v>
      </c>
      <c r="L411">
        <v>3</v>
      </c>
      <c r="M411" t="s">
        <v>65</v>
      </c>
      <c r="N411">
        <v>50096</v>
      </c>
      <c r="O411" t="s">
        <v>38</v>
      </c>
      <c r="P411" t="s">
        <v>94</v>
      </c>
      <c r="Q411" t="s">
        <v>79</v>
      </c>
      <c r="R411" t="s">
        <v>54</v>
      </c>
      <c r="S411" t="s">
        <v>40</v>
      </c>
      <c r="T411">
        <v>7</v>
      </c>
      <c r="U411" t="b">
        <v>0</v>
      </c>
      <c r="V411" t="s">
        <v>88</v>
      </c>
      <c r="W411" t="s">
        <v>56</v>
      </c>
      <c r="X411">
        <v>12</v>
      </c>
      <c r="Y411">
        <v>11</v>
      </c>
      <c r="Z411" t="s">
        <v>57</v>
      </c>
      <c r="AA411" t="b">
        <v>1</v>
      </c>
      <c r="AB411">
        <v>5</v>
      </c>
      <c r="AC411" t="s">
        <v>108</v>
      </c>
    </row>
    <row r="412" spans="1:29" x14ac:dyDescent="0.25">
      <c r="A412" t="s">
        <v>1623</v>
      </c>
      <c r="B412" t="s">
        <v>1624</v>
      </c>
      <c r="C412">
        <v>48</v>
      </c>
      <c r="D412" t="s">
        <v>31</v>
      </c>
      <c r="E412" t="s">
        <v>123</v>
      </c>
      <c r="F412" t="s">
        <v>49</v>
      </c>
      <c r="G412" t="s">
        <v>1625</v>
      </c>
      <c r="H412" t="s">
        <v>801</v>
      </c>
      <c r="I412" t="s">
        <v>1118</v>
      </c>
      <c r="J412">
        <v>64</v>
      </c>
      <c r="K412">
        <v>11</v>
      </c>
      <c r="L412">
        <v>1</v>
      </c>
      <c r="M412" t="s">
        <v>77</v>
      </c>
      <c r="N412">
        <v>149282</v>
      </c>
      <c r="O412" t="s">
        <v>38</v>
      </c>
      <c r="P412" t="s">
        <v>101</v>
      </c>
      <c r="Q412" t="s">
        <v>67</v>
      </c>
      <c r="R412" t="s">
        <v>41</v>
      </c>
      <c r="S412" t="s">
        <v>40</v>
      </c>
      <c r="T412">
        <v>8</v>
      </c>
      <c r="U412" t="b">
        <v>1</v>
      </c>
      <c r="V412" t="s">
        <v>42</v>
      </c>
      <c r="W412" t="s">
        <v>56</v>
      </c>
      <c r="X412">
        <v>8</v>
      </c>
      <c r="Y412">
        <v>11</v>
      </c>
      <c r="Z412" t="s">
        <v>57</v>
      </c>
      <c r="AA412" t="b">
        <v>0</v>
      </c>
      <c r="AB412">
        <v>3</v>
      </c>
      <c r="AC412" t="s">
        <v>131</v>
      </c>
    </row>
    <row r="413" spans="1:29" x14ac:dyDescent="0.25">
      <c r="A413" t="s">
        <v>1626</v>
      </c>
      <c r="B413" t="s">
        <v>1627</v>
      </c>
      <c r="C413">
        <v>42</v>
      </c>
      <c r="D413" t="s">
        <v>104</v>
      </c>
      <c r="E413" t="s">
        <v>123</v>
      </c>
      <c r="F413" t="s">
        <v>33</v>
      </c>
      <c r="G413" t="s">
        <v>1628</v>
      </c>
      <c r="H413" t="s">
        <v>348</v>
      </c>
      <c r="I413" t="s">
        <v>437</v>
      </c>
      <c r="J413">
        <v>279</v>
      </c>
      <c r="K413">
        <v>5</v>
      </c>
      <c r="L413">
        <v>1</v>
      </c>
      <c r="M413" t="s">
        <v>65</v>
      </c>
      <c r="N413">
        <v>59909</v>
      </c>
      <c r="O413" t="s">
        <v>86</v>
      </c>
      <c r="P413" t="s">
        <v>137</v>
      </c>
      <c r="Q413" t="s">
        <v>67</v>
      </c>
      <c r="R413" t="s">
        <v>68</v>
      </c>
      <c r="S413" t="s">
        <v>302</v>
      </c>
      <c r="T413">
        <v>9</v>
      </c>
      <c r="U413" t="b">
        <v>1</v>
      </c>
      <c r="V413" t="s">
        <v>88</v>
      </c>
      <c r="W413" t="s">
        <v>115</v>
      </c>
      <c r="X413">
        <v>7</v>
      </c>
      <c r="Y413">
        <v>11</v>
      </c>
      <c r="Z413" t="s">
        <v>57</v>
      </c>
      <c r="AA413" t="b">
        <v>0</v>
      </c>
      <c r="AB413">
        <v>4</v>
      </c>
      <c r="AC413" t="s">
        <v>207</v>
      </c>
    </row>
    <row r="414" spans="1:29" x14ac:dyDescent="0.25">
      <c r="A414" t="s">
        <v>1629</v>
      </c>
      <c r="B414" t="s">
        <v>1630</v>
      </c>
      <c r="C414">
        <v>55</v>
      </c>
      <c r="D414" t="s">
        <v>31</v>
      </c>
      <c r="E414" t="s">
        <v>123</v>
      </c>
      <c r="F414" t="s">
        <v>49</v>
      </c>
      <c r="G414" t="s">
        <v>1631</v>
      </c>
      <c r="H414" t="s">
        <v>1632</v>
      </c>
      <c r="I414" t="s">
        <v>797</v>
      </c>
      <c r="J414">
        <v>101</v>
      </c>
      <c r="K414">
        <v>4</v>
      </c>
      <c r="L414">
        <v>4</v>
      </c>
      <c r="M414" t="s">
        <v>37</v>
      </c>
      <c r="N414">
        <v>58248</v>
      </c>
      <c r="O414" t="s">
        <v>86</v>
      </c>
      <c r="P414" t="s">
        <v>87</v>
      </c>
      <c r="Q414" t="s">
        <v>40</v>
      </c>
      <c r="R414" t="s">
        <v>68</v>
      </c>
      <c r="S414" t="s">
        <v>40</v>
      </c>
      <c r="T414">
        <v>7</v>
      </c>
      <c r="U414" t="b">
        <v>1</v>
      </c>
      <c r="V414" t="s">
        <v>88</v>
      </c>
      <c r="W414" t="s">
        <v>115</v>
      </c>
      <c r="X414">
        <v>5</v>
      </c>
      <c r="Y414">
        <v>12</v>
      </c>
      <c r="Z414" t="s">
        <v>57</v>
      </c>
      <c r="AA414" t="b">
        <v>1</v>
      </c>
      <c r="AB414">
        <v>4</v>
      </c>
      <c r="AC414" t="s">
        <v>108</v>
      </c>
    </row>
    <row r="415" spans="1:29" x14ac:dyDescent="0.25">
      <c r="A415" t="s">
        <v>1633</v>
      </c>
      <c r="B415" t="s">
        <v>1634</v>
      </c>
      <c r="C415">
        <v>27</v>
      </c>
      <c r="D415" t="s">
        <v>31</v>
      </c>
      <c r="E415" t="s">
        <v>73</v>
      </c>
      <c r="F415" t="s">
        <v>49</v>
      </c>
      <c r="G415" t="s">
        <v>1635</v>
      </c>
      <c r="H415" t="s">
        <v>1222</v>
      </c>
      <c r="I415" t="s">
        <v>488</v>
      </c>
      <c r="J415">
        <v>118</v>
      </c>
      <c r="K415">
        <v>1</v>
      </c>
      <c r="L415">
        <v>2</v>
      </c>
      <c r="M415" t="s">
        <v>77</v>
      </c>
      <c r="N415">
        <v>60541</v>
      </c>
      <c r="O415" t="s">
        <v>78</v>
      </c>
      <c r="P415" t="s">
        <v>87</v>
      </c>
      <c r="Q415" t="s">
        <v>114</v>
      </c>
      <c r="R415" t="s">
        <v>41</v>
      </c>
      <c r="S415" t="s">
        <v>40</v>
      </c>
      <c r="T415">
        <v>3</v>
      </c>
      <c r="U415" t="b">
        <v>0</v>
      </c>
      <c r="V415" t="s">
        <v>42</v>
      </c>
      <c r="W415" t="s">
        <v>115</v>
      </c>
      <c r="X415">
        <v>2</v>
      </c>
      <c r="Y415">
        <v>1</v>
      </c>
      <c r="Z415" t="s">
        <v>57</v>
      </c>
      <c r="AA415" t="b">
        <v>1</v>
      </c>
      <c r="AB415">
        <v>2</v>
      </c>
      <c r="AC415" t="s">
        <v>70</v>
      </c>
    </row>
    <row r="416" spans="1:29" x14ac:dyDescent="0.25">
      <c r="A416" t="s">
        <v>1636</v>
      </c>
      <c r="B416" t="s">
        <v>1637</v>
      </c>
      <c r="C416">
        <v>55</v>
      </c>
      <c r="D416" t="s">
        <v>104</v>
      </c>
      <c r="E416" t="s">
        <v>91</v>
      </c>
      <c r="F416" t="s">
        <v>97</v>
      </c>
      <c r="G416" t="s">
        <v>1638</v>
      </c>
      <c r="H416" t="s">
        <v>1060</v>
      </c>
      <c r="I416" t="s">
        <v>666</v>
      </c>
      <c r="J416">
        <v>220</v>
      </c>
      <c r="K416">
        <v>1</v>
      </c>
      <c r="L416">
        <v>2</v>
      </c>
      <c r="M416" t="s">
        <v>37</v>
      </c>
      <c r="N416">
        <v>92384</v>
      </c>
      <c r="O416" t="s">
        <v>78</v>
      </c>
      <c r="P416" t="s">
        <v>87</v>
      </c>
      <c r="Q416" t="s">
        <v>40</v>
      </c>
      <c r="R416" t="s">
        <v>68</v>
      </c>
      <c r="S416" t="s">
        <v>40</v>
      </c>
      <c r="T416">
        <v>2</v>
      </c>
      <c r="U416" t="b">
        <v>0</v>
      </c>
      <c r="V416" t="s">
        <v>42</v>
      </c>
      <c r="W416" t="s">
        <v>115</v>
      </c>
      <c r="X416">
        <v>11</v>
      </c>
      <c r="Y416">
        <v>4</v>
      </c>
      <c r="Z416" t="s">
        <v>57</v>
      </c>
      <c r="AA416" t="b">
        <v>1</v>
      </c>
      <c r="AB416">
        <v>5</v>
      </c>
      <c r="AC416" t="s">
        <v>207</v>
      </c>
    </row>
    <row r="417" spans="1:29" x14ac:dyDescent="0.25">
      <c r="A417" t="s">
        <v>1639</v>
      </c>
      <c r="B417" t="s">
        <v>1640</v>
      </c>
      <c r="C417">
        <v>33</v>
      </c>
      <c r="D417" t="s">
        <v>104</v>
      </c>
      <c r="E417" t="s">
        <v>61</v>
      </c>
      <c r="F417" t="s">
        <v>33</v>
      </c>
      <c r="G417" t="s">
        <v>1641</v>
      </c>
      <c r="H417" t="s">
        <v>1111</v>
      </c>
      <c r="I417" t="s">
        <v>812</v>
      </c>
      <c r="J417">
        <v>111</v>
      </c>
      <c r="K417">
        <v>2</v>
      </c>
      <c r="L417">
        <v>1</v>
      </c>
      <c r="M417" t="s">
        <v>65</v>
      </c>
      <c r="N417">
        <v>126776</v>
      </c>
      <c r="O417" t="s">
        <v>86</v>
      </c>
      <c r="P417" t="s">
        <v>94</v>
      </c>
      <c r="Q417" t="s">
        <v>79</v>
      </c>
      <c r="R417" t="s">
        <v>41</v>
      </c>
      <c r="S417" t="s">
        <v>151</v>
      </c>
      <c r="T417">
        <v>4</v>
      </c>
      <c r="U417" t="b">
        <v>0</v>
      </c>
      <c r="V417" t="s">
        <v>42</v>
      </c>
      <c r="W417" t="s">
        <v>115</v>
      </c>
      <c r="X417">
        <v>12</v>
      </c>
      <c r="Y417">
        <v>10</v>
      </c>
      <c r="Z417" t="s">
        <v>57</v>
      </c>
      <c r="AA417" t="b">
        <v>1</v>
      </c>
      <c r="AB417">
        <v>3</v>
      </c>
      <c r="AC417" t="s">
        <v>108</v>
      </c>
    </row>
    <row r="418" spans="1:29" x14ac:dyDescent="0.25">
      <c r="A418" t="s">
        <v>1642</v>
      </c>
      <c r="B418" t="s">
        <v>1643</v>
      </c>
      <c r="C418">
        <v>20</v>
      </c>
      <c r="D418" t="s">
        <v>104</v>
      </c>
      <c r="E418" t="s">
        <v>123</v>
      </c>
      <c r="F418" t="s">
        <v>49</v>
      </c>
      <c r="G418" t="s">
        <v>1644</v>
      </c>
      <c r="H418" t="s">
        <v>1645</v>
      </c>
      <c r="I418" t="s">
        <v>190</v>
      </c>
      <c r="J418">
        <v>282</v>
      </c>
      <c r="K418">
        <v>8</v>
      </c>
      <c r="L418">
        <v>4</v>
      </c>
      <c r="M418" t="s">
        <v>65</v>
      </c>
      <c r="N418">
        <v>70253</v>
      </c>
      <c r="O418" t="s">
        <v>78</v>
      </c>
      <c r="P418" t="s">
        <v>53</v>
      </c>
      <c r="Q418" t="s">
        <v>114</v>
      </c>
      <c r="R418" t="s">
        <v>54</v>
      </c>
      <c r="S418" t="s">
        <v>40</v>
      </c>
      <c r="T418">
        <v>5</v>
      </c>
      <c r="U418" t="b">
        <v>0</v>
      </c>
      <c r="V418" t="s">
        <v>42</v>
      </c>
      <c r="W418" t="s">
        <v>115</v>
      </c>
      <c r="X418">
        <v>9</v>
      </c>
      <c r="Y418">
        <v>12</v>
      </c>
      <c r="Z418" t="s">
        <v>57</v>
      </c>
      <c r="AA418" t="b">
        <v>0</v>
      </c>
      <c r="AB418">
        <v>4</v>
      </c>
      <c r="AC418" t="s">
        <v>207</v>
      </c>
    </row>
    <row r="419" spans="1:29" x14ac:dyDescent="0.25">
      <c r="A419" t="s">
        <v>1646</v>
      </c>
      <c r="B419" t="s">
        <v>1647</v>
      </c>
      <c r="C419">
        <v>29</v>
      </c>
      <c r="D419" t="s">
        <v>104</v>
      </c>
      <c r="E419" t="s">
        <v>48</v>
      </c>
      <c r="F419" t="s">
        <v>49</v>
      </c>
      <c r="G419" t="s">
        <v>1648</v>
      </c>
      <c r="H419" t="s">
        <v>520</v>
      </c>
      <c r="I419" t="s">
        <v>875</v>
      </c>
      <c r="J419">
        <v>60</v>
      </c>
      <c r="K419">
        <v>3</v>
      </c>
      <c r="L419">
        <v>4</v>
      </c>
      <c r="M419" t="s">
        <v>37</v>
      </c>
      <c r="N419">
        <v>131536</v>
      </c>
      <c r="O419" t="s">
        <v>86</v>
      </c>
      <c r="P419" t="s">
        <v>137</v>
      </c>
      <c r="Q419" t="s">
        <v>40</v>
      </c>
      <c r="R419" t="s">
        <v>68</v>
      </c>
      <c r="S419" t="s">
        <v>40</v>
      </c>
      <c r="T419">
        <v>1</v>
      </c>
      <c r="U419" t="b">
        <v>1</v>
      </c>
      <c r="V419" t="s">
        <v>88</v>
      </c>
      <c r="W419" t="s">
        <v>56</v>
      </c>
      <c r="X419">
        <v>7</v>
      </c>
      <c r="Y419">
        <v>6</v>
      </c>
      <c r="Z419" t="s">
        <v>44</v>
      </c>
      <c r="AA419" t="b">
        <v>0</v>
      </c>
      <c r="AB419">
        <v>5</v>
      </c>
      <c r="AC419" t="s">
        <v>131</v>
      </c>
    </row>
    <row r="420" spans="1:29" x14ac:dyDescent="0.25">
      <c r="A420" t="s">
        <v>1649</v>
      </c>
      <c r="B420" t="s">
        <v>1650</v>
      </c>
      <c r="C420">
        <v>35</v>
      </c>
      <c r="D420" t="s">
        <v>104</v>
      </c>
      <c r="E420" t="s">
        <v>82</v>
      </c>
      <c r="F420" t="s">
        <v>33</v>
      </c>
      <c r="G420" t="s">
        <v>1651</v>
      </c>
      <c r="H420" t="s">
        <v>135</v>
      </c>
      <c r="I420" t="s">
        <v>1652</v>
      </c>
      <c r="J420">
        <v>293</v>
      </c>
      <c r="K420">
        <v>14</v>
      </c>
      <c r="L420">
        <v>3</v>
      </c>
      <c r="M420" t="s">
        <v>77</v>
      </c>
      <c r="N420">
        <v>188795</v>
      </c>
      <c r="O420" t="s">
        <v>86</v>
      </c>
      <c r="P420" t="s">
        <v>94</v>
      </c>
      <c r="Q420" t="s">
        <v>67</v>
      </c>
      <c r="R420" t="s">
        <v>54</v>
      </c>
      <c r="S420" t="s">
        <v>40</v>
      </c>
      <c r="T420">
        <v>6</v>
      </c>
      <c r="U420" t="b">
        <v>1</v>
      </c>
      <c r="V420" t="s">
        <v>88</v>
      </c>
      <c r="W420" t="s">
        <v>115</v>
      </c>
      <c r="X420">
        <v>12</v>
      </c>
      <c r="Y420">
        <v>7</v>
      </c>
      <c r="Z420" t="s">
        <v>44</v>
      </c>
      <c r="AA420" t="b">
        <v>0</v>
      </c>
      <c r="AB420">
        <v>3</v>
      </c>
      <c r="AC420" t="s">
        <v>207</v>
      </c>
    </row>
    <row r="421" spans="1:29" x14ac:dyDescent="0.25">
      <c r="A421" t="s">
        <v>1653</v>
      </c>
      <c r="B421" t="s">
        <v>1654</v>
      </c>
      <c r="C421">
        <v>57</v>
      </c>
      <c r="D421" t="s">
        <v>60</v>
      </c>
      <c r="E421" t="s">
        <v>32</v>
      </c>
      <c r="F421" t="s">
        <v>97</v>
      </c>
      <c r="G421" t="s">
        <v>1655</v>
      </c>
      <c r="H421" t="s">
        <v>847</v>
      </c>
      <c r="I421" t="s">
        <v>822</v>
      </c>
      <c r="J421">
        <v>306</v>
      </c>
      <c r="K421">
        <v>5</v>
      </c>
      <c r="L421">
        <v>1</v>
      </c>
      <c r="M421" t="s">
        <v>37</v>
      </c>
      <c r="N421">
        <v>57261</v>
      </c>
      <c r="O421" t="s">
        <v>78</v>
      </c>
      <c r="P421" t="s">
        <v>39</v>
      </c>
      <c r="Q421" t="s">
        <v>40</v>
      </c>
      <c r="R421" t="s">
        <v>54</v>
      </c>
      <c r="S421" t="s">
        <v>40</v>
      </c>
      <c r="T421">
        <v>2</v>
      </c>
      <c r="U421" t="b">
        <v>1</v>
      </c>
      <c r="V421" t="s">
        <v>88</v>
      </c>
      <c r="W421" t="s">
        <v>56</v>
      </c>
      <c r="X421">
        <v>2</v>
      </c>
      <c r="Y421">
        <v>7</v>
      </c>
      <c r="Z421" t="s">
        <v>44</v>
      </c>
      <c r="AA421" t="b">
        <v>0</v>
      </c>
      <c r="AB421">
        <v>1</v>
      </c>
      <c r="AC421" t="s">
        <v>70</v>
      </c>
    </row>
    <row r="422" spans="1:29" x14ac:dyDescent="0.25">
      <c r="A422" t="s">
        <v>1656</v>
      </c>
      <c r="B422" t="s">
        <v>1657</v>
      </c>
      <c r="C422">
        <v>35</v>
      </c>
      <c r="D422" t="s">
        <v>104</v>
      </c>
      <c r="E422" t="s">
        <v>32</v>
      </c>
      <c r="F422" t="s">
        <v>33</v>
      </c>
      <c r="G422" t="s">
        <v>1658</v>
      </c>
      <c r="H422" t="s">
        <v>220</v>
      </c>
      <c r="I422" t="s">
        <v>1140</v>
      </c>
      <c r="J422">
        <v>76</v>
      </c>
      <c r="K422">
        <v>9</v>
      </c>
      <c r="L422">
        <v>3</v>
      </c>
      <c r="M422" t="s">
        <v>65</v>
      </c>
      <c r="N422">
        <v>130934</v>
      </c>
      <c r="O422" t="s">
        <v>38</v>
      </c>
      <c r="P422" t="s">
        <v>66</v>
      </c>
      <c r="Q422" t="s">
        <v>79</v>
      </c>
      <c r="R422" t="s">
        <v>54</v>
      </c>
      <c r="S422" t="s">
        <v>151</v>
      </c>
      <c r="T422">
        <v>9</v>
      </c>
      <c r="U422" t="b">
        <v>0</v>
      </c>
      <c r="V422" t="s">
        <v>88</v>
      </c>
      <c r="W422" t="s">
        <v>115</v>
      </c>
      <c r="X422">
        <v>11</v>
      </c>
      <c r="Y422">
        <v>6</v>
      </c>
      <c r="Z422" t="s">
        <v>44</v>
      </c>
      <c r="AA422" t="b">
        <v>0</v>
      </c>
      <c r="AB422">
        <v>3</v>
      </c>
      <c r="AC422" t="s">
        <v>207</v>
      </c>
    </row>
    <row r="423" spans="1:29" x14ac:dyDescent="0.25">
      <c r="A423" t="s">
        <v>1659</v>
      </c>
      <c r="B423" t="s">
        <v>1660</v>
      </c>
      <c r="C423">
        <v>25</v>
      </c>
      <c r="D423" t="s">
        <v>104</v>
      </c>
      <c r="E423" t="s">
        <v>32</v>
      </c>
      <c r="F423" t="s">
        <v>97</v>
      </c>
      <c r="G423" t="s">
        <v>1661</v>
      </c>
      <c r="H423" t="s">
        <v>537</v>
      </c>
      <c r="I423" t="s">
        <v>963</v>
      </c>
      <c r="J423">
        <v>58</v>
      </c>
      <c r="K423">
        <v>11</v>
      </c>
      <c r="L423">
        <v>4</v>
      </c>
      <c r="M423" t="s">
        <v>77</v>
      </c>
      <c r="N423">
        <v>141107</v>
      </c>
      <c r="O423" t="s">
        <v>78</v>
      </c>
      <c r="P423" t="s">
        <v>66</v>
      </c>
      <c r="Q423" t="s">
        <v>79</v>
      </c>
      <c r="R423" t="s">
        <v>68</v>
      </c>
      <c r="S423" t="s">
        <v>40</v>
      </c>
      <c r="T423">
        <v>3</v>
      </c>
      <c r="U423" t="b">
        <v>0</v>
      </c>
      <c r="V423" t="s">
        <v>55</v>
      </c>
      <c r="W423" t="s">
        <v>56</v>
      </c>
      <c r="X423">
        <v>8</v>
      </c>
      <c r="Y423">
        <v>11</v>
      </c>
      <c r="Z423" t="s">
        <v>57</v>
      </c>
      <c r="AA423" t="b">
        <v>0</v>
      </c>
      <c r="AB423">
        <v>1</v>
      </c>
      <c r="AC423" t="s">
        <v>45</v>
      </c>
    </row>
    <row r="424" spans="1:29" x14ac:dyDescent="0.25">
      <c r="A424" t="s">
        <v>1662</v>
      </c>
      <c r="B424" t="s">
        <v>1663</v>
      </c>
      <c r="C424">
        <v>41</v>
      </c>
      <c r="D424" t="s">
        <v>31</v>
      </c>
      <c r="E424" t="s">
        <v>82</v>
      </c>
      <c r="F424" t="s">
        <v>49</v>
      </c>
      <c r="G424" t="s">
        <v>1664</v>
      </c>
      <c r="H424" t="s">
        <v>423</v>
      </c>
      <c r="I424" t="s">
        <v>191</v>
      </c>
      <c r="J424">
        <v>144</v>
      </c>
      <c r="K424">
        <v>6</v>
      </c>
      <c r="L424">
        <v>1</v>
      </c>
      <c r="M424" t="s">
        <v>37</v>
      </c>
      <c r="N424">
        <v>164629</v>
      </c>
      <c r="O424" t="s">
        <v>86</v>
      </c>
      <c r="P424" t="s">
        <v>94</v>
      </c>
      <c r="Q424" t="s">
        <v>40</v>
      </c>
      <c r="R424" t="s">
        <v>41</v>
      </c>
      <c r="S424" t="s">
        <v>40</v>
      </c>
      <c r="T424">
        <v>3</v>
      </c>
      <c r="U424" t="b">
        <v>1</v>
      </c>
      <c r="V424" t="s">
        <v>55</v>
      </c>
      <c r="W424" t="s">
        <v>56</v>
      </c>
      <c r="X424">
        <v>3</v>
      </c>
      <c r="Y424">
        <v>10</v>
      </c>
      <c r="Z424" t="s">
        <v>57</v>
      </c>
      <c r="AA424" t="b">
        <v>1</v>
      </c>
      <c r="AB424">
        <v>4</v>
      </c>
      <c r="AC424" t="s">
        <v>131</v>
      </c>
    </row>
    <row r="425" spans="1:29" x14ac:dyDescent="0.25">
      <c r="A425" t="s">
        <v>1665</v>
      </c>
      <c r="B425" t="s">
        <v>1666</v>
      </c>
      <c r="C425">
        <v>59</v>
      </c>
      <c r="D425" t="s">
        <v>60</v>
      </c>
      <c r="E425" t="s">
        <v>73</v>
      </c>
      <c r="F425" t="s">
        <v>97</v>
      </c>
      <c r="G425" t="s">
        <v>1667</v>
      </c>
      <c r="H425" t="s">
        <v>107</v>
      </c>
      <c r="I425" t="s">
        <v>265</v>
      </c>
      <c r="J425">
        <v>192</v>
      </c>
      <c r="K425">
        <v>6</v>
      </c>
      <c r="L425">
        <v>2</v>
      </c>
      <c r="M425" t="s">
        <v>37</v>
      </c>
      <c r="N425">
        <v>174447</v>
      </c>
      <c r="O425" t="s">
        <v>86</v>
      </c>
      <c r="P425" t="s">
        <v>137</v>
      </c>
      <c r="Q425" t="s">
        <v>40</v>
      </c>
      <c r="R425" t="s">
        <v>54</v>
      </c>
      <c r="S425" t="s">
        <v>40</v>
      </c>
      <c r="T425">
        <v>4</v>
      </c>
      <c r="U425" t="b">
        <v>0</v>
      </c>
      <c r="V425" t="s">
        <v>88</v>
      </c>
      <c r="W425" t="s">
        <v>43</v>
      </c>
      <c r="X425">
        <v>2</v>
      </c>
      <c r="Y425">
        <v>7</v>
      </c>
      <c r="Z425" t="s">
        <v>44</v>
      </c>
      <c r="AA425" t="b">
        <v>1</v>
      </c>
      <c r="AB425">
        <v>5</v>
      </c>
      <c r="AC425" t="s">
        <v>207</v>
      </c>
    </row>
    <row r="426" spans="1:29" x14ac:dyDescent="0.25">
      <c r="A426" t="s">
        <v>1668</v>
      </c>
      <c r="B426" t="s">
        <v>1669</v>
      </c>
      <c r="C426">
        <v>34</v>
      </c>
      <c r="D426" t="s">
        <v>60</v>
      </c>
      <c r="E426" t="s">
        <v>32</v>
      </c>
      <c r="F426" t="s">
        <v>49</v>
      </c>
      <c r="G426" t="s">
        <v>1670</v>
      </c>
      <c r="H426" t="s">
        <v>588</v>
      </c>
      <c r="I426" t="s">
        <v>231</v>
      </c>
      <c r="J426">
        <v>144</v>
      </c>
      <c r="K426">
        <v>11</v>
      </c>
      <c r="L426">
        <v>2</v>
      </c>
      <c r="M426" t="s">
        <v>37</v>
      </c>
      <c r="N426">
        <v>191689</v>
      </c>
      <c r="O426" t="s">
        <v>86</v>
      </c>
      <c r="P426" t="s">
        <v>66</v>
      </c>
      <c r="Q426" t="s">
        <v>40</v>
      </c>
      <c r="R426" t="s">
        <v>54</v>
      </c>
      <c r="S426" t="s">
        <v>40</v>
      </c>
      <c r="T426">
        <v>7</v>
      </c>
      <c r="U426" t="b">
        <v>0</v>
      </c>
      <c r="V426" t="s">
        <v>55</v>
      </c>
      <c r="W426" t="s">
        <v>115</v>
      </c>
      <c r="X426">
        <v>5</v>
      </c>
      <c r="Y426">
        <v>8</v>
      </c>
      <c r="Z426" t="s">
        <v>44</v>
      </c>
      <c r="AA426" t="b">
        <v>0</v>
      </c>
      <c r="AB426">
        <v>2</v>
      </c>
      <c r="AC426" t="s">
        <v>70</v>
      </c>
    </row>
    <row r="427" spans="1:29" x14ac:dyDescent="0.25">
      <c r="A427" t="s">
        <v>1671</v>
      </c>
      <c r="B427" t="s">
        <v>1672</v>
      </c>
      <c r="C427">
        <v>32</v>
      </c>
      <c r="D427" t="s">
        <v>104</v>
      </c>
      <c r="E427" t="s">
        <v>48</v>
      </c>
      <c r="F427" t="s">
        <v>97</v>
      </c>
      <c r="G427" t="s">
        <v>1673</v>
      </c>
      <c r="H427" t="s">
        <v>1067</v>
      </c>
      <c r="I427" t="s">
        <v>528</v>
      </c>
      <c r="J427">
        <v>332</v>
      </c>
      <c r="K427">
        <v>13</v>
      </c>
      <c r="L427">
        <v>4</v>
      </c>
      <c r="M427" t="s">
        <v>65</v>
      </c>
      <c r="N427">
        <v>78111</v>
      </c>
      <c r="O427" t="s">
        <v>86</v>
      </c>
      <c r="P427" t="s">
        <v>66</v>
      </c>
      <c r="Q427" t="s">
        <v>79</v>
      </c>
      <c r="R427" t="s">
        <v>54</v>
      </c>
      <c r="S427" t="s">
        <v>69</v>
      </c>
      <c r="T427">
        <v>9</v>
      </c>
      <c r="U427" t="b">
        <v>0</v>
      </c>
      <c r="V427" t="s">
        <v>42</v>
      </c>
      <c r="W427" t="s">
        <v>56</v>
      </c>
      <c r="X427">
        <v>7</v>
      </c>
      <c r="Y427">
        <v>9</v>
      </c>
      <c r="Z427" t="s">
        <v>44</v>
      </c>
      <c r="AA427" t="b">
        <v>1</v>
      </c>
      <c r="AB427">
        <v>4</v>
      </c>
      <c r="AC427" t="s">
        <v>70</v>
      </c>
    </row>
    <row r="428" spans="1:29" x14ac:dyDescent="0.25">
      <c r="A428" t="s">
        <v>1674</v>
      </c>
      <c r="B428" t="s">
        <v>1675</v>
      </c>
      <c r="C428">
        <v>30</v>
      </c>
      <c r="D428" t="s">
        <v>60</v>
      </c>
      <c r="E428" t="s">
        <v>82</v>
      </c>
      <c r="F428" t="s">
        <v>33</v>
      </c>
      <c r="G428" t="s">
        <v>1676</v>
      </c>
      <c r="H428" t="s">
        <v>273</v>
      </c>
      <c r="I428" t="s">
        <v>171</v>
      </c>
      <c r="J428">
        <v>210</v>
      </c>
      <c r="K428">
        <v>8</v>
      </c>
      <c r="L428">
        <v>4</v>
      </c>
      <c r="M428" t="s">
        <v>37</v>
      </c>
      <c r="N428">
        <v>12472</v>
      </c>
      <c r="O428" t="s">
        <v>78</v>
      </c>
      <c r="P428" t="s">
        <v>87</v>
      </c>
      <c r="Q428" t="s">
        <v>40</v>
      </c>
      <c r="R428" t="s">
        <v>41</v>
      </c>
      <c r="S428" t="s">
        <v>40</v>
      </c>
      <c r="T428">
        <v>1</v>
      </c>
      <c r="U428" t="b">
        <v>0</v>
      </c>
      <c r="V428" t="s">
        <v>88</v>
      </c>
      <c r="W428" t="s">
        <v>56</v>
      </c>
      <c r="X428">
        <v>8</v>
      </c>
      <c r="Y428">
        <v>8</v>
      </c>
      <c r="Z428" t="s">
        <v>44</v>
      </c>
      <c r="AA428" t="b">
        <v>1</v>
      </c>
      <c r="AB428">
        <v>4</v>
      </c>
      <c r="AC428" t="s">
        <v>40</v>
      </c>
    </row>
    <row r="429" spans="1:29" x14ac:dyDescent="0.25">
      <c r="A429" t="s">
        <v>1677</v>
      </c>
      <c r="B429" t="s">
        <v>1678</v>
      </c>
      <c r="C429">
        <v>55</v>
      </c>
      <c r="D429" t="s">
        <v>60</v>
      </c>
      <c r="E429" t="s">
        <v>48</v>
      </c>
      <c r="F429" t="s">
        <v>97</v>
      </c>
      <c r="G429" t="s">
        <v>1679</v>
      </c>
      <c r="H429" t="s">
        <v>767</v>
      </c>
      <c r="I429" t="s">
        <v>1515</v>
      </c>
      <c r="J429">
        <v>110</v>
      </c>
      <c r="K429">
        <v>13</v>
      </c>
      <c r="L429">
        <v>3</v>
      </c>
      <c r="M429" t="s">
        <v>65</v>
      </c>
      <c r="N429">
        <v>19084</v>
      </c>
      <c r="O429" t="s">
        <v>78</v>
      </c>
      <c r="P429" t="s">
        <v>137</v>
      </c>
      <c r="Q429" t="s">
        <v>79</v>
      </c>
      <c r="R429" t="s">
        <v>54</v>
      </c>
      <c r="S429" t="s">
        <v>40</v>
      </c>
      <c r="T429">
        <v>2</v>
      </c>
      <c r="U429" t="b">
        <v>1</v>
      </c>
      <c r="V429" t="s">
        <v>42</v>
      </c>
      <c r="W429" t="s">
        <v>56</v>
      </c>
      <c r="X429">
        <v>3</v>
      </c>
      <c r="Y429">
        <v>10</v>
      </c>
      <c r="Z429" t="s">
        <v>44</v>
      </c>
      <c r="AA429" t="b">
        <v>0</v>
      </c>
      <c r="AB429">
        <v>2</v>
      </c>
      <c r="AC429" t="s">
        <v>45</v>
      </c>
    </row>
    <row r="430" spans="1:29" x14ac:dyDescent="0.25">
      <c r="A430" t="s">
        <v>1680</v>
      </c>
      <c r="B430" t="s">
        <v>1681</v>
      </c>
      <c r="C430">
        <v>45</v>
      </c>
      <c r="D430" t="s">
        <v>31</v>
      </c>
      <c r="E430" t="s">
        <v>123</v>
      </c>
      <c r="F430" t="s">
        <v>97</v>
      </c>
      <c r="G430" t="s">
        <v>1682</v>
      </c>
      <c r="H430" t="s">
        <v>727</v>
      </c>
      <c r="I430" t="s">
        <v>471</v>
      </c>
      <c r="J430">
        <v>17</v>
      </c>
      <c r="K430">
        <v>7</v>
      </c>
      <c r="L430">
        <v>1</v>
      </c>
      <c r="M430" t="s">
        <v>65</v>
      </c>
      <c r="N430">
        <v>153042</v>
      </c>
      <c r="O430" t="s">
        <v>78</v>
      </c>
      <c r="P430" t="s">
        <v>39</v>
      </c>
      <c r="Q430" t="s">
        <v>79</v>
      </c>
      <c r="R430" t="s">
        <v>41</v>
      </c>
      <c r="S430" t="s">
        <v>69</v>
      </c>
      <c r="T430">
        <v>4</v>
      </c>
      <c r="U430" t="b">
        <v>0</v>
      </c>
      <c r="V430" t="s">
        <v>55</v>
      </c>
      <c r="W430" t="s">
        <v>115</v>
      </c>
      <c r="X430">
        <v>7</v>
      </c>
      <c r="Y430">
        <v>1</v>
      </c>
      <c r="Z430" t="s">
        <v>57</v>
      </c>
      <c r="AA430" t="b">
        <v>1</v>
      </c>
      <c r="AB430">
        <v>3</v>
      </c>
      <c r="AC430" t="s">
        <v>108</v>
      </c>
    </row>
    <row r="431" spans="1:29" x14ac:dyDescent="0.25">
      <c r="A431" t="s">
        <v>1683</v>
      </c>
      <c r="B431" t="s">
        <v>1684</v>
      </c>
      <c r="C431">
        <v>42</v>
      </c>
      <c r="D431" t="s">
        <v>104</v>
      </c>
      <c r="E431" t="s">
        <v>61</v>
      </c>
      <c r="F431" t="s">
        <v>97</v>
      </c>
      <c r="G431" t="s">
        <v>1685</v>
      </c>
      <c r="H431" t="s">
        <v>423</v>
      </c>
      <c r="I431" t="s">
        <v>322</v>
      </c>
      <c r="J431">
        <v>321</v>
      </c>
      <c r="K431">
        <v>2</v>
      </c>
      <c r="L431">
        <v>3</v>
      </c>
      <c r="M431" t="s">
        <v>77</v>
      </c>
      <c r="N431">
        <v>13489</v>
      </c>
      <c r="O431" t="s">
        <v>86</v>
      </c>
      <c r="P431" t="s">
        <v>101</v>
      </c>
      <c r="Q431" t="s">
        <v>79</v>
      </c>
      <c r="R431" t="s">
        <v>41</v>
      </c>
      <c r="S431" t="s">
        <v>40</v>
      </c>
      <c r="T431">
        <v>9</v>
      </c>
      <c r="U431" t="b">
        <v>1</v>
      </c>
      <c r="V431" t="s">
        <v>55</v>
      </c>
      <c r="W431" t="s">
        <v>56</v>
      </c>
      <c r="X431">
        <v>4</v>
      </c>
      <c r="Y431">
        <v>2</v>
      </c>
      <c r="Z431" t="s">
        <v>57</v>
      </c>
      <c r="AA431" t="b">
        <v>1</v>
      </c>
      <c r="AB431">
        <v>1</v>
      </c>
      <c r="AC431" t="s">
        <v>70</v>
      </c>
    </row>
    <row r="432" spans="1:29" x14ac:dyDescent="0.25">
      <c r="A432" t="s">
        <v>1686</v>
      </c>
      <c r="B432" t="s">
        <v>1687</v>
      </c>
      <c r="C432">
        <v>21</v>
      </c>
      <c r="D432" t="s">
        <v>31</v>
      </c>
      <c r="E432" t="s">
        <v>61</v>
      </c>
      <c r="F432" t="s">
        <v>49</v>
      </c>
      <c r="G432" t="s">
        <v>1688</v>
      </c>
      <c r="H432" t="s">
        <v>185</v>
      </c>
      <c r="I432" t="s">
        <v>692</v>
      </c>
      <c r="J432">
        <v>184</v>
      </c>
      <c r="K432">
        <v>5</v>
      </c>
      <c r="L432">
        <v>1</v>
      </c>
      <c r="M432" t="s">
        <v>65</v>
      </c>
      <c r="N432">
        <v>42606</v>
      </c>
      <c r="O432" t="s">
        <v>86</v>
      </c>
      <c r="P432" t="s">
        <v>66</v>
      </c>
      <c r="Q432" t="s">
        <v>114</v>
      </c>
      <c r="R432" t="s">
        <v>41</v>
      </c>
      <c r="S432" t="s">
        <v>151</v>
      </c>
      <c r="T432">
        <v>1</v>
      </c>
      <c r="U432" t="b">
        <v>1</v>
      </c>
      <c r="V432" t="s">
        <v>88</v>
      </c>
      <c r="W432" t="s">
        <v>43</v>
      </c>
      <c r="X432">
        <v>2</v>
      </c>
      <c r="Y432">
        <v>2</v>
      </c>
      <c r="Z432" t="s">
        <v>44</v>
      </c>
      <c r="AA432" t="b">
        <v>0</v>
      </c>
      <c r="AB432">
        <v>2</v>
      </c>
      <c r="AC432" t="s">
        <v>108</v>
      </c>
    </row>
    <row r="433" spans="1:29" x14ac:dyDescent="0.25">
      <c r="A433" t="s">
        <v>1689</v>
      </c>
      <c r="B433" t="s">
        <v>1690</v>
      </c>
      <c r="C433">
        <v>42</v>
      </c>
      <c r="D433" t="s">
        <v>31</v>
      </c>
      <c r="E433" t="s">
        <v>61</v>
      </c>
      <c r="F433" t="s">
        <v>49</v>
      </c>
      <c r="G433" t="s">
        <v>1691</v>
      </c>
      <c r="H433" t="s">
        <v>1024</v>
      </c>
      <c r="I433" t="s">
        <v>545</v>
      </c>
      <c r="J433">
        <v>307</v>
      </c>
      <c r="K433">
        <v>5</v>
      </c>
      <c r="L433">
        <v>2</v>
      </c>
      <c r="M433" t="s">
        <v>37</v>
      </c>
      <c r="N433">
        <v>57219</v>
      </c>
      <c r="O433" t="s">
        <v>78</v>
      </c>
      <c r="P433" t="s">
        <v>39</v>
      </c>
      <c r="Q433" t="s">
        <v>40</v>
      </c>
      <c r="R433" t="s">
        <v>41</v>
      </c>
      <c r="S433" t="s">
        <v>40</v>
      </c>
      <c r="T433">
        <v>1</v>
      </c>
      <c r="U433" t="b">
        <v>1</v>
      </c>
      <c r="V433" t="s">
        <v>42</v>
      </c>
      <c r="W433" t="s">
        <v>56</v>
      </c>
      <c r="X433">
        <v>9</v>
      </c>
      <c r="Y433">
        <v>11</v>
      </c>
      <c r="Z433" t="s">
        <v>44</v>
      </c>
      <c r="AA433" t="b">
        <v>1</v>
      </c>
      <c r="AB433">
        <v>4</v>
      </c>
      <c r="AC433" t="s">
        <v>131</v>
      </c>
    </row>
    <row r="434" spans="1:29" x14ac:dyDescent="0.25">
      <c r="A434" t="s">
        <v>1692</v>
      </c>
      <c r="B434" t="s">
        <v>1693</v>
      </c>
      <c r="C434">
        <v>37</v>
      </c>
      <c r="D434" t="s">
        <v>31</v>
      </c>
      <c r="E434" t="s">
        <v>82</v>
      </c>
      <c r="F434" t="s">
        <v>33</v>
      </c>
      <c r="G434" t="s">
        <v>1694</v>
      </c>
      <c r="H434" t="s">
        <v>688</v>
      </c>
      <c r="I434" t="s">
        <v>479</v>
      </c>
      <c r="J434">
        <v>41</v>
      </c>
      <c r="K434">
        <v>11</v>
      </c>
      <c r="L434">
        <v>2</v>
      </c>
      <c r="M434" t="s">
        <v>37</v>
      </c>
      <c r="N434">
        <v>80129</v>
      </c>
      <c r="O434" t="s">
        <v>78</v>
      </c>
      <c r="P434" t="s">
        <v>137</v>
      </c>
      <c r="Q434" t="s">
        <v>40</v>
      </c>
      <c r="R434" t="s">
        <v>41</v>
      </c>
      <c r="S434" t="s">
        <v>40</v>
      </c>
      <c r="T434">
        <v>2</v>
      </c>
      <c r="U434" t="b">
        <v>1</v>
      </c>
      <c r="V434" t="s">
        <v>42</v>
      </c>
      <c r="W434" t="s">
        <v>115</v>
      </c>
      <c r="X434">
        <v>3</v>
      </c>
      <c r="Y434">
        <v>8</v>
      </c>
      <c r="Z434" t="s">
        <v>57</v>
      </c>
      <c r="AA434" t="b">
        <v>0</v>
      </c>
      <c r="AB434">
        <v>5</v>
      </c>
      <c r="AC434" t="s">
        <v>207</v>
      </c>
    </row>
    <row r="435" spans="1:29" x14ac:dyDescent="0.25">
      <c r="A435" t="s">
        <v>1695</v>
      </c>
      <c r="B435" t="s">
        <v>1696</v>
      </c>
      <c r="C435">
        <v>59</v>
      </c>
      <c r="D435" t="s">
        <v>60</v>
      </c>
      <c r="E435" t="s">
        <v>73</v>
      </c>
      <c r="F435" t="s">
        <v>33</v>
      </c>
      <c r="G435" t="s">
        <v>1697</v>
      </c>
      <c r="H435" t="s">
        <v>739</v>
      </c>
      <c r="I435" t="s">
        <v>1009</v>
      </c>
      <c r="J435">
        <v>157</v>
      </c>
      <c r="K435">
        <v>3</v>
      </c>
      <c r="L435">
        <v>4</v>
      </c>
      <c r="M435" t="s">
        <v>37</v>
      </c>
      <c r="N435">
        <v>55022</v>
      </c>
      <c r="O435" t="s">
        <v>38</v>
      </c>
      <c r="P435" t="s">
        <v>101</v>
      </c>
      <c r="Q435" t="s">
        <v>40</v>
      </c>
      <c r="R435" t="s">
        <v>54</v>
      </c>
      <c r="S435" t="s">
        <v>40</v>
      </c>
      <c r="T435">
        <v>4</v>
      </c>
      <c r="U435" t="b">
        <v>0</v>
      </c>
      <c r="V435" t="s">
        <v>55</v>
      </c>
      <c r="W435" t="s">
        <v>115</v>
      </c>
      <c r="X435">
        <v>3</v>
      </c>
      <c r="Y435">
        <v>1</v>
      </c>
      <c r="Z435" t="s">
        <v>57</v>
      </c>
      <c r="AA435" t="b">
        <v>1</v>
      </c>
      <c r="AB435">
        <v>5</v>
      </c>
      <c r="AC435" t="s">
        <v>207</v>
      </c>
    </row>
    <row r="436" spans="1:29" x14ac:dyDescent="0.25">
      <c r="A436" t="s">
        <v>1698</v>
      </c>
      <c r="B436" t="s">
        <v>1699</v>
      </c>
      <c r="C436">
        <v>18</v>
      </c>
      <c r="D436" t="s">
        <v>31</v>
      </c>
      <c r="E436" t="s">
        <v>73</v>
      </c>
      <c r="F436" t="s">
        <v>49</v>
      </c>
      <c r="G436" t="s">
        <v>1700</v>
      </c>
      <c r="H436" t="s">
        <v>190</v>
      </c>
      <c r="I436" t="s">
        <v>386</v>
      </c>
      <c r="J436">
        <v>212</v>
      </c>
      <c r="K436">
        <v>10</v>
      </c>
      <c r="L436">
        <v>3</v>
      </c>
      <c r="M436" t="s">
        <v>65</v>
      </c>
      <c r="N436">
        <v>83543</v>
      </c>
      <c r="O436" t="s">
        <v>86</v>
      </c>
      <c r="P436" t="s">
        <v>39</v>
      </c>
      <c r="Q436" t="s">
        <v>114</v>
      </c>
      <c r="R436" t="s">
        <v>68</v>
      </c>
      <c r="S436" t="s">
        <v>151</v>
      </c>
      <c r="T436">
        <v>2</v>
      </c>
      <c r="U436" t="b">
        <v>1</v>
      </c>
      <c r="V436" t="s">
        <v>88</v>
      </c>
      <c r="W436" t="s">
        <v>56</v>
      </c>
      <c r="X436">
        <v>11</v>
      </c>
      <c r="Y436">
        <v>1</v>
      </c>
      <c r="Z436" t="s">
        <v>44</v>
      </c>
      <c r="AA436" t="b">
        <v>0</v>
      </c>
      <c r="AB436">
        <v>2</v>
      </c>
      <c r="AC436" t="s">
        <v>70</v>
      </c>
    </row>
    <row r="437" spans="1:29" x14ac:dyDescent="0.25">
      <c r="A437" t="s">
        <v>1701</v>
      </c>
      <c r="B437" t="s">
        <v>1702</v>
      </c>
      <c r="C437">
        <v>30</v>
      </c>
      <c r="D437" t="s">
        <v>60</v>
      </c>
      <c r="E437" t="s">
        <v>48</v>
      </c>
      <c r="F437" t="s">
        <v>49</v>
      </c>
      <c r="G437" t="s">
        <v>1703</v>
      </c>
      <c r="H437" t="s">
        <v>1221</v>
      </c>
      <c r="I437" t="s">
        <v>1248</v>
      </c>
      <c r="J437">
        <v>253</v>
      </c>
      <c r="K437">
        <v>1</v>
      </c>
      <c r="L437">
        <v>4</v>
      </c>
      <c r="M437" t="s">
        <v>65</v>
      </c>
      <c r="N437">
        <v>181769</v>
      </c>
      <c r="O437" t="s">
        <v>78</v>
      </c>
      <c r="P437" t="s">
        <v>137</v>
      </c>
      <c r="Q437" t="s">
        <v>114</v>
      </c>
      <c r="R437" t="s">
        <v>54</v>
      </c>
      <c r="S437" t="s">
        <v>40</v>
      </c>
      <c r="T437">
        <v>3</v>
      </c>
      <c r="U437" t="b">
        <v>1</v>
      </c>
      <c r="V437" t="s">
        <v>42</v>
      </c>
      <c r="W437" t="s">
        <v>43</v>
      </c>
      <c r="X437">
        <v>10</v>
      </c>
      <c r="Y437">
        <v>11</v>
      </c>
      <c r="Z437" t="s">
        <v>44</v>
      </c>
      <c r="AA437" t="b">
        <v>0</v>
      </c>
      <c r="AB437">
        <v>3</v>
      </c>
      <c r="AC437" t="s">
        <v>45</v>
      </c>
    </row>
    <row r="438" spans="1:29" x14ac:dyDescent="0.25">
      <c r="A438" t="s">
        <v>1704</v>
      </c>
      <c r="B438" t="s">
        <v>1705</v>
      </c>
      <c r="C438">
        <v>43</v>
      </c>
      <c r="D438" t="s">
        <v>104</v>
      </c>
      <c r="E438" t="s">
        <v>82</v>
      </c>
      <c r="F438" t="s">
        <v>33</v>
      </c>
      <c r="G438" t="s">
        <v>1706</v>
      </c>
      <c r="H438" t="s">
        <v>457</v>
      </c>
      <c r="I438" t="s">
        <v>1707</v>
      </c>
      <c r="J438">
        <v>198</v>
      </c>
      <c r="K438">
        <v>1</v>
      </c>
      <c r="L438">
        <v>3</v>
      </c>
      <c r="M438" t="s">
        <v>37</v>
      </c>
      <c r="N438">
        <v>69405</v>
      </c>
      <c r="O438" t="s">
        <v>86</v>
      </c>
      <c r="P438" t="s">
        <v>137</v>
      </c>
      <c r="Q438" t="s">
        <v>40</v>
      </c>
      <c r="R438" t="s">
        <v>41</v>
      </c>
      <c r="S438" t="s">
        <v>40</v>
      </c>
      <c r="T438">
        <v>2</v>
      </c>
      <c r="U438" t="b">
        <v>1</v>
      </c>
      <c r="V438" t="s">
        <v>42</v>
      </c>
      <c r="W438" t="s">
        <v>56</v>
      </c>
      <c r="X438">
        <v>10</v>
      </c>
      <c r="Y438">
        <v>1</v>
      </c>
      <c r="Z438" t="s">
        <v>57</v>
      </c>
      <c r="AA438" t="b">
        <v>1</v>
      </c>
      <c r="AB438">
        <v>2</v>
      </c>
      <c r="AC438" t="s">
        <v>108</v>
      </c>
    </row>
    <row r="439" spans="1:29" x14ac:dyDescent="0.25">
      <c r="A439" t="s">
        <v>1708</v>
      </c>
      <c r="B439" t="s">
        <v>1709</v>
      </c>
      <c r="C439">
        <v>43</v>
      </c>
      <c r="D439" t="s">
        <v>104</v>
      </c>
      <c r="E439" t="s">
        <v>91</v>
      </c>
      <c r="F439" t="s">
        <v>97</v>
      </c>
      <c r="G439" t="s">
        <v>1710</v>
      </c>
      <c r="H439" t="s">
        <v>1711</v>
      </c>
      <c r="I439" t="s">
        <v>216</v>
      </c>
      <c r="J439">
        <v>296</v>
      </c>
      <c r="K439">
        <v>9</v>
      </c>
      <c r="L439">
        <v>4</v>
      </c>
      <c r="M439" t="s">
        <v>77</v>
      </c>
      <c r="N439">
        <v>136719</v>
      </c>
      <c r="O439" t="s">
        <v>78</v>
      </c>
      <c r="P439" t="s">
        <v>94</v>
      </c>
      <c r="Q439" t="s">
        <v>67</v>
      </c>
      <c r="R439" t="s">
        <v>68</v>
      </c>
      <c r="S439" t="s">
        <v>40</v>
      </c>
      <c r="T439">
        <v>5</v>
      </c>
      <c r="U439" t="b">
        <v>1</v>
      </c>
      <c r="V439" t="s">
        <v>55</v>
      </c>
      <c r="W439" t="s">
        <v>43</v>
      </c>
      <c r="X439">
        <v>9</v>
      </c>
      <c r="Y439">
        <v>4</v>
      </c>
      <c r="Z439" t="s">
        <v>44</v>
      </c>
      <c r="AA439" t="b">
        <v>0</v>
      </c>
      <c r="AB439">
        <v>4</v>
      </c>
      <c r="AC439" t="s">
        <v>207</v>
      </c>
    </row>
    <row r="440" spans="1:29" x14ac:dyDescent="0.25">
      <c r="A440" t="s">
        <v>1712</v>
      </c>
      <c r="B440" t="s">
        <v>1713</v>
      </c>
      <c r="C440">
        <v>47</v>
      </c>
      <c r="D440" t="s">
        <v>60</v>
      </c>
      <c r="E440" t="s">
        <v>32</v>
      </c>
      <c r="F440" t="s">
        <v>97</v>
      </c>
      <c r="G440" t="s">
        <v>1714</v>
      </c>
      <c r="H440" t="s">
        <v>1715</v>
      </c>
      <c r="I440" t="s">
        <v>1111</v>
      </c>
      <c r="J440">
        <v>154</v>
      </c>
      <c r="K440">
        <v>12</v>
      </c>
      <c r="L440">
        <v>1</v>
      </c>
      <c r="M440" t="s">
        <v>37</v>
      </c>
      <c r="N440">
        <v>75014</v>
      </c>
      <c r="O440" t="s">
        <v>86</v>
      </c>
      <c r="P440" t="s">
        <v>39</v>
      </c>
      <c r="Q440" t="s">
        <v>40</v>
      </c>
      <c r="R440" t="s">
        <v>41</v>
      </c>
      <c r="S440" t="s">
        <v>40</v>
      </c>
      <c r="T440">
        <v>1</v>
      </c>
      <c r="U440" t="b">
        <v>1</v>
      </c>
      <c r="V440" t="s">
        <v>42</v>
      </c>
      <c r="W440" t="s">
        <v>43</v>
      </c>
      <c r="X440">
        <v>7</v>
      </c>
      <c r="Y440">
        <v>10</v>
      </c>
      <c r="Z440" t="s">
        <v>57</v>
      </c>
      <c r="AA440" t="b">
        <v>0</v>
      </c>
      <c r="AB440">
        <v>1</v>
      </c>
      <c r="AC440" t="s">
        <v>70</v>
      </c>
    </row>
    <row r="441" spans="1:29" x14ac:dyDescent="0.25">
      <c r="A441" t="s">
        <v>1716</v>
      </c>
      <c r="B441" t="s">
        <v>1717</v>
      </c>
      <c r="C441">
        <v>65</v>
      </c>
      <c r="D441" t="s">
        <v>104</v>
      </c>
      <c r="E441" t="s">
        <v>82</v>
      </c>
      <c r="F441" t="s">
        <v>33</v>
      </c>
      <c r="G441" t="s">
        <v>1718</v>
      </c>
      <c r="H441" t="s">
        <v>465</v>
      </c>
      <c r="I441" t="s">
        <v>176</v>
      </c>
      <c r="J441">
        <v>207</v>
      </c>
      <c r="K441">
        <v>1</v>
      </c>
      <c r="L441">
        <v>3</v>
      </c>
      <c r="M441" t="s">
        <v>77</v>
      </c>
      <c r="N441">
        <v>18951</v>
      </c>
      <c r="O441" t="s">
        <v>86</v>
      </c>
      <c r="P441" t="s">
        <v>87</v>
      </c>
      <c r="Q441" t="s">
        <v>67</v>
      </c>
      <c r="R441" t="s">
        <v>41</v>
      </c>
      <c r="S441" t="s">
        <v>40</v>
      </c>
      <c r="T441">
        <v>1</v>
      </c>
      <c r="U441" t="b">
        <v>1</v>
      </c>
      <c r="V441" t="s">
        <v>42</v>
      </c>
      <c r="W441" t="s">
        <v>56</v>
      </c>
      <c r="X441">
        <v>4</v>
      </c>
      <c r="Y441">
        <v>1</v>
      </c>
      <c r="Z441" t="s">
        <v>57</v>
      </c>
      <c r="AA441" t="b">
        <v>0</v>
      </c>
      <c r="AB441">
        <v>1</v>
      </c>
      <c r="AC441" t="s">
        <v>40</v>
      </c>
    </row>
    <row r="442" spans="1:29" x14ac:dyDescent="0.25">
      <c r="A442" t="s">
        <v>1719</v>
      </c>
      <c r="B442" t="s">
        <v>1720</v>
      </c>
      <c r="C442">
        <v>38</v>
      </c>
      <c r="D442" t="s">
        <v>31</v>
      </c>
      <c r="E442" t="s">
        <v>91</v>
      </c>
      <c r="F442" t="s">
        <v>49</v>
      </c>
      <c r="G442" t="s">
        <v>1721</v>
      </c>
      <c r="H442" t="s">
        <v>588</v>
      </c>
      <c r="I442" t="s">
        <v>666</v>
      </c>
      <c r="J442">
        <v>339</v>
      </c>
      <c r="K442">
        <v>4</v>
      </c>
      <c r="L442">
        <v>1</v>
      </c>
      <c r="M442" t="s">
        <v>37</v>
      </c>
      <c r="N442">
        <v>148642</v>
      </c>
      <c r="O442" t="s">
        <v>38</v>
      </c>
      <c r="P442" t="s">
        <v>66</v>
      </c>
      <c r="Q442" t="s">
        <v>40</v>
      </c>
      <c r="R442" t="s">
        <v>54</v>
      </c>
      <c r="S442" t="s">
        <v>40</v>
      </c>
      <c r="T442">
        <v>9</v>
      </c>
      <c r="U442" t="b">
        <v>1</v>
      </c>
      <c r="V442" t="s">
        <v>55</v>
      </c>
      <c r="W442" t="s">
        <v>56</v>
      </c>
      <c r="X442">
        <v>3</v>
      </c>
      <c r="Y442">
        <v>12</v>
      </c>
      <c r="Z442" t="s">
        <v>57</v>
      </c>
      <c r="AA442" t="b">
        <v>0</v>
      </c>
      <c r="AB442">
        <v>3</v>
      </c>
      <c r="AC442" t="s">
        <v>108</v>
      </c>
    </row>
    <row r="443" spans="1:29" x14ac:dyDescent="0.25">
      <c r="A443" t="s">
        <v>1722</v>
      </c>
      <c r="B443" t="s">
        <v>1723</v>
      </c>
      <c r="C443">
        <v>18</v>
      </c>
      <c r="D443" t="s">
        <v>60</v>
      </c>
      <c r="E443" t="s">
        <v>48</v>
      </c>
      <c r="F443" t="s">
        <v>49</v>
      </c>
      <c r="G443" t="s">
        <v>1724</v>
      </c>
      <c r="H443" t="s">
        <v>565</v>
      </c>
      <c r="I443" t="s">
        <v>1009</v>
      </c>
      <c r="J443">
        <v>241</v>
      </c>
      <c r="K443">
        <v>4</v>
      </c>
      <c r="L443">
        <v>4</v>
      </c>
      <c r="M443" t="s">
        <v>77</v>
      </c>
      <c r="N443">
        <v>118521</v>
      </c>
      <c r="O443" t="s">
        <v>78</v>
      </c>
      <c r="P443" t="s">
        <v>101</v>
      </c>
      <c r="Q443" t="s">
        <v>67</v>
      </c>
      <c r="R443" t="s">
        <v>41</v>
      </c>
      <c r="S443" t="s">
        <v>40</v>
      </c>
      <c r="T443">
        <v>2</v>
      </c>
      <c r="U443" t="b">
        <v>1</v>
      </c>
      <c r="V443" t="s">
        <v>55</v>
      </c>
      <c r="W443" t="s">
        <v>115</v>
      </c>
      <c r="X443">
        <v>12</v>
      </c>
      <c r="Y443">
        <v>6</v>
      </c>
      <c r="Z443" t="s">
        <v>57</v>
      </c>
      <c r="AA443" t="b">
        <v>0</v>
      </c>
      <c r="AB443">
        <v>4</v>
      </c>
      <c r="AC443" t="s">
        <v>108</v>
      </c>
    </row>
    <row r="444" spans="1:29" x14ac:dyDescent="0.25">
      <c r="A444" t="s">
        <v>1725</v>
      </c>
      <c r="B444" t="s">
        <v>1726</v>
      </c>
      <c r="C444">
        <v>19</v>
      </c>
      <c r="D444" t="s">
        <v>60</v>
      </c>
      <c r="E444" t="s">
        <v>32</v>
      </c>
      <c r="F444" t="s">
        <v>97</v>
      </c>
      <c r="G444" t="s">
        <v>1727</v>
      </c>
      <c r="H444" t="s">
        <v>205</v>
      </c>
      <c r="I444" t="s">
        <v>196</v>
      </c>
      <c r="J444">
        <v>318</v>
      </c>
      <c r="K444">
        <v>11</v>
      </c>
      <c r="L444">
        <v>3</v>
      </c>
      <c r="M444" t="s">
        <v>65</v>
      </c>
      <c r="N444">
        <v>68186</v>
      </c>
      <c r="O444" t="s">
        <v>86</v>
      </c>
      <c r="P444" t="s">
        <v>39</v>
      </c>
      <c r="Q444" t="s">
        <v>114</v>
      </c>
      <c r="R444" t="s">
        <v>41</v>
      </c>
      <c r="S444" t="s">
        <v>69</v>
      </c>
      <c r="T444">
        <v>4</v>
      </c>
      <c r="U444" t="b">
        <v>0</v>
      </c>
      <c r="V444" t="s">
        <v>55</v>
      </c>
      <c r="W444" t="s">
        <v>115</v>
      </c>
      <c r="X444">
        <v>7</v>
      </c>
      <c r="Y444">
        <v>5</v>
      </c>
      <c r="Z444" t="s">
        <v>44</v>
      </c>
      <c r="AA444" t="b">
        <v>0</v>
      </c>
      <c r="AB444">
        <v>5</v>
      </c>
      <c r="AC444" t="s">
        <v>131</v>
      </c>
    </row>
    <row r="445" spans="1:29" x14ac:dyDescent="0.25">
      <c r="A445" t="s">
        <v>1728</v>
      </c>
      <c r="B445" t="s">
        <v>1729</v>
      </c>
      <c r="C445">
        <v>26</v>
      </c>
      <c r="D445" t="s">
        <v>31</v>
      </c>
      <c r="E445" t="s">
        <v>123</v>
      </c>
      <c r="F445" t="s">
        <v>49</v>
      </c>
      <c r="G445" t="s">
        <v>1730</v>
      </c>
      <c r="H445" t="s">
        <v>834</v>
      </c>
      <c r="I445" t="s">
        <v>373</v>
      </c>
      <c r="J445">
        <v>336</v>
      </c>
      <c r="K445">
        <v>12</v>
      </c>
      <c r="L445">
        <v>4</v>
      </c>
      <c r="M445" t="s">
        <v>77</v>
      </c>
      <c r="N445">
        <v>135443</v>
      </c>
      <c r="O445" t="s">
        <v>38</v>
      </c>
      <c r="P445" t="s">
        <v>101</v>
      </c>
      <c r="Q445" t="s">
        <v>67</v>
      </c>
      <c r="R445" t="s">
        <v>41</v>
      </c>
      <c r="S445" t="s">
        <v>40</v>
      </c>
      <c r="T445">
        <v>4</v>
      </c>
      <c r="U445" t="b">
        <v>1</v>
      </c>
      <c r="V445" t="s">
        <v>42</v>
      </c>
      <c r="W445" t="s">
        <v>115</v>
      </c>
      <c r="X445">
        <v>6</v>
      </c>
      <c r="Y445">
        <v>11</v>
      </c>
      <c r="Z445" t="s">
        <v>57</v>
      </c>
      <c r="AA445" t="b">
        <v>0</v>
      </c>
      <c r="AB445">
        <v>5</v>
      </c>
      <c r="AC445" t="s">
        <v>131</v>
      </c>
    </row>
    <row r="446" spans="1:29" x14ac:dyDescent="0.25">
      <c r="A446" t="s">
        <v>1731</v>
      </c>
      <c r="B446" t="s">
        <v>1732</v>
      </c>
      <c r="C446">
        <v>31</v>
      </c>
      <c r="D446" t="s">
        <v>60</v>
      </c>
      <c r="E446" t="s">
        <v>123</v>
      </c>
      <c r="F446" t="s">
        <v>49</v>
      </c>
      <c r="G446" t="s">
        <v>1733</v>
      </c>
      <c r="H446" t="s">
        <v>349</v>
      </c>
      <c r="I446" t="s">
        <v>1734</v>
      </c>
      <c r="J446">
        <v>130</v>
      </c>
      <c r="K446">
        <v>7</v>
      </c>
      <c r="L446">
        <v>2</v>
      </c>
      <c r="M446" t="s">
        <v>77</v>
      </c>
      <c r="N446">
        <v>17853</v>
      </c>
      <c r="O446" t="s">
        <v>86</v>
      </c>
      <c r="P446" t="s">
        <v>66</v>
      </c>
      <c r="Q446" t="s">
        <v>114</v>
      </c>
      <c r="R446" t="s">
        <v>54</v>
      </c>
      <c r="S446" t="s">
        <v>40</v>
      </c>
      <c r="T446">
        <v>1</v>
      </c>
      <c r="U446" t="b">
        <v>1</v>
      </c>
      <c r="V446" t="s">
        <v>42</v>
      </c>
      <c r="W446" t="s">
        <v>43</v>
      </c>
      <c r="X446">
        <v>3</v>
      </c>
      <c r="Y446">
        <v>4</v>
      </c>
      <c r="Z446" t="s">
        <v>57</v>
      </c>
      <c r="AA446" t="b">
        <v>0</v>
      </c>
      <c r="AB446">
        <v>5</v>
      </c>
      <c r="AC446" t="s">
        <v>207</v>
      </c>
    </row>
    <row r="447" spans="1:29" x14ac:dyDescent="0.25">
      <c r="A447" t="s">
        <v>1735</v>
      </c>
      <c r="B447" t="s">
        <v>1736</v>
      </c>
      <c r="C447">
        <v>53</v>
      </c>
      <c r="D447" t="s">
        <v>60</v>
      </c>
      <c r="E447" t="s">
        <v>73</v>
      </c>
      <c r="F447" t="s">
        <v>97</v>
      </c>
      <c r="G447" t="s">
        <v>1737</v>
      </c>
      <c r="H447" t="s">
        <v>287</v>
      </c>
      <c r="I447" t="s">
        <v>161</v>
      </c>
      <c r="J447">
        <v>3</v>
      </c>
      <c r="K447">
        <v>14</v>
      </c>
      <c r="L447">
        <v>4</v>
      </c>
      <c r="M447" t="s">
        <v>37</v>
      </c>
      <c r="N447">
        <v>119352</v>
      </c>
      <c r="O447" t="s">
        <v>86</v>
      </c>
      <c r="P447" t="s">
        <v>101</v>
      </c>
      <c r="Q447" t="s">
        <v>40</v>
      </c>
      <c r="R447" t="s">
        <v>68</v>
      </c>
      <c r="S447" t="s">
        <v>40</v>
      </c>
      <c r="T447">
        <v>2</v>
      </c>
      <c r="U447" t="b">
        <v>1</v>
      </c>
      <c r="V447" t="s">
        <v>88</v>
      </c>
      <c r="W447" t="s">
        <v>115</v>
      </c>
      <c r="X447">
        <v>2</v>
      </c>
      <c r="Y447">
        <v>8</v>
      </c>
      <c r="Z447" t="s">
        <v>57</v>
      </c>
      <c r="AA447" t="b">
        <v>0</v>
      </c>
      <c r="AB447">
        <v>4</v>
      </c>
      <c r="AC447" t="s">
        <v>131</v>
      </c>
    </row>
    <row r="448" spans="1:29" x14ac:dyDescent="0.25">
      <c r="A448" t="s">
        <v>1738</v>
      </c>
      <c r="B448" t="s">
        <v>1739</v>
      </c>
      <c r="C448">
        <v>49</v>
      </c>
      <c r="D448" t="s">
        <v>60</v>
      </c>
      <c r="E448" t="s">
        <v>61</v>
      </c>
      <c r="F448" t="s">
        <v>97</v>
      </c>
      <c r="G448" t="s">
        <v>1740</v>
      </c>
      <c r="H448" t="s">
        <v>119</v>
      </c>
      <c r="I448" t="s">
        <v>771</v>
      </c>
      <c r="J448">
        <v>185</v>
      </c>
      <c r="K448">
        <v>3</v>
      </c>
      <c r="L448">
        <v>3</v>
      </c>
      <c r="M448" t="s">
        <v>37</v>
      </c>
      <c r="N448">
        <v>145717</v>
      </c>
      <c r="O448" t="s">
        <v>38</v>
      </c>
      <c r="P448" t="s">
        <v>39</v>
      </c>
      <c r="Q448" t="s">
        <v>40</v>
      </c>
      <c r="R448" t="s">
        <v>68</v>
      </c>
      <c r="S448" t="s">
        <v>40</v>
      </c>
      <c r="T448">
        <v>4</v>
      </c>
      <c r="U448" t="b">
        <v>1</v>
      </c>
      <c r="V448" t="s">
        <v>42</v>
      </c>
      <c r="W448" t="s">
        <v>56</v>
      </c>
      <c r="X448">
        <v>5</v>
      </c>
      <c r="Y448">
        <v>2</v>
      </c>
      <c r="Z448" t="s">
        <v>44</v>
      </c>
      <c r="AA448" t="b">
        <v>1</v>
      </c>
      <c r="AB448">
        <v>5</v>
      </c>
      <c r="AC448" t="s">
        <v>131</v>
      </c>
    </row>
    <row r="449" spans="1:29" x14ac:dyDescent="0.25">
      <c r="A449" t="s">
        <v>1741</v>
      </c>
      <c r="B449" t="s">
        <v>1742</v>
      </c>
      <c r="C449">
        <v>22</v>
      </c>
      <c r="D449" t="s">
        <v>60</v>
      </c>
      <c r="E449" t="s">
        <v>123</v>
      </c>
      <c r="F449" t="s">
        <v>49</v>
      </c>
      <c r="G449" t="s">
        <v>1743</v>
      </c>
      <c r="H449" t="s">
        <v>220</v>
      </c>
      <c r="I449" t="s">
        <v>212</v>
      </c>
      <c r="J449">
        <v>225</v>
      </c>
      <c r="K449">
        <v>10</v>
      </c>
      <c r="L449">
        <v>3</v>
      </c>
      <c r="M449" t="s">
        <v>37</v>
      </c>
      <c r="N449">
        <v>92955</v>
      </c>
      <c r="O449" t="s">
        <v>86</v>
      </c>
      <c r="P449" t="s">
        <v>87</v>
      </c>
      <c r="Q449" t="s">
        <v>40</v>
      </c>
      <c r="R449" t="s">
        <v>41</v>
      </c>
      <c r="S449" t="s">
        <v>40</v>
      </c>
      <c r="T449">
        <v>6</v>
      </c>
      <c r="U449" t="b">
        <v>1</v>
      </c>
      <c r="V449" t="s">
        <v>88</v>
      </c>
      <c r="W449" t="s">
        <v>115</v>
      </c>
      <c r="X449">
        <v>6</v>
      </c>
      <c r="Y449">
        <v>9</v>
      </c>
      <c r="Z449" t="s">
        <v>44</v>
      </c>
      <c r="AA449" t="b">
        <v>1</v>
      </c>
      <c r="AB449">
        <v>1</v>
      </c>
      <c r="AC449" t="s">
        <v>45</v>
      </c>
    </row>
    <row r="450" spans="1:29" x14ac:dyDescent="0.25">
      <c r="A450" t="s">
        <v>1744</v>
      </c>
      <c r="B450" t="s">
        <v>1745</v>
      </c>
      <c r="C450">
        <v>53</v>
      </c>
      <c r="D450" t="s">
        <v>104</v>
      </c>
      <c r="E450" t="s">
        <v>73</v>
      </c>
      <c r="F450" t="s">
        <v>97</v>
      </c>
      <c r="G450" t="s">
        <v>1746</v>
      </c>
      <c r="H450" t="s">
        <v>1201</v>
      </c>
      <c r="I450" t="s">
        <v>812</v>
      </c>
      <c r="J450">
        <v>252</v>
      </c>
      <c r="K450">
        <v>11</v>
      </c>
      <c r="L450">
        <v>2</v>
      </c>
      <c r="M450" t="s">
        <v>77</v>
      </c>
      <c r="N450">
        <v>10072</v>
      </c>
      <c r="O450" t="s">
        <v>78</v>
      </c>
      <c r="P450" t="s">
        <v>39</v>
      </c>
      <c r="Q450" t="s">
        <v>79</v>
      </c>
      <c r="R450" t="s">
        <v>54</v>
      </c>
      <c r="S450" t="s">
        <v>40</v>
      </c>
      <c r="T450">
        <v>2</v>
      </c>
      <c r="U450" t="b">
        <v>1</v>
      </c>
      <c r="V450" t="s">
        <v>88</v>
      </c>
      <c r="W450" t="s">
        <v>115</v>
      </c>
      <c r="X450">
        <v>11</v>
      </c>
      <c r="Y450">
        <v>9</v>
      </c>
      <c r="Z450" t="s">
        <v>57</v>
      </c>
      <c r="AA450" t="b">
        <v>1</v>
      </c>
      <c r="AB450">
        <v>3</v>
      </c>
      <c r="AC450" t="s">
        <v>108</v>
      </c>
    </row>
    <row r="451" spans="1:29" x14ac:dyDescent="0.25">
      <c r="A451" t="s">
        <v>1747</v>
      </c>
      <c r="B451" t="s">
        <v>1748</v>
      </c>
      <c r="C451">
        <v>50</v>
      </c>
      <c r="D451" t="s">
        <v>60</v>
      </c>
      <c r="E451" t="s">
        <v>123</v>
      </c>
      <c r="F451" t="s">
        <v>97</v>
      </c>
      <c r="G451" t="s">
        <v>1749</v>
      </c>
      <c r="H451" t="s">
        <v>520</v>
      </c>
      <c r="I451" t="s">
        <v>368</v>
      </c>
      <c r="J451">
        <v>89</v>
      </c>
      <c r="K451">
        <v>11</v>
      </c>
      <c r="L451">
        <v>4</v>
      </c>
      <c r="M451" t="s">
        <v>37</v>
      </c>
      <c r="N451">
        <v>37803</v>
      </c>
      <c r="O451" t="s">
        <v>86</v>
      </c>
      <c r="P451" t="s">
        <v>137</v>
      </c>
      <c r="Q451" t="s">
        <v>40</v>
      </c>
      <c r="R451" t="s">
        <v>41</v>
      </c>
      <c r="S451" t="s">
        <v>40</v>
      </c>
      <c r="T451">
        <v>8</v>
      </c>
      <c r="U451" t="b">
        <v>0</v>
      </c>
      <c r="V451" t="s">
        <v>42</v>
      </c>
      <c r="W451" t="s">
        <v>56</v>
      </c>
      <c r="X451">
        <v>6</v>
      </c>
      <c r="Y451">
        <v>3</v>
      </c>
      <c r="Z451" t="s">
        <v>44</v>
      </c>
      <c r="AA451" t="b">
        <v>0</v>
      </c>
      <c r="AB451">
        <v>2</v>
      </c>
      <c r="AC451" t="s">
        <v>108</v>
      </c>
    </row>
    <row r="452" spans="1:29" x14ac:dyDescent="0.25">
      <c r="A452" t="s">
        <v>1750</v>
      </c>
      <c r="B452" t="s">
        <v>1751</v>
      </c>
      <c r="C452">
        <v>47</v>
      </c>
      <c r="D452" t="s">
        <v>60</v>
      </c>
      <c r="E452" t="s">
        <v>123</v>
      </c>
      <c r="F452" t="s">
        <v>97</v>
      </c>
      <c r="G452" t="s">
        <v>1752</v>
      </c>
      <c r="H452" t="s">
        <v>265</v>
      </c>
      <c r="I452" t="s">
        <v>76</v>
      </c>
      <c r="J452">
        <v>80</v>
      </c>
      <c r="K452">
        <v>2</v>
      </c>
      <c r="L452">
        <v>2</v>
      </c>
      <c r="M452" t="s">
        <v>65</v>
      </c>
      <c r="N452">
        <v>58418</v>
      </c>
      <c r="O452" t="s">
        <v>38</v>
      </c>
      <c r="P452" t="s">
        <v>101</v>
      </c>
      <c r="Q452" t="s">
        <v>79</v>
      </c>
      <c r="R452" t="s">
        <v>68</v>
      </c>
      <c r="S452" t="s">
        <v>40</v>
      </c>
      <c r="T452">
        <v>5</v>
      </c>
      <c r="U452" t="b">
        <v>1</v>
      </c>
      <c r="V452" t="s">
        <v>55</v>
      </c>
      <c r="W452" t="s">
        <v>43</v>
      </c>
      <c r="X452">
        <v>9</v>
      </c>
      <c r="Y452">
        <v>11</v>
      </c>
      <c r="Z452" t="s">
        <v>44</v>
      </c>
      <c r="AA452" t="b">
        <v>0</v>
      </c>
      <c r="AB452">
        <v>2</v>
      </c>
      <c r="AC452" t="s">
        <v>70</v>
      </c>
    </row>
    <row r="453" spans="1:29" x14ac:dyDescent="0.25">
      <c r="A453" t="s">
        <v>1753</v>
      </c>
      <c r="B453" t="s">
        <v>1754</v>
      </c>
      <c r="C453">
        <v>53</v>
      </c>
      <c r="D453" t="s">
        <v>31</v>
      </c>
      <c r="E453" t="s">
        <v>61</v>
      </c>
      <c r="F453" t="s">
        <v>49</v>
      </c>
      <c r="G453" t="s">
        <v>1755</v>
      </c>
      <c r="H453" t="s">
        <v>400</v>
      </c>
      <c r="I453" t="s">
        <v>378</v>
      </c>
      <c r="J453">
        <v>45</v>
      </c>
      <c r="K453">
        <v>11</v>
      </c>
      <c r="L453">
        <v>3</v>
      </c>
      <c r="M453" t="s">
        <v>37</v>
      </c>
      <c r="N453">
        <v>137712</v>
      </c>
      <c r="O453" t="s">
        <v>86</v>
      </c>
      <c r="P453" t="s">
        <v>101</v>
      </c>
      <c r="Q453" t="s">
        <v>40</v>
      </c>
      <c r="R453" t="s">
        <v>41</v>
      </c>
      <c r="S453" t="s">
        <v>40</v>
      </c>
      <c r="T453">
        <v>4</v>
      </c>
      <c r="U453" t="b">
        <v>1</v>
      </c>
      <c r="V453" t="s">
        <v>55</v>
      </c>
      <c r="W453" t="s">
        <v>115</v>
      </c>
      <c r="X453">
        <v>8</v>
      </c>
      <c r="Y453">
        <v>3</v>
      </c>
      <c r="Z453" t="s">
        <v>57</v>
      </c>
      <c r="AA453" t="b">
        <v>0</v>
      </c>
      <c r="AB453">
        <v>5</v>
      </c>
      <c r="AC453" t="s">
        <v>108</v>
      </c>
    </row>
    <row r="454" spans="1:29" x14ac:dyDescent="0.25">
      <c r="A454" t="s">
        <v>1756</v>
      </c>
      <c r="B454" t="s">
        <v>1757</v>
      </c>
      <c r="C454">
        <v>39</v>
      </c>
      <c r="D454" t="s">
        <v>104</v>
      </c>
      <c r="E454" t="s">
        <v>91</v>
      </c>
      <c r="F454" t="s">
        <v>97</v>
      </c>
      <c r="G454" t="s">
        <v>1758</v>
      </c>
      <c r="H454" t="s">
        <v>532</v>
      </c>
      <c r="I454" t="s">
        <v>1067</v>
      </c>
      <c r="J454">
        <v>26</v>
      </c>
      <c r="K454">
        <v>5</v>
      </c>
      <c r="L454">
        <v>2</v>
      </c>
      <c r="M454" t="s">
        <v>37</v>
      </c>
      <c r="N454">
        <v>14991</v>
      </c>
      <c r="O454" t="s">
        <v>38</v>
      </c>
      <c r="P454" t="s">
        <v>66</v>
      </c>
      <c r="Q454" t="s">
        <v>40</v>
      </c>
      <c r="R454" t="s">
        <v>41</v>
      </c>
      <c r="S454" t="s">
        <v>40</v>
      </c>
      <c r="T454">
        <v>5</v>
      </c>
      <c r="U454" t="b">
        <v>0</v>
      </c>
      <c r="V454" t="s">
        <v>55</v>
      </c>
      <c r="W454" t="s">
        <v>115</v>
      </c>
      <c r="X454">
        <v>2</v>
      </c>
      <c r="Y454">
        <v>9</v>
      </c>
      <c r="Z454" t="s">
        <v>57</v>
      </c>
      <c r="AA454" t="b">
        <v>0</v>
      </c>
      <c r="AB454">
        <v>1</v>
      </c>
      <c r="AC454" t="s">
        <v>70</v>
      </c>
    </row>
    <row r="455" spans="1:29" x14ac:dyDescent="0.25">
      <c r="A455" t="s">
        <v>1759</v>
      </c>
      <c r="B455" t="s">
        <v>1760</v>
      </c>
      <c r="C455">
        <v>22</v>
      </c>
      <c r="D455" t="s">
        <v>60</v>
      </c>
      <c r="E455" t="s">
        <v>91</v>
      </c>
      <c r="F455" t="s">
        <v>33</v>
      </c>
      <c r="G455" t="s">
        <v>1761</v>
      </c>
      <c r="H455" t="s">
        <v>816</v>
      </c>
      <c r="I455" t="s">
        <v>385</v>
      </c>
      <c r="J455">
        <v>257</v>
      </c>
      <c r="K455">
        <v>10</v>
      </c>
      <c r="L455">
        <v>4</v>
      </c>
      <c r="M455" t="s">
        <v>37</v>
      </c>
      <c r="N455">
        <v>163395</v>
      </c>
      <c r="O455" t="s">
        <v>38</v>
      </c>
      <c r="P455" t="s">
        <v>94</v>
      </c>
      <c r="Q455" t="s">
        <v>40</v>
      </c>
      <c r="R455" t="s">
        <v>54</v>
      </c>
      <c r="S455" t="s">
        <v>40</v>
      </c>
      <c r="T455">
        <v>4</v>
      </c>
      <c r="U455" t="b">
        <v>0</v>
      </c>
      <c r="V455" t="s">
        <v>88</v>
      </c>
      <c r="W455" t="s">
        <v>56</v>
      </c>
      <c r="X455">
        <v>9</v>
      </c>
      <c r="Y455">
        <v>9</v>
      </c>
      <c r="Z455" t="s">
        <v>44</v>
      </c>
      <c r="AA455" t="b">
        <v>1</v>
      </c>
      <c r="AB455">
        <v>1</v>
      </c>
      <c r="AC455" t="s">
        <v>70</v>
      </c>
    </row>
    <row r="456" spans="1:29" x14ac:dyDescent="0.25">
      <c r="A456" t="s">
        <v>1762</v>
      </c>
      <c r="B456" t="s">
        <v>1763</v>
      </c>
      <c r="C456">
        <v>47</v>
      </c>
      <c r="D456" t="s">
        <v>104</v>
      </c>
      <c r="E456" t="s">
        <v>48</v>
      </c>
      <c r="F456" t="s">
        <v>97</v>
      </c>
      <c r="G456" t="s">
        <v>1764</v>
      </c>
      <c r="H456" t="s">
        <v>1076</v>
      </c>
      <c r="I456" t="s">
        <v>181</v>
      </c>
      <c r="J456">
        <v>315</v>
      </c>
      <c r="K456">
        <v>12</v>
      </c>
      <c r="L456">
        <v>1</v>
      </c>
      <c r="M456" t="s">
        <v>77</v>
      </c>
      <c r="N456">
        <v>141026</v>
      </c>
      <c r="O456" t="s">
        <v>78</v>
      </c>
      <c r="P456" t="s">
        <v>39</v>
      </c>
      <c r="Q456" t="s">
        <v>114</v>
      </c>
      <c r="R456" t="s">
        <v>54</v>
      </c>
      <c r="S456" t="s">
        <v>40</v>
      </c>
      <c r="T456">
        <v>2</v>
      </c>
      <c r="U456" t="b">
        <v>1</v>
      </c>
      <c r="V456" t="s">
        <v>42</v>
      </c>
      <c r="W456" t="s">
        <v>115</v>
      </c>
      <c r="X456">
        <v>11</v>
      </c>
      <c r="Y456">
        <v>12</v>
      </c>
      <c r="Z456" t="s">
        <v>57</v>
      </c>
      <c r="AA456" t="b">
        <v>0</v>
      </c>
      <c r="AB456">
        <v>3</v>
      </c>
      <c r="AC456" t="s">
        <v>45</v>
      </c>
    </row>
    <row r="457" spans="1:29" x14ac:dyDescent="0.25">
      <c r="A457" t="s">
        <v>1765</v>
      </c>
      <c r="B457" t="s">
        <v>1766</v>
      </c>
      <c r="C457">
        <v>34</v>
      </c>
      <c r="D457" t="s">
        <v>31</v>
      </c>
      <c r="E457" t="s">
        <v>91</v>
      </c>
      <c r="F457" t="s">
        <v>33</v>
      </c>
      <c r="G457" t="s">
        <v>1767</v>
      </c>
      <c r="H457" t="s">
        <v>1084</v>
      </c>
      <c r="I457" t="s">
        <v>129</v>
      </c>
      <c r="J457">
        <v>260</v>
      </c>
      <c r="K457">
        <v>13</v>
      </c>
      <c r="L457">
        <v>2</v>
      </c>
      <c r="M457" t="s">
        <v>37</v>
      </c>
      <c r="N457">
        <v>134853</v>
      </c>
      <c r="O457" t="s">
        <v>38</v>
      </c>
      <c r="P457" t="s">
        <v>53</v>
      </c>
      <c r="Q457" t="s">
        <v>40</v>
      </c>
      <c r="R457" t="s">
        <v>54</v>
      </c>
      <c r="S457" t="s">
        <v>40</v>
      </c>
      <c r="T457">
        <v>4</v>
      </c>
      <c r="U457" t="b">
        <v>1</v>
      </c>
      <c r="V457" t="s">
        <v>42</v>
      </c>
      <c r="W457" t="s">
        <v>115</v>
      </c>
      <c r="X457">
        <v>11</v>
      </c>
      <c r="Y457">
        <v>12</v>
      </c>
      <c r="Z457" t="s">
        <v>44</v>
      </c>
      <c r="AA457" t="b">
        <v>0</v>
      </c>
      <c r="AB457">
        <v>3</v>
      </c>
      <c r="AC457" t="s">
        <v>131</v>
      </c>
    </row>
    <row r="458" spans="1:29" x14ac:dyDescent="0.25">
      <c r="A458" t="s">
        <v>1768</v>
      </c>
      <c r="B458" t="s">
        <v>1769</v>
      </c>
      <c r="C458">
        <v>49</v>
      </c>
      <c r="D458" t="s">
        <v>104</v>
      </c>
      <c r="E458" t="s">
        <v>73</v>
      </c>
      <c r="F458" t="s">
        <v>97</v>
      </c>
      <c r="G458" t="s">
        <v>1770</v>
      </c>
      <c r="H458" t="s">
        <v>1346</v>
      </c>
      <c r="I458" t="s">
        <v>51</v>
      </c>
      <c r="J458">
        <v>208</v>
      </c>
      <c r="K458">
        <v>1</v>
      </c>
      <c r="L458">
        <v>1</v>
      </c>
      <c r="M458" t="s">
        <v>65</v>
      </c>
      <c r="N458">
        <v>60193</v>
      </c>
      <c r="O458" t="s">
        <v>38</v>
      </c>
      <c r="P458" t="s">
        <v>39</v>
      </c>
      <c r="Q458" t="s">
        <v>67</v>
      </c>
      <c r="R458" t="s">
        <v>54</v>
      </c>
      <c r="S458" t="s">
        <v>69</v>
      </c>
      <c r="T458">
        <v>7</v>
      </c>
      <c r="U458" t="b">
        <v>1</v>
      </c>
      <c r="V458" t="s">
        <v>88</v>
      </c>
      <c r="W458" t="s">
        <v>56</v>
      </c>
      <c r="X458">
        <v>9</v>
      </c>
      <c r="Y458">
        <v>2</v>
      </c>
      <c r="Z458" t="s">
        <v>44</v>
      </c>
      <c r="AA458" t="b">
        <v>0</v>
      </c>
      <c r="AB458">
        <v>1</v>
      </c>
      <c r="AC458" t="s">
        <v>70</v>
      </c>
    </row>
    <row r="459" spans="1:29" x14ac:dyDescent="0.25">
      <c r="A459" t="s">
        <v>1771</v>
      </c>
      <c r="B459" t="s">
        <v>1772</v>
      </c>
      <c r="C459">
        <v>21</v>
      </c>
      <c r="D459" t="s">
        <v>60</v>
      </c>
      <c r="E459" t="s">
        <v>123</v>
      </c>
      <c r="F459" t="s">
        <v>49</v>
      </c>
      <c r="G459" t="s">
        <v>1773</v>
      </c>
      <c r="H459" t="s">
        <v>226</v>
      </c>
      <c r="I459" t="s">
        <v>662</v>
      </c>
      <c r="J459">
        <v>98</v>
      </c>
      <c r="K459">
        <v>8</v>
      </c>
      <c r="L459">
        <v>3</v>
      </c>
      <c r="M459" t="s">
        <v>65</v>
      </c>
      <c r="N459">
        <v>61867</v>
      </c>
      <c r="O459" t="s">
        <v>78</v>
      </c>
      <c r="P459" t="s">
        <v>53</v>
      </c>
      <c r="Q459" t="s">
        <v>114</v>
      </c>
      <c r="R459" t="s">
        <v>68</v>
      </c>
      <c r="S459" t="s">
        <v>151</v>
      </c>
      <c r="T459">
        <v>3</v>
      </c>
      <c r="U459" t="b">
        <v>1</v>
      </c>
      <c r="V459" t="s">
        <v>55</v>
      </c>
      <c r="W459" t="s">
        <v>115</v>
      </c>
      <c r="X459">
        <v>2</v>
      </c>
      <c r="Y459">
        <v>5</v>
      </c>
      <c r="Z459" t="s">
        <v>57</v>
      </c>
      <c r="AA459" t="b">
        <v>0</v>
      </c>
      <c r="AB459">
        <v>3</v>
      </c>
      <c r="AC459" t="s">
        <v>131</v>
      </c>
    </row>
    <row r="460" spans="1:29" x14ac:dyDescent="0.25">
      <c r="A460" t="s">
        <v>1774</v>
      </c>
      <c r="B460" t="s">
        <v>1775</v>
      </c>
      <c r="C460">
        <v>60</v>
      </c>
      <c r="D460" t="s">
        <v>31</v>
      </c>
      <c r="E460" t="s">
        <v>32</v>
      </c>
      <c r="F460" t="s">
        <v>49</v>
      </c>
      <c r="G460" t="s">
        <v>1776</v>
      </c>
      <c r="H460" t="s">
        <v>553</v>
      </c>
      <c r="I460" t="s">
        <v>205</v>
      </c>
      <c r="J460">
        <v>56</v>
      </c>
      <c r="K460">
        <v>7</v>
      </c>
      <c r="L460">
        <v>1</v>
      </c>
      <c r="M460" t="s">
        <v>77</v>
      </c>
      <c r="N460">
        <v>133331</v>
      </c>
      <c r="O460" t="s">
        <v>86</v>
      </c>
      <c r="P460" t="s">
        <v>137</v>
      </c>
      <c r="Q460" t="s">
        <v>79</v>
      </c>
      <c r="R460" t="s">
        <v>41</v>
      </c>
      <c r="S460" t="s">
        <v>40</v>
      </c>
      <c r="T460">
        <v>1</v>
      </c>
      <c r="U460" t="b">
        <v>1</v>
      </c>
      <c r="V460" t="s">
        <v>55</v>
      </c>
      <c r="W460" t="s">
        <v>56</v>
      </c>
      <c r="X460">
        <v>8</v>
      </c>
      <c r="Y460">
        <v>5</v>
      </c>
      <c r="Z460" t="s">
        <v>44</v>
      </c>
      <c r="AA460" t="b">
        <v>0</v>
      </c>
      <c r="AB460">
        <v>5</v>
      </c>
      <c r="AC460" t="s">
        <v>131</v>
      </c>
    </row>
    <row r="461" spans="1:29" x14ac:dyDescent="0.25">
      <c r="A461" t="s">
        <v>1777</v>
      </c>
      <c r="B461" t="s">
        <v>1778</v>
      </c>
      <c r="C461">
        <v>26</v>
      </c>
      <c r="D461" t="s">
        <v>31</v>
      </c>
      <c r="E461" t="s">
        <v>91</v>
      </c>
      <c r="F461" t="s">
        <v>33</v>
      </c>
      <c r="G461" t="s">
        <v>1779</v>
      </c>
      <c r="H461" t="s">
        <v>424</v>
      </c>
      <c r="I461" t="s">
        <v>537</v>
      </c>
      <c r="J461">
        <v>131</v>
      </c>
      <c r="K461">
        <v>4</v>
      </c>
      <c r="L461">
        <v>3</v>
      </c>
      <c r="M461" t="s">
        <v>37</v>
      </c>
      <c r="N461">
        <v>57993</v>
      </c>
      <c r="O461" t="s">
        <v>86</v>
      </c>
      <c r="P461" t="s">
        <v>101</v>
      </c>
      <c r="Q461" t="s">
        <v>40</v>
      </c>
      <c r="R461" t="s">
        <v>68</v>
      </c>
      <c r="S461" t="s">
        <v>40</v>
      </c>
      <c r="T461">
        <v>9</v>
      </c>
      <c r="U461" t="b">
        <v>0</v>
      </c>
      <c r="V461" t="s">
        <v>42</v>
      </c>
      <c r="W461" t="s">
        <v>56</v>
      </c>
      <c r="X461">
        <v>1</v>
      </c>
      <c r="Y461">
        <v>7</v>
      </c>
      <c r="Z461" t="s">
        <v>44</v>
      </c>
      <c r="AA461" t="b">
        <v>1</v>
      </c>
      <c r="AB461">
        <v>1</v>
      </c>
      <c r="AC461" t="s">
        <v>45</v>
      </c>
    </row>
    <row r="462" spans="1:29" x14ac:dyDescent="0.25">
      <c r="A462" t="s">
        <v>1780</v>
      </c>
      <c r="B462" t="s">
        <v>1781</v>
      </c>
      <c r="C462">
        <v>30</v>
      </c>
      <c r="D462" t="s">
        <v>31</v>
      </c>
      <c r="E462" t="s">
        <v>82</v>
      </c>
      <c r="F462" t="s">
        <v>33</v>
      </c>
      <c r="G462" t="s">
        <v>1782</v>
      </c>
      <c r="H462" t="s">
        <v>1783</v>
      </c>
      <c r="I462" t="s">
        <v>834</v>
      </c>
      <c r="J462">
        <v>115</v>
      </c>
      <c r="K462">
        <v>9</v>
      </c>
      <c r="L462">
        <v>1</v>
      </c>
      <c r="M462" t="s">
        <v>37</v>
      </c>
      <c r="N462">
        <v>174633</v>
      </c>
      <c r="O462" t="s">
        <v>86</v>
      </c>
      <c r="P462" t="s">
        <v>87</v>
      </c>
      <c r="Q462" t="s">
        <v>40</v>
      </c>
      <c r="R462" t="s">
        <v>41</v>
      </c>
      <c r="S462" t="s">
        <v>40</v>
      </c>
      <c r="T462">
        <v>9</v>
      </c>
      <c r="U462" t="b">
        <v>0</v>
      </c>
      <c r="V462" t="s">
        <v>55</v>
      </c>
      <c r="W462" t="s">
        <v>56</v>
      </c>
      <c r="X462">
        <v>4</v>
      </c>
      <c r="Y462">
        <v>4</v>
      </c>
      <c r="Z462" t="s">
        <v>57</v>
      </c>
      <c r="AA462" t="b">
        <v>1</v>
      </c>
      <c r="AB462">
        <v>2</v>
      </c>
      <c r="AC462" t="s">
        <v>40</v>
      </c>
    </row>
    <row r="463" spans="1:29" x14ac:dyDescent="0.25">
      <c r="A463" t="s">
        <v>1784</v>
      </c>
      <c r="B463" t="s">
        <v>1785</v>
      </c>
      <c r="C463">
        <v>32</v>
      </c>
      <c r="D463" t="s">
        <v>60</v>
      </c>
      <c r="E463" t="s">
        <v>82</v>
      </c>
      <c r="F463" t="s">
        <v>97</v>
      </c>
      <c r="G463" t="s">
        <v>1786</v>
      </c>
      <c r="H463" t="s">
        <v>569</v>
      </c>
      <c r="I463" t="s">
        <v>343</v>
      </c>
      <c r="J463">
        <v>10</v>
      </c>
      <c r="K463">
        <v>14</v>
      </c>
      <c r="L463">
        <v>2</v>
      </c>
      <c r="M463" t="s">
        <v>37</v>
      </c>
      <c r="N463">
        <v>166498</v>
      </c>
      <c r="O463" t="s">
        <v>86</v>
      </c>
      <c r="P463" t="s">
        <v>39</v>
      </c>
      <c r="Q463" t="s">
        <v>40</v>
      </c>
      <c r="R463" t="s">
        <v>54</v>
      </c>
      <c r="S463" t="s">
        <v>40</v>
      </c>
      <c r="T463">
        <v>8</v>
      </c>
      <c r="U463" t="b">
        <v>0</v>
      </c>
      <c r="V463" t="s">
        <v>42</v>
      </c>
      <c r="W463" t="s">
        <v>56</v>
      </c>
      <c r="X463">
        <v>7</v>
      </c>
      <c r="Y463">
        <v>10</v>
      </c>
      <c r="Z463" t="s">
        <v>44</v>
      </c>
      <c r="AA463" t="b">
        <v>1</v>
      </c>
      <c r="AB463">
        <v>4</v>
      </c>
      <c r="AC463" t="s">
        <v>70</v>
      </c>
    </row>
    <row r="464" spans="1:29" x14ac:dyDescent="0.25">
      <c r="A464" t="s">
        <v>1787</v>
      </c>
      <c r="B464" t="s">
        <v>1788</v>
      </c>
      <c r="C464">
        <v>40</v>
      </c>
      <c r="D464" t="s">
        <v>60</v>
      </c>
      <c r="E464" t="s">
        <v>82</v>
      </c>
      <c r="F464" t="s">
        <v>97</v>
      </c>
      <c r="G464" t="s">
        <v>1789</v>
      </c>
      <c r="H464" t="s">
        <v>395</v>
      </c>
      <c r="I464" t="s">
        <v>816</v>
      </c>
      <c r="J464">
        <v>163</v>
      </c>
      <c r="K464">
        <v>4</v>
      </c>
      <c r="L464">
        <v>3</v>
      </c>
      <c r="M464" t="s">
        <v>37</v>
      </c>
      <c r="N464">
        <v>117187</v>
      </c>
      <c r="O464" t="s">
        <v>38</v>
      </c>
      <c r="P464" t="s">
        <v>66</v>
      </c>
      <c r="Q464" t="s">
        <v>40</v>
      </c>
      <c r="R464" t="s">
        <v>68</v>
      </c>
      <c r="S464" t="s">
        <v>40</v>
      </c>
      <c r="T464">
        <v>5</v>
      </c>
      <c r="U464" t="b">
        <v>0</v>
      </c>
      <c r="V464" t="s">
        <v>42</v>
      </c>
      <c r="W464" t="s">
        <v>115</v>
      </c>
      <c r="X464">
        <v>6</v>
      </c>
      <c r="Y464">
        <v>7</v>
      </c>
      <c r="Z464" t="s">
        <v>57</v>
      </c>
      <c r="AA464" t="b">
        <v>0</v>
      </c>
      <c r="AB464">
        <v>4</v>
      </c>
      <c r="AC464" t="s">
        <v>131</v>
      </c>
    </row>
    <row r="465" spans="1:29" x14ac:dyDescent="0.25">
      <c r="A465" t="s">
        <v>1790</v>
      </c>
      <c r="B465" t="s">
        <v>1791</v>
      </c>
      <c r="C465">
        <v>29</v>
      </c>
      <c r="D465" t="s">
        <v>60</v>
      </c>
      <c r="E465" t="s">
        <v>82</v>
      </c>
      <c r="F465" t="s">
        <v>97</v>
      </c>
      <c r="G465" t="s">
        <v>1792</v>
      </c>
      <c r="H465" t="s">
        <v>362</v>
      </c>
      <c r="I465" t="s">
        <v>507</v>
      </c>
      <c r="J465">
        <v>360</v>
      </c>
      <c r="K465">
        <v>14</v>
      </c>
      <c r="L465">
        <v>2</v>
      </c>
      <c r="M465" t="s">
        <v>65</v>
      </c>
      <c r="N465">
        <v>178363</v>
      </c>
      <c r="O465" t="s">
        <v>38</v>
      </c>
      <c r="P465" t="s">
        <v>137</v>
      </c>
      <c r="Q465" t="s">
        <v>67</v>
      </c>
      <c r="R465" t="s">
        <v>41</v>
      </c>
      <c r="S465" t="s">
        <v>40</v>
      </c>
      <c r="T465">
        <v>3</v>
      </c>
      <c r="U465" t="b">
        <v>1</v>
      </c>
      <c r="V465" t="s">
        <v>55</v>
      </c>
      <c r="W465" t="s">
        <v>115</v>
      </c>
      <c r="X465">
        <v>7</v>
      </c>
      <c r="Y465">
        <v>6</v>
      </c>
      <c r="Z465" t="s">
        <v>44</v>
      </c>
      <c r="AA465" t="b">
        <v>0</v>
      </c>
      <c r="AB465">
        <v>4</v>
      </c>
      <c r="AC465" t="s">
        <v>207</v>
      </c>
    </row>
    <row r="466" spans="1:29" x14ac:dyDescent="0.25">
      <c r="A466" t="s">
        <v>1793</v>
      </c>
      <c r="B466" t="s">
        <v>1794</v>
      </c>
      <c r="C466">
        <v>50</v>
      </c>
      <c r="D466" t="s">
        <v>104</v>
      </c>
      <c r="E466" t="s">
        <v>73</v>
      </c>
      <c r="F466" t="s">
        <v>97</v>
      </c>
      <c r="G466" t="s">
        <v>1795</v>
      </c>
      <c r="H466" t="s">
        <v>1221</v>
      </c>
      <c r="I466" t="s">
        <v>1796</v>
      </c>
      <c r="J466">
        <v>12</v>
      </c>
      <c r="K466">
        <v>13</v>
      </c>
      <c r="L466">
        <v>4</v>
      </c>
      <c r="M466" t="s">
        <v>77</v>
      </c>
      <c r="N466">
        <v>131679</v>
      </c>
      <c r="O466" t="s">
        <v>78</v>
      </c>
      <c r="P466" t="s">
        <v>39</v>
      </c>
      <c r="Q466" t="s">
        <v>67</v>
      </c>
      <c r="R466" t="s">
        <v>41</v>
      </c>
      <c r="S466" t="s">
        <v>40</v>
      </c>
      <c r="T466">
        <v>9</v>
      </c>
      <c r="U466" t="b">
        <v>0</v>
      </c>
      <c r="V466" t="s">
        <v>55</v>
      </c>
      <c r="W466" t="s">
        <v>56</v>
      </c>
      <c r="X466">
        <v>2</v>
      </c>
      <c r="Y466">
        <v>5</v>
      </c>
      <c r="Z466" t="s">
        <v>44</v>
      </c>
      <c r="AA466" t="b">
        <v>0</v>
      </c>
      <c r="AB466">
        <v>3</v>
      </c>
      <c r="AC466" t="s">
        <v>131</v>
      </c>
    </row>
    <row r="467" spans="1:29" x14ac:dyDescent="0.25">
      <c r="A467" t="s">
        <v>1797</v>
      </c>
      <c r="B467" t="s">
        <v>1798</v>
      </c>
      <c r="C467">
        <v>58</v>
      </c>
      <c r="D467" t="s">
        <v>31</v>
      </c>
      <c r="E467" t="s">
        <v>82</v>
      </c>
      <c r="F467" t="s">
        <v>33</v>
      </c>
      <c r="G467" t="s">
        <v>1799</v>
      </c>
      <c r="H467" t="s">
        <v>847</v>
      </c>
      <c r="I467" t="s">
        <v>377</v>
      </c>
      <c r="J467">
        <v>35</v>
      </c>
      <c r="K467">
        <v>14</v>
      </c>
      <c r="L467">
        <v>4</v>
      </c>
      <c r="M467" t="s">
        <v>77</v>
      </c>
      <c r="N467">
        <v>19284</v>
      </c>
      <c r="O467" t="s">
        <v>78</v>
      </c>
      <c r="P467" t="s">
        <v>39</v>
      </c>
      <c r="Q467" t="s">
        <v>67</v>
      </c>
      <c r="R467" t="s">
        <v>41</v>
      </c>
      <c r="S467" t="s">
        <v>40</v>
      </c>
      <c r="T467">
        <v>6</v>
      </c>
      <c r="U467" t="b">
        <v>0</v>
      </c>
      <c r="V467" t="s">
        <v>55</v>
      </c>
      <c r="W467" t="s">
        <v>56</v>
      </c>
      <c r="X467">
        <v>3</v>
      </c>
      <c r="Y467">
        <v>4</v>
      </c>
      <c r="Z467" t="s">
        <v>57</v>
      </c>
      <c r="AA467" t="b">
        <v>0</v>
      </c>
      <c r="AB467">
        <v>4</v>
      </c>
      <c r="AC467" t="s">
        <v>131</v>
      </c>
    </row>
    <row r="468" spans="1:29" x14ac:dyDescent="0.25">
      <c r="A468" t="s">
        <v>1800</v>
      </c>
      <c r="B468" t="s">
        <v>1801</v>
      </c>
      <c r="C468">
        <v>18</v>
      </c>
      <c r="D468" t="s">
        <v>104</v>
      </c>
      <c r="E468" t="s">
        <v>61</v>
      </c>
      <c r="F468" t="s">
        <v>33</v>
      </c>
      <c r="G468" t="s">
        <v>1802</v>
      </c>
      <c r="H468" t="s">
        <v>603</v>
      </c>
      <c r="I468" t="s">
        <v>640</v>
      </c>
      <c r="J468">
        <v>76</v>
      </c>
      <c r="K468">
        <v>7</v>
      </c>
      <c r="L468">
        <v>4</v>
      </c>
      <c r="M468" t="s">
        <v>37</v>
      </c>
      <c r="N468">
        <v>6434</v>
      </c>
      <c r="O468" t="s">
        <v>38</v>
      </c>
      <c r="P468" t="s">
        <v>94</v>
      </c>
      <c r="Q468" t="s">
        <v>40</v>
      </c>
      <c r="R468" t="s">
        <v>41</v>
      </c>
      <c r="S468" t="s">
        <v>40</v>
      </c>
      <c r="T468">
        <v>1</v>
      </c>
      <c r="U468" t="b">
        <v>1</v>
      </c>
      <c r="V468" t="s">
        <v>55</v>
      </c>
      <c r="W468" t="s">
        <v>115</v>
      </c>
      <c r="X468">
        <v>11</v>
      </c>
      <c r="Y468">
        <v>8</v>
      </c>
      <c r="Z468" t="s">
        <v>57</v>
      </c>
      <c r="AA468" t="b">
        <v>0</v>
      </c>
      <c r="AB468">
        <v>4</v>
      </c>
      <c r="AC468" t="s">
        <v>131</v>
      </c>
    </row>
    <row r="469" spans="1:29" x14ac:dyDescent="0.25">
      <c r="A469" t="s">
        <v>1803</v>
      </c>
      <c r="B469" t="s">
        <v>1804</v>
      </c>
      <c r="C469">
        <v>53</v>
      </c>
      <c r="D469" t="s">
        <v>60</v>
      </c>
      <c r="E469" t="s">
        <v>82</v>
      </c>
      <c r="F469" t="s">
        <v>49</v>
      </c>
      <c r="G469" t="s">
        <v>1805</v>
      </c>
      <c r="H469" t="s">
        <v>155</v>
      </c>
      <c r="I469" t="s">
        <v>917</v>
      </c>
      <c r="J469">
        <v>82</v>
      </c>
      <c r="K469">
        <v>13</v>
      </c>
      <c r="L469">
        <v>4</v>
      </c>
      <c r="M469" t="s">
        <v>77</v>
      </c>
      <c r="N469">
        <v>125274</v>
      </c>
      <c r="O469" t="s">
        <v>38</v>
      </c>
      <c r="P469" t="s">
        <v>66</v>
      </c>
      <c r="Q469" t="s">
        <v>79</v>
      </c>
      <c r="R469" t="s">
        <v>54</v>
      </c>
      <c r="S469" t="s">
        <v>40</v>
      </c>
      <c r="T469">
        <v>4</v>
      </c>
      <c r="U469" t="b">
        <v>1</v>
      </c>
      <c r="V469" t="s">
        <v>88</v>
      </c>
      <c r="W469" t="s">
        <v>56</v>
      </c>
      <c r="X469">
        <v>7</v>
      </c>
      <c r="Y469">
        <v>12</v>
      </c>
      <c r="Z469" t="s">
        <v>44</v>
      </c>
      <c r="AA469" t="b">
        <v>1</v>
      </c>
      <c r="AB469">
        <v>1</v>
      </c>
      <c r="AC469" t="s">
        <v>45</v>
      </c>
    </row>
    <row r="470" spans="1:29" x14ac:dyDescent="0.25">
      <c r="A470" t="s">
        <v>1806</v>
      </c>
      <c r="B470" t="s">
        <v>1807</v>
      </c>
      <c r="C470">
        <v>52</v>
      </c>
      <c r="D470" t="s">
        <v>31</v>
      </c>
      <c r="E470" t="s">
        <v>48</v>
      </c>
      <c r="F470" t="s">
        <v>49</v>
      </c>
      <c r="G470" t="s">
        <v>1808</v>
      </c>
      <c r="H470" t="s">
        <v>657</v>
      </c>
      <c r="I470" t="s">
        <v>1148</v>
      </c>
      <c r="J470">
        <v>22</v>
      </c>
      <c r="K470">
        <v>6</v>
      </c>
      <c r="L470">
        <v>1</v>
      </c>
      <c r="M470" t="s">
        <v>37</v>
      </c>
      <c r="N470">
        <v>170737</v>
      </c>
      <c r="O470" t="s">
        <v>86</v>
      </c>
      <c r="P470" t="s">
        <v>66</v>
      </c>
      <c r="Q470" t="s">
        <v>40</v>
      </c>
      <c r="R470" t="s">
        <v>41</v>
      </c>
      <c r="S470" t="s">
        <v>40</v>
      </c>
      <c r="T470">
        <v>7</v>
      </c>
      <c r="U470" t="b">
        <v>0</v>
      </c>
      <c r="V470" t="s">
        <v>42</v>
      </c>
      <c r="W470" t="s">
        <v>56</v>
      </c>
      <c r="X470">
        <v>4</v>
      </c>
      <c r="Y470">
        <v>2</v>
      </c>
      <c r="Z470" t="s">
        <v>57</v>
      </c>
      <c r="AA470" t="b">
        <v>0</v>
      </c>
      <c r="AB470">
        <v>1</v>
      </c>
      <c r="AC470" t="s">
        <v>40</v>
      </c>
    </row>
    <row r="471" spans="1:29" x14ac:dyDescent="0.25">
      <c r="A471" t="s">
        <v>1809</v>
      </c>
      <c r="B471" t="s">
        <v>1810</v>
      </c>
      <c r="C471">
        <v>38</v>
      </c>
      <c r="D471" t="s">
        <v>104</v>
      </c>
      <c r="E471" t="s">
        <v>48</v>
      </c>
      <c r="F471" t="s">
        <v>97</v>
      </c>
      <c r="G471" t="s">
        <v>1811</v>
      </c>
      <c r="H471" t="s">
        <v>367</v>
      </c>
      <c r="I471" t="s">
        <v>1652</v>
      </c>
      <c r="J471">
        <v>215</v>
      </c>
      <c r="K471">
        <v>10</v>
      </c>
      <c r="L471">
        <v>3</v>
      </c>
      <c r="M471" t="s">
        <v>37</v>
      </c>
      <c r="N471">
        <v>179866</v>
      </c>
      <c r="O471" t="s">
        <v>78</v>
      </c>
      <c r="P471" t="s">
        <v>137</v>
      </c>
      <c r="Q471" t="s">
        <v>40</v>
      </c>
      <c r="R471" t="s">
        <v>68</v>
      </c>
      <c r="S471" t="s">
        <v>40</v>
      </c>
      <c r="T471">
        <v>3</v>
      </c>
      <c r="U471" t="b">
        <v>1</v>
      </c>
      <c r="V471" t="s">
        <v>55</v>
      </c>
      <c r="W471" t="s">
        <v>43</v>
      </c>
      <c r="X471">
        <v>4</v>
      </c>
      <c r="Y471">
        <v>2</v>
      </c>
      <c r="Z471" t="s">
        <v>57</v>
      </c>
      <c r="AA471" t="b">
        <v>1</v>
      </c>
      <c r="AB471">
        <v>4</v>
      </c>
      <c r="AC471" t="s">
        <v>131</v>
      </c>
    </row>
    <row r="472" spans="1:29" x14ac:dyDescent="0.25">
      <c r="A472" t="s">
        <v>1812</v>
      </c>
      <c r="B472" t="s">
        <v>1813</v>
      </c>
      <c r="C472">
        <v>54</v>
      </c>
      <c r="D472" t="s">
        <v>104</v>
      </c>
      <c r="E472" t="s">
        <v>61</v>
      </c>
      <c r="F472" t="s">
        <v>49</v>
      </c>
      <c r="G472" t="s">
        <v>1814</v>
      </c>
      <c r="H472" t="s">
        <v>640</v>
      </c>
      <c r="I472" t="s">
        <v>1652</v>
      </c>
      <c r="J472">
        <v>282</v>
      </c>
      <c r="K472">
        <v>12</v>
      </c>
      <c r="L472">
        <v>4</v>
      </c>
      <c r="M472" t="s">
        <v>77</v>
      </c>
      <c r="N472">
        <v>101204</v>
      </c>
      <c r="O472" t="s">
        <v>78</v>
      </c>
      <c r="P472" t="s">
        <v>87</v>
      </c>
      <c r="Q472" t="s">
        <v>67</v>
      </c>
      <c r="R472" t="s">
        <v>54</v>
      </c>
      <c r="S472" t="s">
        <v>40</v>
      </c>
      <c r="T472">
        <v>5</v>
      </c>
      <c r="U472" t="b">
        <v>0</v>
      </c>
      <c r="V472" t="s">
        <v>88</v>
      </c>
      <c r="W472" t="s">
        <v>115</v>
      </c>
      <c r="X472">
        <v>9</v>
      </c>
      <c r="Y472">
        <v>12</v>
      </c>
      <c r="Z472" t="s">
        <v>57</v>
      </c>
      <c r="AA472" t="b">
        <v>0</v>
      </c>
      <c r="AB472">
        <v>2</v>
      </c>
      <c r="AC472" t="s">
        <v>70</v>
      </c>
    </row>
    <row r="473" spans="1:29" x14ac:dyDescent="0.25">
      <c r="A473" t="s">
        <v>1815</v>
      </c>
      <c r="B473" t="s">
        <v>1816</v>
      </c>
      <c r="C473">
        <v>48</v>
      </c>
      <c r="D473" t="s">
        <v>60</v>
      </c>
      <c r="E473" t="s">
        <v>82</v>
      </c>
      <c r="F473" t="s">
        <v>97</v>
      </c>
      <c r="G473" t="s">
        <v>1817</v>
      </c>
      <c r="H473" t="s">
        <v>292</v>
      </c>
      <c r="I473" t="s">
        <v>487</v>
      </c>
      <c r="J473">
        <v>321</v>
      </c>
      <c r="K473">
        <v>8</v>
      </c>
      <c r="L473">
        <v>1</v>
      </c>
      <c r="M473" t="s">
        <v>37</v>
      </c>
      <c r="N473">
        <v>76782</v>
      </c>
      <c r="O473" t="s">
        <v>86</v>
      </c>
      <c r="P473" t="s">
        <v>39</v>
      </c>
      <c r="Q473" t="s">
        <v>40</v>
      </c>
      <c r="R473" t="s">
        <v>68</v>
      </c>
      <c r="S473" t="s">
        <v>40</v>
      </c>
      <c r="T473">
        <v>4</v>
      </c>
      <c r="U473" t="b">
        <v>0</v>
      </c>
      <c r="V473" t="s">
        <v>55</v>
      </c>
      <c r="W473" t="s">
        <v>56</v>
      </c>
      <c r="X473">
        <v>9</v>
      </c>
      <c r="Y473">
        <v>12</v>
      </c>
      <c r="Z473" t="s">
        <v>44</v>
      </c>
      <c r="AA473" t="b">
        <v>1</v>
      </c>
      <c r="AB473">
        <v>5</v>
      </c>
      <c r="AC473" t="s">
        <v>108</v>
      </c>
    </row>
    <row r="474" spans="1:29" x14ac:dyDescent="0.25">
      <c r="A474" t="s">
        <v>1818</v>
      </c>
      <c r="B474" t="s">
        <v>1819</v>
      </c>
      <c r="C474">
        <v>27</v>
      </c>
      <c r="D474" t="s">
        <v>104</v>
      </c>
      <c r="E474" t="s">
        <v>91</v>
      </c>
      <c r="F474" t="s">
        <v>97</v>
      </c>
      <c r="G474" t="s">
        <v>1820</v>
      </c>
      <c r="H474" t="s">
        <v>259</v>
      </c>
      <c r="I474" t="s">
        <v>487</v>
      </c>
      <c r="J474">
        <v>295</v>
      </c>
      <c r="K474">
        <v>3</v>
      </c>
      <c r="L474">
        <v>3</v>
      </c>
      <c r="M474" t="s">
        <v>65</v>
      </c>
      <c r="N474">
        <v>82751</v>
      </c>
      <c r="O474" t="s">
        <v>78</v>
      </c>
      <c r="P474" t="s">
        <v>137</v>
      </c>
      <c r="Q474" t="s">
        <v>114</v>
      </c>
      <c r="R474" t="s">
        <v>68</v>
      </c>
      <c r="S474" t="s">
        <v>40</v>
      </c>
      <c r="T474">
        <v>3</v>
      </c>
      <c r="U474" t="b">
        <v>1</v>
      </c>
      <c r="V474" t="s">
        <v>88</v>
      </c>
      <c r="W474" t="s">
        <v>56</v>
      </c>
      <c r="X474">
        <v>8</v>
      </c>
      <c r="Y474">
        <v>3</v>
      </c>
      <c r="Z474" t="s">
        <v>57</v>
      </c>
      <c r="AA474" t="b">
        <v>1</v>
      </c>
      <c r="AB474">
        <v>1</v>
      </c>
      <c r="AC474" t="s">
        <v>45</v>
      </c>
    </row>
    <row r="475" spans="1:29" x14ac:dyDescent="0.25">
      <c r="A475" t="s">
        <v>1821</v>
      </c>
      <c r="B475" t="s">
        <v>1822</v>
      </c>
      <c r="C475">
        <v>64</v>
      </c>
      <c r="D475" t="s">
        <v>104</v>
      </c>
      <c r="E475" t="s">
        <v>48</v>
      </c>
      <c r="F475" t="s">
        <v>97</v>
      </c>
      <c r="G475" t="s">
        <v>1823</v>
      </c>
      <c r="H475" t="s">
        <v>722</v>
      </c>
      <c r="I475" t="s">
        <v>453</v>
      </c>
      <c r="J475">
        <v>242</v>
      </c>
      <c r="K475">
        <v>7</v>
      </c>
      <c r="L475">
        <v>3</v>
      </c>
      <c r="M475" t="s">
        <v>37</v>
      </c>
      <c r="N475">
        <v>90621</v>
      </c>
      <c r="O475" t="s">
        <v>38</v>
      </c>
      <c r="P475" t="s">
        <v>101</v>
      </c>
      <c r="Q475" t="s">
        <v>40</v>
      </c>
      <c r="R475" t="s">
        <v>68</v>
      </c>
      <c r="S475" t="s">
        <v>40</v>
      </c>
      <c r="T475">
        <v>2</v>
      </c>
      <c r="U475" t="b">
        <v>1</v>
      </c>
      <c r="V475" t="s">
        <v>88</v>
      </c>
      <c r="W475" t="s">
        <v>56</v>
      </c>
      <c r="X475">
        <v>1</v>
      </c>
      <c r="Y475">
        <v>10</v>
      </c>
      <c r="Z475" t="s">
        <v>44</v>
      </c>
      <c r="AA475" t="b">
        <v>1</v>
      </c>
      <c r="AB475">
        <v>2</v>
      </c>
      <c r="AC475" t="s">
        <v>40</v>
      </c>
    </row>
    <row r="476" spans="1:29" x14ac:dyDescent="0.25">
      <c r="A476" t="s">
        <v>1824</v>
      </c>
      <c r="B476" t="s">
        <v>1825</v>
      </c>
      <c r="C476">
        <v>28</v>
      </c>
      <c r="D476" t="s">
        <v>31</v>
      </c>
      <c r="E476" t="s">
        <v>73</v>
      </c>
      <c r="F476" t="s">
        <v>49</v>
      </c>
      <c r="G476" t="s">
        <v>1826</v>
      </c>
      <c r="H476" t="s">
        <v>1226</v>
      </c>
      <c r="I476" t="s">
        <v>1155</v>
      </c>
      <c r="J476">
        <v>300</v>
      </c>
      <c r="K476">
        <v>1</v>
      </c>
      <c r="L476">
        <v>3</v>
      </c>
      <c r="M476" t="s">
        <v>77</v>
      </c>
      <c r="N476">
        <v>43804</v>
      </c>
      <c r="O476" t="s">
        <v>86</v>
      </c>
      <c r="P476" t="s">
        <v>66</v>
      </c>
      <c r="Q476" t="s">
        <v>67</v>
      </c>
      <c r="R476" t="s">
        <v>41</v>
      </c>
      <c r="S476" t="s">
        <v>40</v>
      </c>
      <c r="T476">
        <v>8</v>
      </c>
      <c r="U476" t="b">
        <v>1</v>
      </c>
      <c r="V476" t="s">
        <v>42</v>
      </c>
      <c r="W476" t="s">
        <v>115</v>
      </c>
      <c r="X476">
        <v>10</v>
      </c>
      <c r="Y476">
        <v>2</v>
      </c>
      <c r="Z476" t="s">
        <v>57</v>
      </c>
      <c r="AA476" t="b">
        <v>0</v>
      </c>
      <c r="AB476">
        <v>3</v>
      </c>
      <c r="AC476" t="s">
        <v>207</v>
      </c>
    </row>
    <row r="477" spans="1:29" x14ac:dyDescent="0.25">
      <c r="A477" t="s">
        <v>1827</v>
      </c>
      <c r="B477" t="s">
        <v>1828</v>
      </c>
      <c r="C477">
        <v>18</v>
      </c>
      <c r="D477" t="s">
        <v>104</v>
      </c>
      <c r="E477" t="s">
        <v>91</v>
      </c>
      <c r="F477" t="s">
        <v>49</v>
      </c>
      <c r="G477" t="s">
        <v>1829</v>
      </c>
      <c r="H477" t="s">
        <v>786</v>
      </c>
      <c r="I477" t="s">
        <v>1529</v>
      </c>
      <c r="J477">
        <v>58</v>
      </c>
      <c r="K477">
        <v>3</v>
      </c>
      <c r="L477">
        <v>1</v>
      </c>
      <c r="M477" t="s">
        <v>77</v>
      </c>
      <c r="N477">
        <v>9091</v>
      </c>
      <c r="O477" t="s">
        <v>86</v>
      </c>
      <c r="P477" t="s">
        <v>87</v>
      </c>
      <c r="Q477" t="s">
        <v>79</v>
      </c>
      <c r="R477" t="s">
        <v>68</v>
      </c>
      <c r="S477" t="s">
        <v>40</v>
      </c>
      <c r="T477">
        <v>2</v>
      </c>
      <c r="U477" t="b">
        <v>0</v>
      </c>
      <c r="V477" t="s">
        <v>55</v>
      </c>
      <c r="W477" t="s">
        <v>56</v>
      </c>
      <c r="X477">
        <v>6</v>
      </c>
      <c r="Y477">
        <v>9</v>
      </c>
      <c r="Z477" t="s">
        <v>57</v>
      </c>
      <c r="AA477" t="b">
        <v>1</v>
      </c>
      <c r="AB477">
        <v>3</v>
      </c>
      <c r="AC477" t="s">
        <v>40</v>
      </c>
    </row>
    <row r="478" spans="1:29" x14ac:dyDescent="0.25">
      <c r="A478" t="s">
        <v>1830</v>
      </c>
      <c r="B478" t="s">
        <v>1831</v>
      </c>
      <c r="C478">
        <v>63</v>
      </c>
      <c r="D478" t="s">
        <v>31</v>
      </c>
      <c r="E478" t="s">
        <v>32</v>
      </c>
      <c r="F478" t="s">
        <v>97</v>
      </c>
      <c r="G478" t="s">
        <v>1832</v>
      </c>
      <c r="H478" t="s">
        <v>649</v>
      </c>
      <c r="I478" t="s">
        <v>856</v>
      </c>
      <c r="J478">
        <v>35</v>
      </c>
      <c r="K478">
        <v>6</v>
      </c>
      <c r="L478">
        <v>4</v>
      </c>
      <c r="M478" t="s">
        <v>65</v>
      </c>
      <c r="N478">
        <v>177574</v>
      </c>
      <c r="O478" t="s">
        <v>86</v>
      </c>
      <c r="P478" t="s">
        <v>53</v>
      </c>
      <c r="Q478" t="s">
        <v>67</v>
      </c>
      <c r="R478" t="s">
        <v>41</v>
      </c>
      <c r="S478" t="s">
        <v>151</v>
      </c>
      <c r="T478">
        <v>2</v>
      </c>
      <c r="U478" t="b">
        <v>1</v>
      </c>
      <c r="V478" t="s">
        <v>42</v>
      </c>
      <c r="W478" t="s">
        <v>56</v>
      </c>
      <c r="X478">
        <v>12</v>
      </c>
      <c r="Y478">
        <v>10</v>
      </c>
      <c r="Z478" t="s">
        <v>44</v>
      </c>
      <c r="AA478" t="b">
        <v>0</v>
      </c>
      <c r="AB478">
        <v>3</v>
      </c>
      <c r="AC478" t="s">
        <v>45</v>
      </c>
    </row>
    <row r="479" spans="1:29" x14ac:dyDescent="0.25">
      <c r="A479" t="s">
        <v>1833</v>
      </c>
      <c r="B479" t="s">
        <v>1834</v>
      </c>
      <c r="C479">
        <v>62</v>
      </c>
      <c r="D479" t="s">
        <v>60</v>
      </c>
      <c r="E479" t="s">
        <v>91</v>
      </c>
      <c r="F479" t="s">
        <v>33</v>
      </c>
      <c r="G479" t="s">
        <v>1835</v>
      </c>
      <c r="H479" t="s">
        <v>1221</v>
      </c>
      <c r="I479" t="s">
        <v>1162</v>
      </c>
      <c r="J479">
        <v>198</v>
      </c>
      <c r="K479">
        <v>10</v>
      </c>
      <c r="L479">
        <v>3</v>
      </c>
      <c r="M479" t="s">
        <v>65</v>
      </c>
      <c r="N479">
        <v>34892</v>
      </c>
      <c r="O479" t="s">
        <v>86</v>
      </c>
      <c r="P479" t="s">
        <v>101</v>
      </c>
      <c r="Q479" t="s">
        <v>79</v>
      </c>
      <c r="R479" t="s">
        <v>54</v>
      </c>
      <c r="S479" t="s">
        <v>69</v>
      </c>
      <c r="T479">
        <v>3</v>
      </c>
      <c r="U479" t="b">
        <v>0</v>
      </c>
      <c r="V479" t="s">
        <v>42</v>
      </c>
      <c r="W479" t="s">
        <v>56</v>
      </c>
      <c r="X479">
        <v>4</v>
      </c>
      <c r="Y479">
        <v>6</v>
      </c>
      <c r="Z479" t="s">
        <v>57</v>
      </c>
      <c r="AA479" t="b">
        <v>1</v>
      </c>
      <c r="AB479">
        <v>2</v>
      </c>
      <c r="AC479" t="s">
        <v>108</v>
      </c>
    </row>
    <row r="480" spans="1:29" x14ac:dyDescent="0.25">
      <c r="A480" t="s">
        <v>1836</v>
      </c>
      <c r="B480" t="s">
        <v>1837</v>
      </c>
      <c r="C480">
        <v>23</v>
      </c>
      <c r="D480" t="s">
        <v>31</v>
      </c>
      <c r="E480" t="s">
        <v>123</v>
      </c>
      <c r="F480" t="s">
        <v>49</v>
      </c>
      <c r="G480" t="s">
        <v>1838</v>
      </c>
      <c r="H480" t="s">
        <v>1839</v>
      </c>
      <c r="I480" t="s">
        <v>448</v>
      </c>
      <c r="J480">
        <v>303</v>
      </c>
      <c r="K480">
        <v>3</v>
      </c>
      <c r="L480">
        <v>3</v>
      </c>
      <c r="M480" t="s">
        <v>37</v>
      </c>
      <c r="N480">
        <v>59061</v>
      </c>
      <c r="O480" t="s">
        <v>78</v>
      </c>
      <c r="P480" t="s">
        <v>39</v>
      </c>
      <c r="Q480" t="s">
        <v>40</v>
      </c>
      <c r="R480" t="s">
        <v>68</v>
      </c>
      <c r="S480" t="s">
        <v>40</v>
      </c>
      <c r="T480">
        <v>1</v>
      </c>
      <c r="U480" t="b">
        <v>0</v>
      </c>
      <c r="V480" t="s">
        <v>55</v>
      </c>
      <c r="W480" t="s">
        <v>115</v>
      </c>
      <c r="X480">
        <v>2</v>
      </c>
      <c r="Y480">
        <v>4</v>
      </c>
      <c r="Z480" t="s">
        <v>57</v>
      </c>
      <c r="AA480" t="b">
        <v>0</v>
      </c>
      <c r="AB480">
        <v>3</v>
      </c>
      <c r="AC480" t="s">
        <v>207</v>
      </c>
    </row>
    <row r="481" spans="1:29" x14ac:dyDescent="0.25">
      <c r="A481" t="s">
        <v>1840</v>
      </c>
      <c r="B481" t="s">
        <v>1841</v>
      </c>
      <c r="C481">
        <v>65</v>
      </c>
      <c r="D481" t="s">
        <v>104</v>
      </c>
      <c r="E481" t="s">
        <v>123</v>
      </c>
      <c r="F481" t="s">
        <v>49</v>
      </c>
      <c r="G481" t="s">
        <v>1842</v>
      </c>
      <c r="H481" t="s">
        <v>1347</v>
      </c>
      <c r="I481" t="s">
        <v>692</v>
      </c>
      <c r="J481">
        <v>157</v>
      </c>
      <c r="K481">
        <v>2</v>
      </c>
      <c r="L481">
        <v>2</v>
      </c>
      <c r="M481" t="s">
        <v>77</v>
      </c>
      <c r="N481">
        <v>77191</v>
      </c>
      <c r="O481" t="s">
        <v>78</v>
      </c>
      <c r="P481" t="s">
        <v>137</v>
      </c>
      <c r="Q481" t="s">
        <v>79</v>
      </c>
      <c r="R481" t="s">
        <v>68</v>
      </c>
      <c r="S481" t="s">
        <v>40</v>
      </c>
      <c r="T481">
        <v>2</v>
      </c>
      <c r="U481" t="b">
        <v>1</v>
      </c>
      <c r="V481" t="s">
        <v>88</v>
      </c>
      <c r="W481" t="s">
        <v>56</v>
      </c>
      <c r="X481">
        <v>8</v>
      </c>
      <c r="Y481">
        <v>2</v>
      </c>
      <c r="Z481" t="s">
        <v>44</v>
      </c>
      <c r="AA481" t="b">
        <v>1</v>
      </c>
      <c r="AB481">
        <v>1</v>
      </c>
      <c r="AC481" t="s">
        <v>70</v>
      </c>
    </row>
    <row r="482" spans="1:29" x14ac:dyDescent="0.25">
      <c r="A482" t="s">
        <v>1843</v>
      </c>
      <c r="B482" t="s">
        <v>1844</v>
      </c>
      <c r="C482">
        <v>21</v>
      </c>
      <c r="D482" t="s">
        <v>31</v>
      </c>
      <c r="E482" t="s">
        <v>61</v>
      </c>
      <c r="F482" t="s">
        <v>49</v>
      </c>
      <c r="G482" t="s">
        <v>1845</v>
      </c>
      <c r="H482" t="s">
        <v>75</v>
      </c>
      <c r="I482" t="s">
        <v>1155</v>
      </c>
      <c r="J482">
        <v>117</v>
      </c>
      <c r="K482">
        <v>12</v>
      </c>
      <c r="L482">
        <v>4</v>
      </c>
      <c r="M482" t="s">
        <v>65</v>
      </c>
      <c r="N482">
        <v>182425</v>
      </c>
      <c r="O482" t="s">
        <v>86</v>
      </c>
      <c r="P482" t="s">
        <v>53</v>
      </c>
      <c r="Q482" t="s">
        <v>114</v>
      </c>
      <c r="R482" t="s">
        <v>68</v>
      </c>
      <c r="S482" t="s">
        <v>302</v>
      </c>
      <c r="T482">
        <v>6</v>
      </c>
      <c r="U482" t="b">
        <v>0</v>
      </c>
      <c r="V482" t="s">
        <v>42</v>
      </c>
      <c r="W482" t="s">
        <v>56</v>
      </c>
      <c r="X482">
        <v>8</v>
      </c>
      <c r="Y482">
        <v>5</v>
      </c>
      <c r="Z482" t="s">
        <v>44</v>
      </c>
      <c r="AA482" t="b">
        <v>1</v>
      </c>
      <c r="AB482">
        <v>2</v>
      </c>
      <c r="AC482" t="s">
        <v>45</v>
      </c>
    </row>
    <row r="483" spans="1:29" x14ac:dyDescent="0.25">
      <c r="A483" t="s">
        <v>1846</v>
      </c>
      <c r="B483" t="s">
        <v>1847</v>
      </c>
      <c r="C483">
        <v>61</v>
      </c>
      <c r="D483" t="s">
        <v>104</v>
      </c>
      <c r="E483" t="s">
        <v>32</v>
      </c>
      <c r="F483" t="s">
        <v>49</v>
      </c>
      <c r="G483" t="s">
        <v>1848</v>
      </c>
      <c r="H483" t="s">
        <v>653</v>
      </c>
      <c r="I483" t="s">
        <v>1323</v>
      </c>
      <c r="J483">
        <v>57</v>
      </c>
      <c r="K483">
        <v>2</v>
      </c>
      <c r="L483">
        <v>2</v>
      </c>
      <c r="M483" t="s">
        <v>77</v>
      </c>
      <c r="N483">
        <v>89238</v>
      </c>
      <c r="O483" t="s">
        <v>38</v>
      </c>
      <c r="P483" t="s">
        <v>87</v>
      </c>
      <c r="Q483" t="s">
        <v>114</v>
      </c>
      <c r="R483" t="s">
        <v>68</v>
      </c>
      <c r="S483" t="s">
        <v>40</v>
      </c>
      <c r="T483">
        <v>6</v>
      </c>
      <c r="U483" t="b">
        <v>0</v>
      </c>
      <c r="V483" t="s">
        <v>42</v>
      </c>
      <c r="W483" t="s">
        <v>56</v>
      </c>
      <c r="X483">
        <v>6</v>
      </c>
      <c r="Y483">
        <v>10</v>
      </c>
      <c r="Z483" t="s">
        <v>44</v>
      </c>
      <c r="AA483" t="b">
        <v>1</v>
      </c>
      <c r="AB483">
        <v>1</v>
      </c>
      <c r="AC483" t="s">
        <v>70</v>
      </c>
    </row>
    <row r="484" spans="1:29" x14ac:dyDescent="0.25">
      <c r="A484" t="s">
        <v>1849</v>
      </c>
      <c r="B484" t="s">
        <v>1850</v>
      </c>
      <c r="C484">
        <v>24</v>
      </c>
      <c r="D484" t="s">
        <v>60</v>
      </c>
      <c r="E484" t="s">
        <v>73</v>
      </c>
      <c r="F484" t="s">
        <v>97</v>
      </c>
      <c r="G484" t="s">
        <v>1851</v>
      </c>
      <c r="H484" t="s">
        <v>225</v>
      </c>
      <c r="I484" t="s">
        <v>1852</v>
      </c>
      <c r="J484">
        <v>234</v>
      </c>
      <c r="K484">
        <v>10</v>
      </c>
      <c r="L484">
        <v>4</v>
      </c>
      <c r="M484" t="s">
        <v>37</v>
      </c>
      <c r="N484">
        <v>56912</v>
      </c>
      <c r="O484" t="s">
        <v>38</v>
      </c>
      <c r="P484" t="s">
        <v>94</v>
      </c>
      <c r="Q484" t="s">
        <v>40</v>
      </c>
      <c r="R484" t="s">
        <v>68</v>
      </c>
      <c r="S484" t="s">
        <v>40</v>
      </c>
      <c r="T484">
        <v>3</v>
      </c>
      <c r="U484" t="b">
        <v>0</v>
      </c>
      <c r="V484" t="s">
        <v>88</v>
      </c>
      <c r="W484" t="s">
        <v>115</v>
      </c>
      <c r="X484">
        <v>12</v>
      </c>
      <c r="Y484">
        <v>4</v>
      </c>
      <c r="Z484" t="s">
        <v>57</v>
      </c>
      <c r="AA484" t="b">
        <v>0</v>
      </c>
      <c r="AB484">
        <v>5</v>
      </c>
      <c r="AC484" t="s">
        <v>207</v>
      </c>
    </row>
    <row r="485" spans="1:29" x14ac:dyDescent="0.25">
      <c r="A485" t="s">
        <v>1853</v>
      </c>
      <c r="B485" t="s">
        <v>1854</v>
      </c>
      <c r="C485">
        <v>26</v>
      </c>
      <c r="D485" t="s">
        <v>60</v>
      </c>
      <c r="E485" t="s">
        <v>48</v>
      </c>
      <c r="F485" t="s">
        <v>49</v>
      </c>
      <c r="G485" t="s">
        <v>1855</v>
      </c>
      <c r="H485" t="s">
        <v>528</v>
      </c>
      <c r="I485" t="s">
        <v>448</v>
      </c>
      <c r="J485">
        <v>226</v>
      </c>
      <c r="K485">
        <v>5</v>
      </c>
      <c r="L485">
        <v>1</v>
      </c>
      <c r="M485" t="s">
        <v>65</v>
      </c>
      <c r="N485">
        <v>111453</v>
      </c>
      <c r="O485" t="s">
        <v>38</v>
      </c>
      <c r="P485" t="s">
        <v>53</v>
      </c>
      <c r="Q485" t="s">
        <v>79</v>
      </c>
      <c r="R485" t="s">
        <v>68</v>
      </c>
      <c r="S485" t="s">
        <v>40</v>
      </c>
      <c r="T485">
        <v>1</v>
      </c>
      <c r="U485" t="b">
        <v>0</v>
      </c>
      <c r="V485" t="s">
        <v>55</v>
      </c>
      <c r="W485" t="s">
        <v>43</v>
      </c>
      <c r="X485">
        <v>8</v>
      </c>
      <c r="Y485">
        <v>1</v>
      </c>
      <c r="Z485" t="s">
        <v>57</v>
      </c>
      <c r="AA485" t="b">
        <v>0</v>
      </c>
      <c r="AB485">
        <v>2</v>
      </c>
      <c r="AC485" t="s">
        <v>108</v>
      </c>
    </row>
    <row r="486" spans="1:29" x14ac:dyDescent="0.25">
      <c r="A486" t="s">
        <v>1856</v>
      </c>
      <c r="B486" t="s">
        <v>1857</v>
      </c>
      <c r="C486">
        <v>41</v>
      </c>
      <c r="D486" t="s">
        <v>31</v>
      </c>
      <c r="E486" t="s">
        <v>73</v>
      </c>
      <c r="F486" t="s">
        <v>33</v>
      </c>
      <c r="G486" t="s">
        <v>1858</v>
      </c>
      <c r="H486" t="s">
        <v>1126</v>
      </c>
      <c r="I486" t="s">
        <v>327</v>
      </c>
      <c r="J486">
        <v>97</v>
      </c>
      <c r="K486">
        <v>1</v>
      </c>
      <c r="L486">
        <v>4</v>
      </c>
      <c r="M486" t="s">
        <v>77</v>
      </c>
      <c r="N486">
        <v>28145</v>
      </c>
      <c r="O486" t="s">
        <v>38</v>
      </c>
      <c r="P486" t="s">
        <v>137</v>
      </c>
      <c r="Q486" t="s">
        <v>67</v>
      </c>
      <c r="R486" t="s">
        <v>41</v>
      </c>
      <c r="S486" t="s">
        <v>40</v>
      </c>
      <c r="T486">
        <v>9</v>
      </c>
      <c r="U486" t="b">
        <v>0</v>
      </c>
      <c r="V486" t="s">
        <v>88</v>
      </c>
      <c r="W486" t="s">
        <v>115</v>
      </c>
      <c r="X486">
        <v>9</v>
      </c>
      <c r="Y486">
        <v>7</v>
      </c>
      <c r="Z486" t="s">
        <v>57</v>
      </c>
      <c r="AA486" t="b">
        <v>1</v>
      </c>
      <c r="AB486">
        <v>5</v>
      </c>
      <c r="AC486" t="s">
        <v>207</v>
      </c>
    </row>
    <row r="487" spans="1:29" x14ac:dyDescent="0.25">
      <c r="A487" t="s">
        <v>1859</v>
      </c>
      <c r="B487" t="s">
        <v>1860</v>
      </c>
      <c r="C487">
        <v>57</v>
      </c>
      <c r="D487" t="s">
        <v>60</v>
      </c>
      <c r="E487" t="s">
        <v>123</v>
      </c>
      <c r="F487" t="s">
        <v>97</v>
      </c>
      <c r="G487" t="s">
        <v>1861</v>
      </c>
      <c r="H487" t="s">
        <v>747</v>
      </c>
      <c r="I487" t="s">
        <v>933</v>
      </c>
      <c r="J487">
        <v>119</v>
      </c>
      <c r="K487">
        <v>2</v>
      </c>
      <c r="L487">
        <v>4</v>
      </c>
      <c r="M487" t="s">
        <v>77</v>
      </c>
      <c r="N487">
        <v>139583</v>
      </c>
      <c r="O487" t="s">
        <v>86</v>
      </c>
      <c r="P487" t="s">
        <v>39</v>
      </c>
      <c r="Q487" t="s">
        <v>67</v>
      </c>
      <c r="R487" t="s">
        <v>68</v>
      </c>
      <c r="S487" t="s">
        <v>40</v>
      </c>
      <c r="T487">
        <v>2</v>
      </c>
      <c r="U487" t="b">
        <v>1</v>
      </c>
      <c r="V487" t="s">
        <v>88</v>
      </c>
      <c r="W487" t="s">
        <v>56</v>
      </c>
      <c r="X487">
        <v>8</v>
      </c>
      <c r="Y487">
        <v>5</v>
      </c>
      <c r="Z487" t="s">
        <v>44</v>
      </c>
      <c r="AA487" t="b">
        <v>1</v>
      </c>
      <c r="AB487">
        <v>3</v>
      </c>
      <c r="AC487" t="s">
        <v>131</v>
      </c>
    </row>
    <row r="488" spans="1:29" x14ac:dyDescent="0.25">
      <c r="A488" t="s">
        <v>1862</v>
      </c>
      <c r="B488" t="s">
        <v>1863</v>
      </c>
      <c r="C488">
        <v>50</v>
      </c>
      <c r="D488" t="s">
        <v>60</v>
      </c>
      <c r="E488" t="s">
        <v>73</v>
      </c>
      <c r="F488" t="s">
        <v>97</v>
      </c>
      <c r="G488" t="s">
        <v>1864</v>
      </c>
      <c r="H488" t="s">
        <v>1865</v>
      </c>
      <c r="I488" t="s">
        <v>191</v>
      </c>
      <c r="J488">
        <v>357</v>
      </c>
      <c r="K488">
        <v>7</v>
      </c>
      <c r="L488">
        <v>3</v>
      </c>
      <c r="M488" t="s">
        <v>77</v>
      </c>
      <c r="N488">
        <v>58908</v>
      </c>
      <c r="O488" t="s">
        <v>86</v>
      </c>
      <c r="P488" t="s">
        <v>53</v>
      </c>
      <c r="Q488" t="s">
        <v>79</v>
      </c>
      <c r="R488" t="s">
        <v>68</v>
      </c>
      <c r="S488" t="s">
        <v>40</v>
      </c>
      <c r="T488">
        <v>3</v>
      </c>
      <c r="U488" t="b">
        <v>0</v>
      </c>
      <c r="V488" t="s">
        <v>88</v>
      </c>
      <c r="W488" t="s">
        <v>56</v>
      </c>
      <c r="X488">
        <v>9</v>
      </c>
      <c r="Y488">
        <v>2</v>
      </c>
      <c r="Z488" t="s">
        <v>57</v>
      </c>
      <c r="AA488" t="b">
        <v>1</v>
      </c>
      <c r="AB488">
        <v>2</v>
      </c>
      <c r="AC488" t="s">
        <v>45</v>
      </c>
    </row>
    <row r="489" spans="1:29" x14ac:dyDescent="0.25">
      <c r="A489" t="s">
        <v>1866</v>
      </c>
      <c r="B489" t="s">
        <v>1867</v>
      </c>
      <c r="C489">
        <v>63</v>
      </c>
      <c r="D489" t="s">
        <v>104</v>
      </c>
      <c r="E489" t="s">
        <v>91</v>
      </c>
      <c r="F489" t="s">
        <v>49</v>
      </c>
      <c r="G489" t="s">
        <v>1868</v>
      </c>
      <c r="H489" t="s">
        <v>216</v>
      </c>
      <c r="I489" t="s">
        <v>670</v>
      </c>
      <c r="J489">
        <v>147</v>
      </c>
      <c r="K489">
        <v>14</v>
      </c>
      <c r="L489">
        <v>3</v>
      </c>
      <c r="M489" t="s">
        <v>77</v>
      </c>
      <c r="N489">
        <v>64606</v>
      </c>
      <c r="O489" t="s">
        <v>78</v>
      </c>
      <c r="P489" t="s">
        <v>101</v>
      </c>
      <c r="Q489" t="s">
        <v>114</v>
      </c>
      <c r="R489" t="s">
        <v>54</v>
      </c>
      <c r="S489" t="s">
        <v>40</v>
      </c>
      <c r="T489">
        <v>7</v>
      </c>
      <c r="U489" t="b">
        <v>1</v>
      </c>
      <c r="V489" t="s">
        <v>42</v>
      </c>
      <c r="W489" t="s">
        <v>56</v>
      </c>
      <c r="X489">
        <v>12</v>
      </c>
      <c r="Y489">
        <v>5</v>
      </c>
      <c r="Z489" t="s">
        <v>44</v>
      </c>
      <c r="AA489" t="b">
        <v>0</v>
      </c>
      <c r="AB489">
        <v>4</v>
      </c>
      <c r="AC489" t="s">
        <v>131</v>
      </c>
    </row>
    <row r="490" spans="1:29" x14ac:dyDescent="0.25">
      <c r="A490" t="s">
        <v>1869</v>
      </c>
      <c r="B490" t="s">
        <v>1870</v>
      </c>
      <c r="C490">
        <v>38</v>
      </c>
      <c r="D490" t="s">
        <v>104</v>
      </c>
      <c r="E490" t="s">
        <v>32</v>
      </c>
      <c r="F490" t="s">
        <v>97</v>
      </c>
      <c r="G490" t="s">
        <v>1871</v>
      </c>
      <c r="H490" t="s">
        <v>670</v>
      </c>
      <c r="I490" t="s">
        <v>1408</v>
      </c>
      <c r="J490">
        <v>19</v>
      </c>
      <c r="K490">
        <v>4</v>
      </c>
      <c r="L490">
        <v>2</v>
      </c>
      <c r="M490" t="s">
        <v>77</v>
      </c>
      <c r="N490">
        <v>72288</v>
      </c>
      <c r="O490" t="s">
        <v>86</v>
      </c>
      <c r="P490" t="s">
        <v>87</v>
      </c>
      <c r="Q490" t="s">
        <v>67</v>
      </c>
      <c r="R490" t="s">
        <v>41</v>
      </c>
      <c r="S490" t="s">
        <v>40</v>
      </c>
      <c r="T490">
        <v>7</v>
      </c>
      <c r="U490" t="b">
        <v>0</v>
      </c>
      <c r="V490" t="s">
        <v>55</v>
      </c>
      <c r="W490" t="s">
        <v>115</v>
      </c>
      <c r="X490">
        <v>10</v>
      </c>
      <c r="Y490">
        <v>4</v>
      </c>
      <c r="Z490" t="s">
        <v>44</v>
      </c>
      <c r="AA490" t="b">
        <v>0</v>
      </c>
      <c r="AB490">
        <v>4</v>
      </c>
      <c r="AC490" t="s">
        <v>108</v>
      </c>
    </row>
    <row r="491" spans="1:29" x14ac:dyDescent="0.25">
      <c r="A491" t="s">
        <v>1872</v>
      </c>
      <c r="B491" t="s">
        <v>1873</v>
      </c>
      <c r="C491">
        <v>34</v>
      </c>
      <c r="D491" t="s">
        <v>31</v>
      </c>
      <c r="E491" t="s">
        <v>61</v>
      </c>
      <c r="F491" t="s">
        <v>49</v>
      </c>
      <c r="G491" t="s">
        <v>1874</v>
      </c>
      <c r="H491" t="s">
        <v>452</v>
      </c>
      <c r="I491" t="s">
        <v>399</v>
      </c>
      <c r="J491">
        <v>294</v>
      </c>
      <c r="K491">
        <v>1</v>
      </c>
      <c r="L491">
        <v>3</v>
      </c>
      <c r="M491" t="s">
        <v>65</v>
      </c>
      <c r="N491">
        <v>102439</v>
      </c>
      <c r="O491" t="s">
        <v>86</v>
      </c>
      <c r="P491" t="s">
        <v>66</v>
      </c>
      <c r="Q491" t="s">
        <v>67</v>
      </c>
      <c r="R491" t="s">
        <v>41</v>
      </c>
      <c r="S491" t="s">
        <v>40</v>
      </c>
      <c r="T491">
        <v>3</v>
      </c>
      <c r="U491" t="b">
        <v>0</v>
      </c>
      <c r="V491" t="s">
        <v>88</v>
      </c>
      <c r="W491" t="s">
        <v>115</v>
      </c>
      <c r="X491">
        <v>2</v>
      </c>
      <c r="Y491">
        <v>1</v>
      </c>
      <c r="Z491" t="s">
        <v>57</v>
      </c>
      <c r="AA491" t="b">
        <v>0</v>
      </c>
      <c r="AB491">
        <v>1</v>
      </c>
      <c r="AC491" t="s">
        <v>45</v>
      </c>
    </row>
    <row r="492" spans="1:29" x14ac:dyDescent="0.25">
      <c r="A492" t="s">
        <v>1875</v>
      </c>
      <c r="B492" t="s">
        <v>1876</v>
      </c>
      <c r="C492">
        <v>48</v>
      </c>
      <c r="D492" t="s">
        <v>104</v>
      </c>
      <c r="E492" t="s">
        <v>73</v>
      </c>
      <c r="F492" t="s">
        <v>97</v>
      </c>
      <c r="G492" t="s">
        <v>1877</v>
      </c>
      <c r="H492" t="s">
        <v>344</v>
      </c>
      <c r="I492" t="s">
        <v>727</v>
      </c>
      <c r="J492">
        <v>224</v>
      </c>
      <c r="K492">
        <v>13</v>
      </c>
      <c r="L492">
        <v>1</v>
      </c>
      <c r="M492" t="s">
        <v>37</v>
      </c>
      <c r="N492">
        <v>152783</v>
      </c>
      <c r="O492" t="s">
        <v>86</v>
      </c>
      <c r="P492" t="s">
        <v>101</v>
      </c>
      <c r="Q492" t="s">
        <v>40</v>
      </c>
      <c r="R492" t="s">
        <v>68</v>
      </c>
      <c r="S492" t="s">
        <v>40</v>
      </c>
      <c r="T492">
        <v>2</v>
      </c>
      <c r="U492" t="b">
        <v>0</v>
      </c>
      <c r="V492" t="s">
        <v>42</v>
      </c>
      <c r="W492" t="s">
        <v>56</v>
      </c>
      <c r="X492">
        <v>9</v>
      </c>
      <c r="Y492">
        <v>2</v>
      </c>
      <c r="Z492" t="s">
        <v>44</v>
      </c>
      <c r="AA492" t="b">
        <v>1</v>
      </c>
      <c r="AB492">
        <v>3</v>
      </c>
      <c r="AC492" t="s">
        <v>108</v>
      </c>
    </row>
    <row r="493" spans="1:29" x14ac:dyDescent="0.25">
      <c r="A493" t="s">
        <v>1878</v>
      </c>
      <c r="B493" t="s">
        <v>1879</v>
      </c>
      <c r="C493">
        <v>43</v>
      </c>
      <c r="D493" t="s">
        <v>31</v>
      </c>
      <c r="E493" t="s">
        <v>73</v>
      </c>
      <c r="F493" t="s">
        <v>49</v>
      </c>
      <c r="G493" t="s">
        <v>1880</v>
      </c>
      <c r="H493" t="s">
        <v>997</v>
      </c>
      <c r="I493" t="s">
        <v>311</v>
      </c>
      <c r="J493">
        <v>180</v>
      </c>
      <c r="K493">
        <v>3</v>
      </c>
      <c r="L493">
        <v>4</v>
      </c>
      <c r="M493" t="s">
        <v>77</v>
      </c>
      <c r="N493">
        <v>160131</v>
      </c>
      <c r="O493" t="s">
        <v>86</v>
      </c>
      <c r="P493" t="s">
        <v>66</v>
      </c>
      <c r="Q493" t="s">
        <v>79</v>
      </c>
      <c r="R493" t="s">
        <v>68</v>
      </c>
      <c r="S493" t="s">
        <v>40</v>
      </c>
      <c r="T493">
        <v>5</v>
      </c>
      <c r="U493" t="b">
        <v>0</v>
      </c>
      <c r="V493" t="s">
        <v>42</v>
      </c>
      <c r="W493" t="s">
        <v>43</v>
      </c>
      <c r="X493">
        <v>3</v>
      </c>
      <c r="Y493">
        <v>2</v>
      </c>
      <c r="Z493" t="s">
        <v>57</v>
      </c>
      <c r="AA493" t="b">
        <v>1</v>
      </c>
      <c r="AB493">
        <v>5</v>
      </c>
      <c r="AC493" t="s">
        <v>108</v>
      </c>
    </row>
    <row r="494" spans="1:29" x14ac:dyDescent="0.25">
      <c r="A494" t="s">
        <v>1881</v>
      </c>
      <c r="B494" t="s">
        <v>1882</v>
      </c>
      <c r="C494">
        <v>51</v>
      </c>
      <c r="D494" t="s">
        <v>31</v>
      </c>
      <c r="E494" t="s">
        <v>82</v>
      </c>
      <c r="F494" t="s">
        <v>49</v>
      </c>
      <c r="G494" t="s">
        <v>1883</v>
      </c>
      <c r="H494" t="s">
        <v>661</v>
      </c>
      <c r="I494" t="s">
        <v>520</v>
      </c>
      <c r="J494">
        <v>93</v>
      </c>
      <c r="K494">
        <v>9</v>
      </c>
      <c r="L494">
        <v>1</v>
      </c>
      <c r="M494" t="s">
        <v>65</v>
      </c>
      <c r="N494">
        <v>64504</v>
      </c>
      <c r="O494" t="s">
        <v>78</v>
      </c>
      <c r="P494" t="s">
        <v>39</v>
      </c>
      <c r="Q494" t="s">
        <v>114</v>
      </c>
      <c r="R494" t="s">
        <v>41</v>
      </c>
      <c r="S494" t="s">
        <v>40</v>
      </c>
      <c r="T494">
        <v>7</v>
      </c>
      <c r="U494" t="b">
        <v>1</v>
      </c>
      <c r="V494" t="s">
        <v>88</v>
      </c>
      <c r="W494" t="s">
        <v>115</v>
      </c>
      <c r="X494">
        <v>4</v>
      </c>
      <c r="Y494">
        <v>5</v>
      </c>
      <c r="Z494" t="s">
        <v>44</v>
      </c>
      <c r="AA494" t="b">
        <v>1</v>
      </c>
      <c r="AB494">
        <v>4</v>
      </c>
      <c r="AC494" t="s">
        <v>207</v>
      </c>
    </row>
    <row r="495" spans="1:29" x14ac:dyDescent="0.25">
      <c r="A495" t="s">
        <v>1884</v>
      </c>
      <c r="B495" t="s">
        <v>1885</v>
      </c>
      <c r="C495">
        <v>63</v>
      </c>
      <c r="D495" t="s">
        <v>60</v>
      </c>
      <c r="E495" t="s">
        <v>91</v>
      </c>
      <c r="F495" t="s">
        <v>49</v>
      </c>
      <c r="G495" t="s">
        <v>1886</v>
      </c>
      <c r="H495" t="s">
        <v>395</v>
      </c>
      <c r="I495" t="s">
        <v>1001</v>
      </c>
      <c r="J495">
        <v>3</v>
      </c>
      <c r="K495">
        <v>2</v>
      </c>
      <c r="L495">
        <v>3</v>
      </c>
      <c r="M495" t="s">
        <v>65</v>
      </c>
      <c r="N495">
        <v>15642</v>
      </c>
      <c r="O495" t="s">
        <v>78</v>
      </c>
      <c r="P495" t="s">
        <v>137</v>
      </c>
      <c r="Q495" t="s">
        <v>67</v>
      </c>
      <c r="R495" t="s">
        <v>41</v>
      </c>
      <c r="S495" t="s">
        <v>40</v>
      </c>
      <c r="T495">
        <v>7</v>
      </c>
      <c r="U495" t="b">
        <v>1</v>
      </c>
      <c r="V495" t="s">
        <v>88</v>
      </c>
      <c r="W495" t="s">
        <v>115</v>
      </c>
      <c r="X495">
        <v>11</v>
      </c>
      <c r="Y495">
        <v>2</v>
      </c>
      <c r="Z495" t="s">
        <v>57</v>
      </c>
      <c r="AA495" t="b">
        <v>0</v>
      </c>
      <c r="AB495">
        <v>3</v>
      </c>
      <c r="AC495" t="s">
        <v>131</v>
      </c>
    </row>
    <row r="496" spans="1:29" x14ac:dyDescent="0.25">
      <c r="A496" t="s">
        <v>1887</v>
      </c>
      <c r="B496" t="s">
        <v>1888</v>
      </c>
      <c r="C496">
        <v>22</v>
      </c>
      <c r="D496" t="s">
        <v>60</v>
      </c>
      <c r="E496" t="s">
        <v>91</v>
      </c>
      <c r="F496" t="s">
        <v>97</v>
      </c>
      <c r="G496" t="s">
        <v>1889</v>
      </c>
      <c r="H496" t="s">
        <v>570</v>
      </c>
      <c r="I496" t="s">
        <v>1316</v>
      </c>
      <c r="J496">
        <v>23</v>
      </c>
      <c r="K496">
        <v>11</v>
      </c>
      <c r="L496">
        <v>2</v>
      </c>
      <c r="M496" t="s">
        <v>65</v>
      </c>
      <c r="N496">
        <v>111302</v>
      </c>
      <c r="O496" t="s">
        <v>86</v>
      </c>
      <c r="P496" t="s">
        <v>101</v>
      </c>
      <c r="Q496" t="s">
        <v>67</v>
      </c>
      <c r="R496" t="s">
        <v>54</v>
      </c>
      <c r="S496" t="s">
        <v>302</v>
      </c>
      <c r="T496">
        <v>2</v>
      </c>
      <c r="U496" t="b">
        <v>0</v>
      </c>
      <c r="V496" t="s">
        <v>88</v>
      </c>
      <c r="W496" t="s">
        <v>56</v>
      </c>
      <c r="X496">
        <v>3</v>
      </c>
      <c r="Y496">
        <v>7</v>
      </c>
      <c r="Z496" t="s">
        <v>57</v>
      </c>
      <c r="AA496" t="b">
        <v>1</v>
      </c>
      <c r="AB496">
        <v>5</v>
      </c>
      <c r="AC496" t="s">
        <v>131</v>
      </c>
    </row>
    <row r="497" spans="1:29" x14ac:dyDescent="0.25">
      <c r="A497" t="s">
        <v>1890</v>
      </c>
      <c r="B497" t="s">
        <v>1891</v>
      </c>
      <c r="C497">
        <v>38</v>
      </c>
      <c r="D497" t="s">
        <v>31</v>
      </c>
      <c r="E497" t="s">
        <v>123</v>
      </c>
      <c r="F497" t="s">
        <v>33</v>
      </c>
      <c r="G497" t="s">
        <v>1892</v>
      </c>
      <c r="H497" t="s">
        <v>596</v>
      </c>
      <c r="I497" t="s">
        <v>653</v>
      </c>
      <c r="J497">
        <v>147</v>
      </c>
      <c r="K497">
        <v>1</v>
      </c>
      <c r="L497">
        <v>4</v>
      </c>
      <c r="M497" t="s">
        <v>37</v>
      </c>
      <c r="N497">
        <v>163375</v>
      </c>
      <c r="O497" t="s">
        <v>38</v>
      </c>
      <c r="P497" t="s">
        <v>39</v>
      </c>
      <c r="Q497" t="s">
        <v>40</v>
      </c>
      <c r="R497" t="s">
        <v>41</v>
      </c>
      <c r="S497" t="s">
        <v>40</v>
      </c>
      <c r="T497">
        <v>5</v>
      </c>
      <c r="U497" t="b">
        <v>0</v>
      </c>
      <c r="V497" t="s">
        <v>55</v>
      </c>
      <c r="W497" t="s">
        <v>56</v>
      </c>
      <c r="X497">
        <v>1</v>
      </c>
      <c r="Y497">
        <v>5</v>
      </c>
      <c r="Z497" t="s">
        <v>57</v>
      </c>
      <c r="AA497" t="b">
        <v>1</v>
      </c>
      <c r="AB497">
        <v>1</v>
      </c>
      <c r="AC497" t="s">
        <v>70</v>
      </c>
    </row>
    <row r="498" spans="1:29" x14ac:dyDescent="0.25">
      <c r="A498" t="s">
        <v>1893</v>
      </c>
      <c r="B498" t="s">
        <v>1894</v>
      </c>
      <c r="C498">
        <v>59</v>
      </c>
      <c r="D498" t="s">
        <v>104</v>
      </c>
      <c r="E498" t="s">
        <v>73</v>
      </c>
      <c r="F498" t="s">
        <v>49</v>
      </c>
      <c r="G498" t="s">
        <v>1895</v>
      </c>
      <c r="H498" t="s">
        <v>1111</v>
      </c>
      <c r="I498" t="s">
        <v>1529</v>
      </c>
      <c r="J498">
        <v>337</v>
      </c>
      <c r="K498">
        <v>7</v>
      </c>
      <c r="L498">
        <v>4</v>
      </c>
      <c r="M498" t="s">
        <v>77</v>
      </c>
      <c r="N498">
        <v>2123</v>
      </c>
      <c r="O498" t="s">
        <v>38</v>
      </c>
      <c r="P498" t="s">
        <v>137</v>
      </c>
      <c r="Q498" t="s">
        <v>67</v>
      </c>
      <c r="R498" t="s">
        <v>68</v>
      </c>
      <c r="S498" t="s">
        <v>40</v>
      </c>
      <c r="T498">
        <v>5</v>
      </c>
      <c r="U498" t="b">
        <v>1</v>
      </c>
      <c r="V498" t="s">
        <v>42</v>
      </c>
      <c r="W498" t="s">
        <v>115</v>
      </c>
      <c r="X498">
        <v>12</v>
      </c>
      <c r="Y498">
        <v>7</v>
      </c>
      <c r="Z498" t="s">
        <v>44</v>
      </c>
      <c r="AA498" t="b">
        <v>0</v>
      </c>
      <c r="AB498">
        <v>3</v>
      </c>
      <c r="AC498" t="s">
        <v>207</v>
      </c>
    </row>
    <row r="499" spans="1:29" x14ac:dyDescent="0.25">
      <c r="A499" t="s">
        <v>1896</v>
      </c>
      <c r="B499" t="s">
        <v>1897</v>
      </c>
      <c r="C499">
        <v>44</v>
      </c>
      <c r="D499" t="s">
        <v>60</v>
      </c>
      <c r="E499" t="s">
        <v>61</v>
      </c>
      <c r="F499" t="s">
        <v>49</v>
      </c>
      <c r="G499" t="s">
        <v>1898</v>
      </c>
      <c r="H499" t="s">
        <v>1407</v>
      </c>
      <c r="I499" t="s">
        <v>125</v>
      </c>
      <c r="J499">
        <v>298</v>
      </c>
      <c r="K499">
        <v>3</v>
      </c>
      <c r="L499">
        <v>1</v>
      </c>
      <c r="M499" t="s">
        <v>37</v>
      </c>
      <c r="N499">
        <v>116173</v>
      </c>
      <c r="O499" t="s">
        <v>38</v>
      </c>
      <c r="P499" t="s">
        <v>66</v>
      </c>
      <c r="Q499" t="s">
        <v>40</v>
      </c>
      <c r="R499" t="s">
        <v>68</v>
      </c>
      <c r="S499" t="s">
        <v>40</v>
      </c>
      <c r="T499">
        <v>1</v>
      </c>
      <c r="U499" t="b">
        <v>1</v>
      </c>
      <c r="V499" t="s">
        <v>42</v>
      </c>
      <c r="W499" t="s">
        <v>56</v>
      </c>
      <c r="X499">
        <v>3</v>
      </c>
      <c r="Y499">
        <v>9</v>
      </c>
      <c r="Z499" t="s">
        <v>57</v>
      </c>
      <c r="AA499" t="b">
        <v>1</v>
      </c>
      <c r="AB499">
        <v>2</v>
      </c>
      <c r="AC499" t="s">
        <v>45</v>
      </c>
    </row>
    <row r="500" spans="1:29" x14ac:dyDescent="0.25">
      <c r="A500" t="s">
        <v>1899</v>
      </c>
      <c r="B500" t="s">
        <v>1900</v>
      </c>
      <c r="C500">
        <v>47</v>
      </c>
      <c r="D500" t="s">
        <v>31</v>
      </c>
      <c r="E500" t="s">
        <v>48</v>
      </c>
      <c r="F500" t="s">
        <v>97</v>
      </c>
      <c r="G500" t="s">
        <v>1901</v>
      </c>
      <c r="H500" t="s">
        <v>583</v>
      </c>
      <c r="I500" t="s">
        <v>306</v>
      </c>
      <c r="J500">
        <v>131</v>
      </c>
      <c r="K500">
        <v>4</v>
      </c>
      <c r="L500">
        <v>2</v>
      </c>
      <c r="M500" t="s">
        <v>77</v>
      </c>
      <c r="N500">
        <v>161616</v>
      </c>
      <c r="O500" t="s">
        <v>38</v>
      </c>
      <c r="P500" t="s">
        <v>53</v>
      </c>
      <c r="Q500" t="s">
        <v>114</v>
      </c>
      <c r="R500" t="s">
        <v>68</v>
      </c>
      <c r="S500" t="s">
        <v>40</v>
      </c>
      <c r="T500">
        <v>3</v>
      </c>
      <c r="U500" t="b">
        <v>1</v>
      </c>
      <c r="V500" t="s">
        <v>88</v>
      </c>
      <c r="W500" t="s">
        <v>115</v>
      </c>
      <c r="X500">
        <v>3</v>
      </c>
      <c r="Y500">
        <v>3</v>
      </c>
      <c r="Z500" t="s">
        <v>44</v>
      </c>
      <c r="AA500" t="b">
        <v>0</v>
      </c>
      <c r="AB500">
        <v>4</v>
      </c>
      <c r="AC500" t="s">
        <v>108</v>
      </c>
    </row>
    <row r="501" spans="1:29" x14ac:dyDescent="0.25">
      <c r="A501" t="s">
        <v>1902</v>
      </c>
      <c r="B501" t="s">
        <v>1903</v>
      </c>
      <c r="C501">
        <v>22</v>
      </c>
      <c r="D501" t="s">
        <v>104</v>
      </c>
      <c r="E501" t="s">
        <v>48</v>
      </c>
      <c r="F501" t="s">
        <v>97</v>
      </c>
      <c r="G501" t="s">
        <v>1904</v>
      </c>
      <c r="H501" t="s">
        <v>743</v>
      </c>
      <c r="I501" t="s">
        <v>160</v>
      </c>
      <c r="J501">
        <v>64</v>
      </c>
      <c r="K501">
        <v>9</v>
      </c>
      <c r="L501">
        <v>4</v>
      </c>
      <c r="M501" t="s">
        <v>37</v>
      </c>
      <c r="N501">
        <v>89384</v>
      </c>
      <c r="O501" t="s">
        <v>86</v>
      </c>
      <c r="P501" t="s">
        <v>53</v>
      </c>
      <c r="Q501" t="s">
        <v>40</v>
      </c>
      <c r="R501" t="s">
        <v>54</v>
      </c>
      <c r="S501" t="s">
        <v>40</v>
      </c>
      <c r="T501">
        <v>8</v>
      </c>
      <c r="U501" t="b">
        <v>0</v>
      </c>
      <c r="V501" t="s">
        <v>55</v>
      </c>
      <c r="W501" t="s">
        <v>56</v>
      </c>
      <c r="X501">
        <v>7</v>
      </c>
      <c r="Y501">
        <v>1</v>
      </c>
      <c r="Z501" t="s">
        <v>44</v>
      </c>
      <c r="AA501" t="b">
        <v>1</v>
      </c>
      <c r="AB501">
        <v>5</v>
      </c>
      <c r="AC501" t="s">
        <v>131</v>
      </c>
    </row>
    <row r="502" spans="1:29" x14ac:dyDescent="0.25">
      <c r="A502" t="s">
        <v>1905</v>
      </c>
      <c r="B502" t="s">
        <v>1906</v>
      </c>
      <c r="C502">
        <v>61</v>
      </c>
      <c r="D502" t="s">
        <v>31</v>
      </c>
      <c r="E502" t="s">
        <v>48</v>
      </c>
      <c r="F502" t="s">
        <v>33</v>
      </c>
      <c r="G502" t="s">
        <v>1907</v>
      </c>
      <c r="H502" t="s">
        <v>75</v>
      </c>
      <c r="I502" t="s">
        <v>1197</v>
      </c>
      <c r="J502">
        <v>51</v>
      </c>
      <c r="K502">
        <v>3</v>
      </c>
      <c r="L502">
        <v>1</v>
      </c>
      <c r="M502" t="s">
        <v>77</v>
      </c>
      <c r="N502">
        <v>12908</v>
      </c>
      <c r="O502" t="s">
        <v>78</v>
      </c>
      <c r="P502" t="s">
        <v>39</v>
      </c>
      <c r="Q502" t="s">
        <v>67</v>
      </c>
      <c r="R502" t="s">
        <v>41</v>
      </c>
      <c r="S502" t="s">
        <v>40</v>
      </c>
      <c r="T502">
        <v>9</v>
      </c>
      <c r="U502" t="b">
        <v>1</v>
      </c>
      <c r="V502" t="s">
        <v>42</v>
      </c>
      <c r="W502" t="s">
        <v>56</v>
      </c>
      <c r="X502">
        <v>11</v>
      </c>
      <c r="Y502">
        <v>5</v>
      </c>
      <c r="Z502" t="s">
        <v>57</v>
      </c>
      <c r="AA502" t="b">
        <v>0</v>
      </c>
      <c r="AB502">
        <v>1</v>
      </c>
      <c r="AC502" t="s">
        <v>70</v>
      </c>
    </row>
    <row r="503" spans="1:29" x14ac:dyDescent="0.25">
      <c r="A503" t="s">
        <v>1908</v>
      </c>
      <c r="B503" t="s">
        <v>1909</v>
      </c>
      <c r="C503">
        <v>25</v>
      </c>
      <c r="D503" t="s">
        <v>60</v>
      </c>
      <c r="E503" t="s">
        <v>61</v>
      </c>
      <c r="F503" t="s">
        <v>49</v>
      </c>
      <c r="G503" t="s">
        <v>1910</v>
      </c>
      <c r="H503" t="s">
        <v>211</v>
      </c>
      <c r="I503" t="s">
        <v>520</v>
      </c>
      <c r="J503">
        <v>234</v>
      </c>
      <c r="K503">
        <v>10</v>
      </c>
      <c r="L503">
        <v>2</v>
      </c>
      <c r="M503" t="s">
        <v>77</v>
      </c>
      <c r="N503">
        <v>10102</v>
      </c>
      <c r="O503" t="s">
        <v>38</v>
      </c>
      <c r="P503" t="s">
        <v>53</v>
      </c>
      <c r="Q503" t="s">
        <v>67</v>
      </c>
      <c r="R503" t="s">
        <v>68</v>
      </c>
      <c r="S503" t="s">
        <v>40</v>
      </c>
      <c r="T503">
        <v>1</v>
      </c>
      <c r="U503" t="b">
        <v>0</v>
      </c>
      <c r="V503" t="s">
        <v>55</v>
      </c>
      <c r="W503" t="s">
        <v>43</v>
      </c>
      <c r="X503">
        <v>9</v>
      </c>
      <c r="Y503">
        <v>8</v>
      </c>
      <c r="Z503" t="s">
        <v>57</v>
      </c>
      <c r="AA503" t="b">
        <v>0</v>
      </c>
      <c r="AB503">
        <v>5</v>
      </c>
      <c r="AC503" t="s">
        <v>108</v>
      </c>
    </row>
    <row r="504" spans="1:29" x14ac:dyDescent="0.25">
      <c r="A504" t="s">
        <v>1911</v>
      </c>
      <c r="B504" t="s">
        <v>1912</v>
      </c>
      <c r="C504">
        <v>29</v>
      </c>
      <c r="D504" t="s">
        <v>104</v>
      </c>
      <c r="E504" t="s">
        <v>48</v>
      </c>
      <c r="F504" t="s">
        <v>49</v>
      </c>
      <c r="G504" t="s">
        <v>1913</v>
      </c>
      <c r="H504" t="s">
        <v>1914</v>
      </c>
      <c r="I504" t="s">
        <v>649</v>
      </c>
      <c r="J504">
        <v>171</v>
      </c>
      <c r="K504">
        <v>6</v>
      </c>
      <c r="L504">
        <v>4</v>
      </c>
      <c r="M504" t="s">
        <v>65</v>
      </c>
      <c r="N504">
        <v>58225</v>
      </c>
      <c r="O504" t="s">
        <v>78</v>
      </c>
      <c r="P504" t="s">
        <v>87</v>
      </c>
      <c r="Q504" t="s">
        <v>114</v>
      </c>
      <c r="R504" t="s">
        <v>41</v>
      </c>
      <c r="S504" t="s">
        <v>151</v>
      </c>
      <c r="T504">
        <v>2</v>
      </c>
      <c r="U504" t="b">
        <v>1</v>
      </c>
      <c r="V504" t="s">
        <v>42</v>
      </c>
      <c r="W504" t="s">
        <v>115</v>
      </c>
      <c r="X504">
        <v>11</v>
      </c>
      <c r="Y504">
        <v>11</v>
      </c>
      <c r="Z504" t="s">
        <v>57</v>
      </c>
      <c r="AA504" t="b">
        <v>0</v>
      </c>
      <c r="AB504">
        <v>3</v>
      </c>
      <c r="AC504" t="s">
        <v>108</v>
      </c>
    </row>
    <row r="505" spans="1:29" x14ac:dyDescent="0.25">
      <c r="A505" t="s">
        <v>1915</v>
      </c>
      <c r="B505" t="s">
        <v>1916</v>
      </c>
      <c r="C505">
        <v>52</v>
      </c>
      <c r="D505" t="s">
        <v>31</v>
      </c>
      <c r="E505" t="s">
        <v>48</v>
      </c>
      <c r="F505" t="s">
        <v>49</v>
      </c>
      <c r="G505" t="s">
        <v>1917</v>
      </c>
      <c r="H505" t="s">
        <v>385</v>
      </c>
      <c r="I505" t="s">
        <v>495</v>
      </c>
      <c r="J505">
        <v>337</v>
      </c>
      <c r="K505">
        <v>13</v>
      </c>
      <c r="L505">
        <v>4</v>
      </c>
      <c r="M505" t="s">
        <v>65</v>
      </c>
      <c r="N505">
        <v>195418</v>
      </c>
      <c r="O505" t="s">
        <v>38</v>
      </c>
      <c r="P505" t="s">
        <v>137</v>
      </c>
      <c r="Q505" t="s">
        <v>114</v>
      </c>
      <c r="R505" t="s">
        <v>41</v>
      </c>
      <c r="S505" t="s">
        <v>40</v>
      </c>
      <c r="T505">
        <v>4</v>
      </c>
      <c r="U505" t="b">
        <v>1</v>
      </c>
      <c r="V505" t="s">
        <v>42</v>
      </c>
      <c r="W505" t="s">
        <v>115</v>
      </c>
      <c r="X505">
        <v>4</v>
      </c>
      <c r="Y505">
        <v>8</v>
      </c>
      <c r="Z505" t="s">
        <v>44</v>
      </c>
      <c r="AA505" t="b">
        <v>0</v>
      </c>
      <c r="AB505">
        <v>3</v>
      </c>
      <c r="AC505" t="s">
        <v>70</v>
      </c>
    </row>
    <row r="506" spans="1:29" x14ac:dyDescent="0.25">
      <c r="A506" t="s">
        <v>1918</v>
      </c>
      <c r="B506" t="s">
        <v>1919</v>
      </c>
      <c r="C506">
        <v>61</v>
      </c>
      <c r="D506" t="s">
        <v>60</v>
      </c>
      <c r="E506" t="s">
        <v>48</v>
      </c>
      <c r="F506" t="s">
        <v>33</v>
      </c>
      <c r="G506" t="s">
        <v>1920</v>
      </c>
      <c r="H506" t="s">
        <v>155</v>
      </c>
      <c r="I506" t="s">
        <v>993</v>
      </c>
      <c r="J506">
        <v>158</v>
      </c>
      <c r="K506">
        <v>5</v>
      </c>
      <c r="L506">
        <v>2</v>
      </c>
      <c r="M506" t="s">
        <v>77</v>
      </c>
      <c r="N506">
        <v>104695</v>
      </c>
      <c r="O506" t="s">
        <v>78</v>
      </c>
      <c r="P506" t="s">
        <v>66</v>
      </c>
      <c r="Q506" t="s">
        <v>79</v>
      </c>
      <c r="R506" t="s">
        <v>41</v>
      </c>
      <c r="S506" t="s">
        <v>40</v>
      </c>
      <c r="T506">
        <v>5</v>
      </c>
      <c r="U506" t="b">
        <v>0</v>
      </c>
      <c r="V506" t="s">
        <v>55</v>
      </c>
      <c r="W506" t="s">
        <v>115</v>
      </c>
      <c r="X506">
        <v>6</v>
      </c>
      <c r="Y506">
        <v>6</v>
      </c>
      <c r="Z506" t="s">
        <v>44</v>
      </c>
      <c r="AA506" t="b">
        <v>1</v>
      </c>
      <c r="AB506">
        <v>4</v>
      </c>
      <c r="AC506" t="s">
        <v>207</v>
      </c>
    </row>
    <row r="507" spans="1:29" x14ac:dyDescent="0.25">
      <c r="A507" t="s">
        <v>1921</v>
      </c>
      <c r="B507" t="s">
        <v>1922</v>
      </c>
      <c r="C507">
        <v>41</v>
      </c>
      <c r="D507" t="s">
        <v>60</v>
      </c>
      <c r="E507" t="s">
        <v>48</v>
      </c>
      <c r="F507" t="s">
        <v>97</v>
      </c>
      <c r="G507" t="s">
        <v>1923</v>
      </c>
      <c r="H507" t="s">
        <v>564</v>
      </c>
      <c r="I507" t="s">
        <v>85</v>
      </c>
      <c r="J507">
        <v>229</v>
      </c>
      <c r="K507">
        <v>12</v>
      </c>
      <c r="L507">
        <v>2</v>
      </c>
      <c r="M507" t="s">
        <v>65</v>
      </c>
      <c r="N507">
        <v>119794</v>
      </c>
      <c r="O507" t="s">
        <v>38</v>
      </c>
      <c r="P507" t="s">
        <v>87</v>
      </c>
      <c r="Q507" t="s">
        <v>114</v>
      </c>
      <c r="R507" t="s">
        <v>68</v>
      </c>
      <c r="S507" t="s">
        <v>69</v>
      </c>
      <c r="T507">
        <v>3</v>
      </c>
      <c r="U507" t="b">
        <v>1</v>
      </c>
      <c r="V507" t="s">
        <v>55</v>
      </c>
      <c r="W507" t="s">
        <v>115</v>
      </c>
      <c r="X507">
        <v>11</v>
      </c>
      <c r="Y507">
        <v>4</v>
      </c>
      <c r="Z507" t="s">
        <v>57</v>
      </c>
      <c r="AA507" t="b">
        <v>0</v>
      </c>
      <c r="AB507">
        <v>1</v>
      </c>
      <c r="AC507" t="s">
        <v>70</v>
      </c>
    </row>
    <row r="508" spans="1:29" x14ac:dyDescent="0.25">
      <c r="A508" t="s">
        <v>1924</v>
      </c>
      <c r="B508" t="s">
        <v>1925</v>
      </c>
      <c r="C508">
        <v>28</v>
      </c>
      <c r="D508" t="s">
        <v>31</v>
      </c>
      <c r="E508" t="s">
        <v>123</v>
      </c>
      <c r="F508" t="s">
        <v>49</v>
      </c>
      <c r="G508" t="s">
        <v>1926</v>
      </c>
      <c r="H508" t="s">
        <v>292</v>
      </c>
      <c r="I508" t="s">
        <v>565</v>
      </c>
      <c r="J508">
        <v>210</v>
      </c>
      <c r="K508">
        <v>6</v>
      </c>
      <c r="L508">
        <v>2</v>
      </c>
      <c r="M508" t="s">
        <v>65</v>
      </c>
      <c r="N508">
        <v>19812</v>
      </c>
      <c r="O508" t="s">
        <v>86</v>
      </c>
      <c r="P508" t="s">
        <v>39</v>
      </c>
      <c r="Q508" t="s">
        <v>67</v>
      </c>
      <c r="R508" t="s">
        <v>41</v>
      </c>
      <c r="S508" t="s">
        <v>69</v>
      </c>
      <c r="T508">
        <v>1</v>
      </c>
      <c r="U508" t="b">
        <v>0</v>
      </c>
      <c r="V508" t="s">
        <v>55</v>
      </c>
      <c r="W508" t="s">
        <v>56</v>
      </c>
      <c r="X508">
        <v>12</v>
      </c>
      <c r="Y508">
        <v>11</v>
      </c>
      <c r="Z508" t="s">
        <v>44</v>
      </c>
      <c r="AA508" t="b">
        <v>0</v>
      </c>
      <c r="AB508">
        <v>2</v>
      </c>
      <c r="AC508" t="s">
        <v>40</v>
      </c>
    </row>
    <row r="509" spans="1:29" x14ac:dyDescent="0.25">
      <c r="A509" t="s">
        <v>1927</v>
      </c>
      <c r="B509" t="s">
        <v>1928</v>
      </c>
      <c r="C509">
        <v>41</v>
      </c>
      <c r="D509" t="s">
        <v>31</v>
      </c>
      <c r="E509" t="s">
        <v>123</v>
      </c>
      <c r="F509" t="s">
        <v>49</v>
      </c>
      <c r="G509" t="s">
        <v>1929</v>
      </c>
      <c r="H509" t="s">
        <v>1060</v>
      </c>
      <c r="I509" t="s">
        <v>1230</v>
      </c>
      <c r="J509">
        <v>314</v>
      </c>
      <c r="K509">
        <v>4</v>
      </c>
      <c r="L509">
        <v>1</v>
      </c>
      <c r="M509" t="s">
        <v>77</v>
      </c>
      <c r="N509">
        <v>159868</v>
      </c>
      <c r="O509" t="s">
        <v>38</v>
      </c>
      <c r="P509" t="s">
        <v>39</v>
      </c>
      <c r="Q509" t="s">
        <v>67</v>
      </c>
      <c r="R509" t="s">
        <v>41</v>
      </c>
      <c r="S509" t="s">
        <v>40</v>
      </c>
      <c r="T509">
        <v>1</v>
      </c>
      <c r="U509" t="b">
        <v>1</v>
      </c>
      <c r="V509" t="s">
        <v>55</v>
      </c>
      <c r="W509" t="s">
        <v>56</v>
      </c>
      <c r="X509">
        <v>4</v>
      </c>
      <c r="Y509">
        <v>8</v>
      </c>
      <c r="Z509" t="s">
        <v>44</v>
      </c>
      <c r="AA509" t="b">
        <v>1</v>
      </c>
      <c r="AB509">
        <v>5</v>
      </c>
      <c r="AC509" t="s">
        <v>131</v>
      </c>
    </row>
    <row r="510" spans="1:29" x14ac:dyDescent="0.25">
      <c r="A510" t="s">
        <v>1930</v>
      </c>
      <c r="B510" t="s">
        <v>1931</v>
      </c>
      <c r="C510">
        <v>45</v>
      </c>
      <c r="D510" t="s">
        <v>31</v>
      </c>
      <c r="E510" t="s">
        <v>82</v>
      </c>
      <c r="F510" t="s">
        <v>97</v>
      </c>
      <c r="G510" t="s">
        <v>1932</v>
      </c>
      <c r="H510" t="s">
        <v>1077</v>
      </c>
      <c r="I510" t="s">
        <v>997</v>
      </c>
      <c r="J510">
        <v>147</v>
      </c>
      <c r="K510">
        <v>4</v>
      </c>
      <c r="L510">
        <v>2</v>
      </c>
      <c r="M510" t="s">
        <v>65</v>
      </c>
      <c r="N510">
        <v>41636</v>
      </c>
      <c r="O510" t="s">
        <v>86</v>
      </c>
      <c r="P510" t="s">
        <v>87</v>
      </c>
      <c r="Q510" t="s">
        <v>67</v>
      </c>
      <c r="R510" t="s">
        <v>54</v>
      </c>
      <c r="S510" t="s">
        <v>40</v>
      </c>
      <c r="T510">
        <v>4</v>
      </c>
      <c r="U510" t="b">
        <v>1</v>
      </c>
      <c r="V510" t="s">
        <v>88</v>
      </c>
      <c r="W510" t="s">
        <v>115</v>
      </c>
      <c r="X510">
        <v>9</v>
      </c>
      <c r="Y510">
        <v>2</v>
      </c>
      <c r="Z510" t="s">
        <v>57</v>
      </c>
      <c r="AA510" t="b">
        <v>1</v>
      </c>
      <c r="AB510">
        <v>5</v>
      </c>
      <c r="AC510" t="s">
        <v>131</v>
      </c>
    </row>
    <row r="511" spans="1:29" x14ac:dyDescent="0.25">
      <c r="A511" t="s">
        <v>1933</v>
      </c>
      <c r="B511" t="s">
        <v>1934</v>
      </c>
      <c r="C511">
        <v>34</v>
      </c>
      <c r="D511" t="s">
        <v>31</v>
      </c>
      <c r="E511" t="s">
        <v>73</v>
      </c>
      <c r="F511" t="s">
        <v>33</v>
      </c>
      <c r="G511" t="s">
        <v>1935</v>
      </c>
      <c r="H511" t="s">
        <v>1001</v>
      </c>
      <c r="I511" t="s">
        <v>822</v>
      </c>
      <c r="J511">
        <v>116</v>
      </c>
      <c r="K511">
        <v>14</v>
      </c>
      <c r="L511">
        <v>1</v>
      </c>
      <c r="M511" t="s">
        <v>37</v>
      </c>
      <c r="N511">
        <v>191357</v>
      </c>
      <c r="O511" t="s">
        <v>78</v>
      </c>
      <c r="P511" t="s">
        <v>94</v>
      </c>
      <c r="Q511" t="s">
        <v>40</v>
      </c>
      <c r="R511" t="s">
        <v>41</v>
      </c>
      <c r="S511" t="s">
        <v>40</v>
      </c>
      <c r="T511">
        <v>4</v>
      </c>
      <c r="U511" t="b">
        <v>0</v>
      </c>
      <c r="V511" t="s">
        <v>88</v>
      </c>
      <c r="W511" t="s">
        <v>115</v>
      </c>
      <c r="X511">
        <v>9</v>
      </c>
      <c r="Y511">
        <v>11</v>
      </c>
      <c r="Z511" t="s">
        <v>44</v>
      </c>
      <c r="AA511" t="b">
        <v>0</v>
      </c>
      <c r="AB511">
        <v>5</v>
      </c>
      <c r="AC511" t="s">
        <v>207</v>
      </c>
    </row>
    <row r="512" spans="1:29" x14ac:dyDescent="0.25">
      <c r="A512" t="s">
        <v>1936</v>
      </c>
      <c r="B512" t="s">
        <v>1937</v>
      </c>
      <c r="C512">
        <v>47</v>
      </c>
      <c r="D512" t="s">
        <v>104</v>
      </c>
      <c r="E512" t="s">
        <v>123</v>
      </c>
      <c r="F512" t="s">
        <v>49</v>
      </c>
      <c r="G512" t="s">
        <v>1938</v>
      </c>
      <c r="H512" t="s">
        <v>353</v>
      </c>
      <c r="I512" t="s">
        <v>84</v>
      </c>
      <c r="J512">
        <v>146</v>
      </c>
      <c r="K512">
        <v>11</v>
      </c>
      <c r="L512">
        <v>2</v>
      </c>
      <c r="M512" t="s">
        <v>37</v>
      </c>
      <c r="N512">
        <v>88174</v>
      </c>
      <c r="O512" t="s">
        <v>38</v>
      </c>
      <c r="P512" t="s">
        <v>66</v>
      </c>
      <c r="Q512" t="s">
        <v>40</v>
      </c>
      <c r="R512" t="s">
        <v>41</v>
      </c>
      <c r="S512" t="s">
        <v>40</v>
      </c>
      <c r="T512">
        <v>9</v>
      </c>
      <c r="U512" t="b">
        <v>0</v>
      </c>
      <c r="V512" t="s">
        <v>55</v>
      </c>
      <c r="W512" t="s">
        <v>115</v>
      </c>
      <c r="X512">
        <v>1</v>
      </c>
      <c r="Y512">
        <v>9</v>
      </c>
      <c r="Z512" t="s">
        <v>57</v>
      </c>
      <c r="AA512" t="b">
        <v>1</v>
      </c>
      <c r="AB512">
        <v>1</v>
      </c>
      <c r="AC512" t="s">
        <v>45</v>
      </c>
    </row>
    <row r="513" spans="1:29" x14ac:dyDescent="0.25">
      <c r="A513" t="s">
        <v>1939</v>
      </c>
      <c r="B513" t="s">
        <v>1940</v>
      </c>
      <c r="C513">
        <v>59</v>
      </c>
      <c r="D513" t="s">
        <v>60</v>
      </c>
      <c r="E513" t="s">
        <v>73</v>
      </c>
      <c r="F513" t="s">
        <v>97</v>
      </c>
      <c r="G513" t="s">
        <v>1941</v>
      </c>
      <c r="H513" t="s">
        <v>649</v>
      </c>
      <c r="I513" t="s">
        <v>408</v>
      </c>
      <c r="J513">
        <v>208</v>
      </c>
      <c r="K513">
        <v>9</v>
      </c>
      <c r="L513">
        <v>1</v>
      </c>
      <c r="M513" t="s">
        <v>65</v>
      </c>
      <c r="N513">
        <v>47715</v>
      </c>
      <c r="O513" t="s">
        <v>38</v>
      </c>
      <c r="P513" t="s">
        <v>87</v>
      </c>
      <c r="Q513" t="s">
        <v>67</v>
      </c>
      <c r="R513" t="s">
        <v>54</v>
      </c>
      <c r="S513" t="s">
        <v>40</v>
      </c>
      <c r="T513">
        <v>2</v>
      </c>
      <c r="U513" t="b">
        <v>1</v>
      </c>
      <c r="V513" t="s">
        <v>42</v>
      </c>
      <c r="W513" t="s">
        <v>56</v>
      </c>
      <c r="X513">
        <v>4</v>
      </c>
      <c r="Y513">
        <v>6</v>
      </c>
      <c r="Z513" t="s">
        <v>57</v>
      </c>
      <c r="AA513" t="b">
        <v>1</v>
      </c>
      <c r="AB513">
        <v>1</v>
      </c>
      <c r="AC513" t="s">
        <v>70</v>
      </c>
    </row>
    <row r="514" spans="1:29" x14ac:dyDescent="0.25">
      <c r="A514" t="s">
        <v>1942</v>
      </c>
      <c r="B514" t="s">
        <v>1943</v>
      </c>
      <c r="C514">
        <v>27</v>
      </c>
      <c r="D514" t="s">
        <v>60</v>
      </c>
      <c r="E514" t="s">
        <v>82</v>
      </c>
      <c r="F514" t="s">
        <v>97</v>
      </c>
      <c r="G514" t="s">
        <v>1944</v>
      </c>
      <c r="H514" t="s">
        <v>1094</v>
      </c>
      <c r="I514" t="s">
        <v>527</v>
      </c>
      <c r="J514">
        <v>27</v>
      </c>
      <c r="K514">
        <v>12</v>
      </c>
      <c r="L514">
        <v>2</v>
      </c>
      <c r="M514" t="s">
        <v>37</v>
      </c>
      <c r="N514">
        <v>188708</v>
      </c>
      <c r="O514" t="s">
        <v>78</v>
      </c>
      <c r="P514" t="s">
        <v>94</v>
      </c>
      <c r="Q514" t="s">
        <v>40</v>
      </c>
      <c r="R514" t="s">
        <v>41</v>
      </c>
      <c r="S514" t="s">
        <v>40</v>
      </c>
      <c r="T514">
        <v>8</v>
      </c>
      <c r="U514" t="b">
        <v>1</v>
      </c>
      <c r="V514" t="s">
        <v>42</v>
      </c>
      <c r="W514" t="s">
        <v>115</v>
      </c>
      <c r="X514">
        <v>7</v>
      </c>
      <c r="Y514">
        <v>6</v>
      </c>
      <c r="Z514" t="s">
        <v>44</v>
      </c>
      <c r="AA514" t="b">
        <v>0</v>
      </c>
      <c r="AB514">
        <v>2</v>
      </c>
      <c r="AC514" t="s">
        <v>70</v>
      </c>
    </row>
    <row r="515" spans="1:29" x14ac:dyDescent="0.25">
      <c r="A515" t="s">
        <v>1945</v>
      </c>
      <c r="B515" t="s">
        <v>1946</v>
      </c>
      <c r="C515">
        <v>51</v>
      </c>
      <c r="D515" t="s">
        <v>31</v>
      </c>
      <c r="E515" t="s">
        <v>91</v>
      </c>
      <c r="F515" t="s">
        <v>49</v>
      </c>
      <c r="G515" t="s">
        <v>1947</v>
      </c>
      <c r="H515" t="s">
        <v>1005</v>
      </c>
      <c r="I515" t="s">
        <v>1244</v>
      </c>
      <c r="J515">
        <v>183</v>
      </c>
      <c r="K515">
        <v>7</v>
      </c>
      <c r="L515">
        <v>1</v>
      </c>
      <c r="M515" t="s">
        <v>37</v>
      </c>
      <c r="N515">
        <v>186169</v>
      </c>
      <c r="O515" t="s">
        <v>38</v>
      </c>
      <c r="P515" t="s">
        <v>39</v>
      </c>
      <c r="Q515" t="s">
        <v>40</v>
      </c>
      <c r="R515" t="s">
        <v>68</v>
      </c>
      <c r="S515" t="s">
        <v>40</v>
      </c>
      <c r="T515">
        <v>9</v>
      </c>
      <c r="U515" t="b">
        <v>1</v>
      </c>
      <c r="V515" t="s">
        <v>55</v>
      </c>
      <c r="W515" t="s">
        <v>43</v>
      </c>
      <c r="X515">
        <v>6</v>
      </c>
      <c r="Y515">
        <v>2</v>
      </c>
      <c r="Z515" t="s">
        <v>44</v>
      </c>
      <c r="AA515" t="b">
        <v>1</v>
      </c>
      <c r="AB515">
        <v>3</v>
      </c>
      <c r="AC515" t="s">
        <v>70</v>
      </c>
    </row>
    <row r="516" spans="1:29" x14ac:dyDescent="0.25">
      <c r="A516" t="s">
        <v>1948</v>
      </c>
      <c r="B516" t="s">
        <v>1949</v>
      </c>
      <c r="C516">
        <v>25</v>
      </c>
      <c r="D516" t="s">
        <v>104</v>
      </c>
      <c r="E516" t="s">
        <v>32</v>
      </c>
      <c r="F516" t="s">
        <v>33</v>
      </c>
      <c r="G516" t="s">
        <v>1950</v>
      </c>
      <c r="H516" t="s">
        <v>307</v>
      </c>
      <c r="I516" t="s">
        <v>221</v>
      </c>
      <c r="J516">
        <v>20</v>
      </c>
      <c r="K516">
        <v>13</v>
      </c>
      <c r="L516">
        <v>2</v>
      </c>
      <c r="M516" t="s">
        <v>77</v>
      </c>
      <c r="N516">
        <v>24866</v>
      </c>
      <c r="O516" t="s">
        <v>38</v>
      </c>
      <c r="P516" t="s">
        <v>53</v>
      </c>
      <c r="Q516" t="s">
        <v>114</v>
      </c>
      <c r="R516" t="s">
        <v>41</v>
      </c>
      <c r="S516" t="s">
        <v>40</v>
      </c>
      <c r="T516">
        <v>1</v>
      </c>
      <c r="U516" t="b">
        <v>0</v>
      </c>
      <c r="V516" t="s">
        <v>88</v>
      </c>
      <c r="W516" t="s">
        <v>56</v>
      </c>
      <c r="X516">
        <v>5</v>
      </c>
      <c r="Y516">
        <v>6</v>
      </c>
      <c r="Z516" t="s">
        <v>44</v>
      </c>
      <c r="AA516" t="b">
        <v>0</v>
      </c>
      <c r="AB516">
        <v>4</v>
      </c>
      <c r="AC516" t="s">
        <v>131</v>
      </c>
    </row>
    <row r="517" spans="1:29" x14ac:dyDescent="0.25">
      <c r="A517" t="s">
        <v>1951</v>
      </c>
      <c r="B517" t="s">
        <v>1952</v>
      </c>
      <c r="C517">
        <v>52</v>
      </c>
      <c r="D517" t="s">
        <v>104</v>
      </c>
      <c r="E517" t="s">
        <v>82</v>
      </c>
      <c r="F517" t="s">
        <v>49</v>
      </c>
      <c r="G517" t="s">
        <v>1953</v>
      </c>
      <c r="H517" t="s">
        <v>362</v>
      </c>
      <c r="I517" t="s">
        <v>135</v>
      </c>
      <c r="J517">
        <v>234</v>
      </c>
      <c r="K517">
        <v>5</v>
      </c>
      <c r="L517">
        <v>4</v>
      </c>
      <c r="M517" t="s">
        <v>37</v>
      </c>
      <c r="N517">
        <v>55188</v>
      </c>
      <c r="O517" t="s">
        <v>86</v>
      </c>
      <c r="P517" t="s">
        <v>101</v>
      </c>
      <c r="Q517" t="s">
        <v>40</v>
      </c>
      <c r="R517" t="s">
        <v>68</v>
      </c>
      <c r="S517" t="s">
        <v>40</v>
      </c>
      <c r="T517">
        <v>6</v>
      </c>
      <c r="U517" t="b">
        <v>0</v>
      </c>
      <c r="V517" t="s">
        <v>42</v>
      </c>
      <c r="W517" t="s">
        <v>56</v>
      </c>
      <c r="X517">
        <v>3</v>
      </c>
      <c r="Y517">
        <v>6</v>
      </c>
      <c r="Z517" t="s">
        <v>44</v>
      </c>
      <c r="AA517" t="b">
        <v>1</v>
      </c>
      <c r="AB517">
        <v>5</v>
      </c>
      <c r="AC517" t="s">
        <v>131</v>
      </c>
    </row>
    <row r="518" spans="1:29" x14ac:dyDescent="0.25">
      <c r="A518" t="s">
        <v>1954</v>
      </c>
      <c r="B518" t="s">
        <v>1955</v>
      </c>
      <c r="C518">
        <v>60</v>
      </c>
      <c r="D518" t="s">
        <v>31</v>
      </c>
      <c r="E518" t="s">
        <v>91</v>
      </c>
      <c r="F518" t="s">
        <v>49</v>
      </c>
      <c r="G518" t="s">
        <v>1956</v>
      </c>
      <c r="H518" t="s">
        <v>670</v>
      </c>
      <c r="I518" t="s">
        <v>747</v>
      </c>
      <c r="J518">
        <v>341</v>
      </c>
      <c r="K518">
        <v>12</v>
      </c>
      <c r="L518">
        <v>2</v>
      </c>
      <c r="M518" t="s">
        <v>65</v>
      </c>
      <c r="N518">
        <v>35844</v>
      </c>
      <c r="O518" t="s">
        <v>78</v>
      </c>
      <c r="P518" t="s">
        <v>94</v>
      </c>
      <c r="Q518" t="s">
        <v>67</v>
      </c>
      <c r="R518" t="s">
        <v>54</v>
      </c>
      <c r="S518" t="s">
        <v>302</v>
      </c>
      <c r="T518">
        <v>9</v>
      </c>
      <c r="U518" t="b">
        <v>0</v>
      </c>
      <c r="V518" t="s">
        <v>88</v>
      </c>
      <c r="W518" t="s">
        <v>56</v>
      </c>
      <c r="X518">
        <v>10</v>
      </c>
      <c r="Y518">
        <v>8</v>
      </c>
      <c r="Z518" t="s">
        <v>44</v>
      </c>
      <c r="AA518" t="b">
        <v>0</v>
      </c>
      <c r="AB518">
        <v>2</v>
      </c>
      <c r="AC518" t="s">
        <v>40</v>
      </c>
    </row>
    <row r="519" spans="1:29" x14ac:dyDescent="0.25">
      <c r="A519" t="s">
        <v>1957</v>
      </c>
      <c r="B519" t="s">
        <v>1958</v>
      </c>
      <c r="C519">
        <v>54</v>
      </c>
      <c r="D519" t="s">
        <v>60</v>
      </c>
      <c r="E519" t="s">
        <v>61</v>
      </c>
      <c r="F519" t="s">
        <v>97</v>
      </c>
      <c r="G519" t="s">
        <v>1959</v>
      </c>
      <c r="H519" t="s">
        <v>1094</v>
      </c>
      <c r="I519" t="s">
        <v>570</v>
      </c>
      <c r="J519">
        <v>363</v>
      </c>
      <c r="K519">
        <v>4</v>
      </c>
      <c r="L519">
        <v>3</v>
      </c>
      <c r="M519" t="s">
        <v>37</v>
      </c>
      <c r="N519">
        <v>179304</v>
      </c>
      <c r="O519" t="s">
        <v>78</v>
      </c>
      <c r="P519" t="s">
        <v>101</v>
      </c>
      <c r="Q519" t="s">
        <v>40</v>
      </c>
      <c r="R519" t="s">
        <v>54</v>
      </c>
      <c r="S519" t="s">
        <v>40</v>
      </c>
      <c r="T519">
        <v>4</v>
      </c>
      <c r="U519" t="b">
        <v>0</v>
      </c>
      <c r="V519" t="s">
        <v>55</v>
      </c>
      <c r="W519" t="s">
        <v>56</v>
      </c>
      <c r="X519">
        <v>4</v>
      </c>
      <c r="Y519">
        <v>1</v>
      </c>
      <c r="Z519" t="s">
        <v>57</v>
      </c>
      <c r="AA519" t="b">
        <v>1</v>
      </c>
      <c r="AB519">
        <v>3</v>
      </c>
      <c r="AC519" t="s">
        <v>131</v>
      </c>
    </row>
    <row r="520" spans="1:29" x14ac:dyDescent="0.25">
      <c r="A520" t="s">
        <v>1960</v>
      </c>
      <c r="B520" t="s">
        <v>1961</v>
      </c>
      <c r="C520">
        <v>32</v>
      </c>
      <c r="D520" t="s">
        <v>60</v>
      </c>
      <c r="E520" t="s">
        <v>91</v>
      </c>
      <c r="F520" t="s">
        <v>97</v>
      </c>
      <c r="G520" t="s">
        <v>1962</v>
      </c>
      <c r="H520" t="s">
        <v>596</v>
      </c>
      <c r="I520" t="s">
        <v>1963</v>
      </c>
      <c r="J520">
        <v>216</v>
      </c>
      <c r="K520">
        <v>7</v>
      </c>
      <c r="L520">
        <v>1</v>
      </c>
      <c r="M520" t="s">
        <v>37</v>
      </c>
      <c r="N520">
        <v>165306</v>
      </c>
      <c r="O520" t="s">
        <v>86</v>
      </c>
      <c r="P520" t="s">
        <v>87</v>
      </c>
      <c r="Q520" t="s">
        <v>40</v>
      </c>
      <c r="R520" t="s">
        <v>68</v>
      </c>
      <c r="S520" t="s">
        <v>40</v>
      </c>
      <c r="T520">
        <v>8</v>
      </c>
      <c r="U520" t="b">
        <v>1</v>
      </c>
      <c r="V520" t="s">
        <v>55</v>
      </c>
      <c r="W520" t="s">
        <v>56</v>
      </c>
      <c r="X520">
        <v>10</v>
      </c>
      <c r="Y520">
        <v>6</v>
      </c>
      <c r="Z520" t="s">
        <v>44</v>
      </c>
      <c r="AA520" t="b">
        <v>1</v>
      </c>
      <c r="AB520">
        <v>4</v>
      </c>
      <c r="AC520" t="s">
        <v>131</v>
      </c>
    </row>
    <row r="521" spans="1:29" x14ac:dyDescent="0.25">
      <c r="A521" t="s">
        <v>1964</v>
      </c>
      <c r="B521" t="s">
        <v>1965</v>
      </c>
      <c r="C521">
        <v>52</v>
      </c>
      <c r="D521" t="s">
        <v>104</v>
      </c>
      <c r="E521" t="s">
        <v>82</v>
      </c>
      <c r="F521" t="s">
        <v>97</v>
      </c>
      <c r="G521" t="s">
        <v>1966</v>
      </c>
      <c r="H521" t="s">
        <v>743</v>
      </c>
      <c r="I521" t="s">
        <v>453</v>
      </c>
      <c r="J521">
        <v>36</v>
      </c>
      <c r="K521">
        <v>6</v>
      </c>
      <c r="L521">
        <v>2</v>
      </c>
      <c r="M521" t="s">
        <v>65</v>
      </c>
      <c r="N521">
        <v>109101</v>
      </c>
      <c r="O521" t="s">
        <v>78</v>
      </c>
      <c r="P521" t="s">
        <v>53</v>
      </c>
      <c r="Q521" t="s">
        <v>114</v>
      </c>
      <c r="R521" t="s">
        <v>54</v>
      </c>
      <c r="S521" t="s">
        <v>69</v>
      </c>
      <c r="T521">
        <v>1</v>
      </c>
      <c r="U521" t="b">
        <v>0</v>
      </c>
      <c r="V521" t="s">
        <v>55</v>
      </c>
      <c r="W521" t="s">
        <v>56</v>
      </c>
      <c r="X521">
        <v>5</v>
      </c>
      <c r="Y521">
        <v>2</v>
      </c>
      <c r="Z521" t="s">
        <v>57</v>
      </c>
      <c r="AA521" t="b">
        <v>0</v>
      </c>
      <c r="AB521">
        <v>2</v>
      </c>
      <c r="AC521" t="s">
        <v>40</v>
      </c>
    </row>
    <row r="522" spans="1:29" x14ac:dyDescent="0.25">
      <c r="A522" t="s">
        <v>1967</v>
      </c>
      <c r="B522" t="s">
        <v>1968</v>
      </c>
      <c r="C522">
        <v>44</v>
      </c>
      <c r="D522" t="s">
        <v>60</v>
      </c>
      <c r="E522" t="s">
        <v>61</v>
      </c>
      <c r="F522" t="s">
        <v>49</v>
      </c>
      <c r="G522" t="s">
        <v>1969</v>
      </c>
      <c r="H522" t="s">
        <v>941</v>
      </c>
      <c r="I522" t="s">
        <v>834</v>
      </c>
      <c r="J522">
        <v>107</v>
      </c>
      <c r="K522">
        <v>9</v>
      </c>
      <c r="L522">
        <v>3</v>
      </c>
      <c r="M522" t="s">
        <v>37</v>
      </c>
      <c r="N522">
        <v>46433</v>
      </c>
      <c r="O522" t="s">
        <v>38</v>
      </c>
      <c r="P522" t="s">
        <v>53</v>
      </c>
      <c r="Q522" t="s">
        <v>40</v>
      </c>
      <c r="R522" t="s">
        <v>41</v>
      </c>
      <c r="S522" t="s">
        <v>40</v>
      </c>
      <c r="T522">
        <v>6</v>
      </c>
      <c r="U522" t="b">
        <v>1</v>
      </c>
      <c r="V522" t="s">
        <v>42</v>
      </c>
      <c r="W522" t="s">
        <v>56</v>
      </c>
      <c r="X522">
        <v>11</v>
      </c>
      <c r="Y522">
        <v>7</v>
      </c>
      <c r="Z522" t="s">
        <v>57</v>
      </c>
      <c r="AA522" t="b">
        <v>1</v>
      </c>
      <c r="AB522">
        <v>3</v>
      </c>
      <c r="AC522" t="s">
        <v>40</v>
      </c>
    </row>
    <row r="523" spans="1:29" x14ac:dyDescent="0.25">
      <c r="A523" t="s">
        <v>1970</v>
      </c>
      <c r="B523" t="s">
        <v>1971</v>
      </c>
      <c r="C523">
        <v>31</v>
      </c>
      <c r="D523" t="s">
        <v>31</v>
      </c>
      <c r="E523" t="s">
        <v>91</v>
      </c>
      <c r="F523" t="s">
        <v>49</v>
      </c>
      <c r="G523" t="s">
        <v>1972</v>
      </c>
      <c r="H523" t="s">
        <v>242</v>
      </c>
      <c r="I523" t="s">
        <v>1515</v>
      </c>
      <c r="J523">
        <v>21</v>
      </c>
      <c r="K523">
        <v>1</v>
      </c>
      <c r="L523">
        <v>2</v>
      </c>
      <c r="M523" t="s">
        <v>77</v>
      </c>
      <c r="N523">
        <v>166569</v>
      </c>
      <c r="O523" t="s">
        <v>38</v>
      </c>
      <c r="P523" t="s">
        <v>94</v>
      </c>
      <c r="Q523" t="s">
        <v>67</v>
      </c>
      <c r="R523" t="s">
        <v>41</v>
      </c>
      <c r="S523" t="s">
        <v>40</v>
      </c>
      <c r="T523">
        <v>2</v>
      </c>
      <c r="U523" t="b">
        <v>1</v>
      </c>
      <c r="V523" t="s">
        <v>55</v>
      </c>
      <c r="W523" t="s">
        <v>56</v>
      </c>
      <c r="X523">
        <v>1</v>
      </c>
      <c r="Y523">
        <v>4</v>
      </c>
      <c r="Z523" t="s">
        <v>44</v>
      </c>
      <c r="AA523" t="b">
        <v>1</v>
      </c>
      <c r="AB523">
        <v>4</v>
      </c>
      <c r="AC523" t="s">
        <v>131</v>
      </c>
    </row>
    <row r="524" spans="1:29" x14ac:dyDescent="0.25">
      <c r="A524" t="s">
        <v>1973</v>
      </c>
      <c r="B524" t="s">
        <v>1974</v>
      </c>
      <c r="C524">
        <v>35</v>
      </c>
      <c r="D524" t="s">
        <v>60</v>
      </c>
      <c r="E524" t="s">
        <v>48</v>
      </c>
      <c r="F524" t="s">
        <v>97</v>
      </c>
      <c r="G524" t="s">
        <v>1975</v>
      </c>
      <c r="H524" t="s">
        <v>1111</v>
      </c>
      <c r="I524" t="s">
        <v>1976</v>
      </c>
      <c r="J524">
        <v>26</v>
      </c>
      <c r="K524">
        <v>9</v>
      </c>
      <c r="L524">
        <v>4</v>
      </c>
      <c r="M524" t="s">
        <v>65</v>
      </c>
      <c r="N524">
        <v>75151</v>
      </c>
      <c r="O524" t="s">
        <v>78</v>
      </c>
      <c r="P524" t="s">
        <v>39</v>
      </c>
      <c r="Q524" t="s">
        <v>67</v>
      </c>
      <c r="R524" t="s">
        <v>68</v>
      </c>
      <c r="S524" t="s">
        <v>69</v>
      </c>
      <c r="T524">
        <v>5</v>
      </c>
      <c r="U524" t="b">
        <v>1</v>
      </c>
      <c r="V524" t="s">
        <v>42</v>
      </c>
      <c r="W524" t="s">
        <v>115</v>
      </c>
      <c r="X524">
        <v>10</v>
      </c>
      <c r="Y524">
        <v>10</v>
      </c>
      <c r="Z524" t="s">
        <v>57</v>
      </c>
      <c r="AA524" t="b">
        <v>0</v>
      </c>
      <c r="AB524">
        <v>5</v>
      </c>
      <c r="AC524" t="s">
        <v>207</v>
      </c>
    </row>
    <row r="525" spans="1:29" x14ac:dyDescent="0.25">
      <c r="A525" t="s">
        <v>1977</v>
      </c>
      <c r="B525" t="s">
        <v>1978</v>
      </c>
      <c r="C525">
        <v>28</v>
      </c>
      <c r="D525" t="s">
        <v>31</v>
      </c>
      <c r="E525" t="s">
        <v>32</v>
      </c>
      <c r="F525" t="s">
        <v>97</v>
      </c>
      <c r="G525" t="s">
        <v>1979</v>
      </c>
      <c r="H525" t="s">
        <v>1980</v>
      </c>
      <c r="I525" t="s">
        <v>739</v>
      </c>
      <c r="J525">
        <v>72</v>
      </c>
      <c r="K525">
        <v>13</v>
      </c>
      <c r="L525">
        <v>4</v>
      </c>
      <c r="M525" t="s">
        <v>65</v>
      </c>
      <c r="N525">
        <v>72638</v>
      </c>
      <c r="O525" t="s">
        <v>38</v>
      </c>
      <c r="P525" t="s">
        <v>94</v>
      </c>
      <c r="Q525" t="s">
        <v>79</v>
      </c>
      <c r="R525" t="s">
        <v>54</v>
      </c>
      <c r="S525" t="s">
        <v>40</v>
      </c>
      <c r="T525">
        <v>5</v>
      </c>
      <c r="U525" t="b">
        <v>0</v>
      </c>
      <c r="V525" t="s">
        <v>88</v>
      </c>
      <c r="W525" t="s">
        <v>56</v>
      </c>
      <c r="X525">
        <v>7</v>
      </c>
      <c r="Y525">
        <v>8</v>
      </c>
      <c r="Z525" t="s">
        <v>57</v>
      </c>
      <c r="AA525" t="b">
        <v>1</v>
      </c>
      <c r="AB525">
        <v>5</v>
      </c>
      <c r="AC525" t="s">
        <v>131</v>
      </c>
    </row>
    <row r="526" spans="1:29" x14ac:dyDescent="0.25">
      <c r="A526" t="s">
        <v>1981</v>
      </c>
      <c r="B526" t="s">
        <v>1982</v>
      </c>
      <c r="C526">
        <v>46</v>
      </c>
      <c r="D526" t="s">
        <v>104</v>
      </c>
      <c r="E526" t="s">
        <v>82</v>
      </c>
      <c r="F526" t="s">
        <v>97</v>
      </c>
      <c r="G526" t="s">
        <v>1983</v>
      </c>
      <c r="H526" t="s">
        <v>640</v>
      </c>
      <c r="I526" t="s">
        <v>247</v>
      </c>
      <c r="J526">
        <v>357</v>
      </c>
      <c r="K526">
        <v>6</v>
      </c>
      <c r="L526">
        <v>1</v>
      </c>
      <c r="M526" t="s">
        <v>37</v>
      </c>
      <c r="N526">
        <v>147093</v>
      </c>
      <c r="O526" t="s">
        <v>86</v>
      </c>
      <c r="P526" t="s">
        <v>101</v>
      </c>
      <c r="Q526" t="s">
        <v>40</v>
      </c>
      <c r="R526" t="s">
        <v>54</v>
      </c>
      <c r="S526" t="s">
        <v>40</v>
      </c>
      <c r="T526">
        <v>3</v>
      </c>
      <c r="U526" t="b">
        <v>0</v>
      </c>
      <c r="V526" t="s">
        <v>88</v>
      </c>
      <c r="W526" t="s">
        <v>56</v>
      </c>
      <c r="X526">
        <v>6</v>
      </c>
      <c r="Y526">
        <v>4</v>
      </c>
      <c r="Z526" t="s">
        <v>44</v>
      </c>
      <c r="AA526" t="b">
        <v>1</v>
      </c>
      <c r="AB526">
        <v>3</v>
      </c>
      <c r="AC526" t="s">
        <v>131</v>
      </c>
    </row>
    <row r="527" spans="1:29" x14ac:dyDescent="0.25">
      <c r="A527" t="s">
        <v>1984</v>
      </c>
      <c r="B527" t="s">
        <v>1985</v>
      </c>
      <c r="C527">
        <v>54</v>
      </c>
      <c r="D527" t="s">
        <v>60</v>
      </c>
      <c r="E527" t="s">
        <v>73</v>
      </c>
      <c r="F527" t="s">
        <v>97</v>
      </c>
      <c r="G527" t="s">
        <v>1986</v>
      </c>
      <c r="H527" t="s">
        <v>205</v>
      </c>
      <c r="I527" t="s">
        <v>1987</v>
      </c>
      <c r="J527">
        <v>314</v>
      </c>
      <c r="K527">
        <v>7</v>
      </c>
      <c r="L527">
        <v>4</v>
      </c>
      <c r="M527" t="s">
        <v>37</v>
      </c>
      <c r="N527">
        <v>51071</v>
      </c>
      <c r="O527" t="s">
        <v>78</v>
      </c>
      <c r="P527" t="s">
        <v>39</v>
      </c>
      <c r="Q527" t="s">
        <v>40</v>
      </c>
      <c r="R527" t="s">
        <v>68</v>
      </c>
      <c r="S527" t="s">
        <v>40</v>
      </c>
      <c r="T527">
        <v>9</v>
      </c>
      <c r="U527" t="b">
        <v>1</v>
      </c>
      <c r="V527" t="s">
        <v>42</v>
      </c>
      <c r="W527" t="s">
        <v>56</v>
      </c>
      <c r="X527">
        <v>12</v>
      </c>
      <c r="Y527">
        <v>8</v>
      </c>
      <c r="Z527" t="s">
        <v>44</v>
      </c>
      <c r="AA527" t="b">
        <v>1</v>
      </c>
      <c r="AB527">
        <v>4</v>
      </c>
      <c r="AC527" t="s">
        <v>131</v>
      </c>
    </row>
    <row r="528" spans="1:29" x14ac:dyDescent="0.25">
      <c r="A528" t="s">
        <v>1988</v>
      </c>
      <c r="B528" t="s">
        <v>1989</v>
      </c>
      <c r="C528">
        <v>54</v>
      </c>
      <c r="D528" t="s">
        <v>104</v>
      </c>
      <c r="E528" t="s">
        <v>73</v>
      </c>
      <c r="F528" t="s">
        <v>97</v>
      </c>
      <c r="G528" t="s">
        <v>1990</v>
      </c>
      <c r="H528" t="s">
        <v>1515</v>
      </c>
      <c r="I528" t="s">
        <v>1991</v>
      </c>
      <c r="J528">
        <v>254</v>
      </c>
      <c r="K528">
        <v>9</v>
      </c>
      <c r="L528">
        <v>3</v>
      </c>
      <c r="M528" t="s">
        <v>65</v>
      </c>
      <c r="N528">
        <v>116988</v>
      </c>
      <c r="O528" t="s">
        <v>78</v>
      </c>
      <c r="P528" t="s">
        <v>66</v>
      </c>
      <c r="Q528" t="s">
        <v>114</v>
      </c>
      <c r="R528" t="s">
        <v>54</v>
      </c>
      <c r="S528" t="s">
        <v>40</v>
      </c>
      <c r="T528">
        <v>3</v>
      </c>
      <c r="U528" t="b">
        <v>0</v>
      </c>
      <c r="V528" t="s">
        <v>42</v>
      </c>
      <c r="W528" t="s">
        <v>115</v>
      </c>
      <c r="X528">
        <v>8</v>
      </c>
      <c r="Y528">
        <v>7</v>
      </c>
      <c r="Z528" t="s">
        <v>57</v>
      </c>
      <c r="AA528" t="b">
        <v>0</v>
      </c>
      <c r="AB528">
        <v>4</v>
      </c>
      <c r="AC528" t="s">
        <v>108</v>
      </c>
    </row>
    <row r="529" spans="1:29" x14ac:dyDescent="0.25">
      <c r="A529" t="s">
        <v>1992</v>
      </c>
      <c r="B529" t="s">
        <v>1993</v>
      </c>
      <c r="C529">
        <v>20</v>
      </c>
      <c r="D529" t="s">
        <v>31</v>
      </c>
      <c r="E529" t="s">
        <v>32</v>
      </c>
      <c r="F529" t="s">
        <v>49</v>
      </c>
      <c r="G529" t="s">
        <v>1994</v>
      </c>
      <c r="H529" t="s">
        <v>1995</v>
      </c>
      <c r="I529" t="s">
        <v>1222</v>
      </c>
      <c r="J529">
        <v>361</v>
      </c>
      <c r="K529">
        <v>11</v>
      </c>
      <c r="L529">
        <v>3</v>
      </c>
      <c r="M529" t="s">
        <v>77</v>
      </c>
      <c r="N529">
        <v>27293</v>
      </c>
      <c r="O529" t="s">
        <v>86</v>
      </c>
      <c r="P529" t="s">
        <v>87</v>
      </c>
      <c r="Q529" t="s">
        <v>79</v>
      </c>
      <c r="R529" t="s">
        <v>41</v>
      </c>
      <c r="S529" t="s">
        <v>40</v>
      </c>
      <c r="T529">
        <v>7</v>
      </c>
      <c r="U529" t="b">
        <v>1</v>
      </c>
      <c r="V529" t="s">
        <v>88</v>
      </c>
      <c r="W529" t="s">
        <v>56</v>
      </c>
      <c r="X529">
        <v>5</v>
      </c>
      <c r="Y529">
        <v>3</v>
      </c>
      <c r="Z529" t="s">
        <v>44</v>
      </c>
      <c r="AA529" t="b">
        <v>1</v>
      </c>
      <c r="AB529">
        <v>5</v>
      </c>
      <c r="AC529" t="s">
        <v>131</v>
      </c>
    </row>
    <row r="530" spans="1:29" x14ac:dyDescent="0.25">
      <c r="A530" t="s">
        <v>1996</v>
      </c>
      <c r="B530" t="s">
        <v>1997</v>
      </c>
      <c r="C530">
        <v>36</v>
      </c>
      <c r="D530" t="s">
        <v>31</v>
      </c>
      <c r="E530" t="s">
        <v>61</v>
      </c>
      <c r="F530" t="s">
        <v>33</v>
      </c>
      <c r="G530" t="s">
        <v>1998</v>
      </c>
      <c r="H530" t="s">
        <v>603</v>
      </c>
      <c r="I530" t="s">
        <v>176</v>
      </c>
      <c r="J530">
        <v>6</v>
      </c>
      <c r="K530">
        <v>5</v>
      </c>
      <c r="L530">
        <v>4</v>
      </c>
      <c r="M530" t="s">
        <v>37</v>
      </c>
      <c r="N530">
        <v>131281</v>
      </c>
      <c r="O530" t="s">
        <v>78</v>
      </c>
      <c r="P530" t="s">
        <v>66</v>
      </c>
      <c r="Q530" t="s">
        <v>40</v>
      </c>
      <c r="R530" t="s">
        <v>41</v>
      </c>
      <c r="S530" t="s">
        <v>40</v>
      </c>
      <c r="T530">
        <v>7</v>
      </c>
      <c r="U530" t="b">
        <v>0</v>
      </c>
      <c r="V530" t="s">
        <v>42</v>
      </c>
      <c r="W530" t="s">
        <v>43</v>
      </c>
      <c r="X530">
        <v>5</v>
      </c>
      <c r="Y530">
        <v>5</v>
      </c>
      <c r="Z530" t="s">
        <v>57</v>
      </c>
      <c r="AA530" t="b">
        <v>0</v>
      </c>
      <c r="AB530">
        <v>2</v>
      </c>
      <c r="AC530" t="s">
        <v>70</v>
      </c>
    </row>
    <row r="531" spans="1:29" x14ac:dyDescent="0.25">
      <c r="A531" t="s">
        <v>1999</v>
      </c>
      <c r="B531" t="s">
        <v>2000</v>
      </c>
      <c r="C531">
        <v>18</v>
      </c>
      <c r="D531" t="s">
        <v>31</v>
      </c>
      <c r="E531" t="s">
        <v>32</v>
      </c>
      <c r="F531" t="s">
        <v>49</v>
      </c>
      <c r="G531" t="s">
        <v>2001</v>
      </c>
      <c r="H531" t="s">
        <v>353</v>
      </c>
      <c r="I531" t="s">
        <v>480</v>
      </c>
      <c r="J531">
        <v>119</v>
      </c>
      <c r="K531">
        <v>14</v>
      </c>
      <c r="L531">
        <v>3</v>
      </c>
      <c r="M531" t="s">
        <v>37</v>
      </c>
      <c r="N531">
        <v>15935</v>
      </c>
      <c r="O531" t="s">
        <v>78</v>
      </c>
      <c r="P531" t="s">
        <v>137</v>
      </c>
      <c r="Q531" t="s">
        <v>40</v>
      </c>
      <c r="R531" t="s">
        <v>41</v>
      </c>
      <c r="S531" t="s">
        <v>40</v>
      </c>
      <c r="T531">
        <v>4</v>
      </c>
      <c r="U531" t="b">
        <v>0</v>
      </c>
      <c r="V531" t="s">
        <v>55</v>
      </c>
      <c r="W531" t="s">
        <v>115</v>
      </c>
      <c r="X531">
        <v>9</v>
      </c>
      <c r="Y531">
        <v>1</v>
      </c>
      <c r="Z531" t="s">
        <v>44</v>
      </c>
      <c r="AA531" t="b">
        <v>1</v>
      </c>
      <c r="AB531">
        <v>4</v>
      </c>
      <c r="AC531" t="s">
        <v>131</v>
      </c>
    </row>
    <row r="532" spans="1:29" x14ac:dyDescent="0.25">
      <c r="A532" t="s">
        <v>2002</v>
      </c>
      <c r="B532" t="s">
        <v>2003</v>
      </c>
      <c r="C532">
        <v>22</v>
      </c>
      <c r="D532" t="s">
        <v>60</v>
      </c>
      <c r="E532" t="s">
        <v>91</v>
      </c>
      <c r="F532" t="s">
        <v>49</v>
      </c>
      <c r="G532" t="s">
        <v>2004</v>
      </c>
      <c r="H532" t="s">
        <v>211</v>
      </c>
      <c r="I532" t="s">
        <v>1390</v>
      </c>
      <c r="J532">
        <v>166</v>
      </c>
      <c r="K532">
        <v>12</v>
      </c>
      <c r="L532">
        <v>3</v>
      </c>
      <c r="M532" t="s">
        <v>37</v>
      </c>
      <c r="N532">
        <v>185446</v>
      </c>
      <c r="O532" t="s">
        <v>78</v>
      </c>
      <c r="P532" t="s">
        <v>39</v>
      </c>
      <c r="Q532" t="s">
        <v>40</v>
      </c>
      <c r="R532" t="s">
        <v>41</v>
      </c>
      <c r="S532" t="s">
        <v>40</v>
      </c>
      <c r="T532">
        <v>4</v>
      </c>
      <c r="U532" t="b">
        <v>1</v>
      </c>
      <c r="V532" t="s">
        <v>42</v>
      </c>
      <c r="W532" t="s">
        <v>56</v>
      </c>
      <c r="X532">
        <v>3</v>
      </c>
      <c r="Y532">
        <v>10</v>
      </c>
      <c r="Z532" t="s">
        <v>57</v>
      </c>
      <c r="AA532" t="b">
        <v>0</v>
      </c>
      <c r="AB532">
        <v>5</v>
      </c>
      <c r="AC532" t="s">
        <v>131</v>
      </c>
    </row>
    <row r="533" spans="1:29" x14ac:dyDescent="0.25">
      <c r="A533" t="s">
        <v>2005</v>
      </c>
      <c r="B533" t="s">
        <v>2006</v>
      </c>
      <c r="C533">
        <v>65</v>
      </c>
      <c r="D533" t="s">
        <v>104</v>
      </c>
      <c r="E533" t="s">
        <v>91</v>
      </c>
      <c r="F533" t="s">
        <v>97</v>
      </c>
      <c r="G533" t="s">
        <v>2007</v>
      </c>
      <c r="H533" t="s">
        <v>1162</v>
      </c>
      <c r="I533" t="s">
        <v>812</v>
      </c>
      <c r="J533">
        <v>210</v>
      </c>
      <c r="K533">
        <v>1</v>
      </c>
      <c r="L533">
        <v>3</v>
      </c>
      <c r="M533" t="s">
        <v>77</v>
      </c>
      <c r="N533">
        <v>57356</v>
      </c>
      <c r="O533" t="s">
        <v>78</v>
      </c>
      <c r="P533" t="s">
        <v>94</v>
      </c>
      <c r="Q533" t="s">
        <v>79</v>
      </c>
      <c r="R533" t="s">
        <v>41</v>
      </c>
      <c r="S533" t="s">
        <v>40</v>
      </c>
      <c r="T533">
        <v>9</v>
      </c>
      <c r="U533" t="b">
        <v>1</v>
      </c>
      <c r="V533" t="s">
        <v>42</v>
      </c>
      <c r="W533" t="s">
        <v>56</v>
      </c>
      <c r="X533">
        <v>10</v>
      </c>
      <c r="Y533">
        <v>5</v>
      </c>
      <c r="Z533" t="s">
        <v>44</v>
      </c>
      <c r="AA533" t="b">
        <v>0</v>
      </c>
      <c r="AB533">
        <v>1</v>
      </c>
      <c r="AC533" t="s">
        <v>45</v>
      </c>
    </row>
    <row r="534" spans="1:29" x14ac:dyDescent="0.25">
      <c r="A534" t="s">
        <v>2008</v>
      </c>
      <c r="B534" t="s">
        <v>2009</v>
      </c>
      <c r="C534">
        <v>28</v>
      </c>
      <c r="D534" t="s">
        <v>60</v>
      </c>
      <c r="E534" t="s">
        <v>48</v>
      </c>
      <c r="F534" t="s">
        <v>97</v>
      </c>
      <c r="G534" t="s">
        <v>2010</v>
      </c>
      <c r="H534" t="s">
        <v>833</v>
      </c>
      <c r="I534" t="s">
        <v>1516</v>
      </c>
      <c r="J534">
        <v>125</v>
      </c>
      <c r="K534">
        <v>3</v>
      </c>
      <c r="L534">
        <v>3</v>
      </c>
      <c r="M534" t="s">
        <v>77</v>
      </c>
      <c r="N534">
        <v>14853</v>
      </c>
      <c r="O534" t="s">
        <v>86</v>
      </c>
      <c r="P534" t="s">
        <v>53</v>
      </c>
      <c r="Q534" t="s">
        <v>67</v>
      </c>
      <c r="R534" t="s">
        <v>68</v>
      </c>
      <c r="S534" t="s">
        <v>40</v>
      </c>
      <c r="T534">
        <v>2</v>
      </c>
      <c r="U534" t="b">
        <v>0</v>
      </c>
      <c r="V534" t="s">
        <v>88</v>
      </c>
      <c r="W534" t="s">
        <v>56</v>
      </c>
      <c r="X534">
        <v>7</v>
      </c>
      <c r="Y534">
        <v>2</v>
      </c>
      <c r="Z534" t="s">
        <v>57</v>
      </c>
      <c r="AA534" t="b">
        <v>1</v>
      </c>
      <c r="AB534">
        <v>2</v>
      </c>
      <c r="AC534" t="s">
        <v>70</v>
      </c>
    </row>
    <row r="535" spans="1:29" x14ac:dyDescent="0.25">
      <c r="A535" t="s">
        <v>2011</v>
      </c>
      <c r="B535" t="s">
        <v>2012</v>
      </c>
      <c r="C535">
        <v>50</v>
      </c>
      <c r="D535" t="s">
        <v>60</v>
      </c>
      <c r="E535" t="s">
        <v>82</v>
      </c>
      <c r="F535" t="s">
        <v>49</v>
      </c>
      <c r="G535" t="s">
        <v>2013</v>
      </c>
      <c r="H535" t="s">
        <v>816</v>
      </c>
      <c r="I535" t="s">
        <v>739</v>
      </c>
      <c r="J535">
        <v>191</v>
      </c>
      <c r="K535">
        <v>6</v>
      </c>
      <c r="L535">
        <v>3</v>
      </c>
      <c r="M535" t="s">
        <v>37</v>
      </c>
      <c r="N535">
        <v>13434</v>
      </c>
      <c r="O535" t="s">
        <v>86</v>
      </c>
      <c r="P535" t="s">
        <v>94</v>
      </c>
      <c r="Q535" t="s">
        <v>40</v>
      </c>
      <c r="R535" t="s">
        <v>41</v>
      </c>
      <c r="S535" t="s">
        <v>40</v>
      </c>
      <c r="T535">
        <v>5</v>
      </c>
      <c r="U535" t="b">
        <v>1</v>
      </c>
      <c r="V535" t="s">
        <v>88</v>
      </c>
      <c r="W535" t="s">
        <v>56</v>
      </c>
      <c r="X535">
        <v>5</v>
      </c>
      <c r="Y535">
        <v>5</v>
      </c>
      <c r="Z535" t="s">
        <v>57</v>
      </c>
      <c r="AA535" t="b">
        <v>1</v>
      </c>
      <c r="AB535">
        <v>1</v>
      </c>
      <c r="AC535" t="s">
        <v>70</v>
      </c>
    </row>
    <row r="536" spans="1:29" x14ac:dyDescent="0.25">
      <c r="A536" t="s">
        <v>2014</v>
      </c>
      <c r="B536" t="s">
        <v>2015</v>
      </c>
      <c r="C536">
        <v>57</v>
      </c>
      <c r="D536" t="s">
        <v>31</v>
      </c>
      <c r="E536" t="s">
        <v>82</v>
      </c>
      <c r="F536" t="s">
        <v>33</v>
      </c>
      <c r="G536" t="s">
        <v>2016</v>
      </c>
      <c r="H536" t="s">
        <v>767</v>
      </c>
      <c r="I536" t="s">
        <v>251</v>
      </c>
      <c r="J536">
        <v>302</v>
      </c>
      <c r="K536">
        <v>11</v>
      </c>
      <c r="L536">
        <v>4</v>
      </c>
      <c r="M536" t="s">
        <v>65</v>
      </c>
      <c r="N536">
        <v>117222</v>
      </c>
      <c r="O536" t="s">
        <v>78</v>
      </c>
      <c r="P536" t="s">
        <v>53</v>
      </c>
      <c r="Q536" t="s">
        <v>79</v>
      </c>
      <c r="R536" t="s">
        <v>41</v>
      </c>
      <c r="S536" t="s">
        <v>40</v>
      </c>
      <c r="T536">
        <v>9</v>
      </c>
      <c r="U536" t="b">
        <v>0</v>
      </c>
      <c r="V536" t="s">
        <v>55</v>
      </c>
      <c r="W536" t="s">
        <v>56</v>
      </c>
      <c r="X536">
        <v>10</v>
      </c>
      <c r="Y536">
        <v>3</v>
      </c>
      <c r="Z536" t="s">
        <v>44</v>
      </c>
      <c r="AA536" t="b">
        <v>1</v>
      </c>
      <c r="AB536">
        <v>2</v>
      </c>
      <c r="AC536" t="s">
        <v>45</v>
      </c>
    </row>
    <row r="537" spans="1:29" x14ac:dyDescent="0.25">
      <c r="A537" t="s">
        <v>2017</v>
      </c>
      <c r="B537" t="s">
        <v>2018</v>
      </c>
      <c r="C537">
        <v>27</v>
      </c>
      <c r="D537" t="s">
        <v>31</v>
      </c>
      <c r="E537" t="s">
        <v>73</v>
      </c>
      <c r="F537" t="s">
        <v>49</v>
      </c>
      <c r="G537" t="s">
        <v>2019</v>
      </c>
      <c r="H537" t="s">
        <v>399</v>
      </c>
      <c r="I537" t="s">
        <v>106</v>
      </c>
      <c r="J537">
        <v>233</v>
      </c>
      <c r="K537">
        <v>7</v>
      </c>
      <c r="L537">
        <v>2</v>
      </c>
      <c r="M537" t="s">
        <v>65</v>
      </c>
      <c r="N537">
        <v>118997</v>
      </c>
      <c r="O537" t="s">
        <v>78</v>
      </c>
      <c r="P537" t="s">
        <v>39</v>
      </c>
      <c r="Q537" t="s">
        <v>79</v>
      </c>
      <c r="R537" t="s">
        <v>68</v>
      </c>
      <c r="S537" t="s">
        <v>151</v>
      </c>
      <c r="T537">
        <v>7</v>
      </c>
      <c r="U537" t="b">
        <v>1</v>
      </c>
      <c r="V537" t="s">
        <v>42</v>
      </c>
      <c r="W537" t="s">
        <v>43</v>
      </c>
      <c r="X537">
        <v>3</v>
      </c>
      <c r="Y537">
        <v>10</v>
      </c>
      <c r="Z537" t="s">
        <v>44</v>
      </c>
      <c r="AA537" t="b">
        <v>1</v>
      </c>
      <c r="AB537">
        <v>4</v>
      </c>
      <c r="AC537" t="s">
        <v>131</v>
      </c>
    </row>
    <row r="538" spans="1:29" x14ac:dyDescent="0.25">
      <c r="A538" t="s">
        <v>2020</v>
      </c>
      <c r="B538" t="s">
        <v>2021</v>
      </c>
      <c r="C538">
        <v>38</v>
      </c>
      <c r="D538" t="s">
        <v>104</v>
      </c>
      <c r="E538" t="s">
        <v>91</v>
      </c>
      <c r="F538" t="s">
        <v>97</v>
      </c>
      <c r="G538" t="s">
        <v>2022</v>
      </c>
      <c r="H538" t="s">
        <v>461</v>
      </c>
      <c r="I538" t="s">
        <v>527</v>
      </c>
      <c r="J538">
        <v>133</v>
      </c>
      <c r="K538">
        <v>3</v>
      </c>
      <c r="L538">
        <v>1</v>
      </c>
      <c r="M538" t="s">
        <v>65</v>
      </c>
      <c r="N538">
        <v>10813</v>
      </c>
      <c r="O538" t="s">
        <v>38</v>
      </c>
      <c r="P538" t="s">
        <v>66</v>
      </c>
      <c r="Q538" t="s">
        <v>114</v>
      </c>
      <c r="R538" t="s">
        <v>68</v>
      </c>
      <c r="S538" t="s">
        <v>69</v>
      </c>
      <c r="T538">
        <v>3</v>
      </c>
      <c r="U538" t="b">
        <v>1</v>
      </c>
      <c r="V538" t="s">
        <v>88</v>
      </c>
      <c r="W538" t="s">
        <v>43</v>
      </c>
      <c r="X538">
        <v>1</v>
      </c>
      <c r="Y538">
        <v>9</v>
      </c>
      <c r="Z538" t="s">
        <v>57</v>
      </c>
      <c r="AA538" t="b">
        <v>0</v>
      </c>
      <c r="AB538">
        <v>4</v>
      </c>
      <c r="AC538" t="s">
        <v>131</v>
      </c>
    </row>
    <row r="539" spans="1:29" x14ac:dyDescent="0.25">
      <c r="A539" t="s">
        <v>2023</v>
      </c>
      <c r="B539" t="s">
        <v>2024</v>
      </c>
      <c r="C539">
        <v>33</v>
      </c>
      <c r="D539" t="s">
        <v>31</v>
      </c>
      <c r="E539" t="s">
        <v>32</v>
      </c>
      <c r="F539" t="s">
        <v>49</v>
      </c>
      <c r="G539" t="s">
        <v>2025</v>
      </c>
      <c r="H539" t="s">
        <v>423</v>
      </c>
      <c r="I539" t="s">
        <v>588</v>
      </c>
      <c r="J539">
        <v>61</v>
      </c>
      <c r="K539">
        <v>4</v>
      </c>
      <c r="L539">
        <v>4</v>
      </c>
      <c r="M539" t="s">
        <v>37</v>
      </c>
      <c r="N539">
        <v>168085</v>
      </c>
      <c r="O539" t="s">
        <v>78</v>
      </c>
      <c r="P539" t="s">
        <v>101</v>
      </c>
      <c r="Q539" t="s">
        <v>40</v>
      </c>
      <c r="R539" t="s">
        <v>41</v>
      </c>
      <c r="S539" t="s">
        <v>40</v>
      </c>
      <c r="T539">
        <v>2</v>
      </c>
      <c r="U539" t="b">
        <v>0</v>
      </c>
      <c r="V539" t="s">
        <v>55</v>
      </c>
      <c r="W539" t="s">
        <v>115</v>
      </c>
      <c r="X539">
        <v>1</v>
      </c>
      <c r="Y539">
        <v>6</v>
      </c>
      <c r="Z539" t="s">
        <v>57</v>
      </c>
      <c r="AA539" t="b">
        <v>1</v>
      </c>
      <c r="AB539">
        <v>3</v>
      </c>
      <c r="AC539" t="s">
        <v>108</v>
      </c>
    </row>
    <row r="540" spans="1:29" x14ac:dyDescent="0.25">
      <c r="A540" t="s">
        <v>2026</v>
      </c>
      <c r="B540" t="s">
        <v>2027</v>
      </c>
      <c r="C540">
        <v>49</v>
      </c>
      <c r="D540" t="s">
        <v>60</v>
      </c>
      <c r="E540" t="s">
        <v>48</v>
      </c>
      <c r="F540" t="s">
        <v>49</v>
      </c>
      <c r="G540" t="s">
        <v>2028</v>
      </c>
      <c r="H540" t="s">
        <v>470</v>
      </c>
      <c r="I540" t="s">
        <v>129</v>
      </c>
      <c r="J540">
        <v>295</v>
      </c>
      <c r="K540">
        <v>8</v>
      </c>
      <c r="L540">
        <v>3</v>
      </c>
      <c r="M540" t="s">
        <v>77</v>
      </c>
      <c r="N540">
        <v>39936</v>
      </c>
      <c r="O540" t="s">
        <v>78</v>
      </c>
      <c r="P540" t="s">
        <v>87</v>
      </c>
      <c r="Q540" t="s">
        <v>114</v>
      </c>
      <c r="R540" t="s">
        <v>54</v>
      </c>
      <c r="S540" t="s">
        <v>40</v>
      </c>
      <c r="T540">
        <v>1</v>
      </c>
      <c r="U540" t="b">
        <v>1</v>
      </c>
      <c r="V540" t="s">
        <v>42</v>
      </c>
      <c r="W540" t="s">
        <v>43</v>
      </c>
      <c r="X540">
        <v>9</v>
      </c>
      <c r="Y540">
        <v>5</v>
      </c>
      <c r="Z540" t="s">
        <v>57</v>
      </c>
      <c r="AA540" t="b">
        <v>0</v>
      </c>
      <c r="AB540">
        <v>3</v>
      </c>
      <c r="AC540" t="s">
        <v>131</v>
      </c>
    </row>
    <row r="541" spans="1:29" x14ac:dyDescent="0.25">
      <c r="A541" t="s">
        <v>2029</v>
      </c>
      <c r="B541" t="s">
        <v>2030</v>
      </c>
      <c r="C541">
        <v>56</v>
      </c>
      <c r="D541" t="s">
        <v>104</v>
      </c>
      <c r="E541" t="s">
        <v>61</v>
      </c>
      <c r="F541" t="s">
        <v>97</v>
      </c>
      <c r="G541" t="s">
        <v>2031</v>
      </c>
      <c r="H541" t="s">
        <v>146</v>
      </c>
      <c r="I541" t="s">
        <v>1148</v>
      </c>
      <c r="J541">
        <v>50</v>
      </c>
      <c r="K541">
        <v>6</v>
      </c>
      <c r="L541">
        <v>3</v>
      </c>
      <c r="M541" t="s">
        <v>65</v>
      </c>
      <c r="N541">
        <v>177689</v>
      </c>
      <c r="O541" t="s">
        <v>78</v>
      </c>
      <c r="P541" t="s">
        <v>137</v>
      </c>
      <c r="Q541" t="s">
        <v>114</v>
      </c>
      <c r="R541" t="s">
        <v>54</v>
      </c>
      <c r="S541" t="s">
        <v>151</v>
      </c>
      <c r="T541">
        <v>7</v>
      </c>
      <c r="U541" t="b">
        <v>1</v>
      </c>
      <c r="V541" t="s">
        <v>55</v>
      </c>
      <c r="W541" t="s">
        <v>56</v>
      </c>
      <c r="X541">
        <v>1</v>
      </c>
      <c r="Y541">
        <v>11</v>
      </c>
      <c r="Z541" t="s">
        <v>57</v>
      </c>
      <c r="AA541" t="b">
        <v>1</v>
      </c>
      <c r="AB541">
        <v>1</v>
      </c>
      <c r="AC541" t="s">
        <v>45</v>
      </c>
    </row>
    <row r="542" spans="1:29" x14ac:dyDescent="0.25">
      <c r="A542" t="s">
        <v>2032</v>
      </c>
      <c r="B542" t="s">
        <v>2033</v>
      </c>
      <c r="C542">
        <v>49</v>
      </c>
      <c r="D542" t="s">
        <v>104</v>
      </c>
      <c r="E542" t="s">
        <v>91</v>
      </c>
      <c r="F542" t="s">
        <v>97</v>
      </c>
      <c r="G542" t="s">
        <v>2034</v>
      </c>
      <c r="H542" t="s">
        <v>348</v>
      </c>
      <c r="I542" t="s">
        <v>771</v>
      </c>
      <c r="J542">
        <v>25</v>
      </c>
      <c r="K542">
        <v>5</v>
      </c>
      <c r="L542">
        <v>4</v>
      </c>
      <c r="M542" t="s">
        <v>65</v>
      </c>
      <c r="N542">
        <v>11580</v>
      </c>
      <c r="O542" t="s">
        <v>38</v>
      </c>
      <c r="P542" t="s">
        <v>94</v>
      </c>
      <c r="Q542" t="s">
        <v>79</v>
      </c>
      <c r="R542" t="s">
        <v>54</v>
      </c>
      <c r="S542" t="s">
        <v>302</v>
      </c>
      <c r="T542">
        <v>8</v>
      </c>
      <c r="U542" t="b">
        <v>1</v>
      </c>
      <c r="V542" t="s">
        <v>88</v>
      </c>
      <c r="W542" t="s">
        <v>43</v>
      </c>
      <c r="X542">
        <v>4</v>
      </c>
      <c r="Y542">
        <v>12</v>
      </c>
      <c r="Z542" t="s">
        <v>57</v>
      </c>
      <c r="AA542" t="b">
        <v>0</v>
      </c>
      <c r="AB542">
        <v>5</v>
      </c>
      <c r="AC542" t="s">
        <v>108</v>
      </c>
    </row>
    <row r="543" spans="1:29" x14ac:dyDescent="0.25">
      <c r="A543" t="s">
        <v>2035</v>
      </c>
      <c r="B543" t="s">
        <v>2036</v>
      </c>
      <c r="C543">
        <v>54</v>
      </c>
      <c r="D543" t="s">
        <v>104</v>
      </c>
      <c r="E543" t="s">
        <v>82</v>
      </c>
      <c r="F543" t="s">
        <v>97</v>
      </c>
      <c r="G543" t="s">
        <v>2037</v>
      </c>
      <c r="H543" t="s">
        <v>175</v>
      </c>
      <c r="I543" t="s">
        <v>2038</v>
      </c>
      <c r="J543">
        <v>238</v>
      </c>
      <c r="K543">
        <v>3</v>
      </c>
      <c r="L543">
        <v>2</v>
      </c>
      <c r="M543" t="s">
        <v>37</v>
      </c>
      <c r="N543">
        <v>29587</v>
      </c>
      <c r="O543" t="s">
        <v>78</v>
      </c>
      <c r="P543" t="s">
        <v>66</v>
      </c>
      <c r="Q543" t="s">
        <v>40</v>
      </c>
      <c r="R543" t="s">
        <v>68</v>
      </c>
      <c r="S543" t="s">
        <v>40</v>
      </c>
      <c r="T543">
        <v>1</v>
      </c>
      <c r="U543" t="b">
        <v>0</v>
      </c>
      <c r="V543" t="s">
        <v>88</v>
      </c>
      <c r="W543" t="s">
        <v>56</v>
      </c>
      <c r="X543">
        <v>3</v>
      </c>
      <c r="Y543">
        <v>12</v>
      </c>
      <c r="Z543" t="s">
        <v>44</v>
      </c>
      <c r="AA543" t="b">
        <v>1</v>
      </c>
      <c r="AB543">
        <v>4</v>
      </c>
      <c r="AC543" t="s">
        <v>70</v>
      </c>
    </row>
    <row r="544" spans="1:29" x14ac:dyDescent="0.25">
      <c r="A544" t="s">
        <v>2039</v>
      </c>
      <c r="B544" t="s">
        <v>2040</v>
      </c>
      <c r="C544">
        <v>18</v>
      </c>
      <c r="D544" t="s">
        <v>60</v>
      </c>
      <c r="E544" t="s">
        <v>48</v>
      </c>
      <c r="F544" t="s">
        <v>49</v>
      </c>
      <c r="G544" t="s">
        <v>2041</v>
      </c>
      <c r="H544" t="s">
        <v>735</v>
      </c>
      <c r="I544" t="s">
        <v>1009</v>
      </c>
      <c r="J544">
        <v>135</v>
      </c>
      <c r="K544">
        <v>1</v>
      </c>
      <c r="L544">
        <v>1</v>
      </c>
      <c r="M544" t="s">
        <v>37</v>
      </c>
      <c r="N544">
        <v>27332</v>
      </c>
      <c r="O544" t="s">
        <v>86</v>
      </c>
      <c r="P544" t="s">
        <v>39</v>
      </c>
      <c r="Q544" t="s">
        <v>40</v>
      </c>
      <c r="R544" t="s">
        <v>68</v>
      </c>
      <c r="S544" t="s">
        <v>40</v>
      </c>
      <c r="T544">
        <v>4</v>
      </c>
      <c r="U544" t="b">
        <v>0</v>
      </c>
      <c r="V544" t="s">
        <v>42</v>
      </c>
      <c r="W544" t="s">
        <v>43</v>
      </c>
      <c r="X544">
        <v>9</v>
      </c>
      <c r="Y544">
        <v>11</v>
      </c>
      <c r="Z544" t="s">
        <v>44</v>
      </c>
      <c r="AA544" t="b">
        <v>1</v>
      </c>
      <c r="AB544">
        <v>2</v>
      </c>
      <c r="AC544" t="s">
        <v>45</v>
      </c>
    </row>
    <row r="545" spans="1:29" x14ac:dyDescent="0.25">
      <c r="A545" t="s">
        <v>2042</v>
      </c>
      <c r="B545" t="s">
        <v>2043</v>
      </c>
      <c r="C545">
        <v>51</v>
      </c>
      <c r="D545" t="s">
        <v>104</v>
      </c>
      <c r="E545" t="s">
        <v>91</v>
      </c>
      <c r="F545" t="s">
        <v>33</v>
      </c>
      <c r="G545" t="s">
        <v>2044</v>
      </c>
      <c r="H545" t="s">
        <v>993</v>
      </c>
      <c r="I545" t="s">
        <v>921</v>
      </c>
      <c r="J545">
        <v>244</v>
      </c>
      <c r="K545">
        <v>1</v>
      </c>
      <c r="L545">
        <v>3</v>
      </c>
      <c r="M545" t="s">
        <v>77</v>
      </c>
      <c r="N545">
        <v>10438</v>
      </c>
      <c r="O545" t="s">
        <v>38</v>
      </c>
      <c r="P545" t="s">
        <v>53</v>
      </c>
      <c r="Q545" t="s">
        <v>114</v>
      </c>
      <c r="R545" t="s">
        <v>68</v>
      </c>
      <c r="S545" t="s">
        <v>40</v>
      </c>
      <c r="T545">
        <v>5</v>
      </c>
      <c r="U545" t="b">
        <v>0</v>
      </c>
      <c r="V545" t="s">
        <v>42</v>
      </c>
      <c r="W545" t="s">
        <v>56</v>
      </c>
      <c r="X545">
        <v>7</v>
      </c>
      <c r="Y545">
        <v>7</v>
      </c>
      <c r="Z545" t="s">
        <v>57</v>
      </c>
      <c r="AA545" t="b">
        <v>1</v>
      </c>
      <c r="AB545">
        <v>1</v>
      </c>
      <c r="AC545" t="s">
        <v>70</v>
      </c>
    </row>
    <row r="546" spans="1:29" x14ac:dyDescent="0.25">
      <c r="A546" t="s">
        <v>2045</v>
      </c>
      <c r="B546" t="s">
        <v>2046</v>
      </c>
      <c r="C546">
        <v>21</v>
      </c>
      <c r="D546" t="s">
        <v>104</v>
      </c>
      <c r="E546" t="s">
        <v>82</v>
      </c>
      <c r="F546" t="s">
        <v>49</v>
      </c>
      <c r="G546" t="s">
        <v>2047</v>
      </c>
      <c r="H546" t="s">
        <v>2048</v>
      </c>
      <c r="I546" t="s">
        <v>2049</v>
      </c>
      <c r="J546">
        <v>134</v>
      </c>
      <c r="K546">
        <v>9</v>
      </c>
      <c r="L546">
        <v>1</v>
      </c>
      <c r="M546" t="s">
        <v>37</v>
      </c>
      <c r="N546">
        <v>16413</v>
      </c>
      <c r="O546" t="s">
        <v>86</v>
      </c>
      <c r="P546" t="s">
        <v>66</v>
      </c>
      <c r="Q546" t="s">
        <v>40</v>
      </c>
      <c r="R546" t="s">
        <v>54</v>
      </c>
      <c r="S546" t="s">
        <v>40</v>
      </c>
      <c r="T546">
        <v>6</v>
      </c>
      <c r="U546" t="b">
        <v>1</v>
      </c>
      <c r="V546" t="s">
        <v>42</v>
      </c>
      <c r="W546" t="s">
        <v>115</v>
      </c>
      <c r="X546">
        <v>10</v>
      </c>
      <c r="Y546">
        <v>1</v>
      </c>
      <c r="Z546" t="s">
        <v>57</v>
      </c>
      <c r="AA546" t="b">
        <v>0</v>
      </c>
      <c r="AB546">
        <v>4</v>
      </c>
      <c r="AC546" t="s">
        <v>108</v>
      </c>
    </row>
    <row r="547" spans="1:29" x14ac:dyDescent="0.25">
      <c r="A547" t="s">
        <v>2050</v>
      </c>
      <c r="B547" t="s">
        <v>2051</v>
      </c>
      <c r="C547">
        <v>55</v>
      </c>
      <c r="D547" t="s">
        <v>60</v>
      </c>
      <c r="E547" t="s">
        <v>82</v>
      </c>
      <c r="F547" t="s">
        <v>97</v>
      </c>
      <c r="G547" t="s">
        <v>2052</v>
      </c>
      <c r="H547" t="s">
        <v>1294</v>
      </c>
      <c r="I547" t="s">
        <v>292</v>
      </c>
      <c r="J547">
        <v>301</v>
      </c>
      <c r="K547">
        <v>13</v>
      </c>
      <c r="L547">
        <v>3</v>
      </c>
      <c r="M547" t="s">
        <v>65</v>
      </c>
      <c r="N547">
        <v>161088</v>
      </c>
      <c r="O547" t="s">
        <v>78</v>
      </c>
      <c r="P547" t="s">
        <v>87</v>
      </c>
      <c r="Q547" t="s">
        <v>114</v>
      </c>
      <c r="R547" t="s">
        <v>68</v>
      </c>
      <c r="S547" t="s">
        <v>69</v>
      </c>
      <c r="T547">
        <v>2</v>
      </c>
      <c r="U547" t="b">
        <v>1</v>
      </c>
      <c r="V547" t="s">
        <v>88</v>
      </c>
      <c r="W547" t="s">
        <v>56</v>
      </c>
      <c r="X547">
        <v>11</v>
      </c>
      <c r="Y547">
        <v>8</v>
      </c>
      <c r="Z547" t="s">
        <v>57</v>
      </c>
      <c r="AA547" t="b">
        <v>1</v>
      </c>
      <c r="AB547">
        <v>2</v>
      </c>
      <c r="AC547" t="s">
        <v>40</v>
      </c>
    </row>
    <row r="548" spans="1:29" x14ac:dyDescent="0.25">
      <c r="A548" t="s">
        <v>2053</v>
      </c>
      <c r="B548" t="s">
        <v>2054</v>
      </c>
      <c r="C548">
        <v>32</v>
      </c>
      <c r="D548" t="s">
        <v>31</v>
      </c>
      <c r="E548" t="s">
        <v>123</v>
      </c>
      <c r="F548" t="s">
        <v>33</v>
      </c>
      <c r="G548" t="s">
        <v>2055</v>
      </c>
      <c r="H548" t="s">
        <v>1118</v>
      </c>
      <c r="I548" t="s">
        <v>2056</v>
      </c>
      <c r="J548">
        <v>346</v>
      </c>
      <c r="K548">
        <v>5</v>
      </c>
      <c r="L548">
        <v>4</v>
      </c>
      <c r="M548" t="s">
        <v>65</v>
      </c>
      <c r="N548">
        <v>165501</v>
      </c>
      <c r="O548" t="s">
        <v>78</v>
      </c>
      <c r="P548" t="s">
        <v>87</v>
      </c>
      <c r="Q548" t="s">
        <v>79</v>
      </c>
      <c r="R548" t="s">
        <v>41</v>
      </c>
      <c r="S548" t="s">
        <v>69</v>
      </c>
      <c r="T548">
        <v>5</v>
      </c>
      <c r="U548" t="b">
        <v>0</v>
      </c>
      <c r="V548" t="s">
        <v>55</v>
      </c>
      <c r="W548" t="s">
        <v>56</v>
      </c>
      <c r="X548">
        <v>2</v>
      </c>
      <c r="Y548">
        <v>7</v>
      </c>
      <c r="Z548" t="s">
        <v>57</v>
      </c>
      <c r="AA548" t="b">
        <v>1</v>
      </c>
      <c r="AB548">
        <v>1</v>
      </c>
      <c r="AC548" t="s">
        <v>70</v>
      </c>
    </row>
    <row r="549" spans="1:29" x14ac:dyDescent="0.25">
      <c r="A549" t="s">
        <v>2057</v>
      </c>
      <c r="B549" t="s">
        <v>2058</v>
      </c>
      <c r="C549">
        <v>30</v>
      </c>
      <c r="D549" t="s">
        <v>60</v>
      </c>
      <c r="E549" t="s">
        <v>61</v>
      </c>
      <c r="F549" t="s">
        <v>97</v>
      </c>
      <c r="G549" t="s">
        <v>2059</v>
      </c>
      <c r="H549" t="s">
        <v>465</v>
      </c>
      <c r="I549" t="s">
        <v>1516</v>
      </c>
      <c r="J549">
        <v>32</v>
      </c>
      <c r="K549">
        <v>11</v>
      </c>
      <c r="L549">
        <v>2</v>
      </c>
      <c r="M549" t="s">
        <v>77</v>
      </c>
      <c r="N549">
        <v>104196</v>
      </c>
      <c r="O549" t="s">
        <v>86</v>
      </c>
      <c r="P549" t="s">
        <v>87</v>
      </c>
      <c r="Q549" t="s">
        <v>79</v>
      </c>
      <c r="R549" t="s">
        <v>41</v>
      </c>
      <c r="S549" t="s">
        <v>40</v>
      </c>
      <c r="T549">
        <v>6</v>
      </c>
      <c r="U549" t="b">
        <v>0</v>
      </c>
      <c r="V549" t="s">
        <v>88</v>
      </c>
      <c r="W549" t="s">
        <v>115</v>
      </c>
      <c r="X549">
        <v>11</v>
      </c>
      <c r="Y549">
        <v>12</v>
      </c>
      <c r="Z549" t="s">
        <v>57</v>
      </c>
      <c r="AA549" t="b">
        <v>0</v>
      </c>
      <c r="AB549">
        <v>2</v>
      </c>
      <c r="AC549" t="s">
        <v>108</v>
      </c>
    </row>
    <row r="550" spans="1:29" x14ac:dyDescent="0.25">
      <c r="A550" t="s">
        <v>2060</v>
      </c>
      <c r="B550" t="s">
        <v>2061</v>
      </c>
      <c r="C550">
        <v>32</v>
      </c>
      <c r="D550" t="s">
        <v>60</v>
      </c>
      <c r="E550" t="s">
        <v>73</v>
      </c>
      <c r="F550" t="s">
        <v>97</v>
      </c>
      <c r="G550" t="s">
        <v>2062</v>
      </c>
      <c r="H550" t="s">
        <v>645</v>
      </c>
      <c r="I550" t="s">
        <v>747</v>
      </c>
      <c r="J550">
        <v>232</v>
      </c>
      <c r="K550">
        <v>7</v>
      </c>
      <c r="L550">
        <v>3</v>
      </c>
      <c r="M550" t="s">
        <v>37</v>
      </c>
      <c r="N550">
        <v>13838</v>
      </c>
      <c r="O550" t="s">
        <v>86</v>
      </c>
      <c r="P550" t="s">
        <v>39</v>
      </c>
      <c r="Q550" t="s">
        <v>40</v>
      </c>
      <c r="R550" t="s">
        <v>68</v>
      </c>
      <c r="S550" t="s">
        <v>40</v>
      </c>
      <c r="T550">
        <v>1</v>
      </c>
      <c r="U550" t="b">
        <v>1</v>
      </c>
      <c r="V550" t="s">
        <v>88</v>
      </c>
      <c r="W550" t="s">
        <v>56</v>
      </c>
      <c r="X550">
        <v>8</v>
      </c>
      <c r="Y550">
        <v>5</v>
      </c>
      <c r="Z550" t="s">
        <v>44</v>
      </c>
      <c r="AA550" t="b">
        <v>1</v>
      </c>
      <c r="AB550">
        <v>1</v>
      </c>
      <c r="AC550" t="s">
        <v>70</v>
      </c>
    </row>
    <row r="551" spans="1:29" x14ac:dyDescent="0.25">
      <c r="A551" t="s">
        <v>2063</v>
      </c>
      <c r="B551" t="s">
        <v>2064</v>
      </c>
      <c r="C551">
        <v>51</v>
      </c>
      <c r="D551" t="s">
        <v>60</v>
      </c>
      <c r="E551" t="s">
        <v>61</v>
      </c>
      <c r="F551" t="s">
        <v>97</v>
      </c>
      <c r="G551" t="s">
        <v>2065</v>
      </c>
      <c r="H551" t="s">
        <v>175</v>
      </c>
      <c r="I551" t="s">
        <v>2066</v>
      </c>
      <c r="J551">
        <v>252</v>
      </c>
      <c r="K551">
        <v>1</v>
      </c>
      <c r="L551">
        <v>2</v>
      </c>
      <c r="M551" t="s">
        <v>37</v>
      </c>
      <c r="N551">
        <v>190272</v>
      </c>
      <c r="O551" t="s">
        <v>38</v>
      </c>
      <c r="P551" t="s">
        <v>39</v>
      </c>
      <c r="Q551" t="s">
        <v>40</v>
      </c>
      <c r="R551" t="s">
        <v>41</v>
      </c>
      <c r="S551" t="s">
        <v>40</v>
      </c>
      <c r="T551">
        <v>3</v>
      </c>
      <c r="U551" t="b">
        <v>0</v>
      </c>
      <c r="V551" t="s">
        <v>88</v>
      </c>
      <c r="W551" t="s">
        <v>115</v>
      </c>
      <c r="X551">
        <v>10</v>
      </c>
      <c r="Y551">
        <v>3</v>
      </c>
      <c r="Z551" t="s">
        <v>57</v>
      </c>
      <c r="AA551" t="b">
        <v>1</v>
      </c>
      <c r="AB551">
        <v>3</v>
      </c>
      <c r="AC551" t="s">
        <v>207</v>
      </c>
    </row>
    <row r="552" spans="1:29" x14ac:dyDescent="0.25">
      <c r="A552" t="s">
        <v>2067</v>
      </c>
      <c r="B552" t="s">
        <v>2068</v>
      </c>
      <c r="C552">
        <v>62</v>
      </c>
      <c r="D552" t="s">
        <v>60</v>
      </c>
      <c r="E552" t="s">
        <v>48</v>
      </c>
      <c r="F552" t="s">
        <v>49</v>
      </c>
      <c r="G552" t="s">
        <v>2069</v>
      </c>
      <c r="H552" t="s">
        <v>528</v>
      </c>
      <c r="I552" t="s">
        <v>220</v>
      </c>
      <c r="J552">
        <v>148</v>
      </c>
      <c r="K552">
        <v>10</v>
      </c>
      <c r="L552">
        <v>3</v>
      </c>
      <c r="M552" t="s">
        <v>37</v>
      </c>
      <c r="N552">
        <v>198653</v>
      </c>
      <c r="O552" t="s">
        <v>78</v>
      </c>
      <c r="P552" t="s">
        <v>87</v>
      </c>
      <c r="Q552" t="s">
        <v>40</v>
      </c>
      <c r="R552" t="s">
        <v>41</v>
      </c>
      <c r="S552" t="s">
        <v>40</v>
      </c>
      <c r="T552">
        <v>8</v>
      </c>
      <c r="U552" t="b">
        <v>1</v>
      </c>
      <c r="V552" t="s">
        <v>42</v>
      </c>
      <c r="W552" t="s">
        <v>115</v>
      </c>
      <c r="X552">
        <v>4</v>
      </c>
      <c r="Y552">
        <v>3</v>
      </c>
      <c r="Z552" t="s">
        <v>44</v>
      </c>
      <c r="AA552" t="b">
        <v>0</v>
      </c>
      <c r="AB552">
        <v>1</v>
      </c>
      <c r="AC552" t="s">
        <v>45</v>
      </c>
    </row>
    <row r="553" spans="1:29" x14ac:dyDescent="0.25">
      <c r="A553" t="s">
        <v>2070</v>
      </c>
      <c r="B553" t="s">
        <v>2071</v>
      </c>
      <c r="C553">
        <v>64</v>
      </c>
      <c r="D553" t="s">
        <v>60</v>
      </c>
      <c r="E553" t="s">
        <v>61</v>
      </c>
      <c r="F553" t="s">
        <v>97</v>
      </c>
      <c r="G553" t="s">
        <v>2072</v>
      </c>
      <c r="H553" t="s">
        <v>569</v>
      </c>
      <c r="I553" t="s">
        <v>76</v>
      </c>
      <c r="J553">
        <v>19</v>
      </c>
      <c r="K553">
        <v>9</v>
      </c>
      <c r="L553">
        <v>1</v>
      </c>
      <c r="M553" t="s">
        <v>37</v>
      </c>
      <c r="N553">
        <v>133482</v>
      </c>
      <c r="O553" t="s">
        <v>78</v>
      </c>
      <c r="P553" t="s">
        <v>137</v>
      </c>
      <c r="Q553" t="s">
        <v>40</v>
      </c>
      <c r="R553" t="s">
        <v>54</v>
      </c>
      <c r="S553" t="s">
        <v>40</v>
      </c>
      <c r="T553">
        <v>4</v>
      </c>
      <c r="U553" t="b">
        <v>0</v>
      </c>
      <c r="V553" t="s">
        <v>42</v>
      </c>
      <c r="W553" t="s">
        <v>56</v>
      </c>
      <c r="X553">
        <v>4</v>
      </c>
      <c r="Y553">
        <v>10</v>
      </c>
      <c r="Z553" t="s">
        <v>57</v>
      </c>
      <c r="AA553" t="b">
        <v>1</v>
      </c>
      <c r="AB553">
        <v>2</v>
      </c>
      <c r="AC553" t="s">
        <v>45</v>
      </c>
    </row>
    <row r="554" spans="1:29" x14ac:dyDescent="0.25">
      <c r="A554" t="s">
        <v>2073</v>
      </c>
      <c r="B554" t="s">
        <v>2074</v>
      </c>
      <c r="C554">
        <v>64</v>
      </c>
      <c r="D554" t="s">
        <v>104</v>
      </c>
      <c r="E554" t="s">
        <v>73</v>
      </c>
      <c r="F554" t="s">
        <v>97</v>
      </c>
      <c r="G554" t="s">
        <v>2075</v>
      </c>
      <c r="H554" t="s">
        <v>113</v>
      </c>
      <c r="I554" t="s">
        <v>2076</v>
      </c>
      <c r="J554">
        <v>331</v>
      </c>
      <c r="K554">
        <v>13</v>
      </c>
      <c r="L554">
        <v>3</v>
      </c>
      <c r="M554" t="s">
        <v>37</v>
      </c>
      <c r="N554">
        <v>51493</v>
      </c>
      <c r="O554" t="s">
        <v>78</v>
      </c>
      <c r="P554" t="s">
        <v>94</v>
      </c>
      <c r="Q554" t="s">
        <v>40</v>
      </c>
      <c r="R554" t="s">
        <v>41</v>
      </c>
      <c r="S554" t="s">
        <v>40</v>
      </c>
      <c r="T554">
        <v>7</v>
      </c>
      <c r="U554" t="b">
        <v>1</v>
      </c>
      <c r="V554" t="s">
        <v>55</v>
      </c>
      <c r="W554" t="s">
        <v>56</v>
      </c>
      <c r="X554">
        <v>8</v>
      </c>
      <c r="Y554">
        <v>5</v>
      </c>
      <c r="Z554" t="s">
        <v>57</v>
      </c>
      <c r="AA554" t="b">
        <v>1</v>
      </c>
      <c r="AB554">
        <v>3</v>
      </c>
      <c r="AC554" t="s">
        <v>45</v>
      </c>
    </row>
    <row r="555" spans="1:29" x14ac:dyDescent="0.25">
      <c r="A555" t="s">
        <v>2077</v>
      </c>
      <c r="B555" t="s">
        <v>2078</v>
      </c>
      <c r="C555">
        <v>24</v>
      </c>
      <c r="D555" t="s">
        <v>31</v>
      </c>
      <c r="E555" t="s">
        <v>61</v>
      </c>
      <c r="F555" t="s">
        <v>49</v>
      </c>
      <c r="G555" t="s">
        <v>2079</v>
      </c>
      <c r="H555" t="s">
        <v>415</v>
      </c>
      <c r="I555" t="s">
        <v>1130</v>
      </c>
      <c r="J555">
        <v>312</v>
      </c>
      <c r="K555">
        <v>2</v>
      </c>
      <c r="L555">
        <v>2</v>
      </c>
      <c r="M555" t="s">
        <v>65</v>
      </c>
      <c r="N555">
        <v>13024</v>
      </c>
      <c r="O555" t="s">
        <v>86</v>
      </c>
      <c r="P555" t="s">
        <v>39</v>
      </c>
      <c r="Q555" t="s">
        <v>67</v>
      </c>
      <c r="R555" t="s">
        <v>54</v>
      </c>
      <c r="S555" t="s">
        <v>151</v>
      </c>
      <c r="T555">
        <v>7</v>
      </c>
      <c r="U555" t="b">
        <v>1</v>
      </c>
      <c r="V555" t="s">
        <v>55</v>
      </c>
      <c r="W555" t="s">
        <v>56</v>
      </c>
      <c r="X555">
        <v>2</v>
      </c>
      <c r="Y555">
        <v>7</v>
      </c>
      <c r="Z555" t="s">
        <v>57</v>
      </c>
      <c r="AA555" t="b">
        <v>1</v>
      </c>
      <c r="AB555">
        <v>2</v>
      </c>
      <c r="AC555" t="s">
        <v>45</v>
      </c>
    </row>
    <row r="556" spans="1:29" x14ac:dyDescent="0.25">
      <c r="A556" t="s">
        <v>2080</v>
      </c>
      <c r="B556" t="s">
        <v>2081</v>
      </c>
      <c r="C556">
        <v>25</v>
      </c>
      <c r="D556" t="s">
        <v>31</v>
      </c>
      <c r="E556" t="s">
        <v>82</v>
      </c>
      <c r="F556" t="s">
        <v>97</v>
      </c>
      <c r="G556" t="s">
        <v>2082</v>
      </c>
      <c r="H556" t="s">
        <v>1162</v>
      </c>
      <c r="I556" t="s">
        <v>190</v>
      </c>
      <c r="J556">
        <v>126</v>
      </c>
      <c r="K556">
        <v>1</v>
      </c>
      <c r="L556">
        <v>3</v>
      </c>
      <c r="M556" t="s">
        <v>37</v>
      </c>
      <c r="N556">
        <v>30604</v>
      </c>
      <c r="O556" t="s">
        <v>38</v>
      </c>
      <c r="P556" t="s">
        <v>137</v>
      </c>
      <c r="Q556" t="s">
        <v>40</v>
      </c>
      <c r="R556" t="s">
        <v>41</v>
      </c>
      <c r="S556" t="s">
        <v>40</v>
      </c>
      <c r="T556">
        <v>6</v>
      </c>
      <c r="U556" t="b">
        <v>1</v>
      </c>
      <c r="V556" t="s">
        <v>42</v>
      </c>
      <c r="W556" t="s">
        <v>56</v>
      </c>
      <c r="X556">
        <v>9</v>
      </c>
      <c r="Y556">
        <v>8</v>
      </c>
      <c r="Z556" t="s">
        <v>57</v>
      </c>
      <c r="AA556" t="b">
        <v>1</v>
      </c>
      <c r="AB556">
        <v>5</v>
      </c>
      <c r="AC556" t="s">
        <v>131</v>
      </c>
    </row>
    <row r="557" spans="1:29" x14ac:dyDescent="0.25">
      <c r="A557" t="s">
        <v>2083</v>
      </c>
      <c r="B557" t="s">
        <v>2084</v>
      </c>
      <c r="C557">
        <v>37</v>
      </c>
      <c r="D557" t="s">
        <v>104</v>
      </c>
      <c r="E557" t="s">
        <v>82</v>
      </c>
      <c r="F557" t="s">
        <v>49</v>
      </c>
      <c r="G557" t="s">
        <v>2085</v>
      </c>
      <c r="H557" t="s">
        <v>349</v>
      </c>
      <c r="I557" t="s">
        <v>231</v>
      </c>
      <c r="J557">
        <v>257</v>
      </c>
      <c r="K557">
        <v>5</v>
      </c>
      <c r="L557">
        <v>1</v>
      </c>
      <c r="M557" t="s">
        <v>77</v>
      </c>
      <c r="N557">
        <v>194812</v>
      </c>
      <c r="O557" t="s">
        <v>78</v>
      </c>
      <c r="P557" t="s">
        <v>94</v>
      </c>
      <c r="Q557" t="s">
        <v>79</v>
      </c>
      <c r="R557" t="s">
        <v>41</v>
      </c>
      <c r="S557" t="s">
        <v>40</v>
      </c>
      <c r="T557">
        <v>2</v>
      </c>
      <c r="U557" t="b">
        <v>0</v>
      </c>
      <c r="V557" t="s">
        <v>55</v>
      </c>
      <c r="W557" t="s">
        <v>43</v>
      </c>
      <c r="X557">
        <v>1</v>
      </c>
      <c r="Y557">
        <v>2</v>
      </c>
      <c r="Z557" t="s">
        <v>44</v>
      </c>
      <c r="AA557" t="b">
        <v>1</v>
      </c>
      <c r="AB557">
        <v>2</v>
      </c>
      <c r="AC557" t="s">
        <v>45</v>
      </c>
    </row>
    <row r="558" spans="1:29" x14ac:dyDescent="0.25">
      <c r="A558" t="s">
        <v>2086</v>
      </c>
      <c r="B558" t="s">
        <v>2087</v>
      </c>
      <c r="C558">
        <v>52</v>
      </c>
      <c r="D558" t="s">
        <v>60</v>
      </c>
      <c r="E558" t="s">
        <v>123</v>
      </c>
      <c r="F558" t="s">
        <v>97</v>
      </c>
      <c r="G558" t="s">
        <v>2088</v>
      </c>
      <c r="H558" t="s">
        <v>778</v>
      </c>
      <c r="I558" t="s">
        <v>848</v>
      </c>
      <c r="J558">
        <v>212</v>
      </c>
      <c r="K558">
        <v>7</v>
      </c>
      <c r="L558">
        <v>3</v>
      </c>
      <c r="M558" t="s">
        <v>65</v>
      </c>
      <c r="N558">
        <v>175513</v>
      </c>
      <c r="O558" t="s">
        <v>78</v>
      </c>
      <c r="P558" t="s">
        <v>53</v>
      </c>
      <c r="Q558" t="s">
        <v>67</v>
      </c>
      <c r="R558" t="s">
        <v>68</v>
      </c>
      <c r="S558" t="s">
        <v>151</v>
      </c>
      <c r="T558">
        <v>4</v>
      </c>
      <c r="U558" t="b">
        <v>1</v>
      </c>
      <c r="V558" t="s">
        <v>55</v>
      </c>
      <c r="W558" t="s">
        <v>115</v>
      </c>
      <c r="X558">
        <v>11</v>
      </c>
      <c r="Y558">
        <v>3</v>
      </c>
      <c r="Z558" t="s">
        <v>44</v>
      </c>
      <c r="AA558" t="b">
        <v>0</v>
      </c>
      <c r="AB558">
        <v>5</v>
      </c>
      <c r="AC558" t="s">
        <v>207</v>
      </c>
    </row>
    <row r="559" spans="1:29" x14ac:dyDescent="0.25">
      <c r="A559" t="s">
        <v>2089</v>
      </c>
      <c r="B559" t="s">
        <v>2090</v>
      </c>
      <c r="C559">
        <v>19</v>
      </c>
      <c r="D559" t="s">
        <v>104</v>
      </c>
      <c r="E559" t="s">
        <v>123</v>
      </c>
      <c r="F559" t="s">
        <v>33</v>
      </c>
      <c r="G559" t="s">
        <v>2091</v>
      </c>
      <c r="H559" t="s">
        <v>432</v>
      </c>
      <c r="I559" t="s">
        <v>812</v>
      </c>
      <c r="J559">
        <v>150</v>
      </c>
      <c r="K559">
        <v>4</v>
      </c>
      <c r="L559">
        <v>4</v>
      </c>
      <c r="M559" t="s">
        <v>77</v>
      </c>
      <c r="N559">
        <v>126655</v>
      </c>
      <c r="O559" t="s">
        <v>78</v>
      </c>
      <c r="P559" t="s">
        <v>101</v>
      </c>
      <c r="Q559" t="s">
        <v>114</v>
      </c>
      <c r="R559" t="s">
        <v>41</v>
      </c>
      <c r="S559" t="s">
        <v>40</v>
      </c>
      <c r="T559">
        <v>7</v>
      </c>
      <c r="U559" t="b">
        <v>1</v>
      </c>
      <c r="V559" t="s">
        <v>88</v>
      </c>
      <c r="W559" t="s">
        <v>115</v>
      </c>
      <c r="X559">
        <v>1</v>
      </c>
      <c r="Y559">
        <v>3</v>
      </c>
      <c r="Z559" t="s">
        <v>44</v>
      </c>
      <c r="AA559" t="b">
        <v>0</v>
      </c>
      <c r="AB559">
        <v>3</v>
      </c>
      <c r="AC559" t="s">
        <v>207</v>
      </c>
    </row>
    <row r="560" spans="1:29" x14ac:dyDescent="0.25">
      <c r="A560" t="s">
        <v>2092</v>
      </c>
      <c r="B560" t="s">
        <v>2093</v>
      </c>
      <c r="C560">
        <v>48</v>
      </c>
      <c r="D560" t="s">
        <v>104</v>
      </c>
      <c r="E560" t="s">
        <v>91</v>
      </c>
      <c r="F560" t="s">
        <v>97</v>
      </c>
      <c r="G560" t="s">
        <v>2094</v>
      </c>
      <c r="H560" t="s">
        <v>520</v>
      </c>
      <c r="I560" t="s">
        <v>917</v>
      </c>
      <c r="J560">
        <v>131</v>
      </c>
      <c r="K560">
        <v>6</v>
      </c>
      <c r="L560">
        <v>2</v>
      </c>
      <c r="M560" t="s">
        <v>65</v>
      </c>
      <c r="N560">
        <v>150706</v>
      </c>
      <c r="O560" t="s">
        <v>86</v>
      </c>
      <c r="P560" t="s">
        <v>87</v>
      </c>
      <c r="Q560" t="s">
        <v>114</v>
      </c>
      <c r="R560" t="s">
        <v>41</v>
      </c>
      <c r="S560" t="s">
        <v>69</v>
      </c>
      <c r="T560">
        <v>9</v>
      </c>
      <c r="U560" t="b">
        <v>0</v>
      </c>
      <c r="V560" t="s">
        <v>55</v>
      </c>
      <c r="W560" t="s">
        <v>56</v>
      </c>
      <c r="X560">
        <v>2</v>
      </c>
      <c r="Y560">
        <v>2</v>
      </c>
      <c r="Z560" t="s">
        <v>57</v>
      </c>
      <c r="AA560" t="b">
        <v>0</v>
      </c>
      <c r="AB560">
        <v>2</v>
      </c>
      <c r="AC560" t="s">
        <v>45</v>
      </c>
    </row>
    <row r="561" spans="1:29" x14ac:dyDescent="0.25">
      <c r="A561" t="s">
        <v>2095</v>
      </c>
      <c r="B561" t="s">
        <v>2096</v>
      </c>
      <c r="C561">
        <v>55</v>
      </c>
      <c r="D561" t="s">
        <v>60</v>
      </c>
      <c r="E561" t="s">
        <v>73</v>
      </c>
      <c r="F561" t="s">
        <v>49</v>
      </c>
      <c r="G561" t="s">
        <v>2097</v>
      </c>
      <c r="H561" t="s">
        <v>1734</v>
      </c>
      <c r="I561" t="s">
        <v>856</v>
      </c>
      <c r="J561">
        <v>97</v>
      </c>
      <c r="K561">
        <v>9</v>
      </c>
      <c r="L561">
        <v>4</v>
      </c>
      <c r="M561" t="s">
        <v>65</v>
      </c>
      <c r="N561">
        <v>38967</v>
      </c>
      <c r="O561" t="s">
        <v>78</v>
      </c>
      <c r="P561" t="s">
        <v>94</v>
      </c>
      <c r="Q561" t="s">
        <v>114</v>
      </c>
      <c r="R561" t="s">
        <v>54</v>
      </c>
      <c r="S561" t="s">
        <v>69</v>
      </c>
      <c r="T561">
        <v>5</v>
      </c>
      <c r="U561" t="b">
        <v>0</v>
      </c>
      <c r="V561" t="s">
        <v>42</v>
      </c>
      <c r="W561" t="s">
        <v>56</v>
      </c>
      <c r="X561">
        <v>6</v>
      </c>
      <c r="Y561">
        <v>5</v>
      </c>
      <c r="Z561" t="s">
        <v>44</v>
      </c>
      <c r="AA561" t="b">
        <v>1</v>
      </c>
      <c r="AB561">
        <v>3</v>
      </c>
      <c r="AC561" t="s">
        <v>108</v>
      </c>
    </row>
    <row r="562" spans="1:29" x14ac:dyDescent="0.25">
      <c r="A562" t="s">
        <v>2098</v>
      </c>
      <c r="B562" t="s">
        <v>2099</v>
      </c>
      <c r="C562">
        <v>59</v>
      </c>
      <c r="D562" t="s">
        <v>60</v>
      </c>
      <c r="E562" t="s">
        <v>82</v>
      </c>
      <c r="F562" t="s">
        <v>97</v>
      </c>
      <c r="G562" t="s">
        <v>2100</v>
      </c>
      <c r="H562" t="s">
        <v>2049</v>
      </c>
      <c r="I562" t="s">
        <v>1144</v>
      </c>
      <c r="J562">
        <v>79</v>
      </c>
      <c r="K562">
        <v>4</v>
      </c>
      <c r="L562">
        <v>4</v>
      </c>
      <c r="M562" t="s">
        <v>37</v>
      </c>
      <c r="N562">
        <v>7375</v>
      </c>
      <c r="O562" t="s">
        <v>78</v>
      </c>
      <c r="P562" t="s">
        <v>137</v>
      </c>
      <c r="Q562" t="s">
        <v>40</v>
      </c>
      <c r="R562" t="s">
        <v>54</v>
      </c>
      <c r="S562" t="s">
        <v>40</v>
      </c>
      <c r="T562">
        <v>4</v>
      </c>
      <c r="U562" t="b">
        <v>0</v>
      </c>
      <c r="V562" t="s">
        <v>55</v>
      </c>
      <c r="W562" t="s">
        <v>115</v>
      </c>
      <c r="X562">
        <v>12</v>
      </c>
      <c r="Y562">
        <v>4</v>
      </c>
      <c r="Z562" t="s">
        <v>44</v>
      </c>
      <c r="AA562" t="b">
        <v>0</v>
      </c>
      <c r="AB562">
        <v>2</v>
      </c>
      <c r="AC562" t="s">
        <v>45</v>
      </c>
    </row>
    <row r="563" spans="1:29" x14ac:dyDescent="0.25">
      <c r="A563" t="s">
        <v>2101</v>
      </c>
      <c r="B563" t="s">
        <v>2102</v>
      </c>
      <c r="C563">
        <v>44</v>
      </c>
      <c r="D563" t="s">
        <v>60</v>
      </c>
      <c r="E563" t="s">
        <v>48</v>
      </c>
      <c r="F563" t="s">
        <v>49</v>
      </c>
      <c r="G563" t="s">
        <v>2103</v>
      </c>
      <c r="H563" t="s">
        <v>367</v>
      </c>
      <c r="I563" t="s">
        <v>399</v>
      </c>
      <c r="J563">
        <v>300</v>
      </c>
      <c r="K563">
        <v>7</v>
      </c>
      <c r="L563">
        <v>1</v>
      </c>
      <c r="M563" t="s">
        <v>77</v>
      </c>
      <c r="N563">
        <v>11947</v>
      </c>
      <c r="O563" t="s">
        <v>78</v>
      </c>
      <c r="P563" t="s">
        <v>39</v>
      </c>
      <c r="Q563" t="s">
        <v>67</v>
      </c>
      <c r="R563" t="s">
        <v>54</v>
      </c>
      <c r="S563" t="s">
        <v>40</v>
      </c>
      <c r="T563">
        <v>8</v>
      </c>
      <c r="U563" t="b">
        <v>0</v>
      </c>
      <c r="V563" t="s">
        <v>88</v>
      </c>
      <c r="W563" t="s">
        <v>115</v>
      </c>
      <c r="X563">
        <v>4</v>
      </c>
      <c r="Y563">
        <v>11</v>
      </c>
      <c r="Z563" t="s">
        <v>44</v>
      </c>
      <c r="AA563" t="b">
        <v>0</v>
      </c>
      <c r="AB563">
        <v>5</v>
      </c>
      <c r="AC563" t="s">
        <v>207</v>
      </c>
    </row>
    <row r="564" spans="1:29" x14ac:dyDescent="0.25">
      <c r="A564" t="s">
        <v>2104</v>
      </c>
      <c r="B564" t="s">
        <v>2105</v>
      </c>
      <c r="C564">
        <v>57</v>
      </c>
      <c r="D564" t="s">
        <v>31</v>
      </c>
      <c r="E564" t="s">
        <v>123</v>
      </c>
      <c r="F564" t="s">
        <v>49</v>
      </c>
      <c r="G564" t="s">
        <v>2106</v>
      </c>
      <c r="H564" t="s">
        <v>1243</v>
      </c>
      <c r="I564" t="s">
        <v>1056</v>
      </c>
      <c r="J564">
        <v>347</v>
      </c>
      <c r="K564">
        <v>3</v>
      </c>
      <c r="L564">
        <v>1</v>
      </c>
      <c r="M564" t="s">
        <v>65</v>
      </c>
      <c r="N564">
        <v>161597</v>
      </c>
      <c r="O564" t="s">
        <v>78</v>
      </c>
      <c r="P564" t="s">
        <v>137</v>
      </c>
      <c r="Q564" t="s">
        <v>67</v>
      </c>
      <c r="R564" t="s">
        <v>54</v>
      </c>
      <c r="S564" t="s">
        <v>151</v>
      </c>
      <c r="T564">
        <v>6</v>
      </c>
      <c r="U564" t="b">
        <v>0</v>
      </c>
      <c r="V564" t="s">
        <v>42</v>
      </c>
      <c r="W564" t="s">
        <v>115</v>
      </c>
      <c r="X564">
        <v>6</v>
      </c>
      <c r="Y564">
        <v>5</v>
      </c>
      <c r="Z564" t="s">
        <v>57</v>
      </c>
      <c r="AA564" t="b">
        <v>0</v>
      </c>
      <c r="AB564">
        <v>4</v>
      </c>
      <c r="AC564" t="s">
        <v>131</v>
      </c>
    </row>
    <row r="565" spans="1:29" x14ac:dyDescent="0.25">
      <c r="A565" t="s">
        <v>2107</v>
      </c>
      <c r="B565" t="s">
        <v>2108</v>
      </c>
      <c r="C565">
        <v>63</v>
      </c>
      <c r="D565" t="s">
        <v>104</v>
      </c>
      <c r="E565" t="s">
        <v>123</v>
      </c>
      <c r="F565" t="s">
        <v>49</v>
      </c>
      <c r="G565" t="s">
        <v>2109</v>
      </c>
      <c r="H565" t="s">
        <v>797</v>
      </c>
      <c r="I565" t="s">
        <v>1346</v>
      </c>
      <c r="J565">
        <v>145</v>
      </c>
      <c r="K565">
        <v>2</v>
      </c>
      <c r="L565">
        <v>2</v>
      </c>
      <c r="M565" t="s">
        <v>37</v>
      </c>
      <c r="N565">
        <v>191842</v>
      </c>
      <c r="O565" t="s">
        <v>78</v>
      </c>
      <c r="P565" t="s">
        <v>53</v>
      </c>
      <c r="Q565" t="s">
        <v>40</v>
      </c>
      <c r="R565" t="s">
        <v>41</v>
      </c>
      <c r="S565" t="s">
        <v>40</v>
      </c>
      <c r="T565">
        <v>5</v>
      </c>
      <c r="U565" t="b">
        <v>0</v>
      </c>
      <c r="V565" t="s">
        <v>55</v>
      </c>
      <c r="W565" t="s">
        <v>115</v>
      </c>
      <c r="X565">
        <v>9</v>
      </c>
      <c r="Y565">
        <v>11</v>
      </c>
      <c r="Z565" t="s">
        <v>44</v>
      </c>
      <c r="AA565" t="b">
        <v>0</v>
      </c>
      <c r="AB565">
        <v>5</v>
      </c>
      <c r="AC565" t="s">
        <v>207</v>
      </c>
    </row>
    <row r="566" spans="1:29" x14ac:dyDescent="0.25">
      <c r="A566" t="s">
        <v>2110</v>
      </c>
      <c r="B566" t="s">
        <v>2111</v>
      </c>
      <c r="C566">
        <v>60</v>
      </c>
      <c r="D566" t="s">
        <v>104</v>
      </c>
      <c r="E566" t="s">
        <v>123</v>
      </c>
      <c r="F566" t="s">
        <v>49</v>
      </c>
      <c r="G566" t="s">
        <v>2112</v>
      </c>
      <c r="H566" t="s">
        <v>1610</v>
      </c>
      <c r="I566" t="s">
        <v>255</v>
      </c>
      <c r="J566">
        <v>232</v>
      </c>
      <c r="K566">
        <v>3</v>
      </c>
      <c r="L566">
        <v>2</v>
      </c>
      <c r="M566" t="s">
        <v>37</v>
      </c>
      <c r="N566">
        <v>92147</v>
      </c>
      <c r="O566" t="s">
        <v>38</v>
      </c>
      <c r="P566" t="s">
        <v>101</v>
      </c>
      <c r="Q566" t="s">
        <v>40</v>
      </c>
      <c r="R566" t="s">
        <v>54</v>
      </c>
      <c r="S566" t="s">
        <v>40</v>
      </c>
      <c r="T566">
        <v>9</v>
      </c>
      <c r="U566" t="b">
        <v>0</v>
      </c>
      <c r="V566" t="s">
        <v>42</v>
      </c>
      <c r="W566" t="s">
        <v>115</v>
      </c>
      <c r="X566">
        <v>10</v>
      </c>
      <c r="Y566">
        <v>1</v>
      </c>
      <c r="Z566" t="s">
        <v>44</v>
      </c>
      <c r="AA566" t="b">
        <v>0</v>
      </c>
      <c r="AB566">
        <v>4</v>
      </c>
      <c r="AC566" t="s">
        <v>207</v>
      </c>
    </row>
    <row r="567" spans="1:29" x14ac:dyDescent="0.25">
      <c r="A567" t="s">
        <v>2113</v>
      </c>
      <c r="B567" t="s">
        <v>2114</v>
      </c>
      <c r="C567">
        <v>54</v>
      </c>
      <c r="D567" t="s">
        <v>104</v>
      </c>
      <c r="E567" t="s">
        <v>123</v>
      </c>
      <c r="F567" t="s">
        <v>49</v>
      </c>
      <c r="G567" t="s">
        <v>2115</v>
      </c>
      <c r="H567" t="s">
        <v>1024</v>
      </c>
      <c r="I567" t="s">
        <v>176</v>
      </c>
      <c r="J567">
        <v>321</v>
      </c>
      <c r="K567">
        <v>6</v>
      </c>
      <c r="L567">
        <v>1</v>
      </c>
      <c r="M567" t="s">
        <v>65</v>
      </c>
      <c r="N567">
        <v>50339</v>
      </c>
      <c r="O567" t="s">
        <v>86</v>
      </c>
      <c r="P567" t="s">
        <v>87</v>
      </c>
      <c r="Q567" t="s">
        <v>114</v>
      </c>
      <c r="R567" t="s">
        <v>68</v>
      </c>
      <c r="S567" t="s">
        <v>151</v>
      </c>
      <c r="T567">
        <v>1</v>
      </c>
      <c r="U567" t="b">
        <v>1</v>
      </c>
      <c r="V567" t="s">
        <v>42</v>
      </c>
      <c r="W567" t="s">
        <v>43</v>
      </c>
      <c r="X567">
        <v>11</v>
      </c>
      <c r="Y567">
        <v>3</v>
      </c>
      <c r="Z567" t="s">
        <v>44</v>
      </c>
      <c r="AA567" t="b">
        <v>1</v>
      </c>
      <c r="AB567">
        <v>5</v>
      </c>
      <c r="AC567" t="s">
        <v>207</v>
      </c>
    </row>
    <row r="568" spans="1:29" x14ac:dyDescent="0.25">
      <c r="A568" t="s">
        <v>2116</v>
      </c>
      <c r="B568" t="s">
        <v>2117</v>
      </c>
      <c r="C568">
        <v>53</v>
      </c>
      <c r="D568" t="s">
        <v>60</v>
      </c>
      <c r="E568" t="s">
        <v>82</v>
      </c>
      <c r="F568" t="s">
        <v>97</v>
      </c>
      <c r="G568" t="s">
        <v>2118</v>
      </c>
      <c r="H568" t="s">
        <v>564</v>
      </c>
      <c r="I568" t="s">
        <v>373</v>
      </c>
      <c r="J568">
        <v>68</v>
      </c>
      <c r="K568">
        <v>12</v>
      </c>
      <c r="L568">
        <v>1</v>
      </c>
      <c r="M568" t="s">
        <v>77</v>
      </c>
      <c r="N568">
        <v>83982</v>
      </c>
      <c r="O568" t="s">
        <v>78</v>
      </c>
      <c r="P568" t="s">
        <v>101</v>
      </c>
      <c r="Q568" t="s">
        <v>114</v>
      </c>
      <c r="R568" t="s">
        <v>68</v>
      </c>
      <c r="S568" t="s">
        <v>40</v>
      </c>
      <c r="T568">
        <v>7</v>
      </c>
      <c r="U568" t="b">
        <v>1</v>
      </c>
      <c r="V568" t="s">
        <v>55</v>
      </c>
      <c r="W568" t="s">
        <v>115</v>
      </c>
      <c r="X568">
        <v>4</v>
      </c>
      <c r="Y568">
        <v>2</v>
      </c>
      <c r="Z568" t="s">
        <v>57</v>
      </c>
      <c r="AA568" t="b">
        <v>1</v>
      </c>
      <c r="AB568">
        <v>5</v>
      </c>
      <c r="AC568" t="s">
        <v>207</v>
      </c>
    </row>
    <row r="569" spans="1:29" x14ac:dyDescent="0.25">
      <c r="A569" t="s">
        <v>2119</v>
      </c>
      <c r="B569" t="s">
        <v>2120</v>
      </c>
      <c r="C569">
        <v>60</v>
      </c>
      <c r="D569" t="s">
        <v>104</v>
      </c>
      <c r="E569" t="s">
        <v>73</v>
      </c>
      <c r="F569" t="s">
        <v>33</v>
      </c>
      <c r="G569" t="s">
        <v>2121</v>
      </c>
      <c r="H569" t="s">
        <v>457</v>
      </c>
      <c r="I569" t="s">
        <v>1839</v>
      </c>
      <c r="J569">
        <v>20</v>
      </c>
      <c r="K569">
        <v>7</v>
      </c>
      <c r="L569">
        <v>3</v>
      </c>
      <c r="M569" t="s">
        <v>77</v>
      </c>
      <c r="N569">
        <v>180848</v>
      </c>
      <c r="O569" t="s">
        <v>38</v>
      </c>
      <c r="P569" t="s">
        <v>53</v>
      </c>
      <c r="Q569" t="s">
        <v>67</v>
      </c>
      <c r="R569" t="s">
        <v>68</v>
      </c>
      <c r="S569" t="s">
        <v>40</v>
      </c>
      <c r="T569">
        <v>5</v>
      </c>
      <c r="U569" t="b">
        <v>0</v>
      </c>
      <c r="V569" t="s">
        <v>42</v>
      </c>
      <c r="W569" t="s">
        <v>43</v>
      </c>
      <c r="X569">
        <v>5</v>
      </c>
      <c r="Y569">
        <v>2</v>
      </c>
      <c r="Z569" t="s">
        <v>57</v>
      </c>
      <c r="AA569" t="b">
        <v>0</v>
      </c>
      <c r="AB569">
        <v>2</v>
      </c>
      <c r="AC569" t="s">
        <v>45</v>
      </c>
    </row>
    <row r="570" spans="1:29" x14ac:dyDescent="0.25">
      <c r="A570" t="s">
        <v>2122</v>
      </c>
      <c r="B570" t="s">
        <v>2123</v>
      </c>
      <c r="C570">
        <v>18</v>
      </c>
      <c r="D570" t="s">
        <v>31</v>
      </c>
      <c r="E570" t="s">
        <v>48</v>
      </c>
      <c r="F570" t="s">
        <v>33</v>
      </c>
      <c r="G570" t="s">
        <v>2124</v>
      </c>
      <c r="H570" t="s">
        <v>2125</v>
      </c>
      <c r="I570" t="s">
        <v>448</v>
      </c>
      <c r="J570">
        <v>118</v>
      </c>
      <c r="K570">
        <v>5</v>
      </c>
      <c r="L570">
        <v>2</v>
      </c>
      <c r="M570" t="s">
        <v>77</v>
      </c>
      <c r="N570">
        <v>24365</v>
      </c>
      <c r="O570" t="s">
        <v>38</v>
      </c>
      <c r="P570" t="s">
        <v>53</v>
      </c>
      <c r="Q570" t="s">
        <v>67</v>
      </c>
      <c r="R570" t="s">
        <v>41</v>
      </c>
      <c r="S570" t="s">
        <v>40</v>
      </c>
      <c r="T570">
        <v>6</v>
      </c>
      <c r="U570" t="b">
        <v>0</v>
      </c>
      <c r="V570" t="s">
        <v>55</v>
      </c>
      <c r="W570" t="s">
        <v>56</v>
      </c>
      <c r="X570">
        <v>9</v>
      </c>
      <c r="Y570">
        <v>9</v>
      </c>
      <c r="Z570" t="s">
        <v>44</v>
      </c>
      <c r="AA570" t="b">
        <v>0</v>
      </c>
      <c r="AB570">
        <v>4</v>
      </c>
      <c r="AC570" t="s">
        <v>131</v>
      </c>
    </row>
    <row r="571" spans="1:29" x14ac:dyDescent="0.25">
      <c r="A571" t="s">
        <v>2126</v>
      </c>
      <c r="B571" t="s">
        <v>2127</v>
      </c>
      <c r="C571">
        <v>51</v>
      </c>
      <c r="D571" t="s">
        <v>31</v>
      </c>
      <c r="E571" t="s">
        <v>61</v>
      </c>
      <c r="F571" t="s">
        <v>49</v>
      </c>
      <c r="G571" t="s">
        <v>2128</v>
      </c>
      <c r="H571" t="s">
        <v>230</v>
      </c>
      <c r="I571" t="s">
        <v>666</v>
      </c>
      <c r="J571">
        <v>250</v>
      </c>
      <c r="K571">
        <v>7</v>
      </c>
      <c r="L571">
        <v>4</v>
      </c>
      <c r="M571" t="s">
        <v>37</v>
      </c>
      <c r="N571">
        <v>113773</v>
      </c>
      <c r="O571" t="s">
        <v>86</v>
      </c>
      <c r="P571" t="s">
        <v>87</v>
      </c>
      <c r="Q571" t="s">
        <v>40</v>
      </c>
      <c r="R571" t="s">
        <v>41</v>
      </c>
      <c r="S571" t="s">
        <v>40</v>
      </c>
      <c r="T571">
        <v>2</v>
      </c>
      <c r="U571" t="b">
        <v>1</v>
      </c>
      <c r="V571" t="s">
        <v>88</v>
      </c>
      <c r="W571" t="s">
        <v>56</v>
      </c>
      <c r="X571">
        <v>7</v>
      </c>
      <c r="Y571">
        <v>11</v>
      </c>
      <c r="Z571" t="s">
        <v>44</v>
      </c>
      <c r="AA571" t="b">
        <v>1</v>
      </c>
      <c r="AB571">
        <v>3</v>
      </c>
      <c r="AC571" t="s">
        <v>131</v>
      </c>
    </row>
    <row r="572" spans="1:29" x14ac:dyDescent="0.25">
      <c r="A572" t="s">
        <v>2129</v>
      </c>
      <c r="B572" t="s">
        <v>2130</v>
      </c>
      <c r="C572">
        <v>44</v>
      </c>
      <c r="D572" t="s">
        <v>104</v>
      </c>
      <c r="E572" t="s">
        <v>123</v>
      </c>
      <c r="F572" t="s">
        <v>33</v>
      </c>
      <c r="G572" t="s">
        <v>2131</v>
      </c>
      <c r="H572" t="s">
        <v>834</v>
      </c>
      <c r="I572" t="s">
        <v>1009</v>
      </c>
      <c r="J572">
        <v>33</v>
      </c>
      <c r="K572">
        <v>14</v>
      </c>
      <c r="L572">
        <v>1</v>
      </c>
      <c r="M572" t="s">
        <v>37</v>
      </c>
      <c r="N572">
        <v>168701</v>
      </c>
      <c r="O572" t="s">
        <v>78</v>
      </c>
      <c r="P572" t="s">
        <v>94</v>
      </c>
      <c r="Q572" t="s">
        <v>40</v>
      </c>
      <c r="R572" t="s">
        <v>41</v>
      </c>
      <c r="S572" t="s">
        <v>40</v>
      </c>
      <c r="T572">
        <v>1</v>
      </c>
      <c r="U572" t="b">
        <v>1</v>
      </c>
      <c r="V572" t="s">
        <v>42</v>
      </c>
      <c r="W572" t="s">
        <v>56</v>
      </c>
      <c r="X572">
        <v>5</v>
      </c>
      <c r="Y572">
        <v>2</v>
      </c>
      <c r="Z572" t="s">
        <v>57</v>
      </c>
      <c r="AA572" t="b">
        <v>0</v>
      </c>
      <c r="AB572">
        <v>2</v>
      </c>
      <c r="AC572" t="s">
        <v>45</v>
      </c>
    </row>
    <row r="573" spans="1:29" x14ac:dyDescent="0.25">
      <c r="A573" t="s">
        <v>2132</v>
      </c>
      <c r="B573" t="s">
        <v>2133</v>
      </c>
      <c r="C573">
        <v>33</v>
      </c>
      <c r="D573" t="s">
        <v>60</v>
      </c>
      <c r="E573" t="s">
        <v>61</v>
      </c>
      <c r="F573" t="s">
        <v>97</v>
      </c>
      <c r="G573" t="s">
        <v>2134</v>
      </c>
      <c r="H573" t="s">
        <v>2135</v>
      </c>
      <c r="I573" t="s">
        <v>1119</v>
      </c>
      <c r="J573">
        <v>52</v>
      </c>
      <c r="K573">
        <v>4</v>
      </c>
      <c r="L573">
        <v>2</v>
      </c>
      <c r="M573" t="s">
        <v>37</v>
      </c>
      <c r="N573">
        <v>157577</v>
      </c>
      <c r="O573" t="s">
        <v>38</v>
      </c>
      <c r="P573" t="s">
        <v>66</v>
      </c>
      <c r="Q573" t="s">
        <v>40</v>
      </c>
      <c r="R573" t="s">
        <v>68</v>
      </c>
      <c r="S573" t="s">
        <v>40</v>
      </c>
      <c r="T573">
        <v>7</v>
      </c>
      <c r="U573" t="b">
        <v>1</v>
      </c>
      <c r="V573" t="s">
        <v>88</v>
      </c>
      <c r="W573" t="s">
        <v>56</v>
      </c>
      <c r="X573">
        <v>7</v>
      </c>
      <c r="Y573">
        <v>8</v>
      </c>
      <c r="Z573" t="s">
        <v>44</v>
      </c>
      <c r="AA573" t="b">
        <v>1</v>
      </c>
      <c r="AB573">
        <v>5</v>
      </c>
      <c r="AC573" t="s">
        <v>131</v>
      </c>
    </row>
    <row r="574" spans="1:29" x14ac:dyDescent="0.25">
      <c r="A574" t="s">
        <v>2136</v>
      </c>
      <c r="B574" t="s">
        <v>2137</v>
      </c>
      <c r="C574">
        <v>25</v>
      </c>
      <c r="D574" t="s">
        <v>60</v>
      </c>
      <c r="E574" t="s">
        <v>123</v>
      </c>
      <c r="F574" t="s">
        <v>49</v>
      </c>
      <c r="G574" t="s">
        <v>2138</v>
      </c>
      <c r="H574" t="s">
        <v>301</v>
      </c>
      <c r="I574" t="s">
        <v>670</v>
      </c>
      <c r="J574">
        <v>245</v>
      </c>
      <c r="K574">
        <v>8</v>
      </c>
      <c r="L574">
        <v>1</v>
      </c>
      <c r="M574" t="s">
        <v>77</v>
      </c>
      <c r="N574">
        <v>66859</v>
      </c>
      <c r="O574" t="s">
        <v>38</v>
      </c>
      <c r="P574" t="s">
        <v>53</v>
      </c>
      <c r="Q574" t="s">
        <v>114</v>
      </c>
      <c r="R574" t="s">
        <v>68</v>
      </c>
      <c r="S574" t="s">
        <v>40</v>
      </c>
      <c r="T574">
        <v>1</v>
      </c>
      <c r="U574" t="b">
        <v>1</v>
      </c>
      <c r="V574" t="s">
        <v>88</v>
      </c>
      <c r="W574" t="s">
        <v>115</v>
      </c>
      <c r="X574">
        <v>12</v>
      </c>
      <c r="Y574">
        <v>5</v>
      </c>
      <c r="Z574" t="s">
        <v>44</v>
      </c>
      <c r="AA574" t="b">
        <v>1</v>
      </c>
      <c r="AB574">
        <v>4</v>
      </c>
      <c r="AC574" t="s">
        <v>131</v>
      </c>
    </row>
    <row r="575" spans="1:29" x14ac:dyDescent="0.25">
      <c r="A575" t="s">
        <v>2139</v>
      </c>
      <c r="B575" t="s">
        <v>2140</v>
      </c>
      <c r="C575">
        <v>31</v>
      </c>
      <c r="D575" t="s">
        <v>31</v>
      </c>
      <c r="E575" t="s">
        <v>48</v>
      </c>
      <c r="F575" t="s">
        <v>97</v>
      </c>
      <c r="G575" t="s">
        <v>2141</v>
      </c>
      <c r="H575" t="s">
        <v>778</v>
      </c>
      <c r="I575" t="s">
        <v>457</v>
      </c>
      <c r="J575">
        <v>62</v>
      </c>
      <c r="K575">
        <v>6</v>
      </c>
      <c r="L575">
        <v>3</v>
      </c>
      <c r="M575" t="s">
        <v>65</v>
      </c>
      <c r="N575">
        <v>185999</v>
      </c>
      <c r="O575" t="s">
        <v>86</v>
      </c>
      <c r="P575" t="s">
        <v>94</v>
      </c>
      <c r="Q575" t="s">
        <v>67</v>
      </c>
      <c r="R575" t="s">
        <v>41</v>
      </c>
      <c r="S575" t="s">
        <v>302</v>
      </c>
      <c r="T575">
        <v>1</v>
      </c>
      <c r="U575" t="b">
        <v>1</v>
      </c>
      <c r="V575" t="s">
        <v>55</v>
      </c>
      <c r="W575" t="s">
        <v>115</v>
      </c>
      <c r="X575">
        <v>9</v>
      </c>
      <c r="Y575">
        <v>12</v>
      </c>
      <c r="Z575" t="s">
        <v>44</v>
      </c>
      <c r="AA575" t="b">
        <v>0</v>
      </c>
      <c r="AB575">
        <v>1</v>
      </c>
      <c r="AC575" t="s">
        <v>70</v>
      </c>
    </row>
    <row r="576" spans="1:29" x14ac:dyDescent="0.25">
      <c r="A576" t="s">
        <v>2142</v>
      </c>
      <c r="B576" t="s">
        <v>2143</v>
      </c>
      <c r="C576">
        <v>21</v>
      </c>
      <c r="D576" t="s">
        <v>104</v>
      </c>
      <c r="E576" t="s">
        <v>91</v>
      </c>
      <c r="F576" t="s">
        <v>33</v>
      </c>
      <c r="G576" t="s">
        <v>2144</v>
      </c>
      <c r="H576" t="s">
        <v>1118</v>
      </c>
      <c r="I576" t="s">
        <v>487</v>
      </c>
      <c r="J576">
        <v>364</v>
      </c>
      <c r="K576">
        <v>6</v>
      </c>
      <c r="L576">
        <v>3</v>
      </c>
      <c r="M576" t="s">
        <v>37</v>
      </c>
      <c r="N576">
        <v>131425</v>
      </c>
      <c r="O576" t="s">
        <v>86</v>
      </c>
      <c r="P576" t="s">
        <v>101</v>
      </c>
      <c r="Q576" t="s">
        <v>40</v>
      </c>
      <c r="R576" t="s">
        <v>41</v>
      </c>
      <c r="S576" t="s">
        <v>40</v>
      </c>
      <c r="T576">
        <v>5</v>
      </c>
      <c r="U576" t="b">
        <v>1</v>
      </c>
      <c r="V576" t="s">
        <v>55</v>
      </c>
      <c r="W576" t="s">
        <v>115</v>
      </c>
      <c r="X576">
        <v>5</v>
      </c>
      <c r="Y576">
        <v>2</v>
      </c>
      <c r="Z576" t="s">
        <v>44</v>
      </c>
      <c r="AA576" t="b">
        <v>0</v>
      </c>
      <c r="AB576">
        <v>5</v>
      </c>
      <c r="AC576" t="s">
        <v>207</v>
      </c>
    </row>
    <row r="577" spans="1:29" x14ac:dyDescent="0.25">
      <c r="A577" t="s">
        <v>2145</v>
      </c>
      <c r="B577" t="s">
        <v>2146</v>
      </c>
      <c r="C577">
        <v>38</v>
      </c>
      <c r="D577" t="s">
        <v>31</v>
      </c>
      <c r="E577" t="s">
        <v>73</v>
      </c>
      <c r="F577" t="s">
        <v>33</v>
      </c>
      <c r="G577" t="s">
        <v>2147</v>
      </c>
      <c r="H577" t="s">
        <v>1987</v>
      </c>
      <c r="I577" t="s">
        <v>554</v>
      </c>
      <c r="J577">
        <v>343</v>
      </c>
      <c r="K577">
        <v>1</v>
      </c>
      <c r="L577">
        <v>2</v>
      </c>
      <c r="M577" t="s">
        <v>65</v>
      </c>
      <c r="N577">
        <v>44851</v>
      </c>
      <c r="O577" t="s">
        <v>86</v>
      </c>
      <c r="P577" t="s">
        <v>94</v>
      </c>
      <c r="Q577" t="s">
        <v>67</v>
      </c>
      <c r="R577" t="s">
        <v>54</v>
      </c>
      <c r="S577" t="s">
        <v>40</v>
      </c>
      <c r="T577">
        <v>5</v>
      </c>
      <c r="U577" t="b">
        <v>0</v>
      </c>
      <c r="V577" t="s">
        <v>42</v>
      </c>
      <c r="W577" t="s">
        <v>115</v>
      </c>
      <c r="X577">
        <v>2</v>
      </c>
      <c r="Y577">
        <v>8</v>
      </c>
      <c r="Z577" t="s">
        <v>57</v>
      </c>
      <c r="AA577" t="b">
        <v>0</v>
      </c>
      <c r="AB577">
        <v>2</v>
      </c>
      <c r="AC577" t="s">
        <v>70</v>
      </c>
    </row>
    <row r="578" spans="1:29" x14ac:dyDescent="0.25">
      <c r="A578" t="s">
        <v>2148</v>
      </c>
      <c r="B578" t="s">
        <v>2149</v>
      </c>
      <c r="C578">
        <v>27</v>
      </c>
      <c r="D578" t="s">
        <v>31</v>
      </c>
      <c r="E578" t="s">
        <v>48</v>
      </c>
      <c r="F578" t="s">
        <v>49</v>
      </c>
      <c r="G578" t="s">
        <v>2150</v>
      </c>
      <c r="H578" t="s">
        <v>503</v>
      </c>
      <c r="I578" t="s">
        <v>166</v>
      </c>
      <c r="J578">
        <v>127</v>
      </c>
      <c r="K578">
        <v>12</v>
      </c>
      <c r="L578">
        <v>3</v>
      </c>
      <c r="M578" t="s">
        <v>77</v>
      </c>
      <c r="N578">
        <v>4800</v>
      </c>
      <c r="O578" t="s">
        <v>78</v>
      </c>
      <c r="P578" t="s">
        <v>94</v>
      </c>
      <c r="Q578" t="s">
        <v>79</v>
      </c>
      <c r="R578" t="s">
        <v>54</v>
      </c>
      <c r="S578" t="s">
        <v>40</v>
      </c>
      <c r="T578">
        <v>4</v>
      </c>
      <c r="U578" t="b">
        <v>1</v>
      </c>
      <c r="V578" t="s">
        <v>42</v>
      </c>
      <c r="W578" t="s">
        <v>56</v>
      </c>
      <c r="X578">
        <v>3</v>
      </c>
      <c r="Y578">
        <v>9</v>
      </c>
      <c r="Z578" t="s">
        <v>44</v>
      </c>
      <c r="AA578" t="b">
        <v>1</v>
      </c>
      <c r="AB578">
        <v>3</v>
      </c>
      <c r="AC578" t="s">
        <v>131</v>
      </c>
    </row>
    <row r="579" spans="1:29" x14ac:dyDescent="0.25">
      <c r="A579" t="s">
        <v>2151</v>
      </c>
      <c r="B579" t="s">
        <v>2152</v>
      </c>
      <c r="C579">
        <v>35</v>
      </c>
      <c r="D579" t="s">
        <v>31</v>
      </c>
      <c r="E579" t="s">
        <v>123</v>
      </c>
      <c r="F579" t="s">
        <v>49</v>
      </c>
      <c r="G579" t="s">
        <v>2153</v>
      </c>
      <c r="H579" t="s">
        <v>206</v>
      </c>
      <c r="I579" t="s">
        <v>113</v>
      </c>
      <c r="J579">
        <v>203</v>
      </c>
      <c r="K579">
        <v>14</v>
      </c>
      <c r="L579">
        <v>3</v>
      </c>
      <c r="M579" t="s">
        <v>77</v>
      </c>
      <c r="N579">
        <v>179629</v>
      </c>
      <c r="O579" t="s">
        <v>38</v>
      </c>
      <c r="P579" t="s">
        <v>39</v>
      </c>
      <c r="Q579" t="s">
        <v>79</v>
      </c>
      <c r="R579" t="s">
        <v>68</v>
      </c>
      <c r="S579" t="s">
        <v>40</v>
      </c>
      <c r="T579">
        <v>3</v>
      </c>
      <c r="U579" t="b">
        <v>1</v>
      </c>
      <c r="V579" t="s">
        <v>55</v>
      </c>
      <c r="W579" t="s">
        <v>43</v>
      </c>
      <c r="X579">
        <v>1</v>
      </c>
      <c r="Y579">
        <v>11</v>
      </c>
      <c r="Z579" t="s">
        <v>44</v>
      </c>
      <c r="AA579" t="b">
        <v>0</v>
      </c>
      <c r="AB579">
        <v>3</v>
      </c>
      <c r="AC579" t="s">
        <v>70</v>
      </c>
    </row>
    <row r="580" spans="1:29" x14ac:dyDescent="0.25">
      <c r="A580" t="s">
        <v>2154</v>
      </c>
      <c r="B580" t="s">
        <v>2155</v>
      </c>
      <c r="C580">
        <v>48</v>
      </c>
      <c r="D580" t="s">
        <v>60</v>
      </c>
      <c r="E580" t="s">
        <v>73</v>
      </c>
      <c r="F580" t="s">
        <v>97</v>
      </c>
      <c r="G580" t="s">
        <v>2156</v>
      </c>
      <c r="H580" t="s">
        <v>1024</v>
      </c>
      <c r="I580" t="s">
        <v>553</v>
      </c>
      <c r="J580">
        <v>331</v>
      </c>
      <c r="K580">
        <v>1</v>
      </c>
      <c r="L580">
        <v>4</v>
      </c>
      <c r="M580" t="s">
        <v>65</v>
      </c>
      <c r="N580">
        <v>181616</v>
      </c>
      <c r="O580" t="s">
        <v>78</v>
      </c>
      <c r="P580" t="s">
        <v>94</v>
      </c>
      <c r="Q580" t="s">
        <v>79</v>
      </c>
      <c r="R580" t="s">
        <v>54</v>
      </c>
      <c r="S580" t="s">
        <v>302</v>
      </c>
      <c r="T580">
        <v>6</v>
      </c>
      <c r="U580" t="b">
        <v>0</v>
      </c>
      <c r="V580" t="s">
        <v>55</v>
      </c>
      <c r="W580" t="s">
        <v>56</v>
      </c>
      <c r="X580">
        <v>4</v>
      </c>
      <c r="Y580">
        <v>3</v>
      </c>
      <c r="Z580" t="s">
        <v>44</v>
      </c>
      <c r="AA580" t="b">
        <v>1</v>
      </c>
      <c r="AB580">
        <v>1</v>
      </c>
      <c r="AC580" t="s">
        <v>70</v>
      </c>
    </row>
    <row r="581" spans="1:29" x14ac:dyDescent="0.25">
      <c r="A581" t="s">
        <v>2157</v>
      </c>
      <c r="B581" t="s">
        <v>2158</v>
      </c>
      <c r="C581">
        <v>40</v>
      </c>
      <c r="D581" t="s">
        <v>31</v>
      </c>
      <c r="E581" t="s">
        <v>61</v>
      </c>
      <c r="F581" t="s">
        <v>49</v>
      </c>
      <c r="G581" t="s">
        <v>2159</v>
      </c>
      <c r="H581" t="s">
        <v>532</v>
      </c>
      <c r="I581" t="s">
        <v>2160</v>
      </c>
      <c r="J581">
        <v>206</v>
      </c>
      <c r="K581">
        <v>1</v>
      </c>
      <c r="L581">
        <v>2</v>
      </c>
      <c r="M581" t="s">
        <v>37</v>
      </c>
      <c r="N581">
        <v>180886</v>
      </c>
      <c r="O581" t="s">
        <v>38</v>
      </c>
      <c r="P581" t="s">
        <v>87</v>
      </c>
      <c r="Q581" t="s">
        <v>40</v>
      </c>
      <c r="R581" t="s">
        <v>41</v>
      </c>
      <c r="S581" t="s">
        <v>40</v>
      </c>
      <c r="T581">
        <v>2</v>
      </c>
      <c r="U581" t="b">
        <v>1</v>
      </c>
      <c r="V581" t="s">
        <v>42</v>
      </c>
      <c r="W581" t="s">
        <v>56</v>
      </c>
      <c r="X581">
        <v>10</v>
      </c>
      <c r="Y581">
        <v>11</v>
      </c>
      <c r="Z581" t="s">
        <v>44</v>
      </c>
      <c r="AA581" t="b">
        <v>1</v>
      </c>
      <c r="AB581">
        <v>4</v>
      </c>
      <c r="AC581" t="s">
        <v>70</v>
      </c>
    </row>
    <row r="582" spans="1:29" x14ac:dyDescent="0.25">
      <c r="A582" t="s">
        <v>2161</v>
      </c>
      <c r="B582" t="s">
        <v>2162</v>
      </c>
      <c r="C582">
        <v>65</v>
      </c>
      <c r="D582" t="s">
        <v>31</v>
      </c>
      <c r="E582" t="s">
        <v>61</v>
      </c>
      <c r="F582" t="s">
        <v>49</v>
      </c>
      <c r="G582" t="s">
        <v>2163</v>
      </c>
      <c r="H582" t="s">
        <v>1005</v>
      </c>
      <c r="I582" t="s">
        <v>76</v>
      </c>
      <c r="J582">
        <v>104</v>
      </c>
      <c r="K582">
        <v>13</v>
      </c>
      <c r="L582">
        <v>1</v>
      </c>
      <c r="M582" t="s">
        <v>65</v>
      </c>
      <c r="N582">
        <v>110831</v>
      </c>
      <c r="O582" t="s">
        <v>38</v>
      </c>
      <c r="P582" t="s">
        <v>101</v>
      </c>
      <c r="Q582" t="s">
        <v>79</v>
      </c>
      <c r="R582" t="s">
        <v>54</v>
      </c>
      <c r="S582" t="s">
        <v>302</v>
      </c>
      <c r="T582">
        <v>3</v>
      </c>
      <c r="U582" t="b">
        <v>1</v>
      </c>
      <c r="V582" t="s">
        <v>42</v>
      </c>
      <c r="W582" t="s">
        <v>56</v>
      </c>
      <c r="X582">
        <v>6</v>
      </c>
      <c r="Y582">
        <v>10</v>
      </c>
      <c r="Z582" t="s">
        <v>44</v>
      </c>
      <c r="AA582" t="b">
        <v>0</v>
      </c>
      <c r="AB582">
        <v>2</v>
      </c>
      <c r="AC582" t="s">
        <v>45</v>
      </c>
    </row>
    <row r="583" spans="1:29" x14ac:dyDescent="0.25">
      <c r="A583" t="s">
        <v>2164</v>
      </c>
      <c r="B583" t="s">
        <v>2165</v>
      </c>
      <c r="C583">
        <v>40</v>
      </c>
      <c r="D583" t="s">
        <v>60</v>
      </c>
      <c r="E583" t="s">
        <v>61</v>
      </c>
      <c r="F583" t="s">
        <v>97</v>
      </c>
      <c r="G583" t="s">
        <v>2166</v>
      </c>
      <c r="H583" t="s">
        <v>967</v>
      </c>
      <c r="I583" t="s">
        <v>76</v>
      </c>
      <c r="J583">
        <v>137</v>
      </c>
      <c r="K583">
        <v>12</v>
      </c>
      <c r="L583">
        <v>3</v>
      </c>
      <c r="M583" t="s">
        <v>37</v>
      </c>
      <c r="N583">
        <v>152061</v>
      </c>
      <c r="O583" t="s">
        <v>78</v>
      </c>
      <c r="P583" t="s">
        <v>66</v>
      </c>
      <c r="Q583" t="s">
        <v>40</v>
      </c>
      <c r="R583" t="s">
        <v>41</v>
      </c>
      <c r="S583" t="s">
        <v>40</v>
      </c>
      <c r="T583">
        <v>9</v>
      </c>
      <c r="U583" t="b">
        <v>0</v>
      </c>
      <c r="V583" t="s">
        <v>88</v>
      </c>
      <c r="W583" t="s">
        <v>56</v>
      </c>
      <c r="X583">
        <v>11</v>
      </c>
      <c r="Y583">
        <v>1</v>
      </c>
      <c r="Z583" t="s">
        <v>57</v>
      </c>
      <c r="AA583" t="b">
        <v>0</v>
      </c>
      <c r="AB583">
        <v>1</v>
      </c>
      <c r="AC583" t="s">
        <v>70</v>
      </c>
    </row>
    <row r="584" spans="1:29" x14ac:dyDescent="0.25">
      <c r="A584" t="s">
        <v>2167</v>
      </c>
      <c r="B584" t="s">
        <v>2168</v>
      </c>
      <c r="C584">
        <v>36</v>
      </c>
      <c r="D584" t="s">
        <v>60</v>
      </c>
      <c r="E584" t="s">
        <v>82</v>
      </c>
      <c r="F584" t="s">
        <v>33</v>
      </c>
      <c r="G584" t="s">
        <v>2169</v>
      </c>
      <c r="H584" t="s">
        <v>362</v>
      </c>
      <c r="I584" t="s">
        <v>801</v>
      </c>
      <c r="J584">
        <v>110</v>
      </c>
      <c r="K584">
        <v>3</v>
      </c>
      <c r="L584">
        <v>2</v>
      </c>
      <c r="M584" t="s">
        <v>37</v>
      </c>
      <c r="N584">
        <v>85314</v>
      </c>
      <c r="O584" t="s">
        <v>86</v>
      </c>
      <c r="P584" t="s">
        <v>87</v>
      </c>
      <c r="Q584" t="s">
        <v>40</v>
      </c>
      <c r="R584" t="s">
        <v>68</v>
      </c>
      <c r="S584" t="s">
        <v>40</v>
      </c>
      <c r="T584">
        <v>9</v>
      </c>
      <c r="U584" t="b">
        <v>0</v>
      </c>
      <c r="V584" t="s">
        <v>42</v>
      </c>
      <c r="W584" t="s">
        <v>115</v>
      </c>
      <c r="X584">
        <v>4</v>
      </c>
      <c r="Y584">
        <v>7</v>
      </c>
      <c r="Z584" t="s">
        <v>44</v>
      </c>
      <c r="AA584" t="b">
        <v>0</v>
      </c>
      <c r="AB584">
        <v>5</v>
      </c>
      <c r="AC584" t="s">
        <v>131</v>
      </c>
    </row>
    <row r="585" spans="1:29" x14ac:dyDescent="0.25">
      <c r="A585" t="s">
        <v>2170</v>
      </c>
      <c r="B585" t="s">
        <v>2171</v>
      </c>
      <c r="C585">
        <v>48</v>
      </c>
      <c r="D585" t="s">
        <v>104</v>
      </c>
      <c r="E585" t="s">
        <v>32</v>
      </c>
      <c r="F585" t="s">
        <v>97</v>
      </c>
      <c r="G585" t="s">
        <v>2172</v>
      </c>
      <c r="H585" t="s">
        <v>2173</v>
      </c>
      <c r="I585" t="s">
        <v>1034</v>
      </c>
      <c r="J585">
        <v>107</v>
      </c>
      <c r="K585">
        <v>10</v>
      </c>
      <c r="L585">
        <v>4</v>
      </c>
      <c r="M585" t="s">
        <v>65</v>
      </c>
      <c r="N585">
        <v>65966</v>
      </c>
      <c r="O585" t="s">
        <v>78</v>
      </c>
      <c r="P585" t="s">
        <v>39</v>
      </c>
      <c r="Q585" t="s">
        <v>79</v>
      </c>
      <c r="R585" t="s">
        <v>68</v>
      </c>
      <c r="S585" t="s">
        <v>40</v>
      </c>
      <c r="T585">
        <v>3</v>
      </c>
      <c r="U585" t="b">
        <v>0</v>
      </c>
      <c r="V585" t="s">
        <v>42</v>
      </c>
      <c r="W585" t="s">
        <v>43</v>
      </c>
      <c r="X585">
        <v>5</v>
      </c>
      <c r="Y585">
        <v>2</v>
      </c>
      <c r="Z585" t="s">
        <v>57</v>
      </c>
      <c r="AA585" t="b">
        <v>0</v>
      </c>
      <c r="AB585">
        <v>2</v>
      </c>
      <c r="AC585" t="s">
        <v>70</v>
      </c>
    </row>
    <row r="586" spans="1:29" x14ac:dyDescent="0.25">
      <c r="A586" t="s">
        <v>2174</v>
      </c>
      <c r="B586" t="s">
        <v>2175</v>
      </c>
      <c r="C586">
        <v>34</v>
      </c>
      <c r="D586" t="s">
        <v>31</v>
      </c>
      <c r="E586" t="s">
        <v>123</v>
      </c>
      <c r="F586" t="s">
        <v>49</v>
      </c>
      <c r="G586" t="s">
        <v>2176</v>
      </c>
      <c r="H586" t="s">
        <v>175</v>
      </c>
      <c r="I586" t="s">
        <v>1067</v>
      </c>
      <c r="J586">
        <v>150</v>
      </c>
      <c r="K586">
        <v>11</v>
      </c>
      <c r="L586">
        <v>4</v>
      </c>
      <c r="M586" t="s">
        <v>37</v>
      </c>
      <c r="N586">
        <v>8346</v>
      </c>
      <c r="O586" t="s">
        <v>38</v>
      </c>
      <c r="P586" t="s">
        <v>94</v>
      </c>
      <c r="Q586" t="s">
        <v>40</v>
      </c>
      <c r="R586" t="s">
        <v>41</v>
      </c>
      <c r="S586" t="s">
        <v>40</v>
      </c>
      <c r="T586">
        <v>1</v>
      </c>
      <c r="U586" t="b">
        <v>1</v>
      </c>
      <c r="V586" t="s">
        <v>55</v>
      </c>
      <c r="W586" t="s">
        <v>115</v>
      </c>
      <c r="X586">
        <v>10</v>
      </c>
      <c r="Y586">
        <v>11</v>
      </c>
      <c r="Z586" t="s">
        <v>57</v>
      </c>
      <c r="AA586" t="b">
        <v>1</v>
      </c>
      <c r="AB586">
        <v>5</v>
      </c>
      <c r="AC586" t="s">
        <v>207</v>
      </c>
    </row>
    <row r="587" spans="1:29" x14ac:dyDescent="0.25">
      <c r="A587" t="s">
        <v>2177</v>
      </c>
      <c r="B587" t="s">
        <v>2178</v>
      </c>
      <c r="C587">
        <v>31</v>
      </c>
      <c r="D587" t="s">
        <v>31</v>
      </c>
      <c r="E587" t="s">
        <v>48</v>
      </c>
      <c r="F587" t="s">
        <v>49</v>
      </c>
      <c r="G587" t="s">
        <v>2179</v>
      </c>
      <c r="H587" t="s">
        <v>461</v>
      </c>
      <c r="I587" t="s">
        <v>1155</v>
      </c>
      <c r="J587">
        <v>142</v>
      </c>
      <c r="K587">
        <v>14</v>
      </c>
      <c r="L587">
        <v>1</v>
      </c>
      <c r="M587" t="s">
        <v>77</v>
      </c>
      <c r="N587">
        <v>108135</v>
      </c>
      <c r="O587" t="s">
        <v>38</v>
      </c>
      <c r="P587" t="s">
        <v>87</v>
      </c>
      <c r="Q587" t="s">
        <v>79</v>
      </c>
      <c r="R587" t="s">
        <v>41</v>
      </c>
      <c r="S587" t="s">
        <v>40</v>
      </c>
      <c r="T587">
        <v>5</v>
      </c>
      <c r="U587" t="b">
        <v>0</v>
      </c>
      <c r="V587" t="s">
        <v>88</v>
      </c>
      <c r="W587" t="s">
        <v>115</v>
      </c>
      <c r="X587">
        <v>4</v>
      </c>
      <c r="Y587">
        <v>2</v>
      </c>
      <c r="Z587" t="s">
        <v>57</v>
      </c>
      <c r="AA587" t="b">
        <v>0</v>
      </c>
      <c r="AB587">
        <v>5</v>
      </c>
      <c r="AC587" t="s">
        <v>207</v>
      </c>
    </row>
    <row r="588" spans="1:29" x14ac:dyDescent="0.25">
      <c r="A588" t="s">
        <v>2180</v>
      </c>
      <c r="B588" t="s">
        <v>2181</v>
      </c>
      <c r="C588">
        <v>43</v>
      </c>
      <c r="D588" t="s">
        <v>60</v>
      </c>
      <c r="E588" t="s">
        <v>61</v>
      </c>
      <c r="F588" t="s">
        <v>33</v>
      </c>
      <c r="G588" t="s">
        <v>2182</v>
      </c>
      <c r="H588" t="s">
        <v>106</v>
      </c>
      <c r="I588" t="s">
        <v>822</v>
      </c>
      <c r="J588">
        <v>168</v>
      </c>
      <c r="K588">
        <v>4</v>
      </c>
      <c r="L588">
        <v>1</v>
      </c>
      <c r="M588" t="s">
        <v>77</v>
      </c>
      <c r="N588">
        <v>20144</v>
      </c>
      <c r="O588" t="s">
        <v>86</v>
      </c>
      <c r="P588" t="s">
        <v>39</v>
      </c>
      <c r="Q588" t="s">
        <v>67</v>
      </c>
      <c r="R588" t="s">
        <v>54</v>
      </c>
      <c r="S588" t="s">
        <v>40</v>
      </c>
      <c r="T588">
        <v>6</v>
      </c>
      <c r="U588" t="b">
        <v>1</v>
      </c>
      <c r="V588" t="s">
        <v>88</v>
      </c>
      <c r="W588" t="s">
        <v>43</v>
      </c>
      <c r="X588">
        <v>8</v>
      </c>
      <c r="Y588">
        <v>3</v>
      </c>
      <c r="Z588" t="s">
        <v>57</v>
      </c>
      <c r="AA588" t="b">
        <v>0</v>
      </c>
      <c r="AB588">
        <v>1</v>
      </c>
      <c r="AC588" t="s">
        <v>70</v>
      </c>
    </row>
    <row r="589" spans="1:29" x14ac:dyDescent="0.25">
      <c r="A589" t="s">
        <v>2183</v>
      </c>
      <c r="B589" t="s">
        <v>2184</v>
      </c>
      <c r="C589">
        <v>34</v>
      </c>
      <c r="D589" t="s">
        <v>31</v>
      </c>
      <c r="E589" t="s">
        <v>73</v>
      </c>
      <c r="F589" t="s">
        <v>49</v>
      </c>
      <c r="G589" t="s">
        <v>2185</v>
      </c>
      <c r="H589" t="s">
        <v>2038</v>
      </c>
      <c r="I589" t="s">
        <v>933</v>
      </c>
      <c r="J589">
        <v>239</v>
      </c>
      <c r="K589">
        <v>9</v>
      </c>
      <c r="L589">
        <v>1</v>
      </c>
      <c r="M589" t="s">
        <v>65</v>
      </c>
      <c r="N589">
        <v>110226</v>
      </c>
      <c r="O589" t="s">
        <v>86</v>
      </c>
      <c r="P589" t="s">
        <v>39</v>
      </c>
      <c r="Q589" t="s">
        <v>79</v>
      </c>
      <c r="R589" t="s">
        <v>41</v>
      </c>
      <c r="S589" t="s">
        <v>302</v>
      </c>
      <c r="T589">
        <v>4</v>
      </c>
      <c r="U589" t="b">
        <v>1</v>
      </c>
      <c r="V589" t="s">
        <v>88</v>
      </c>
      <c r="W589" t="s">
        <v>115</v>
      </c>
      <c r="X589">
        <v>5</v>
      </c>
      <c r="Y589">
        <v>7</v>
      </c>
      <c r="Z589" t="s">
        <v>44</v>
      </c>
      <c r="AA589" t="b">
        <v>0</v>
      </c>
      <c r="AB589">
        <v>4</v>
      </c>
      <c r="AC589" t="s">
        <v>207</v>
      </c>
    </row>
    <row r="590" spans="1:29" x14ac:dyDescent="0.25">
      <c r="A590" t="s">
        <v>2186</v>
      </c>
      <c r="B590" t="s">
        <v>2187</v>
      </c>
      <c r="C590">
        <v>65</v>
      </c>
      <c r="D590" t="s">
        <v>31</v>
      </c>
      <c r="E590" t="s">
        <v>48</v>
      </c>
      <c r="F590" t="s">
        <v>49</v>
      </c>
      <c r="G590" t="s">
        <v>2188</v>
      </c>
      <c r="H590" t="s">
        <v>353</v>
      </c>
      <c r="I590" t="s">
        <v>327</v>
      </c>
      <c r="J590">
        <v>171</v>
      </c>
      <c r="K590">
        <v>11</v>
      </c>
      <c r="L590">
        <v>3</v>
      </c>
      <c r="M590" t="s">
        <v>37</v>
      </c>
      <c r="N590">
        <v>157177</v>
      </c>
      <c r="O590" t="s">
        <v>86</v>
      </c>
      <c r="P590" t="s">
        <v>53</v>
      </c>
      <c r="Q590" t="s">
        <v>40</v>
      </c>
      <c r="R590" t="s">
        <v>41</v>
      </c>
      <c r="S590" t="s">
        <v>40</v>
      </c>
      <c r="T590">
        <v>6</v>
      </c>
      <c r="U590" t="b">
        <v>1</v>
      </c>
      <c r="V590" t="s">
        <v>55</v>
      </c>
      <c r="W590" t="s">
        <v>43</v>
      </c>
      <c r="X590">
        <v>2</v>
      </c>
      <c r="Y590">
        <v>4</v>
      </c>
      <c r="Z590" t="s">
        <v>44</v>
      </c>
      <c r="AA590" t="b">
        <v>0</v>
      </c>
      <c r="AB590">
        <v>3</v>
      </c>
      <c r="AC590" t="s">
        <v>70</v>
      </c>
    </row>
    <row r="591" spans="1:29" x14ac:dyDescent="0.25">
      <c r="A591" t="s">
        <v>2189</v>
      </c>
      <c r="B591" t="s">
        <v>2190</v>
      </c>
      <c r="C591">
        <v>24</v>
      </c>
      <c r="D591" t="s">
        <v>31</v>
      </c>
      <c r="E591" t="s">
        <v>61</v>
      </c>
      <c r="F591" t="s">
        <v>33</v>
      </c>
      <c r="G591" t="s">
        <v>2191</v>
      </c>
      <c r="H591" t="s">
        <v>921</v>
      </c>
      <c r="I591" t="s">
        <v>1576</v>
      </c>
      <c r="J591">
        <v>3</v>
      </c>
      <c r="K591">
        <v>4</v>
      </c>
      <c r="L591">
        <v>3</v>
      </c>
      <c r="M591" t="s">
        <v>65</v>
      </c>
      <c r="N591">
        <v>42388</v>
      </c>
      <c r="O591" t="s">
        <v>38</v>
      </c>
      <c r="P591" t="s">
        <v>137</v>
      </c>
      <c r="Q591" t="s">
        <v>67</v>
      </c>
      <c r="R591" t="s">
        <v>68</v>
      </c>
      <c r="S591" t="s">
        <v>69</v>
      </c>
      <c r="T591">
        <v>1</v>
      </c>
      <c r="U591" t="b">
        <v>1</v>
      </c>
      <c r="V591" t="s">
        <v>55</v>
      </c>
      <c r="W591" t="s">
        <v>56</v>
      </c>
      <c r="X591">
        <v>5</v>
      </c>
      <c r="Y591">
        <v>9</v>
      </c>
      <c r="Z591" t="s">
        <v>57</v>
      </c>
      <c r="AA591" t="b">
        <v>1</v>
      </c>
      <c r="AB591">
        <v>1</v>
      </c>
      <c r="AC591" t="s">
        <v>45</v>
      </c>
    </row>
    <row r="592" spans="1:29" x14ac:dyDescent="0.25">
      <c r="A592" t="s">
        <v>2192</v>
      </c>
      <c r="B592" t="s">
        <v>2193</v>
      </c>
      <c r="C592">
        <v>41</v>
      </c>
      <c r="D592" t="s">
        <v>60</v>
      </c>
      <c r="E592" t="s">
        <v>73</v>
      </c>
      <c r="F592" t="s">
        <v>49</v>
      </c>
      <c r="G592" t="s">
        <v>2194</v>
      </c>
      <c r="H592" t="s">
        <v>1221</v>
      </c>
      <c r="I592" t="s">
        <v>471</v>
      </c>
      <c r="J592">
        <v>103</v>
      </c>
      <c r="K592">
        <v>10</v>
      </c>
      <c r="L592">
        <v>2</v>
      </c>
      <c r="M592" t="s">
        <v>65</v>
      </c>
      <c r="N592">
        <v>55173</v>
      </c>
      <c r="O592" t="s">
        <v>86</v>
      </c>
      <c r="P592" t="s">
        <v>94</v>
      </c>
      <c r="Q592" t="s">
        <v>67</v>
      </c>
      <c r="R592" t="s">
        <v>41</v>
      </c>
      <c r="S592" t="s">
        <v>151</v>
      </c>
      <c r="T592">
        <v>7</v>
      </c>
      <c r="U592" t="b">
        <v>0</v>
      </c>
      <c r="V592" t="s">
        <v>88</v>
      </c>
      <c r="W592" t="s">
        <v>56</v>
      </c>
      <c r="X592">
        <v>6</v>
      </c>
      <c r="Y592">
        <v>10</v>
      </c>
      <c r="Z592" t="s">
        <v>57</v>
      </c>
      <c r="AA592" t="b">
        <v>1</v>
      </c>
      <c r="AB592">
        <v>1</v>
      </c>
      <c r="AC592" t="s">
        <v>45</v>
      </c>
    </row>
    <row r="593" spans="1:29" x14ac:dyDescent="0.25">
      <c r="A593" t="s">
        <v>2195</v>
      </c>
      <c r="B593" t="s">
        <v>2196</v>
      </c>
      <c r="C593">
        <v>18</v>
      </c>
      <c r="D593" t="s">
        <v>31</v>
      </c>
      <c r="E593" t="s">
        <v>82</v>
      </c>
      <c r="F593" t="s">
        <v>49</v>
      </c>
      <c r="G593" t="s">
        <v>2197</v>
      </c>
      <c r="H593" t="s">
        <v>2198</v>
      </c>
      <c r="I593" t="s">
        <v>1852</v>
      </c>
      <c r="J593">
        <v>180</v>
      </c>
      <c r="K593">
        <v>11</v>
      </c>
      <c r="L593">
        <v>1</v>
      </c>
      <c r="M593" t="s">
        <v>37</v>
      </c>
      <c r="N593">
        <v>157757</v>
      </c>
      <c r="O593" t="s">
        <v>38</v>
      </c>
      <c r="P593" t="s">
        <v>94</v>
      </c>
      <c r="Q593" t="s">
        <v>40</v>
      </c>
      <c r="R593" t="s">
        <v>54</v>
      </c>
      <c r="S593" t="s">
        <v>40</v>
      </c>
      <c r="T593">
        <v>3</v>
      </c>
      <c r="U593" t="b">
        <v>0</v>
      </c>
      <c r="V593" t="s">
        <v>88</v>
      </c>
      <c r="W593" t="s">
        <v>56</v>
      </c>
      <c r="X593">
        <v>8</v>
      </c>
      <c r="Y593">
        <v>11</v>
      </c>
      <c r="Z593" t="s">
        <v>57</v>
      </c>
      <c r="AA593" t="b">
        <v>1</v>
      </c>
      <c r="AB593">
        <v>3</v>
      </c>
      <c r="AC593" t="s">
        <v>45</v>
      </c>
    </row>
    <row r="594" spans="1:29" x14ac:dyDescent="0.25">
      <c r="A594" t="s">
        <v>2199</v>
      </c>
      <c r="B594" t="s">
        <v>2200</v>
      </c>
      <c r="C594">
        <v>29</v>
      </c>
      <c r="D594" t="s">
        <v>31</v>
      </c>
      <c r="E594" t="s">
        <v>123</v>
      </c>
      <c r="F594" t="s">
        <v>49</v>
      </c>
      <c r="G594" t="s">
        <v>2201</v>
      </c>
      <c r="H594" t="s">
        <v>499</v>
      </c>
      <c r="I594" t="s">
        <v>549</v>
      </c>
      <c r="J594">
        <v>159</v>
      </c>
      <c r="K594">
        <v>4</v>
      </c>
      <c r="L594">
        <v>3</v>
      </c>
      <c r="M594" t="s">
        <v>65</v>
      </c>
      <c r="N594">
        <v>190823</v>
      </c>
      <c r="O594" t="s">
        <v>78</v>
      </c>
      <c r="P594" t="s">
        <v>39</v>
      </c>
      <c r="Q594" t="s">
        <v>67</v>
      </c>
      <c r="R594" t="s">
        <v>41</v>
      </c>
      <c r="S594" t="s">
        <v>151</v>
      </c>
      <c r="T594">
        <v>9</v>
      </c>
      <c r="U594" t="b">
        <v>1</v>
      </c>
      <c r="V594" t="s">
        <v>55</v>
      </c>
      <c r="W594" t="s">
        <v>115</v>
      </c>
      <c r="X594">
        <v>6</v>
      </c>
      <c r="Y594">
        <v>9</v>
      </c>
      <c r="Z594" t="s">
        <v>57</v>
      </c>
      <c r="AA594" t="b">
        <v>1</v>
      </c>
      <c r="AB594">
        <v>4</v>
      </c>
      <c r="AC594" t="s">
        <v>207</v>
      </c>
    </row>
    <row r="595" spans="1:29" x14ac:dyDescent="0.25">
      <c r="A595" t="s">
        <v>2202</v>
      </c>
      <c r="B595" t="s">
        <v>2203</v>
      </c>
      <c r="C595">
        <v>50</v>
      </c>
      <c r="D595" t="s">
        <v>60</v>
      </c>
      <c r="E595" t="s">
        <v>91</v>
      </c>
      <c r="F595" t="s">
        <v>97</v>
      </c>
      <c r="G595" t="s">
        <v>2204</v>
      </c>
      <c r="H595" t="s">
        <v>1796</v>
      </c>
      <c r="I595" t="s">
        <v>191</v>
      </c>
      <c r="J595">
        <v>87</v>
      </c>
      <c r="K595">
        <v>7</v>
      </c>
      <c r="L595">
        <v>2</v>
      </c>
      <c r="M595" t="s">
        <v>37</v>
      </c>
      <c r="N595">
        <v>12529</v>
      </c>
      <c r="O595" t="s">
        <v>78</v>
      </c>
      <c r="P595" t="s">
        <v>137</v>
      </c>
      <c r="Q595" t="s">
        <v>40</v>
      </c>
      <c r="R595" t="s">
        <v>54</v>
      </c>
      <c r="S595" t="s">
        <v>40</v>
      </c>
      <c r="T595">
        <v>9</v>
      </c>
      <c r="U595" t="b">
        <v>0</v>
      </c>
      <c r="V595" t="s">
        <v>55</v>
      </c>
      <c r="W595" t="s">
        <v>115</v>
      </c>
      <c r="X595">
        <v>9</v>
      </c>
      <c r="Y595">
        <v>1</v>
      </c>
      <c r="Z595" t="s">
        <v>57</v>
      </c>
      <c r="AA595" t="b">
        <v>1</v>
      </c>
      <c r="AB595">
        <v>3</v>
      </c>
      <c r="AC595" t="s">
        <v>45</v>
      </c>
    </row>
    <row r="596" spans="1:29" x14ac:dyDescent="0.25">
      <c r="A596" t="s">
        <v>2205</v>
      </c>
      <c r="B596" t="s">
        <v>2206</v>
      </c>
      <c r="C596">
        <v>48</v>
      </c>
      <c r="D596" t="s">
        <v>60</v>
      </c>
      <c r="E596" t="s">
        <v>61</v>
      </c>
      <c r="F596" t="s">
        <v>97</v>
      </c>
      <c r="G596" t="s">
        <v>2207</v>
      </c>
      <c r="H596" t="s">
        <v>816</v>
      </c>
      <c r="I596" t="s">
        <v>436</v>
      </c>
      <c r="J596">
        <v>360</v>
      </c>
      <c r="K596">
        <v>14</v>
      </c>
      <c r="L596">
        <v>4</v>
      </c>
      <c r="M596" t="s">
        <v>77</v>
      </c>
      <c r="N596">
        <v>144093</v>
      </c>
      <c r="O596" t="s">
        <v>86</v>
      </c>
      <c r="P596" t="s">
        <v>66</v>
      </c>
      <c r="Q596" t="s">
        <v>114</v>
      </c>
      <c r="R596" t="s">
        <v>54</v>
      </c>
      <c r="S596" t="s">
        <v>40</v>
      </c>
      <c r="T596">
        <v>2</v>
      </c>
      <c r="U596" t="b">
        <v>1</v>
      </c>
      <c r="V596" t="s">
        <v>88</v>
      </c>
      <c r="W596" t="s">
        <v>115</v>
      </c>
      <c r="X596">
        <v>9</v>
      </c>
      <c r="Y596">
        <v>12</v>
      </c>
      <c r="Z596" t="s">
        <v>57</v>
      </c>
      <c r="AA596" t="b">
        <v>0</v>
      </c>
      <c r="AB596">
        <v>4</v>
      </c>
      <c r="AC596" t="s">
        <v>108</v>
      </c>
    </row>
    <row r="597" spans="1:29" x14ac:dyDescent="0.25">
      <c r="A597" t="s">
        <v>2208</v>
      </c>
      <c r="B597" t="s">
        <v>2209</v>
      </c>
      <c r="C597">
        <v>59</v>
      </c>
      <c r="D597" t="s">
        <v>31</v>
      </c>
      <c r="E597" t="s">
        <v>61</v>
      </c>
      <c r="F597" t="s">
        <v>33</v>
      </c>
      <c r="G597" t="s">
        <v>2210</v>
      </c>
      <c r="H597" t="s">
        <v>1271</v>
      </c>
      <c r="I597" t="s">
        <v>373</v>
      </c>
      <c r="J597">
        <v>211</v>
      </c>
      <c r="K597">
        <v>1</v>
      </c>
      <c r="L597">
        <v>4</v>
      </c>
      <c r="M597" t="s">
        <v>77</v>
      </c>
      <c r="N597">
        <v>90013</v>
      </c>
      <c r="O597" t="s">
        <v>86</v>
      </c>
      <c r="P597" t="s">
        <v>39</v>
      </c>
      <c r="Q597" t="s">
        <v>79</v>
      </c>
      <c r="R597" t="s">
        <v>68</v>
      </c>
      <c r="S597" t="s">
        <v>40</v>
      </c>
      <c r="T597">
        <v>4</v>
      </c>
      <c r="U597" t="b">
        <v>1</v>
      </c>
      <c r="V597" t="s">
        <v>88</v>
      </c>
      <c r="W597" t="s">
        <v>43</v>
      </c>
      <c r="X597">
        <v>6</v>
      </c>
      <c r="Y597">
        <v>2</v>
      </c>
      <c r="Z597" t="s">
        <v>44</v>
      </c>
      <c r="AA597" t="b">
        <v>1</v>
      </c>
      <c r="AB597">
        <v>3</v>
      </c>
      <c r="AC597" t="s">
        <v>131</v>
      </c>
    </row>
    <row r="598" spans="1:29" x14ac:dyDescent="0.25">
      <c r="A598" t="s">
        <v>2211</v>
      </c>
      <c r="B598" t="s">
        <v>2212</v>
      </c>
      <c r="C598">
        <v>54</v>
      </c>
      <c r="D598" t="s">
        <v>104</v>
      </c>
      <c r="E598" t="s">
        <v>82</v>
      </c>
      <c r="F598" t="s">
        <v>33</v>
      </c>
      <c r="G598" t="s">
        <v>2213</v>
      </c>
      <c r="H598" t="s">
        <v>1148</v>
      </c>
      <c r="I598" t="s">
        <v>317</v>
      </c>
      <c r="J598">
        <v>201</v>
      </c>
      <c r="K598">
        <v>11</v>
      </c>
      <c r="L598">
        <v>2</v>
      </c>
      <c r="M598" t="s">
        <v>37</v>
      </c>
      <c r="N598">
        <v>160642</v>
      </c>
      <c r="O598" t="s">
        <v>86</v>
      </c>
      <c r="P598" t="s">
        <v>87</v>
      </c>
      <c r="Q598" t="s">
        <v>40</v>
      </c>
      <c r="R598" t="s">
        <v>41</v>
      </c>
      <c r="S598" t="s">
        <v>40</v>
      </c>
      <c r="T598">
        <v>7</v>
      </c>
      <c r="U598" t="b">
        <v>1</v>
      </c>
      <c r="V598" t="s">
        <v>55</v>
      </c>
      <c r="W598" t="s">
        <v>115</v>
      </c>
      <c r="X598">
        <v>8</v>
      </c>
      <c r="Y598">
        <v>12</v>
      </c>
      <c r="Z598" t="s">
        <v>57</v>
      </c>
      <c r="AA598" t="b">
        <v>1</v>
      </c>
      <c r="AB598">
        <v>4</v>
      </c>
      <c r="AC598" t="s">
        <v>108</v>
      </c>
    </row>
    <row r="599" spans="1:29" x14ac:dyDescent="0.25">
      <c r="A599" t="s">
        <v>2214</v>
      </c>
      <c r="B599" t="s">
        <v>2215</v>
      </c>
      <c r="C599">
        <v>26</v>
      </c>
      <c r="D599" t="s">
        <v>31</v>
      </c>
      <c r="E599" t="s">
        <v>73</v>
      </c>
      <c r="F599" t="s">
        <v>49</v>
      </c>
      <c r="G599" t="s">
        <v>2216</v>
      </c>
      <c r="H599" t="s">
        <v>242</v>
      </c>
      <c r="I599" t="s">
        <v>142</v>
      </c>
      <c r="J599">
        <v>335</v>
      </c>
      <c r="K599">
        <v>11</v>
      </c>
      <c r="L599">
        <v>4</v>
      </c>
      <c r="M599" t="s">
        <v>65</v>
      </c>
      <c r="N599">
        <v>126825</v>
      </c>
      <c r="O599" t="s">
        <v>86</v>
      </c>
      <c r="P599" t="s">
        <v>87</v>
      </c>
      <c r="Q599" t="s">
        <v>67</v>
      </c>
      <c r="R599" t="s">
        <v>54</v>
      </c>
      <c r="S599" t="s">
        <v>151</v>
      </c>
      <c r="T599">
        <v>8</v>
      </c>
      <c r="U599" t="b">
        <v>0</v>
      </c>
      <c r="V599" t="s">
        <v>55</v>
      </c>
      <c r="W599" t="s">
        <v>56</v>
      </c>
      <c r="X599">
        <v>7</v>
      </c>
      <c r="Y599">
        <v>10</v>
      </c>
      <c r="Z599" t="s">
        <v>57</v>
      </c>
      <c r="AA599" t="b">
        <v>1</v>
      </c>
      <c r="AB599">
        <v>4</v>
      </c>
      <c r="AC599" t="s">
        <v>131</v>
      </c>
    </row>
    <row r="600" spans="1:29" x14ac:dyDescent="0.25">
      <c r="A600" t="s">
        <v>2217</v>
      </c>
      <c r="B600" t="s">
        <v>2218</v>
      </c>
      <c r="C600">
        <v>62</v>
      </c>
      <c r="D600" t="s">
        <v>104</v>
      </c>
      <c r="E600" t="s">
        <v>48</v>
      </c>
      <c r="F600" t="s">
        <v>49</v>
      </c>
      <c r="G600" t="s">
        <v>2219</v>
      </c>
      <c r="H600" t="s">
        <v>661</v>
      </c>
      <c r="I600" t="s">
        <v>196</v>
      </c>
      <c r="J600">
        <v>20</v>
      </c>
      <c r="K600">
        <v>10</v>
      </c>
      <c r="L600">
        <v>4</v>
      </c>
      <c r="M600" t="s">
        <v>65</v>
      </c>
      <c r="N600">
        <v>193498</v>
      </c>
      <c r="O600" t="s">
        <v>38</v>
      </c>
      <c r="P600" t="s">
        <v>137</v>
      </c>
      <c r="Q600" t="s">
        <v>67</v>
      </c>
      <c r="R600" t="s">
        <v>54</v>
      </c>
      <c r="S600" t="s">
        <v>40</v>
      </c>
      <c r="T600">
        <v>6</v>
      </c>
      <c r="U600" t="b">
        <v>0</v>
      </c>
      <c r="V600" t="s">
        <v>55</v>
      </c>
      <c r="W600" t="s">
        <v>115</v>
      </c>
      <c r="X600">
        <v>4</v>
      </c>
      <c r="Y600">
        <v>7</v>
      </c>
      <c r="Z600" t="s">
        <v>44</v>
      </c>
      <c r="AA600" t="b">
        <v>0</v>
      </c>
      <c r="AB600">
        <v>2</v>
      </c>
      <c r="AC600" t="s">
        <v>70</v>
      </c>
    </row>
    <row r="601" spans="1:29" x14ac:dyDescent="0.25">
      <c r="A601" t="s">
        <v>2220</v>
      </c>
      <c r="B601" t="s">
        <v>2221</v>
      </c>
      <c r="C601">
        <v>51</v>
      </c>
      <c r="D601" t="s">
        <v>31</v>
      </c>
      <c r="E601" t="s">
        <v>48</v>
      </c>
      <c r="F601" t="s">
        <v>49</v>
      </c>
      <c r="G601" t="s">
        <v>2222</v>
      </c>
      <c r="H601" t="s">
        <v>1148</v>
      </c>
      <c r="I601" t="s">
        <v>662</v>
      </c>
      <c r="J601">
        <v>324</v>
      </c>
      <c r="K601">
        <v>4</v>
      </c>
      <c r="L601">
        <v>3</v>
      </c>
      <c r="M601" t="s">
        <v>77</v>
      </c>
      <c r="N601">
        <v>20741</v>
      </c>
      <c r="O601" t="s">
        <v>78</v>
      </c>
      <c r="P601" t="s">
        <v>94</v>
      </c>
      <c r="Q601" t="s">
        <v>79</v>
      </c>
      <c r="R601" t="s">
        <v>41</v>
      </c>
      <c r="S601" t="s">
        <v>40</v>
      </c>
      <c r="T601">
        <v>3</v>
      </c>
      <c r="U601" t="b">
        <v>0</v>
      </c>
      <c r="V601" t="s">
        <v>55</v>
      </c>
      <c r="W601" t="s">
        <v>56</v>
      </c>
      <c r="X601">
        <v>12</v>
      </c>
      <c r="Y601">
        <v>10</v>
      </c>
      <c r="Z601" t="s">
        <v>57</v>
      </c>
      <c r="AA601" t="b">
        <v>1</v>
      </c>
      <c r="AB601">
        <v>3</v>
      </c>
      <c r="AC601" t="s">
        <v>70</v>
      </c>
    </row>
    <row r="602" spans="1:29" x14ac:dyDescent="0.25">
      <c r="A602" t="s">
        <v>2223</v>
      </c>
      <c r="B602" t="s">
        <v>2224</v>
      </c>
      <c r="C602">
        <v>34</v>
      </c>
      <c r="D602" t="s">
        <v>31</v>
      </c>
      <c r="E602" t="s">
        <v>32</v>
      </c>
      <c r="F602" t="s">
        <v>49</v>
      </c>
      <c r="G602" t="s">
        <v>2225</v>
      </c>
      <c r="H602" t="s">
        <v>553</v>
      </c>
      <c r="I602" t="s">
        <v>1610</v>
      </c>
      <c r="J602">
        <v>62</v>
      </c>
      <c r="K602">
        <v>2</v>
      </c>
      <c r="L602">
        <v>2</v>
      </c>
      <c r="M602" t="s">
        <v>37</v>
      </c>
      <c r="N602">
        <v>24582</v>
      </c>
      <c r="O602" t="s">
        <v>78</v>
      </c>
      <c r="P602" t="s">
        <v>39</v>
      </c>
      <c r="Q602" t="s">
        <v>40</v>
      </c>
      <c r="R602" t="s">
        <v>54</v>
      </c>
      <c r="S602" t="s">
        <v>40</v>
      </c>
      <c r="T602">
        <v>7</v>
      </c>
      <c r="U602" t="b">
        <v>1</v>
      </c>
      <c r="V602" t="s">
        <v>42</v>
      </c>
      <c r="W602" t="s">
        <v>115</v>
      </c>
      <c r="X602">
        <v>9</v>
      </c>
      <c r="Y602">
        <v>9</v>
      </c>
      <c r="Z602" t="s">
        <v>57</v>
      </c>
      <c r="AA602" t="b">
        <v>1</v>
      </c>
      <c r="AB602">
        <v>1</v>
      </c>
      <c r="AC602" t="s">
        <v>70</v>
      </c>
    </row>
    <row r="603" spans="1:29" x14ac:dyDescent="0.25">
      <c r="A603" t="s">
        <v>2226</v>
      </c>
      <c r="B603" t="s">
        <v>2227</v>
      </c>
      <c r="C603">
        <v>37</v>
      </c>
      <c r="D603" t="s">
        <v>104</v>
      </c>
      <c r="E603" t="s">
        <v>82</v>
      </c>
      <c r="F603" t="s">
        <v>97</v>
      </c>
      <c r="G603" t="s">
        <v>2228</v>
      </c>
      <c r="H603" t="s">
        <v>2229</v>
      </c>
      <c r="I603" t="s">
        <v>354</v>
      </c>
      <c r="J603">
        <v>197</v>
      </c>
      <c r="K603">
        <v>2</v>
      </c>
      <c r="L603">
        <v>3</v>
      </c>
      <c r="M603" t="s">
        <v>37</v>
      </c>
      <c r="N603">
        <v>192124</v>
      </c>
      <c r="O603" t="s">
        <v>78</v>
      </c>
      <c r="P603" t="s">
        <v>53</v>
      </c>
      <c r="Q603" t="s">
        <v>40</v>
      </c>
      <c r="R603" t="s">
        <v>41</v>
      </c>
      <c r="S603" t="s">
        <v>40</v>
      </c>
      <c r="T603">
        <v>4</v>
      </c>
      <c r="U603" t="b">
        <v>0</v>
      </c>
      <c r="V603" t="s">
        <v>55</v>
      </c>
      <c r="W603" t="s">
        <v>43</v>
      </c>
      <c r="X603">
        <v>7</v>
      </c>
      <c r="Y603">
        <v>1</v>
      </c>
      <c r="Z603" t="s">
        <v>57</v>
      </c>
      <c r="AA603" t="b">
        <v>1</v>
      </c>
      <c r="AB603">
        <v>1</v>
      </c>
      <c r="AC603" t="s">
        <v>45</v>
      </c>
    </row>
    <row r="604" spans="1:29" x14ac:dyDescent="0.25">
      <c r="A604" t="s">
        <v>2230</v>
      </c>
      <c r="B604" t="s">
        <v>2231</v>
      </c>
      <c r="C604">
        <v>43</v>
      </c>
      <c r="D604" t="s">
        <v>31</v>
      </c>
      <c r="E604" t="s">
        <v>82</v>
      </c>
      <c r="F604" t="s">
        <v>49</v>
      </c>
      <c r="G604" t="s">
        <v>2232</v>
      </c>
      <c r="H604" t="s">
        <v>1424</v>
      </c>
      <c r="I604" t="s">
        <v>1047</v>
      </c>
      <c r="J604">
        <v>323</v>
      </c>
      <c r="K604">
        <v>11</v>
      </c>
      <c r="L604">
        <v>4</v>
      </c>
      <c r="M604" t="s">
        <v>77</v>
      </c>
      <c r="N604">
        <v>110944</v>
      </c>
      <c r="O604" t="s">
        <v>38</v>
      </c>
      <c r="P604" t="s">
        <v>87</v>
      </c>
      <c r="Q604" t="s">
        <v>114</v>
      </c>
      <c r="R604" t="s">
        <v>41</v>
      </c>
      <c r="S604" t="s">
        <v>40</v>
      </c>
      <c r="T604">
        <v>9</v>
      </c>
      <c r="U604" t="b">
        <v>1</v>
      </c>
      <c r="V604" t="s">
        <v>55</v>
      </c>
      <c r="W604" t="s">
        <v>56</v>
      </c>
      <c r="X604">
        <v>12</v>
      </c>
      <c r="Y604">
        <v>3</v>
      </c>
      <c r="Z604" t="s">
        <v>57</v>
      </c>
      <c r="AA604" t="b">
        <v>0</v>
      </c>
      <c r="AB604">
        <v>1</v>
      </c>
      <c r="AC604" t="s">
        <v>70</v>
      </c>
    </row>
    <row r="605" spans="1:29" x14ac:dyDescent="0.25">
      <c r="A605" t="s">
        <v>2233</v>
      </c>
      <c r="B605" t="s">
        <v>2234</v>
      </c>
      <c r="C605">
        <v>51</v>
      </c>
      <c r="D605" t="s">
        <v>31</v>
      </c>
      <c r="E605" t="s">
        <v>61</v>
      </c>
      <c r="F605" t="s">
        <v>49</v>
      </c>
      <c r="G605" t="s">
        <v>2235</v>
      </c>
      <c r="H605" t="s">
        <v>336</v>
      </c>
      <c r="I605" t="s">
        <v>390</v>
      </c>
      <c r="J605">
        <v>248</v>
      </c>
      <c r="K605">
        <v>10</v>
      </c>
      <c r="L605">
        <v>3</v>
      </c>
      <c r="M605" t="s">
        <v>65</v>
      </c>
      <c r="N605">
        <v>33494</v>
      </c>
      <c r="O605" t="s">
        <v>38</v>
      </c>
      <c r="P605" t="s">
        <v>94</v>
      </c>
      <c r="Q605" t="s">
        <v>67</v>
      </c>
      <c r="R605" t="s">
        <v>41</v>
      </c>
      <c r="S605" t="s">
        <v>40</v>
      </c>
      <c r="T605">
        <v>7</v>
      </c>
      <c r="U605" t="b">
        <v>0</v>
      </c>
      <c r="V605" t="s">
        <v>42</v>
      </c>
      <c r="W605" t="s">
        <v>56</v>
      </c>
      <c r="X605">
        <v>11</v>
      </c>
      <c r="Y605">
        <v>10</v>
      </c>
      <c r="Z605" t="s">
        <v>57</v>
      </c>
      <c r="AA605" t="b">
        <v>0</v>
      </c>
      <c r="AB605">
        <v>2</v>
      </c>
      <c r="AC605" t="s">
        <v>40</v>
      </c>
    </row>
    <row r="606" spans="1:29" x14ac:dyDescent="0.25">
      <c r="A606" t="s">
        <v>2236</v>
      </c>
      <c r="B606" t="s">
        <v>2237</v>
      </c>
      <c r="C606">
        <v>55</v>
      </c>
      <c r="D606" t="s">
        <v>60</v>
      </c>
      <c r="E606" t="s">
        <v>123</v>
      </c>
      <c r="F606" t="s">
        <v>97</v>
      </c>
      <c r="G606" t="s">
        <v>2238</v>
      </c>
      <c r="H606" t="s">
        <v>353</v>
      </c>
      <c r="I606" t="s">
        <v>1734</v>
      </c>
      <c r="J606">
        <v>251</v>
      </c>
      <c r="K606">
        <v>6</v>
      </c>
      <c r="L606">
        <v>2</v>
      </c>
      <c r="M606" t="s">
        <v>37</v>
      </c>
      <c r="N606">
        <v>28093</v>
      </c>
      <c r="O606" t="s">
        <v>38</v>
      </c>
      <c r="P606" t="s">
        <v>53</v>
      </c>
      <c r="Q606" t="s">
        <v>40</v>
      </c>
      <c r="R606" t="s">
        <v>68</v>
      </c>
      <c r="S606" t="s">
        <v>40</v>
      </c>
      <c r="T606">
        <v>1</v>
      </c>
      <c r="U606" t="b">
        <v>0</v>
      </c>
      <c r="V606" t="s">
        <v>42</v>
      </c>
      <c r="W606" t="s">
        <v>115</v>
      </c>
      <c r="X606">
        <v>6</v>
      </c>
      <c r="Y606">
        <v>11</v>
      </c>
      <c r="Z606" t="s">
        <v>57</v>
      </c>
      <c r="AA606" t="b">
        <v>1</v>
      </c>
      <c r="AB606">
        <v>4</v>
      </c>
      <c r="AC606" t="s">
        <v>108</v>
      </c>
    </row>
    <row r="607" spans="1:29" x14ac:dyDescent="0.25">
      <c r="A607" t="s">
        <v>2239</v>
      </c>
      <c r="B607" t="s">
        <v>2240</v>
      </c>
      <c r="C607">
        <v>28</v>
      </c>
      <c r="D607" t="s">
        <v>60</v>
      </c>
      <c r="E607" t="s">
        <v>123</v>
      </c>
      <c r="F607" t="s">
        <v>33</v>
      </c>
      <c r="G607" t="s">
        <v>2241</v>
      </c>
      <c r="H607" t="s">
        <v>1034</v>
      </c>
      <c r="I607" t="s">
        <v>1034</v>
      </c>
      <c r="J607">
        <v>227</v>
      </c>
      <c r="K607">
        <v>9</v>
      </c>
      <c r="L607">
        <v>2</v>
      </c>
      <c r="M607" t="s">
        <v>37</v>
      </c>
      <c r="N607">
        <v>180302</v>
      </c>
      <c r="O607" t="s">
        <v>78</v>
      </c>
      <c r="P607" t="s">
        <v>39</v>
      </c>
      <c r="Q607" t="s">
        <v>40</v>
      </c>
      <c r="R607" t="s">
        <v>54</v>
      </c>
      <c r="S607" t="s">
        <v>40</v>
      </c>
      <c r="T607">
        <v>8</v>
      </c>
      <c r="U607" t="b">
        <v>1</v>
      </c>
      <c r="V607" t="s">
        <v>55</v>
      </c>
      <c r="W607" t="s">
        <v>56</v>
      </c>
      <c r="X607">
        <v>4</v>
      </c>
      <c r="Y607">
        <v>8</v>
      </c>
      <c r="Z607" t="s">
        <v>44</v>
      </c>
      <c r="AA607" t="b">
        <v>1</v>
      </c>
      <c r="AB607">
        <v>4</v>
      </c>
      <c r="AC607" t="s">
        <v>131</v>
      </c>
    </row>
    <row r="608" spans="1:29" x14ac:dyDescent="0.25">
      <c r="A608" t="s">
        <v>2242</v>
      </c>
      <c r="B608" t="s">
        <v>2243</v>
      </c>
      <c r="C608">
        <v>23</v>
      </c>
      <c r="D608" t="s">
        <v>60</v>
      </c>
      <c r="E608" t="s">
        <v>82</v>
      </c>
      <c r="F608" t="s">
        <v>97</v>
      </c>
      <c r="G608" t="s">
        <v>2244</v>
      </c>
      <c r="H608" t="s">
        <v>520</v>
      </c>
      <c r="I608" t="s">
        <v>541</v>
      </c>
      <c r="J608">
        <v>269</v>
      </c>
      <c r="K608">
        <v>6</v>
      </c>
      <c r="L608">
        <v>2</v>
      </c>
      <c r="M608" t="s">
        <v>37</v>
      </c>
      <c r="N608">
        <v>45146</v>
      </c>
      <c r="O608" t="s">
        <v>38</v>
      </c>
      <c r="P608" t="s">
        <v>137</v>
      </c>
      <c r="Q608" t="s">
        <v>40</v>
      </c>
      <c r="R608" t="s">
        <v>41</v>
      </c>
      <c r="S608" t="s">
        <v>40</v>
      </c>
      <c r="T608">
        <v>1</v>
      </c>
      <c r="U608" t="b">
        <v>1</v>
      </c>
      <c r="V608" t="s">
        <v>42</v>
      </c>
      <c r="W608" t="s">
        <v>56</v>
      </c>
      <c r="X608">
        <v>10</v>
      </c>
      <c r="Y608">
        <v>5</v>
      </c>
      <c r="Z608" t="s">
        <v>44</v>
      </c>
      <c r="AA608" t="b">
        <v>1</v>
      </c>
      <c r="AB608">
        <v>3</v>
      </c>
      <c r="AC608" t="s">
        <v>40</v>
      </c>
    </row>
    <row r="609" spans="1:29" x14ac:dyDescent="0.25">
      <c r="A609" t="s">
        <v>2245</v>
      </c>
      <c r="B609" t="s">
        <v>2246</v>
      </c>
      <c r="C609">
        <v>31</v>
      </c>
      <c r="D609" t="s">
        <v>31</v>
      </c>
      <c r="E609" t="s">
        <v>73</v>
      </c>
      <c r="F609" t="s">
        <v>49</v>
      </c>
      <c r="G609" t="s">
        <v>2247</v>
      </c>
      <c r="H609" t="s">
        <v>1347</v>
      </c>
      <c r="I609" t="s">
        <v>231</v>
      </c>
      <c r="J609">
        <v>68</v>
      </c>
      <c r="K609">
        <v>11</v>
      </c>
      <c r="L609">
        <v>2</v>
      </c>
      <c r="M609" t="s">
        <v>37</v>
      </c>
      <c r="N609">
        <v>5547</v>
      </c>
      <c r="O609" t="s">
        <v>78</v>
      </c>
      <c r="P609" t="s">
        <v>87</v>
      </c>
      <c r="Q609" t="s">
        <v>40</v>
      </c>
      <c r="R609" t="s">
        <v>41</v>
      </c>
      <c r="S609" t="s">
        <v>40</v>
      </c>
      <c r="T609">
        <v>8</v>
      </c>
      <c r="U609" t="b">
        <v>1</v>
      </c>
      <c r="V609" t="s">
        <v>55</v>
      </c>
      <c r="W609" t="s">
        <v>115</v>
      </c>
      <c r="X609">
        <v>11</v>
      </c>
      <c r="Y609">
        <v>10</v>
      </c>
      <c r="Z609" t="s">
        <v>44</v>
      </c>
      <c r="AA609" t="b">
        <v>0</v>
      </c>
      <c r="AB609">
        <v>2</v>
      </c>
      <c r="AC609" t="s">
        <v>108</v>
      </c>
    </row>
    <row r="610" spans="1:29" x14ac:dyDescent="0.25">
      <c r="A610" t="s">
        <v>2248</v>
      </c>
      <c r="B610" t="s">
        <v>2249</v>
      </c>
      <c r="C610">
        <v>34</v>
      </c>
      <c r="D610" t="s">
        <v>104</v>
      </c>
      <c r="E610" t="s">
        <v>91</v>
      </c>
      <c r="F610" t="s">
        <v>49</v>
      </c>
      <c r="G610" t="s">
        <v>2250</v>
      </c>
      <c r="H610" t="s">
        <v>171</v>
      </c>
      <c r="I610" t="s">
        <v>2049</v>
      </c>
      <c r="J610">
        <v>5</v>
      </c>
      <c r="K610">
        <v>6</v>
      </c>
      <c r="L610">
        <v>4</v>
      </c>
      <c r="M610" t="s">
        <v>77</v>
      </c>
      <c r="N610">
        <v>1423</v>
      </c>
      <c r="O610" t="s">
        <v>86</v>
      </c>
      <c r="P610" t="s">
        <v>53</v>
      </c>
      <c r="Q610" t="s">
        <v>67</v>
      </c>
      <c r="R610" t="s">
        <v>41</v>
      </c>
      <c r="S610" t="s">
        <v>40</v>
      </c>
      <c r="T610">
        <v>6</v>
      </c>
      <c r="U610" t="b">
        <v>1</v>
      </c>
      <c r="V610" t="s">
        <v>55</v>
      </c>
      <c r="W610" t="s">
        <v>56</v>
      </c>
      <c r="X610">
        <v>5</v>
      </c>
      <c r="Y610">
        <v>12</v>
      </c>
      <c r="Z610" t="s">
        <v>44</v>
      </c>
      <c r="AA610" t="b">
        <v>1</v>
      </c>
      <c r="AB610">
        <v>5</v>
      </c>
      <c r="AC610" t="s">
        <v>108</v>
      </c>
    </row>
    <row r="611" spans="1:29" x14ac:dyDescent="0.25">
      <c r="A611" t="s">
        <v>2251</v>
      </c>
      <c r="B611" t="s">
        <v>2252</v>
      </c>
      <c r="C611">
        <v>21</v>
      </c>
      <c r="D611" t="s">
        <v>60</v>
      </c>
      <c r="E611" t="s">
        <v>82</v>
      </c>
      <c r="F611" t="s">
        <v>49</v>
      </c>
      <c r="G611" t="s">
        <v>2253</v>
      </c>
      <c r="H611" t="s">
        <v>993</v>
      </c>
      <c r="I611" t="s">
        <v>436</v>
      </c>
      <c r="J611">
        <v>235</v>
      </c>
      <c r="K611">
        <v>2</v>
      </c>
      <c r="L611">
        <v>1</v>
      </c>
      <c r="M611" t="s">
        <v>65</v>
      </c>
      <c r="N611">
        <v>190327</v>
      </c>
      <c r="O611" t="s">
        <v>86</v>
      </c>
      <c r="P611" t="s">
        <v>66</v>
      </c>
      <c r="Q611" t="s">
        <v>67</v>
      </c>
      <c r="R611" t="s">
        <v>41</v>
      </c>
      <c r="S611" t="s">
        <v>69</v>
      </c>
      <c r="T611">
        <v>5</v>
      </c>
      <c r="U611" t="b">
        <v>1</v>
      </c>
      <c r="V611" t="s">
        <v>55</v>
      </c>
      <c r="W611" t="s">
        <v>56</v>
      </c>
      <c r="X611">
        <v>8</v>
      </c>
      <c r="Y611">
        <v>5</v>
      </c>
      <c r="Z611" t="s">
        <v>57</v>
      </c>
      <c r="AA611" t="b">
        <v>1</v>
      </c>
      <c r="AB611">
        <v>3</v>
      </c>
      <c r="AC611" t="s">
        <v>45</v>
      </c>
    </row>
    <row r="612" spans="1:29" x14ac:dyDescent="0.25">
      <c r="A612" t="s">
        <v>2254</v>
      </c>
      <c r="B612" t="s">
        <v>2255</v>
      </c>
      <c r="C612">
        <v>28</v>
      </c>
      <c r="D612" t="s">
        <v>60</v>
      </c>
      <c r="E612" t="s">
        <v>32</v>
      </c>
      <c r="F612" t="s">
        <v>49</v>
      </c>
      <c r="G612" t="s">
        <v>2256</v>
      </c>
      <c r="H612" t="s">
        <v>722</v>
      </c>
      <c r="I612" t="s">
        <v>735</v>
      </c>
      <c r="J612">
        <v>119</v>
      </c>
      <c r="K612">
        <v>10</v>
      </c>
      <c r="L612">
        <v>1</v>
      </c>
      <c r="M612" t="s">
        <v>65</v>
      </c>
      <c r="N612">
        <v>179498</v>
      </c>
      <c r="O612" t="s">
        <v>86</v>
      </c>
      <c r="P612" t="s">
        <v>39</v>
      </c>
      <c r="Q612" t="s">
        <v>79</v>
      </c>
      <c r="R612" t="s">
        <v>68</v>
      </c>
      <c r="S612" t="s">
        <v>302</v>
      </c>
      <c r="T612">
        <v>9</v>
      </c>
      <c r="U612" t="b">
        <v>1</v>
      </c>
      <c r="V612" t="s">
        <v>55</v>
      </c>
      <c r="W612" t="s">
        <v>115</v>
      </c>
      <c r="X612">
        <v>7</v>
      </c>
      <c r="Y612">
        <v>5</v>
      </c>
      <c r="Z612" t="s">
        <v>44</v>
      </c>
      <c r="AA612" t="b">
        <v>0</v>
      </c>
      <c r="AB612">
        <v>4</v>
      </c>
      <c r="AC612" t="s">
        <v>131</v>
      </c>
    </row>
    <row r="613" spans="1:29" x14ac:dyDescent="0.25">
      <c r="A613" t="s">
        <v>2257</v>
      </c>
      <c r="B613" t="s">
        <v>2258</v>
      </c>
      <c r="C613">
        <v>24</v>
      </c>
      <c r="D613" t="s">
        <v>31</v>
      </c>
      <c r="E613" t="s">
        <v>91</v>
      </c>
      <c r="F613" t="s">
        <v>49</v>
      </c>
      <c r="G613" t="s">
        <v>2259</v>
      </c>
      <c r="H613" t="s">
        <v>260</v>
      </c>
      <c r="I613" t="s">
        <v>465</v>
      </c>
      <c r="J613">
        <v>62</v>
      </c>
      <c r="K613">
        <v>6</v>
      </c>
      <c r="L613">
        <v>1</v>
      </c>
      <c r="M613" t="s">
        <v>65</v>
      </c>
      <c r="N613">
        <v>182344</v>
      </c>
      <c r="O613" t="s">
        <v>38</v>
      </c>
      <c r="P613" t="s">
        <v>87</v>
      </c>
      <c r="Q613" t="s">
        <v>79</v>
      </c>
      <c r="R613" t="s">
        <v>68</v>
      </c>
      <c r="S613" t="s">
        <v>40</v>
      </c>
      <c r="T613">
        <v>2</v>
      </c>
      <c r="U613" t="b">
        <v>1</v>
      </c>
      <c r="V613" t="s">
        <v>55</v>
      </c>
      <c r="W613" t="s">
        <v>56</v>
      </c>
      <c r="X613">
        <v>8</v>
      </c>
      <c r="Y613">
        <v>4</v>
      </c>
      <c r="Z613" t="s">
        <v>57</v>
      </c>
      <c r="AA613" t="b">
        <v>1</v>
      </c>
      <c r="AB613">
        <v>2</v>
      </c>
      <c r="AC613" t="s">
        <v>45</v>
      </c>
    </row>
    <row r="614" spans="1:29" x14ac:dyDescent="0.25">
      <c r="A614" t="s">
        <v>2260</v>
      </c>
      <c r="B614" t="s">
        <v>2261</v>
      </c>
      <c r="C614">
        <v>43</v>
      </c>
      <c r="D614" t="s">
        <v>60</v>
      </c>
      <c r="E614" t="s">
        <v>61</v>
      </c>
      <c r="F614" t="s">
        <v>49</v>
      </c>
      <c r="G614" t="s">
        <v>2262</v>
      </c>
      <c r="H614" t="s">
        <v>307</v>
      </c>
      <c r="I614" t="s">
        <v>1230</v>
      </c>
      <c r="J614">
        <v>70</v>
      </c>
      <c r="K614">
        <v>6</v>
      </c>
      <c r="L614">
        <v>1</v>
      </c>
      <c r="M614" t="s">
        <v>77</v>
      </c>
      <c r="N614">
        <v>2453</v>
      </c>
      <c r="O614" t="s">
        <v>38</v>
      </c>
      <c r="P614" t="s">
        <v>101</v>
      </c>
      <c r="Q614" t="s">
        <v>79</v>
      </c>
      <c r="R614" t="s">
        <v>54</v>
      </c>
      <c r="S614" t="s">
        <v>40</v>
      </c>
      <c r="T614">
        <v>6</v>
      </c>
      <c r="U614" t="b">
        <v>1</v>
      </c>
      <c r="V614" t="s">
        <v>55</v>
      </c>
      <c r="W614" t="s">
        <v>115</v>
      </c>
      <c r="X614">
        <v>10</v>
      </c>
      <c r="Y614">
        <v>1</v>
      </c>
      <c r="Z614" t="s">
        <v>57</v>
      </c>
      <c r="AA614" t="b">
        <v>0</v>
      </c>
      <c r="AB614">
        <v>5</v>
      </c>
      <c r="AC614" t="s">
        <v>108</v>
      </c>
    </row>
    <row r="615" spans="1:29" x14ac:dyDescent="0.25">
      <c r="A615" t="s">
        <v>2263</v>
      </c>
      <c r="B615" t="s">
        <v>2264</v>
      </c>
      <c r="C615">
        <v>55</v>
      </c>
      <c r="D615" t="s">
        <v>31</v>
      </c>
      <c r="E615" t="s">
        <v>61</v>
      </c>
      <c r="F615" t="s">
        <v>49</v>
      </c>
      <c r="G615" t="s">
        <v>2265</v>
      </c>
      <c r="H615" t="s">
        <v>579</v>
      </c>
      <c r="I615" t="s">
        <v>93</v>
      </c>
      <c r="J615">
        <v>10</v>
      </c>
      <c r="K615">
        <v>7</v>
      </c>
      <c r="L615">
        <v>2</v>
      </c>
      <c r="M615" t="s">
        <v>65</v>
      </c>
      <c r="N615">
        <v>183868</v>
      </c>
      <c r="O615" t="s">
        <v>38</v>
      </c>
      <c r="P615" t="s">
        <v>87</v>
      </c>
      <c r="Q615" t="s">
        <v>79</v>
      </c>
      <c r="R615" t="s">
        <v>41</v>
      </c>
      <c r="S615" t="s">
        <v>69</v>
      </c>
      <c r="T615">
        <v>8</v>
      </c>
      <c r="U615" t="b">
        <v>0</v>
      </c>
      <c r="V615" t="s">
        <v>88</v>
      </c>
      <c r="W615" t="s">
        <v>56</v>
      </c>
      <c r="X615">
        <v>9</v>
      </c>
      <c r="Y615">
        <v>3</v>
      </c>
      <c r="Z615" t="s">
        <v>44</v>
      </c>
      <c r="AA615" t="b">
        <v>1</v>
      </c>
      <c r="AB615">
        <v>1</v>
      </c>
      <c r="AC615" t="s">
        <v>45</v>
      </c>
    </row>
    <row r="616" spans="1:29" x14ac:dyDescent="0.25">
      <c r="A616" t="s">
        <v>2266</v>
      </c>
      <c r="B616" t="s">
        <v>2267</v>
      </c>
      <c r="C616">
        <v>36</v>
      </c>
      <c r="D616" t="s">
        <v>104</v>
      </c>
      <c r="E616" t="s">
        <v>61</v>
      </c>
      <c r="F616" t="s">
        <v>97</v>
      </c>
      <c r="G616" t="s">
        <v>2268</v>
      </c>
      <c r="H616" t="s">
        <v>1013</v>
      </c>
      <c r="I616" t="s">
        <v>368</v>
      </c>
      <c r="J616">
        <v>121</v>
      </c>
      <c r="K616">
        <v>6</v>
      </c>
      <c r="L616">
        <v>3</v>
      </c>
      <c r="M616" t="s">
        <v>65</v>
      </c>
      <c r="N616">
        <v>63276</v>
      </c>
      <c r="O616" t="s">
        <v>78</v>
      </c>
      <c r="P616" t="s">
        <v>39</v>
      </c>
      <c r="Q616" t="s">
        <v>79</v>
      </c>
      <c r="R616" t="s">
        <v>68</v>
      </c>
      <c r="S616" t="s">
        <v>302</v>
      </c>
      <c r="T616">
        <v>5</v>
      </c>
      <c r="U616" t="b">
        <v>0</v>
      </c>
      <c r="V616" t="s">
        <v>55</v>
      </c>
      <c r="W616" t="s">
        <v>115</v>
      </c>
      <c r="X616">
        <v>1</v>
      </c>
      <c r="Y616">
        <v>4</v>
      </c>
      <c r="Z616" t="s">
        <v>57</v>
      </c>
      <c r="AA616" t="b">
        <v>0</v>
      </c>
      <c r="AB616">
        <v>1</v>
      </c>
      <c r="AC616" t="s">
        <v>70</v>
      </c>
    </row>
    <row r="617" spans="1:29" x14ac:dyDescent="0.25">
      <c r="A617" t="s">
        <v>2269</v>
      </c>
      <c r="B617" t="s">
        <v>2270</v>
      </c>
      <c r="C617">
        <v>53</v>
      </c>
      <c r="D617" t="s">
        <v>31</v>
      </c>
      <c r="E617" t="s">
        <v>61</v>
      </c>
      <c r="F617" t="s">
        <v>49</v>
      </c>
      <c r="G617" t="s">
        <v>2271</v>
      </c>
      <c r="H617" t="s">
        <v>142</v>
      </c>
      <c r="I617" t="s">
        <v>457</v>
      </c>
      <c r="J617">
        <v>40</v>
      </c>
      <c r="K617">
        <v>5</v>
      </c>
      <c r="L617">
        <v>4</v>
      </c>
      <c r="M617" t="s">
        <v>37</v>
      </c>
      <c r="N617">
        <v>195531</v>
      </c>
      <c r="O617" t="s">
        <v>38</v>
      </c>
      <c r="P617" t="s">
        <v>66</v>
      </c>
      <c r="Q617" t="s">
        <v>40</v>
      </c>
      <c r="R617" t="s">
        <v>54</v>
      </c>
      <c r="S617" t="s">
        <v>40</v>
      </c>
      <c r="T617">
        <v>2</v>
      </c>
      <c r="U617" t="b">
        <v>0</v>
      </c>
      <c r="V617" t="s">
        <v>55</v>
      </c>
      <c r="W617" t="s">
        <v>43</v>
      </c>
      <c r="X617">
        <v>10</v>
      </c>
      <c r="Y617">
        <v>4</v>
      </c>
      <c r="Z617" t="s">
        <v>44</v>
      </c>
      <c r="AA617" t="b">
        <v>1</v>
      </c>
      <c r="AB617">
        <v>5</v>
      </c>
      <c r="AC617" t="s">
        <v>108</v>
      </c>
    </row>
    <row r="618" spans="1:29" x14ac:dyDescent="0.25">
      <c r="A618" t="s">
        <v>2272</v>
      </c>
      <c r="B618" t="s">
        <v>2273</v>
      </c>
      <c r="C618">
        <v>44</v>
      </c>
      <c r="D618" t="s">
        <v>31</v>
      </c>
      <c r="E618" t="s">
        <v>32</v>
      </c>
      <c r="F618" t="s">
        <v>49</v>
      </c>
      <c r="G618" t="s">
        <v>2274</v>
      </c>
      <c r="H618" t="s">
        <v>1175</v>
      </c>
      <c r="I618" t="s">
        <v>588</v>
      </c>
      <c r="J618">
        <v>354</v>
      </c>
      <c r="K618">
        <v>10</v>
      </c>
      <c r="L618">
        <v>3</v>
      </c>
      <c r="M618" t="s">
        <v>65</v>
      </c>
      <c r="N618">
        <v>136005</v>
      </c>
      <c r="O618" t="s">
        <v>38</v>
      </c>
      <c r="P618" t="s">
        <v>39</v>
      </c>
      <c r="Q618" t="s">
        <v>79</v>
      </c>
      <c r="R618" t="s">
        <v>68</v>
      </c>
      <c r="S618" t="s">
        <v>69</v>
      </c>
      <c r="T618">
        <v>8</v>
      </c>
      <c r="U618" t="b">
        <v>0</v>
      </c>
      <c r="V618" t="s">
        <v>55</v>
      </c>
      <c r="W618" t="s">
        <v>43</v>
      </c>
      <c r="X618">
        <v>2</v>
      </c>
      <c r="Y618">
        <v>1</v>
      </c>
      <c r="Z618" t="s">
        <v>57</v>
      </c>
      <c r="AA618" t="b">
        <v>1</v>
      </c>
      <c r="AB618">
        <v>2</v>
      </c>
      <c r="AC618" t="s">
        <v>45</v>
      </c>
    </row>
    <row r="619" spans="1:29" x14ac:dyDescent="0.25">
      <c r="A619" t="s">
        <v>2275</v>
      </c>
      <c r="B619" t="s">
        <v>2276</v>
      </c>
      <c r="C619">
        <v>21</v>
      </c>
      <c r="D619" t="s">
        <v>31</v>
      </c>
      <c r="E619" t="s">
        <v>32</v>
      </c>
      <c r="F619" t="s">
        <v>49</v>
      </c>
      <c r="G619" t="s">
        <v>2277</v>
      </c>
      <c r="H619" t="s">
        <v>588</v>
      </c>
      <c r="I619" t="s">
        <v>408</v>
      </c>
      <c r="J619">
        <v>161</v>
      </c>
      <c r="K619">
        <v>7</v>
      </c>
      <c r="L619">
        <v>1</v>
      </c>
      <c r="M619" t="s">
        <v>65</v>
      </c>
      <c r="N619">
        <v>41543</v>
      </c>
      <c r="O619" t="s">
        <v>78</v>
      </c>
      <c r="P619" t="s">
        <v>94</v>
      </c>
      <c r="Q619" t="s">
        <v>79</v>
      </c>
      <c r="R619" t="s">
        <v>41</v>
      </c>
      <c r="S619" t="s">
        <v>302</v>
      </c>
      <c r="T619">
        <v>9</v>
      </c>
      <c r="U619" t="b">
        <v>0</v>
      </c>
      <c r="V619" t="s">
        <v>55</v>
      </c>
      <c r="W619" t="s">
        <v>115</v>
      </c>
      <c r="X619">
        <v>2</v>
      </c>
      <c r="Y619">
        <v>7</v>
      </c>
      <c r="Z619" t="s">
        <v>57</v>
      </c>
      <c r="AA619" t="b">
        <v>1</v>
      </c>
      <c r="AB619">
        <v>4</v>
      </c>
      <c r="AC619" t="s">
        <v>108</v>
      </c>
    </row>
    <row r="620" spans="1:29" x14ac:dyDescent="0.25">
      <c r="A620" t="s">
        <v>2278</v>
      </c>
      <c r="B620" t="s">
        <v>2279</v>
      </c>
      <c r="C620">
        <v>59</v>
      </c>
      <c r="D620" t="s">
        <v>60</v>
      </c>
      <c r="E620" t="s">
        <v>48</v>
      </c>
      <c r="F620" t="s">
        <v>97</v>
      </c>
      <c r="G620" t="s">
        <v>2280</v>
      </c>
      <c r="H620" t="s">
        <v>997</v>
      </c>
      <c r="I620" t="s">
        <v>1294</v>
      </c>
      <c r="J620">
        <v>59</v>
      </c>
      <c r="K620">
        <v>1</v>
      </c>
      <c r="L620">
        <v>1</v>
      </c>
      <c r="M620" t="s">
        <v>65</v>
      </c>
      <c r="N620">
        <v>198525</v>
      </c>
      <c r="O620" t="s">
        <v>78</v>
      </c>
      <c r="P620" t="s">
        <v>39</v>
      </c>
      <c r="Q620" t="s">
        <v>79</v>
      </c>
      <c r="R620" t="s">
        <v>54</v>
      </c>
      <c r="S620" t="s">
        <v>151</v>
      </c>
      <c r="T620">
        <v>6</v>
      </c>
      <c r="U620" t="b">
        <v>0</v>
      </c>
      <c r="V620" t="s">
        <v>55</v>
      </c>
      <c r="W620" t="s">
        <v>115</v>
      </c>
      <c r="X620">
        <v>7</v>
      </c>
      <c r="Y620">
        <v>7</v>
      </c>
      <c r="Z620" t="s">
        <v>44</v>
      </c>
      <c r="AA620" t="b">
        <v>0</v>
      </c>
      <c r="AB620">
        <v>5</v>
      </c>
      <c r="AC620" t="s">
        <v>207</v>
      </c>
    </row>
    <row r="621" spans="1:29" x14ac:dyDescent="0.25">
      <c r="A621" t="s">
        <v>2281</v>
      </c>
      <c r="B621" t="s">
        <v>2282</v>
      </c>
      <c r="C621">
        <v>57</v>
      </c>
      <c r="D621" t="s">
        <v>31</v>
      </c>
      <c r="E621" t="s">
        <v>61</v>
      </c>
      <c r="F621" t="s">
        <v>49</v>
      </c>
      <c r="G621" t="s">
        <v>2283</v>
      </c>
      <c r="H621" t="s">
        <v>1243</v>
      </c>
      <c r="I621" t="s">
        <v>613</v>
      </c>
      <c r="J621">
        <v>326</v>
      </c>
      <c r="K621">
        <v>2</v>
      </c>
      <c r="L621">
        <v>4</v>
      </c>
      <c r="M621" t="s">
        <v>65</v>
      </c>
      <c r="N621">
        <v>65706</v>
      </c>
      <c r="O621" t="s">
        <v>86</v>
      </c>
      <c r="P621" t="s">
        <v>53</v>
      </c>
      <c r="Q621" t="s">
        <v>79</v>
      </c>
      <c r="R621" t="s">
        <v>54</v>
      </c>
      <c r="S621" t="s">
        <v>151</v>
      </c>
      <c r="T621">
        <v>7</v>
      </c>
      <c r="U621" t="b">
        <v>0</v>
      </c>
      <c r="V621" t="s">
        <v>42</v>
      </c>
      <c r="W621" t="s">
        <v>115</v>
      </c>
      <c r="X621">
        <v>1</v>
      </c>
      <c r="Y621">
        <v>2</v>
      </c>
      <c r="Z621" t="s">
        <v>44</v>
      </c>
      <c r="AA621" t="b">
        <v>1</v>
      </c>
      <c r="AB621">
        <v>2</v>
      </c>
      <c r="AC621" t="s">
        <v>45</v>
      </c>
    </row>
    <row r="622" spans="1:29" x14ac:dyDescent="0.25">
      <c r="A622" t="s">
        <v>2284</v>
      </c>
      <c r="B622" t="s">
        <v>2285</v>
      </c>
      <c r="C622">
        <v>25</v>
      </c>
      <c r="D622" t="s">
        <v>104</v>
      </c>
      <c r="E622" t="s">
        <v>123</v>
      </c>
      <c r="F622" t="s">
        <v>97</v>
      </c>
      <c r="G622" t="s">
        <v>2286</v>
      </c>
      <c r="H622" t="s">
        <v>786</v>
      </c>
      <c r="I622" t="s">
        <v>1047</v>
      </c>
      <c r="J622">
        <v>125</v>
      </c>
      <c r="K622">
        <v>9</v>
      </c>
      <c r="L622">
        <v>1</v>
      </c>
      <c r="M622" t="s">
        <v>77</v>
      </c>
      <c r="N622">
        <v>42939</v>
      </c>
      <c r="O622" t="s">
        <v>38</v>
      </c>
      <c r="P622" t="s">
        <v>101</v>
      </c>
      <c r="Q622" t="s">
        <v>67</v>
      </c>
      <c r="R622" t="s">
        <v>41</v>
      </c>
      <c r="S622" t="s">
        <v>40</v>
      </c>
      <c r="T622">
        <v>9</v>
      </c>
      <c r="U622" t="b">
        <v>1</v>
      </c>
      <c r="V622" t="s">
        <v>42</v>
      </c>
      <c r="W622" t="s">
        <v>43</v>
      </c>
      <c r="X622">
        <v>5</v>
      </c>
      <c r="Y622">
        <v>9</v>
      </c>
      <c r="Z622" t="s">
        <v>57</v>
      </c>
      <c r="AA622" t="b">
        <v>0</v>
      </c>
      <c r="AB622">
        <v>2</v>
      </c>
      <c r="AC622" t="s">
        <v>45</v>
      </c>
    </row>
    <row r="623" spans="1:29" x14ac:dyDescent="0.25">
      <c r="A623" t="s">
        <v>2287</v>
      </c>
      <c r="B623" t="s">
        <v>2288</v>
      </c>
      <c r="C623">
        <v>38</v>
      </c>
      <c r="D623" t="s">
        <v>31</v>
      </c>
      <c r="E623" t="s">
        <v>73</v>
      </c>
      <c r="F623" t="s">
        <v>97</v>
      </c>
      <c r="G623" t="s">
        <v>2289</v>
      </c>
      <c r="H623" t="s">
        <v>1221</v>
      </c>
      <c r="I623" t="s">
        <v>461</v>
      </c>
      <c r="J623">
        <v>113</v>
      </c>
      <c r="K623">
        <v>4</v>
      </c>
      <c r="L623">
        <v>2</v>
      </c>
      <c r="M623" t="s">
        <v>77</v>
      </c>
      <c r="N623">
        <v>11426</v>
      </c>
      <c r="O623" t="s">
        <v>86</v>
      </c>
      <c r="P623" t="s">
        <v>87</v>
      </c>
      <c r="Q623" t="s">
        <v>114</v>
      </c>
      <c r="R623" t="s">
        <v>41</v>
      </c>
      <c r="S623" t="s">
        <v>40</v>
      </c>
      <c r="T623">
        <v>1</v>
      </c>
      <c r="U623" t="b">
        <v>1</v>
      </c>
      <c r="V623" t="s">
        <v>42</v>
      </c>
      <c r="W623" t="s">
        <v>56</v>
      </c>
      <c r="X623">
        <v>4</v>
      </c>
      <c r="Y623">
        <v>9</v>
      </c>
      <c r="Z623" t="s">
        <v>57</v>
      </c>
      <c r="AA623" t="b">
        <v>0</v>
      </c>
      <c r="AB623">
        <v>2</v>
      </c>
      <c r="AC623" t="s">
        <v>40</v>
      </c>
    </row>
    <row r="624" spans="1:29" x14ac:dyDescent="0.25">
      <c r="A624" t="s">
        <v>2290</v>
      </c>
      <c r="B624" t="s">
        <v>2291</v>
      </c>
      <c r="C624">
        <v>36</v>
      </c>
      <c r="D624" t="s">
        <v>104</v>
      </c>
      <c r="E624" t="s">
        <v>82</v>
      </c>
      <c r="F624" t="s">
        <v>49</v>
      </c>
      <c r="G624" t="s">
        <v>2292</v>
      </c>
      <c r="H624" t="s">
        <v>997</v>
      </c>
      <c r="I624" t="s">
        <v>36</v>
      </c>
      <c r="J624">
        <v>306</v>
      </c>
      <c r="K624">
        <v>11</v>
      </c>
      <c r="L624">
        <v>2</v>
      </c>
      <c r="M624" t="s">
        <v>77</v>
      </c>
      <c r="N624">
        <v>49255</v>
      </c>
      <c r="O624" t="s">
        <v>78</v>
      </c>
      <c r="P624" t="s">
        <v>53</v>
      </c>
      <c r="Q624" t="s">
        <v>79</v>
      </c>
      <c r="R624" t="s">
        <v>54</v>
      </c>
      <c r="S624" t="s">
        <v>40</v>
      </c>
      <c r="T624">
        <v>2</v>
      </c>
      <c r="U624" t="b">
        <v>0</v>
      </c>
      <c r="V624" t="s">
        <v>55</v>
      </c>
      <c r="W624" t="s">
        <v>56</v>
      </c>
      <c r="X624">
        <v>1</v>
      </c>
      <c r="Y624">
        <v>10</v>
      </c>
      <c r="Z624" t="s">
        <v>57</v>
      </c>
      <c r="AA624" t="b">
        <v>1</v>
      </c>
      <c r="AB624">
        <v>2</v>
      </c>
      <c r="AC624" t="s">
        <v>108</v>
      </c>
    </row>
    <row r="625" spans="1:29" x14ac:dyDescent="0.25">
      <c r="A625" t="s">
        <v>2293</v>
      </c>
      <c r="B625" t="s">
        <v>2294</v>
      </c>
      <c r="C625">
        <v>65</v>
      </c>
      <c r="D625" t="s">
        <v>60</v>
      </c>
      <c r="E625" t="s">
        <v>61</v>
      </c>
      <c r="F625" t="s">
        <v>97</v>
      </c>
      <c r="G625" t="s">
        <v>2295</v>
      </c>
      <c r="H625" t="s">
        <v>1397</v>
      </c>
      <c r="I625" t="s">
        <v>812</v>
      </c>
      <c r="J625">
        <v>148</v>
      </c>
      <c r="K625">
        <v>8</v>
      </c>
      <c r="L625">
        <v>4</v>
      </c>
      <c r="M625" t="s">
        <v>37</v>
      </c>
      <c r="N625">
        <v>145146</v>
      </c>
      <c r="O625" t="s">
        <v>38</v>
      </c>
      <c r="P625" t="s">
        <v>66</v>
      </c>
      <c r="Q625" t="s">
        <v>40</v>
      </c>
      <c r="R625" t="s">
        <v>54</v>
      </c>
      <c r="S625" t="s">
        <v>40</v>
      </c>
      <c r="T625">
        <v>5</v>
      </c>
      <c r="U625" t="b">
        <v>0</v>
      </c>
      <c r="V625" t="s">
        <v>55</v>
      </c>
      <c r="W625" t="s">
        <v>115</v>
      </c>
      <c r="X625">
        <v>3</v>
      </c>
      <c r="Y625">
        <v>10</v>
      </c>
      <c r="Z625" t="s">
        <v>44</v>
      </c>
      <c r="AA625" t="b">
        <v>0</v>
      </c>
      <c r="AB625">
        <v>2</v>
      </c>
      <c r="AC625" t="s">
        <v>108</v>
      </c>
    </row>
    <row r="626" spans="1:29" x14ac:dyDescent="0.25">
      <c r="A626" t="s">
        <v>2296</v>
      </c>
      <c r="B626" t="s">
        <v>2297</v>
      </c>
      <c r="C626">
        <v>46</v>
      </c>
      <c r="D626" t="s">
        <v>104</v>
      </c>
      <c r="E626" t="s">
        <v>82</v>
      </c>
      <c r="F626" t="s">
        <v>49</v>
      </c>
      <c r="G626" t="s">
        <v>2298</v>
      </c>
      <c r="H626" t="s">
        <v>1711</v>
      </c>
      <c r="I626" t="s">
        <v>292</v>
      </c>
      <c r="J626">
        <v>118</v>
      </c>
      <c r="K626">
        <v>2</v>
      </c>
      <c r="L626">
        <v>2</v>
      </c>
      <c r="M626" t="s">
        <v>65</v>
      </c>
      <c r="N626">
        <v>156143</v>
      </c>
      <c r="O626" t="s">
        <v>78</v>
      </c>
      <c r="P626" t="s">
        <v>39</v>
      </c>
      <c r="Q626" t="s">
        <v>79</v>
      </c>
      <c r="R626" t="s">
        <v>54</v>
      </c>
      <c r="S626" t="s">
        <v>69</v>
      </c>
      <c r="T626">
        <v>4</v>
      </c>
      <c r="U626" t="b">
        <v>1</v>
      </c>
      <c r="V626" t="s">
        <v>55</v>
      </c>
      <c r="W626" t="s">
        <v>56</v>
      </c>
      <c r="X626">
        <v>2</v>
      </c>
      <c r="Y626">
        <v>2</v>
      </c>
      <c r="Z626" t="s">
        <v>44</v>
      </c>
      <c r="AA626" t="b">
        <v>1</v>
      </c>
      <c r="AB626">
        <v>1</v>
      </c>
      <c r="AC626" t="s">
        <v>70</v>
      </c>
    </row>
    <row r="627" spans="1:29" x14ac:dyDescent="0.25">
      <c r="A627" t="s">
        <v>2299</v>
      </c>
      <c r="B627" t="s">
        <v>2300</v>
      </c>
      <c r="C627">
        <v>62</v>
      </c>
      <c r="D627" t="s">
        <v>104</v>
      </c>
      <c r="E627" t="s">
        <v>82</v>
      </c>
      <c r="F627" t="s">
        <v>33</v>
      </c>
      <c r="G627" t="s">
        <v>2301</v>
      </c>
      <c r="H627" t="s">
        <v>700</v>
      </c>
      <c r="I627" t="s">
        <v>1991</v>
      </c>
      <c r="J627">
        <v>255</v>
      </c>
      <c r="K627">
        <v>1</v>
      </c>
      <c r="L627">
        <v>2</v>
      </c>
      <c r="M627" t="s">
        <v>77</v>
      </c>
      <c r="N627">
        <v>144418</v>
      </c>
      <c r="O627" t="s">
        <v>86</v>
      </c>
      <c r="P627" t="s">
        <v>101</v>
      </c>
      <c r="Q627" t="s">
        <v>79</v>
      </c>
      <c r="R627" t="s">
        <v>54</v>
      </c>
      <c r="S627" t="s">
        <v>40</v>
      </c>
      <c r="T627">
        <v>1</v>
      </c>
      <c r="U627" t="b">
        <v>1</v>
      </c>
      <c r="V627" t="s">
        <v>42</v>
      </c>
      <c r="W627" t="s">
        <v>56</v>
      </c>
      <c r="X627">
        <v>4</v>
      </c>
      <c r="Y627">
        <v>4</v>
      </c>
      <c r="Z627" t="s">
        <v>44</v>
      </c>
      <c r="AA627" t="b">
        <v>1</v>
      </c>
      <c r="AB627">
        <v>2</v>
      </c>
      <c r="AC627" t="s">
        <v>108</v>
      </c>
    </row>
    <row r="628" spans="1:29" x14ac:dyDescent="0.25">
      <c r="A628" t="s">
        <v>2302</v>
      </c>
      <c r="B628" t="s">
        <v>2303</v>
      </c>
      <c r="C628">
        <v>58</v>
      </c>
      <c r="D628" t="s">
        <v>104</v>
      </c>
      <c r="E628" t="s">
        <v>73</v>
      </c>
      <c r="F628" t="s">
        <v>97</v>
      </c>
      <c r="G628" t="s">
        <v>2304</v>
      </c>
      <c r="H628" t="s">
        <v>503</v>
      </c>
      <c r="I628" t="s">
        <v>2038</v>
      </c>
      <c r="J628">
        <v>114</v>
      </c>
      <c r="K628">
        <v>4</v>
      </c>
      <c r="L628">
        <v>3</v>
      </c>
      <c r="M628" t="s">
        <v>65</v>
      </c>
      <c r="N628">
        <v>143786</v>
      </c>
      <c r="O628" t="s">
        <v>38</v>
      </c>
      <c r="P628" t="s">
        <v>53</v>
      </c>
      <c r="Q628" t="s">
        <v>79</v>
      </c>
      <c r="R628" t="s">
        <v>41</v>
      </c>
      <c r="S628" t="s">
        <v>40</v>
      </c>
      <c r="T628">
        <v>2</v>
      </c>
      <c r="U628" t="b">
        <v>0</v>
      </c>
      <c r="V628" t="s">
        <v>55</v>
      </c>
      <c r="W628" t="s">
        <v>43</v>
      </c>
      <c r="X628">
        <v>6</v>
      </c>
      <c r="Y628">
        <v>5</v>
      </c>
      <c r="Z628" t="s">
        <v>44</v>
      </c>
      <c r="AA628" t="b">
        <v>0</v>
      </c>
      <c r="AB628">
        <v>2</v>
      </c>
      <c r="AC628" t="s">
        <v>70</v>
      </c>
    </row>
    <row r="629" spans="1:29" x14ac:dyDescent="0.25">
      <c r="A629" t="s">
        <v>2305</v>
      </c>
      <c r="B629" t="s">
        <v>2306</v>
      </c>
      <c r="C629">
        <v>26</v>
      </c>
      <c r="D629" t="s">
        <v>60</v>
      </c>
      <c r="E629" t="s">
        <v>61</v>
      </c>
      <c r="F629" t="s">
        <v>97</v>
      </c>
      <c r="G629" t="s">
        <v>2307</v>
      </c>
      <c r="H629" t="s">
        <v>1067</v>
      </c>
      <c r="I629" t="s">
        <v>373</v>
      </c>
      <c r="J629">
        <v>306</v>
      </c>
      <c r="K629">
        <v>12</v>
      </c>
      <c r="L629">
        <v>2</v>
      </c>
      <c r="M629" t="s">
        <v>77</v>
      </c>
      <c r="N629">
        <v>49137</v>
      </c>
      <c r="O629" t="s">
        <v>78</v>
      </c>
      <c r="P629" t="s">
        <v>94</v>
      </c>
      <c r="Q629" t="s">
        <v>67</v>
      </c>
      <c r="R629" t="s">
        <v>41</v>
      </c>
      <c r="S629" t="s">
        <v>40</v>
      </c>
      <c r="T629">
        <v>5</v>
      </c>
      <c r="U629" t="b">
        <v>0</v>
      </c>
      <c r="V629" t="s">
        <v>88</v>
      </c>
      <c r="W629" t="s">
        <v>56</v>
      </c>
      <c r="X629">
        <v>10</v>
      </c>
      <c r="Y629">
        <v>7</v>
      </c>
      <c r="Z629" t="s">
        <v>57</v>
      </c>
      <c r="AA629" t="b">
        <v>1</v>
      </c>
      <c r="AB629">
        <v>2</v>
      </c>
      <c r="AC629" t="s">
        <v>40</v>
      </c>
    </row>
    <row r="630" spans="1:29" x14ac:dyDescent="0.25">
      <c r="A630" t="s">
        <v>2308</v>
      </c>
      <c r="B630" t="s">
        <v>2309</v>
      </c>
      <c r="C630">
        <v>59</v>
      </c>
      <c r="D630" t="s">
        <v>60</v>
      </c>
      <c r="E630" t="s">
        <v>123</v>
      </c>
      <c r="F630" t="s">
        <v>49</v>
      </c>
      <c r="G630" t="s">
        <v>2310</v>
      </c>
      <c r="H630" t="s">
        <v>461</v>
      </c>
      <c r="I630" t="s">
        <v>191</v>
      </c>
      <c r="J630">
        <v>274</v>
      </c>
      <c r="K630">
        <v>11</v>
      </c>
      <c r="L630">
        <v>2</v>
      </c>
      <c r="M630" t="s">
        <v>37</v>
      </c>
      <c r="N630">
        <v>116926</v>
      </c>
      <c r="O630" t="s">
        <v>78</v>
      </c>
      <c r="P630" t="s">
        <v>53</v>
      </c>
      <c r="Q630" t="s">
        <v>40</v>
      </c>
      <c r="R630" t="s">
        <v>54</v>
      </c>
      <c r="S630" t="s">
        <v>40</v>
      </c>
      <c r="T630">
        <v>9</v>
      </c>
      <c r="U630" t="b">
        <v>1</v>
      </c>
      <c r="V630" t="s">
        <v>55</v>
      </c>
      <c r="W630" t="s">
        <v>43</v>
      </c>
      <c r="X630">
        <v>4</v>
      </c>
      <c r="Y630">
        <v>2</v>
      </c>
      <c r="Z630" t="s">
        <v>44</v>
      </c>
      <c r="AA630" t="b">
        <v>1</v>
      </c>
      <c r="AB630">
        <v>4</v>
      </c>
      <c r="AC630" t="s">
        <v>131</v>
      </c>
    </row>
    <row r="631" spans="1:29" x14ac:dyDescent="0.25">
      <c r="A631" t="s">
        <v>2311</v>
      </c>
      <c r="B631" t="s">
        <v>2312</v>
      </c>
      <c r="C631">
        <v>44</v>
      </c>
      <c r="D631" t="s">
        <v>60</v>
      </c>
      <c r="E631" t="s">
        <v>61</v>
      </c>
      <c r="F631" t="s">
        <v>97</v>
      </c>
      <c r="G631" t="s">
        <v>2313</v>
      </c>
      <c r="H631" t="s">
        <v>326</v>
      </c>
      <c r="I631" t="s">
        <v>471</v>
      </c>
      <c r="J631">
        <v>281</v>
      </c>
      <c r="K631">
        <v>14</v>
      </c>
      <c r="L631">
        <v>3</v>
      </c>
      <c r="M631" t="s">
        <v>37</v>
      </c>
      <c r="N631">
        <v>5387</v>
      </c>
      <c r="O631" t="s">
        <v>78</v>
      </c>
      <c r="P631" t="s">
        <v>87</v>
      </c>
      <c r="Q631" t="s">
        <v>40</v>
      </c>
      <c r="R631" t="s">
        <v>68</v>
      </c>
      <c r="S631" t="s">
        <v>40</v>
      </c>
      <c r="T631">
        <v>4</v>
      </c>
      <c r="U631" t="b">
        <v>0</v>
      </c>
      <c r="V631" t="s">
        <v>42</v>
      </c>
      <c r="W631" t="s">
        <v>56</v>
      </c>
      <c r="X631">
        <v>7</v>
      </c>
      <c r="Y631">
        <v>2</v>
      </c>
      <c r="Z631" t="s">
        <v>44</v>
      </c>
      <c r="AA631" t="b">
        <v>1</v>
      </c>
      <c r="AB631">
        <v>3</v>
      </c>
      <c r="AC631" t="s">
        <v>131</v>
      </c>
    </row>
    <row r="632" spans="1:29" x14ac:dyDescent="0.25">
      <c r="A632" t="s">
        <v>2314</v>
      </c>
      <c r="B632" t="s">
        <v>2315</v>
      </c>
      <c r="C632">
        <v>30</v>
      </c>
      <c r="D632" t="s">
        <v>60</v>
      </c>
      <c r="E632" t="s">
        <v>91</v>
      </c>
      <c r="F632" t="s">
        <v>97</v>
      </c>
      <c r="G632" t="s">
        <v>2316</v>
      </c>
      <c r="H632" t="s">
        <v>1323</v>
      </c>
      <c r="I632" t="s">
        <v>1230</v>
      </c>
      <c r="J632">
        <v>251</v>
      </c>
      <c r="K632">
        <v>6</v>
      </c>
      <c r="L632">
        <v>1</v>
      </c>
      <c r="M632" t="s">
        <v>65</v>
      </c>
      <c r="N632">
        <v>95024</v>
      </c>
      <c r="O632" t="s">
        <v>86</v>
      </c>
      <c r="P632" t="s">
        <v>66</v>
      </c>
      <c r="Q632" t="s">
        <v>114</v>
      </c>
      <c r="R632" t="s">
        <v>41</v>
      </c>
      <c r="S632" t="s">
        <v>151</v>
      </c>
      <c r="T632">
        <v>3</v>
      </c>
      <c r="U632" t="b">
        <v>1</v>
      </c>
      <c r="V632" t="s">
        <v>55</v>
      </c>
      <c r="W632" t="s">
        <v>56</v>
      </c>
      <c r="X632">
        <v>12</v>
      </c>
      <c r="Y632">
        <v>8</v>
      </c>
      <c r="Z632" t="s">
        <v>57</v>
      </c>
      <c r="AA632" t="b">
        <v>1</v>
      </c>
      <c r="AB632">
        <v>3</v>
      </c>
      <c r="AC632" t="s">
        <v>45</v>
      </c>
    </row>
    <row r="633" spans="1:29" x14ac:dyDescent="0.25">
      <c r="A633" t="s">
        <v>2317</v>
      </c>
      <c r="B633" t="s">
        <v>2318</v>
      </c>
      <c r="C633">
        <v>45</v>
      </c>
      <c r="D633" t="s">
        <v>104</v>
      </c>
      <c r="E633" t="s">
        <v>82</v>
      </c>
      <c r="F633" t="s">
        <v>49</v>
      </c>
      <c r="G633" t="s">
        <v>2319</v>
      </c>
      <c r="H633" t="s">
        <v>1980</v>
      </c>
      <c r="I633" t="s">
        <v>2049</v>
      </c>
      <c r="J633">
        <v>22</v>
      </c>
      <c r="K633">
        <v>5</v>
      </c>
      <c r="L633">
        <v>1</v>
      </c>
      <c r="M633" t="s">
        <v>37</v>
      </c>
      <c r="N633">
        <v>189048</v>
      </c>
      <c r="O633" t="s">
        <v>38</v>
      </c>
      <c r="P633" t="s">
        <v>39</v>
      </c>
      <c r="Q633" t="s">
        <v>40</v>
      </c>
      <c r="R633" t="s">
        <v>41</v>
      </c>
      <c r="S633" t="s">
        <v>40</v>
      </c>
      <c r="T633">
        <v>1</v>
      </c>
      <c r="U633" t="b">
        <v>0</v>
      </c>
      <c r="V633" t="s">
        <v>42</v>
      </c>
      <c r="W633" t="s">
        <v>115</v>
      </c>
      <c r="X633">
        <v>10</v>
      </c>
      <c r="Y633">
        <v>10</v>
      </c>
      <c r="Z633" t="s">
        <v>44</v>
      </c>
      <c r="AA633" t="b">
        <v>0</v>
      </c>
      <c r="AB633">
        <v>2</v>
      </c>
      <c r="AC633" t="s">
        <v>108</v>
      </c>
    </row>
    <row r="634" spans="1:29" x14ac:dyDescent="0.25">
      <c r="A634" t="s">
        <v>2320</v>
      </c>
      <c r="B634" t="s">
        <v>2321</v>
      </c>
      <c r="C634">
        <v>54</v>
      </c>
      <c r="D634" t="s">
        <v>31</v>
      </c>
      <c r="E634" t="s">
        <v>123</v>
      </c>
      <c r="F634" t="s">
        <v>49</v>
      </c>
      <c r="G634" t="s">
        <v>2322</v>
      </c>
      <c r="H634" t="s">
        <v>1230</v>
      </c>
      <c r="I634" t="s">
        <v>956</v>
      </c>
      <c r="J634">
        <v>76</v>
      </c>
      <c r="K634">
        <v>8</v>
      </c>
      <c r="L634">
        <v>3</v>
      </c>
      <c r="M634" t="s">
        <v>77</v>
      </c>
      <c r="N634">
        <v>115233</v>
      </c>
      <c r="O634" t="s">
        <v>38</v>
      </c>
      <c r="P634" t="s">
        <v>53</v>
      </c>
      <c r="Q634" t="s">
        <v>114</v>
      </c>
      <c r="R634" t="s">
        <v>41</v>
      </c>
      <c r="S634" t="s">
        <v>40</v>
      </c>
      <c r="T634">
        <v>6</v>
      </c>
      <c r="U634" t="b">
        <v>0</v>
      </c>
      <c r="V634" t="s">
        <v>42</v>
      </c>
      <c r="W634" t="s">
        <v>115</v>
      </c>
      <c r="X634">
        <v>4</v>
      </c>
      <c r="Y634">
        <v>8</v>
      </c>
      <c r="Z634" t="s">
        <v>44</v>
      </c>
      <c r="AA634" t="b">
        <v>0</v>
      </c>
      <c r="AB634">
        <v>5</v>
      </c>
      <c r="AC634" t="s">
        <v>207</v>
      </c>
    </row>
    <row r="635" spans="1:29" x14ac:dyDescent="0.25">
      <c r="A635" t="s">
        <v>2323</v>
      </c>
      <c r="B635" t="s">
        <v>2324</v>
      </c>
      <c r="C635">
        <v>20</v>
      </c>
      <c r="D635" t="s">
        <v>104</v>
      </c>
      <c r="E635" t="s">
        <v>82</v>
      </c>
      <c r="F635" t="s">
        <v>49</v>
      </c>
      <c r="G635" t="s">
        <v>2325</v>
      </c>
      <c r="H635" t="s">
        <v>2326</v>
      </c>
      <c r="I635" t="s">
        <v>185</v>
      </c>
      <c r="J635">
        <v>97</v>
      </c>
      <c r="K635">
        <v>12</v>
      </c>
      <c r="L635">
        <v>4</v>
      </c>
      <c r="M635" t="s">
        <v>77</v>
      </c>
      <c r="N635">
        <v>58594</v>
      </c>
      <c r="O635" t="s">
        <v>78</v>
      </c>
      <c r="P635" t="s">
        <v>53</v>
      </c>
      <c r="Q635" t="s">
        <v>79</v>
      </c>
      <c r="R635" t="s">
        <v>54</v>
      </c>
      <c r="S635" t="s">
        <v>40</v>
      </c>
      <c r="T635">
        <v>9</v>
      </c>
      <c r="U635" t="b">
        <v>1</v>
      </c>
      <c r="V635" t="s">
        <v>88</v>
      </c>
      <c r="W635" t="s">
        <v>115</v>
      </c>
      <c r="X635">
        <v>5</v>
      </c>
      <c r="Y635">
        <v>8</v>
      </c>
      <c r="Z635" t="s">
        <v>44</v>
      </c>
      <c r="AA635" t="b">
        <v>0</v>
      </c>
      <c r="AB635">
        <v>3</v>
      </c>
      <c r="AC635" t="s">
        <v>45</v>
      </c>
    </row>
    <row r="636" spans="1:29" x14ac:dyDescent="0.25">
      <c r="A636" t="s">
        <v>2327</v>
      </c>
      <c r="B636" t="s">
        <v>2328</v>
      </c>
      <c r="C636">
        <v>63</v>
      </c>
      <c r="D636" t="s">
        <v>60</v>
      </c>
      <c r="E636" t="s">
        <v>48</v>
      </c>
      <c r="F636" t="s">
        <v>49</v>
      </c>
      <c r="G636" t="s">
        <v>2329</v>
      </c>
      <c r="H636" t="s">
        <v>1243</v>
      </c>
      <c r="I636" t="s">
        <v>1056</v>
      </c>
      <c r="J636">
        <v>315</v>
      </c>
      <c r="K636">
        <v>2</v>
      </c>
      <c r="L636">
        <v>2</v>
      </c>
      <c r="M636" t="s">
        <v>65</v>
      </c>
      <c r="N636">
        <v>97826</v>
      </c>
      <c r="O636" t="s">
        <v>38</v>
      </c>
      <c r="P636" t="s">
        <v>137</v>
      </c>
      <c r="Q636" t="s">
        <v>67</v>
      </c>
      <c r="R636" t="s">
        <v>68</v>
      </c>
      <c r="S636" t="s">
        <v>151</v>
      </c>
      <c r="T636">
        <v>5</v>
      </c>
      <c r="U636" t="b">
        <v>1</v>
      </c>
      <c r="V636" t="s">
        <v>42</v>
      </c>
      <c r="W636" t="s">
        <v>115</v>
      </c>
      <c r="X636">
        <v>11</v>
      </c>
      <c r="Y636">
        <v>6</v>
      </c>
      <c r="Z636" t="s">
        <v>57</v>
      </c>
      <c r="AA636" t="b">
        <v>0</v>
      </c>
      <c r="AB636">
        <v>5</v>
      </c>
      <c r="AC636" t="s">
        <v>207</v>
      </c>
    </row>
    <row r="637" spans="1:29" x14ac:dyDescent="0.25">
      <c r="A637" t="s">
        <v>2330</v>
      </c>
      <c r="B637" t="s">
        <v>2331</v>
      </c>
      <c r="C637">
        <v>56</v>
      </c>
      <c r="D637" t="s">
        <v>31</v>
      </c>
      <c r="E637" t="s">
        <v>32</v>
      </c>
      <c r="F637" t="s">
        <v>49</v>
      </c>
      <c r="G637" t="s">
        <v>2332</v>
      </c>
      <c r="H637" t="s">
        <v>848</v>
      </c>
      <c r="I637" t="s">
        <v>2048</v>
      </c>
      <c r="J637">
        <v>315</v>
      </c>
      <c r="K637">
        <v>5</v>
      </c>
      <c r="L637">
        <v>4</v>
      </c>
      <c r="M637" t="s">
        <v>65</v>
      </c>
      <c r="N637">
        <v>22931</v>
      </c>
      <c r="O637" t="s">
        <v>86</v>
      </c>
      <c r="P637" t="s">
        <v>101</v>
      </c>
      <c r="Q637" t="s">
        <v>114</v>
      </c>
      <c r="R637" t="s">
        <v>41</v>
      </c>
      <c r="S637" t="s">
        <v>40</v>
      </c>
      <c r="T637">
        <v>4</v>
      </c>
      <c r="U637" t="b">
        <v>1</v>
      </c>
      <c r="V637" t="s">
        <v>88</v>
      </c>
      <c r="W637" t="s">
        <v>115</v>
      </c>
      <c r="X637">
        <v>5</v>
      </c>
      <c r="Y637">
        <v>12</v>
      </c>
      <c r="Z637" t="s">
        <v>57</v>
      </c>
      <c r="AA637" t="b">
        <v>1</v>
      </c>
      <c r="AB637">
        <v>5</v>
      </c>
      <c r="AC637" t="s">
        <v>131</v>
      </c>
    </row>
    <row r="638" spans="1:29" x14ac:dyDescent="0.25">
      <c r="A638" t="s">
        <v>2333</v>
      </c>
      <c r="B638" t="s">
        <v>2334</v>
      </c>
      <c r="C638">
        <v>43</v>
      </c>
      <c r="D638" t="s">
        <v>31</v>
      </c>
      <c r="E638" t="s">
        <v>32</v>
      </c>
      <c r="F638" t="s">
        <v>49</v>
      </c>
      <c r="G638" t="s">
        <v>2335</v>
      </c>
      <c r="H638" t="s">
        <v>1162</v>
      </c>
      <c r="I638" t="s">
        <v>2173</v>
      </c>
      <c r="J638">
        <v>96</v>
      </c>
      <c r="K638">
        <v>1</v>
      </c>
      <c r="L638">
        <v>3</v>
      </c>
      <c r="M638" t="s">
        <v>77</v>
      </c>
      <c r="N638">
        <v>161829</v>
      </c>
      <c r="O638" t="s">
        <v>86</v>
      </c>
      <c r="P638" t="s">
        <v>53</v>
      </c>
      <c r="Q638" t="s">
        <v>67</v>
      </c>
      <c r="R638" t="s">
        <v>68</v>
      </c>
      <c r="S638" t="s">
        <v>40</v>
      </c>
      <c r="T638">
        <v>3</v>
      </c>
      <c r="U638" t="b">
        <v>0</v>
      </c>
      <c r="V638" t="s">
        <v>55</v>
      </c>
      <c r="W638" t="s">
        <v>115</v>
      </c>
      <c r="X638">
        <v>5</v>
      </c>
      <c r="Y638">
        <v>6</v>
      </c>
      <c r="Z638" t="s">
        <v>44</v>
      </c>
      <c r="AA638" t="b">
        <v>1</v>
      </c>
      <c r="AB638">
        <v>2</v>
      </c>
      <c r="AC638" t="s">
        <v>70</v>
      </c>
    </row>
    <row r="639" spans="1:29" x14ac:dyDescent="0.25">
      <c r="A639" t="s">
        <v>2336</v>
      </c>
      <c r="B639" t="s">
        <v>2337</v>
      </c>
      <c r="C639">
        <v>54</v>
      </c>
      <c r="D639" t="s">
        <v>31</v>
      </c>
      <c r="E639" t="s">
        <v>82</v>
      </c>
      <c r="F639" t="s">
        <v>49</v>
      </c>
      <c r="G639" t="s">
        <v>2338</v>
      </c>
      <c r="H639" t="s">
        <v>2339</v>
      </c>
      <c r="I639" t="s">
        <v>833</v>
      </c>
      <c r="J639">
        <v>262</v>
      </c>
      <c r="K639">
        <v>7</v>
      </c>
      <c r="L639">
        <v>4</v>
      </c>
      <c r="M639" t="s">
        <v>77</v>
      </c>
      <c r="N639">
        <v>37731</v>
      </c>
      <c r="O639" t="s">
        <v>78</v>
      </c>
      <c r="P639" t="s">
        <v>53</v>
      </c>
      <c r="Q639" t="s">
        <v>67</v>
      </c>
      <c r="R639" t="s">
        <v>41</v>
      </c>
      <c r="S639" t="s">
        <v>40</v>
      </c>
      <c r="T639">
        <v>1</v>
      </c>
      <c r="U639" t="b">
        <v>0</v>
      </c>
      <c r="V639" t="s">
        <v>88</v>
      </c>
      <c r="W639" t="s">
        <v>56</v>
      </c>
      <c r="X639">
        <v>1</v>
      </c>
      <c r="Y639">
        <v>9</v>
      </c>
      <c r="Z639" t="s">
        <v>57</v>
      </c>
      <c r="AA639" t="b">
        <v>0</v>
      </c>
      <c r="AB639">
        <v>5</v>
      </c>
      <c r="AC639" t="s">
        <v>131</v>
      </c>
    </row>
    <row r="640" spans="1:29" x14ac:dyDescent="0.25">
      <c r="A640" t="s">
        <v>2340</v>
      </c>
      <c r="B640" t="s">
        <v>2341</v>
      </c>
      <c r="C640">
        <v>33</v>
      </c>
      <c r="D640" t="s">
        <v>31</v>
      </c>
      <c r="E640" t="s">
        <v>61</v>
      </c>
      <c r="F640" t="s">
        <v>97</v>
      </c>
      <c r="G640" t="s">
        <v>2342</v>
      </c>
      <c r="H640" t="s">
        <v>1056</v>
      </c>
      <c r="I640" t="s">
        <v>191</v>
      </c>
      <c r="J640">
        <v>73</v>
      </c>
      <c r="K640">
        <v>11</v>
      </c>
      <c r="L640">
        <v>1</v>
      </c>
      <c r="M640" t="s">
        <v>37</v>
      </c>
      <c r="N640">
        <v>97479</v>
      </c>
      <c r="O640" t="s">
        <v>78</v>
      </c>
      <c r="P640" t="s">
        <v>53</v>
      </c>
      <c r="Q640" t="s">
        <v>40</v>
      </c>
      <c r="R640" t="s">
        <v>41</v>
      </c>
      <c r="S640" t="s">
        <v>40</v>
      </c>
      <c r="T640">
        <v>9</v>
      </c>
      <c r="U640" t="b">
        <v>0</v>
      </c>
      <c r="V640" t="s">
        <v>42</v>
      </c>
      <c r="W640" t="s">
        <v>115</v>
      </c>
      <c r="X640">
        <v>6</v>
      </c>
      <c r="Y640">
        <v>5</v>
      </c>
      <c r="Z640" t="s">
        <v>57</v>
      </c>
      <c r="AA640" t="b">
        <v>1</v>
      </c>
      <c r="AB640">
        <v>2</v>
      </c>
      <c r="AC640" t="s">
        <v>108</v>
      </c>
    </row>
    <row r="641" spans="1:29" x14ac:dyDescent="0.25">
      <c r="A641" t="s">
        <v>2343</v>
      </c>
      <c r="B641" t="s">
        <v>2344</v>
      </c>
      <c r="C641">
        <v>45</v>
      </c>
      <c r="D641" t="s">
        <v>31</v>
      </c>
      <c r="E641" t="s">
        <v>48</v>
      </c>
      <c r="F641" t="s">
        <v>33</v>
      </c>
      <c r="G641" t="s">
        <v>2345</v>
      </c>
      <c r="H641" t="s">
        <v>537</v>
      </c>
      <c r="I641" t="s">
        <v>2066</v>
      </c>
      <c r="J641">
        <v>251</v>
      </c>
      <c r="K641">
        <v>5</v>
      </c>
      <c r="L641">
        <v>2</v>
      </c>
      <c r="M641" t="s">
        <v>65</v>
      </c>
      <c r="N641">
        <v>60236</v>
      </c>
      <c r="O641" t="s">
        <v>78</v>
      </c>
      <c r="P641" t="s">
        <v>137</v>
      </c>
      <c r="Q641" t="s">
        <v>79</v>
      </c>
      <c r="R641" t="s">
        <v>41</v>
      </c>
      <c r="S641" t="s">
        <v>40</v>
      </c>
      <c r="T641">
        <v>8</v>
      </c>
      <c r="U641" t="b">
        <v>0</v>
      </c>
      <c r="V641" t="s">
        <v>55</v>
      </c>
      <c r="W641" t="s">
        <v>56</v>
      </c>
      <c r="X641">
        <v>3</v>
      </c>
      <c r="Y641">
        <v>2</v>
      </c>
      <c r="Z641" t="s">
        <v>44</v>
      </c>
      <c r="AA641" t="b">
        <v>1</v>
      </c>
      <c r="AB641">
        <v>2</v>
      </c>
      <c r="AC641" t="s">
        <v>45</v>
      </c>
    </row>
    <row r="642" spans="1:29" x14ac:dyDescent="0.25">
      <c r="A642" t="s">
        <v>2346</v>
      </c>
      <c r="B642" t="s">
        <v>2347</v>
      </c>
      <c r="C642">
        <v>18</v>
      </c>
      <c r="D642" t="s">
        <v>60</v>
      </c>
      <c r="E642" t="s">
        <v>48</v>
      </c>
      <c r="F642" t="s">
        <v>49</v>
      </c>
      <c r="G642" t="s">
        <v>2348</v>
      </c>
      <c r="H642" t="s">
        <v>64</v>
      </c>
      <c r="I642" t="s">
        <v>2048</v>
      </c>
      <c r="J642">
        <v>356</v>
      </c>
      <c r="K642">
        <v>1</v>
      </c>
      <c r="L642">
        <v>4</v>
      </c>
      <c r="M642" t="s">
        <v>65</v>
      </c>
      <c r="N642">
        <v>124992</v>
      </c>
      <c r="O642" t="s">
        <v>38</v>
      </c>
      <c r="P642" t="s">
        <v>137</v>
      </c>
      <c r="Q642" t="s">
        <v>79</v>
      </c>
      <c r="R642" t="s">
        <v>68</v>
      </c>
      <c r="S642" t="s">
        <v>302</v>
      </c>
      <c r="T642">
        <v>1</v>
      </c>
      <c r="U642" t="b">
        <v>0</v>
      </c>
      <c r="V642" t="s">
        <v>88</v>
      </c>
      <c r="W642" t="s">
        <v>56</v>
      </c>
      <c r="X642">
        <v>4</v>
      </c>
      <c r="Y642">
        <v>11</v>
      </c>
      <c r="Z642" t="s">
        <v>44</v>
      </c>
      <c r="AA642" t="b">
        <v>1</v>
      </c>
      <c r="AB642">
        <v>4</v>
      </c>
      <c r="AC642" t="s">
        <v>131</v>
      </c>
    </row>
    <row r="643" spans="1:29" x14ac:dyDescent="0.25">
      <c r="A643" t="s">
        <v>2349</v>
      </c>
      <c r="B643" t="s">
        <v>2350</v>
      </c>
      <c r="C643">
        <v>59</v>
      </c>
      <c r="D643" t="s">
        <v>31</v>
      </c>
      <c r="E643" t="s">
        <v>73</v>
      </c>
      <c r="F643" t="s">
        <v>49</v>
      </c>
      <c r="G643" t="s">
        <v>2351</v>
      </c>
      <c r="H643" t="s">
        <v>2066</v>
      </c>
      <c r="I643" t="s">
        <v>1211</v>
      </c>
      <c r="J643">
        <v>341</v>
      </c>
      <c r="K643">
        <v>6</v>
      </c>
      <c r="L643">
        <v>3</v>
      </c>
      <c r="M643" t="s">
        <v>37</v>
      </c>
      <c r="N643">
        <v>62556</v>
      </c>
      <c r="O643" t="s">
        <v>78</v>
      </c>
      <c r="P643" t="s">
        <v>53</v>
      </c>
      <c r="Q643" t="s">
        <v>40</v>
      </c>
      <c r="R643" t="s">
        <v>41</v>
      </c>
      <c r="S643" t="s">
        <v>40</v>
      </c>
      <c r="T643">
        <v>5</v>
      </c>
      <c r="U643" t="b">
        <v>0</v>
      </c>
      <c r="V643" t="s">
        <v>88</v>
      </c>
      <c r="W643" t="s">
        <v>56</v>
      </c>
      <c r="X643">
        <v>2</v>
      </c>
      <c r="Y643">
        <v>5</v>
      </c>
      <c r="Z643" t="s">
        <v>44</v>
      </c>
      <c r="AA643" t="b">
        <v>1</v>
      </c>
      <c r="AB643">
        <v>5</v>
      </c>
      <c r="AC643" t="s">
        <v>108</v>
      </c>
    </row>
    <row r="644" spans="1:29" x14ac:dyDescent="0.25">
      <c r="A644" t="s">
        <v>2352</v>
      </c>
      <c r="B644" t="s">
        <v>2353</v>
      </c>
      <c r="C644">
        <v>65</v>
      </c>
      <c r="D644" t="s">
        <v>104</v>
      </c>
      <c r="E644" t="s">
        <v>61</v>
      </c>
      <c r="F644" t="s">
        <v>33</v>
      </c>
      <c r="G644" t="s">
        <v>2354</v>
      </c>
      <c r="H644" t="s">
        <v>1071</v>
      </c>
      <c r="I644" t="s">
        <v>415</v>
      </c>
      <c r="J644">
        <v>137</v>
      </c>
      <c r="K644">
        <v>4</v>
      </c>
      <c r="L644">
        <v>3</v>
      </c>
      <c r="M644" t="s">
        <v>37</v>
      </c>
      <c r="N644">
        <v>159235</v>
      </c>
      <c r="O644" t="s">
        <v>38</v>
      </c>
      <c r="P644" t="s">
        <v>53</v>
      </c>
      <c r="Q644" t="s">
        <v>40</v>
      </c>
      <c r="R644" t="s">
        <v>68</v>
      </c>
      <c r="S644" t="s">
        <v>40</v>
      </c>
      <c r="T644">
        <v>8</v>
      </c>
      <c r="U644" t="b">
        <v>0</v>
      </c>
      <c r="V644" t="s">
        <v>42</v>
      </c>
      <c r="W644" t="s">
        <v>43</v>
      </c>
      <c r="X644">
        <v>10</v>
      </c>
      <c r="Y644">
        <v>7</v>
      </c>
      <c r="Z644" t="s">
        <v>44</v>
      </c>
      <c r="AA644" t="b">
        <v>1</v>
      </c>
      <c r="AB644">
        <v>2</v>
      </c>
      <c r="AC644" t="s">
        <v>70</v>
      </c>
    </row>
    <row r="645" spans="1:29" x14ac:dyDescent="0.25">
      <c r="A645" t="s">
        <v>2355</v>
      </c>
      <c r="B645" t="s">
        <v>2356</v>
      </c>
      <c r="C645">
        <v>51</v>
      </c>
      <c r="D645" t="s">
        <v>31</v>
      </c>
      <c r="E645" t="s">
        <v>32</v>
      </c>
      <c r="F645" t="s">
        <v>49</v>
      </c>
      <c r="G645" t="s">
        <v>2357</v>
      </c>
      <c r="H645" t="s">
        <v>243</v>
      </c>
      <c r="I645" t="s">
        <v>1987</v>
      </c>
      <c r="J645">
        <v>202</v>
      </c>
      <c r="K645">
        <v>13</v>
      </c>
      <c r="L645">
        <v>4</v>
      </c>
      <c r="M645" t="s">
        <v>77</v>
      </c>
      <c r="N645">
        <v>19322</v>
      </c>
      <c r="O645" t="s">
        <v>78</v>
      </c>
      <c r="P645" t="s">
        <v>137</v>
      </c>
      <c r="Q645" t="s">
        <v>67</v>
      </c>
      <c r="R645" t="s">
        <v>41</v>
      </c>
      <c r="S645" t="s">
        <v>40</v>
      </c>
      <c r="T645">
        <v>9</v>
      </c>
      <c r="U645" t="b">
        <v>0</v>
      </c>
      <c r="V645" t="s">
        <v>55</v>
      </c>
      <c r="W645" t="s">
        <v>115</v>
      </c>
      <c r="X645">
        <v>2</v>
      </c>
      <c r="Y645">
        <v>6</v>
      </c>
      <c r="Z645" t="s">
        <v>57</v>
      </c>
      <c r="AA645" t="b">
        <v>0</v>
      </c>
      <c r="AB645">
        <v>4</v>
      </c>
      <c r="AC645" t="s">
        <v>108</v>
      </c>
    </row>
    <row r="646" spans="1:29" x14ac:dyDescent="0.25">
      <c r="A646" t="s">
        <v>2358</v>
      </c>
      <c r="B646" t="s">
        <v>2359</v>
      </c>
      <c r="C646">
        <v>41</v>
      </c>
      <c r="D646" t="s">
        <v>31</v>
      </c>
      <c r="E646" t="s">
        <v>73</v>
      </c>
      <c r="F646" t="s">
        <v>33</v>
      </c>
      <c r="G646" t="s">
        <v>2360</v>
      </c>
      <c r="H646" t="s">
        <v>1094</v>
      </c>
      <c r="I646" t="s">
        <v>470</v>
      </c>
      <c r="J646">
        <v>250</v>
      </c>
      <c r="K646">
        <v>14</v>
      </c>
      <c r="L646">
        <v>2</v>
      </c>
      <c r="M646" t="s">
        <v>77</v>
      </c>
      <c r="N646">
        <v>79242</v>
      </c>
      <c r="O646" t="s">
        <v>38</v>
      </c>
      <c r="P646" t="s">
        <v>137</v>
      </c>
      <c r="Q646" t="s">
        <v>67</v>
      </c>
      <c r="R646" t="s">
        <v>41</v>
      </c>
      <c r="S646" t="s">
        <v>40</v>
      </c>
      <c r="T646">
        <v>5</v>
      </c>
      <c r="U646" t="b">
        <v>0</v>
      </c>
      <c r="V646" t="s">
        <v>88</v>
      </c>
      <c r="W646" t="s">
        <v>56</v>
      </c>
      <c r="X646">
        <v>10</v>
      </c>
      <c r="Y646">
        <v>1</v>
      </c>
      <c r="Z646" t="s">
        <v>57</v>
      </c>
      <c r="AA646" t="b">
        <v>0</v>
      </c>
      <c r="AB646">
        <v>1</v>
      </c>
      <c r="AC646" t="s">
        <v>45</v>
      </c>
    </row>
    <row r="647" spans="1:29" x14ac:dyDescent="0.25">
      <c r="A647" t="s">
        <v>2361</v>
      </c>
      <c r="B647" t="s">
        <v>2362</v>
      </c>
      <c r="C647">
        <v>57</v>
      </c>
      <c r="D647" t="s">
        <v>104</v>
      </c>
      <c r="E647" t="s">
        <v>91</v>
      </c>
      <c r="F647" t="s">
        <v>49</v>
      </c>
      <c r="G647" t="s">
        <v>2363</v>
      </c>
      <c r="H647" t="s">
        <v>35</v>
      </c>
      <c r="I647" t="s">
        <v>466</v>
      </c>
      <c r="J647">
        <v>31</v>
      </c>
      <c r="K647">
        <v>13</v>
      </c>
      <c r="L647">
        <v>3</v>
      </c>
      <c r="M647" t="s">
        <v>37</v>
      </c>
      <c r="N647">
        <v>150598</v>
      </c>
      <c r="O647" t="s">
        <v>86</v>
      </c>
      <c r="P647" t="s">
        <v>101</v>
      </c>
      <c r="Q647" t="s">
        <v>40</v>
      </c>
      <c r="R647" t="s">
        <v>68</v>
      </c>
      <c r="S647" t="s">
        <v>40</v>
      </c>
      <c r="T647">
        <v>4</v>
      </c>
      <c r="U647" t="b">
        <v>1</v>
      </c>
      <c r="V647" t="s">
        <v>42</v>
      </c>
      <c r="W647" t="s">
        <v>115</v>
      </c>
      <c r="X647">
        <v>10</v>
      </c>
      <c r="Y647">
        <v>8</v>
      </c>
      <c r="Z647" t="s">
        <v>44</v>
      </c>
      <c r="AA647" t="b">
        <v>0</v>
      </c>
      <c r="AB647">
        <v>5</v>
      </c>
      <c r="AC647" t="s">
        <v>108</v>
      </c>
    </row>
    <row r="648" spans="1:29" x14ac:dyDescent="0.25">
      <c r="A648" t="s">
        <v>2364</v>
      </c>
      <c r="B648" t="s">
        <v>2365</v>
      </c>
      <c r="C648">
        <v>63</v>
      </c>
      <c r="D648" t="s">
        <v>60</v>
      </c>
      <c r="E648" t="s">
        <v>48</v>
      </c>
      <c r="F648" t="s">
        <v>49</v>
      </c>
      <c r="G648" t="s">
        <v>2366</v>
      </c>
      <c r="H648" t="s">
        <v>925</v>
      </c>
      <c r="I648" t="s">
        <v>860</v>
      </c>
      <c r="J648">
        <v>39</v>
      </c>
      <c r="K648">
        <v>3</v>
      </c>
      <c r="L648">
        <v>3</v>
      </c>
      <c r="M648" t="s">
        <v>65</v>
      </c>
      <c r="N648">
        <v>30464</v>
      </c>
      <c r="O648" t="s">
        <v>78</v>
      </c>
      <c r="P648" t="s">
        <v>137</v>
      </c>
      <c r="Q648" t="s">
        <v>114</v>
      </c>
      <c r="R648" t="s">
        <v>41</v>
      </c>
      <c r="S648" t="s">
        <v>40</v>
      </c>
      <c r="T648">
        <v>5</v>
      </c>
      <c r="U648" t="b">
        <v>1</v>
      </c>
      <c r="V648" t="s">
        <v>55</v>
      </c>
      <c r="W648" t="s">
        <v>56</v>
      </c>
      <c r="X648">
        <v>10</v>
      </c>
      <c r="Y648">
        <v>7</v>
      </c>
      <c r="Z648" t="s">
        <v>44</v>
      </c>
      <c r="AA648" t="b">
        <v>0</v>
      </c>
      <c r="AB648">
        <v>4</v>
      </c>
      <c r="AC648" t="s">
        <v>131</v>
      </c>
    </row>
    <row r="649" spans="1:29" x14ac:dyDescent="0.25">
      <c r="A649" t="s">
        <v>2367</v>
      </c>
      <c r="B649" t="s">
        <v>2368</v>
      </c>
      <c r="C649">
        <v>46</v>
      </c>
      <c r="D649" t="s">
        <v>31</v>
      </c>
      <c r="E649" t="s">
        <v>61</v>
      </c>
      <c r="F649" t="s">
        <v>49</v>
      </c>
      <c r="G649" t="s">
        <v>2369</v>
      </c>
      <c r="H649" t="s">
        <v>297</v>
      </c>
      <c r="I649" t="s">
        <v>265</v>
      </c>
      <c r="J649">
        <v>360</v>
      </c>
      <c r="K649">
        <v>2</v>
      </c>
      <c r="L649">
        <v>2</v>
      </c>
      <c r="M649" t="s">
        <v>37</v>
      </c>
      <c r="N649">
        <v>25928</v>
      </c>
      <c r="O649" t="s">
        <v>38</v>
      </c>
      <c r="P649" t="s">
        <v>53</v>
      </c>
      <c r="Q649" t="s">
        <v>40</v>
      </c>
      <c r="R649" t="s">
        <v>41</v>
      </c>
      <c r="S649" t="s">
        <v>40</v>
      </c>
      <c r="T649">
        <v>9</v>
      </c>
      <c r="U649" t="b">
        <v>1</v>
      </c>
      <c r="V649" t="s">
        <v>55</v>
      </c>
      <c r="W649" t="s">
        <v>56</v>
      </c>
      <c r="X649">
        <v>7</v>
      </c>
      <c r="Y649">
        <v>7</v>
      </c>
      <c r="Z649" t="s">
        <v>57</v>
      </c>
      <c r="AA649" t="b">
        <v>1</v>
      </c>
      <c r="AB649">
        <v>4</v>
      </c>
      <c r="AC649" t="s">
        <v>131</v>
      </c>
    </row>
    <row r="650" spans="1:29" x14ac:dyDescent="0.25">
      <c r="A650" t="s">
        <v>2370</v>
      </c>
      <c r="B650" t="s">
        <v>2371</v>
      </c>
      <c r="C650">
        <v>39</v>
      </c>
      <c r="D650" t="s">
        <v>31</v>
      </c>
      <c r="E650" t="s">
        <v>91</v>
      </c>
      <c r="F650" t="s">
        <v>49</v>
      </c>
      <c r="G650" t="s">
        <v>2372</v>
      </c>
      <c r="H650" t="s">
        <v>321</v>
      </c>
      <c r="I650" t="s">
        <v>670</v>
      </c>
      <c r="J650">
        <v>98</v>
      </c>
      <c r="K650">
        <v>11</v>
      </c>
      <c r="L650">
        <v>4</v>
      </c>
      <c r="M650" t="s">
        <v>77</v>
      </c>
      <c r="N650">
        <v>192616</v>
      </c>
      <c r="O650" t="s">
        <v>38</v>
      </c>
      <c r="P650" t="s">
        <v>137</v>
      </c>
      <c r="Q650" t="s">
        <v>114</v>
      </c>
      <c r="R650" t="s">
        <v>41</v>
      </c>
      <c r="S650" t="s">
        <v>40</v>
      </c>
      <c r="T650">
        <v>5</v>
      </c>
      <c r="U650" t="b">
        <v>0</v>
      </c>
      <c r="V650" t="s">
        <v>55</v>
      </c>
      <c r="W650" t="s">
        <v>115</v>
      </c>
      <c r="X650">
        <v>8</v>
      </c>
      <c r="Y650">
        <v>6</v>
      </c>
      <c r="Z650" t="s">
        <v>44</v>
      </c>
      <c r="AA650" t="b">
        <v>0</v>
      </c>
      <c r="AB650">
        <v>3</v>
      </c>
      <c r="AC650" t="s">
        <v>45</v>
      </c>
    </row>
    <row r="651" spans="1:29" x14ac:dyDescent="0.25">
      <c r="A651" t="s">
        <v>2373</v>
      </c>
      <c r="B651" t="s">
        <v>2374</v>
      </c>
      <c r="C651">
        <v>51</v>
      </c>
      <c r="D651" t="s">
        <v>60</v>
      </c>
      <c r="E651" t="s">
        <v>61</v>
      </c>
      <c r="F651" t="s">
        <v>97</v>
      </c>
      <c r="G651" t="s">
        <v>2375</v>
      </c>
      <c r="H651" t="s">
        <v>696</v>
      </c>
      <c r="I651" t="s">
        <v>488</v>
      </c>
      <c r="J651">
        <v>359</v>
      </c>
      <c r="K651">
        <v>9</v>
      </c>
      <c r="L651">
        <v>2</v>
      </c>
      <c r="M651" t="s">
        <v>37</v>
      </c>
      <c r="N651">
        <v>186397</v>
      </c>
      <c r="O651" t="s">
        <v>86</v>
      </c>
      <c r="P651" t="s">
        <v>53</v>
      </c>
      <c r="Q651" t="s">
        <v>40</v>
      </c>
      <c r="R651" t="s">
        <v>41</v>
      </c>
      <c r="S651" t="s">
        <v>40</v>
      </c>
      <c r="T651">
        <v>2</v>
      </c>
      <c r="U651" t="b">
        <v>0</v>
      </c>
      <c r="V651" t="s">
        <v>55</v>
      </c>
      <c r="W651" t="s">
        <v>115</v>
      </c>
      <c r="X651">
        <v>3</v>
      </c>
      <c r="Y651">
        <v>5</v>
      </c>
      <c r="Z651" t="s">
        <v>57</v>
      </c>
      <c r="AA651" t="b">
        <v>0</v>
      </c>
      <c r="AB651">
        <v>1</v>
      </c>
      <c r="AC651" t="s">
        <v>45</v>
      </c>
    </row>
    <row r="652" spans="1:29" x14ac:dyDescent="0.25">
      <c r="A652" t="s">
        <v>2376</v>
      </c>
      <c r="B652" t="s">
        <v>2377</v>
      </c>
      <c r="C652">
        <v>32</v>
      </c>
      <c r="D652" t="s">
        <v>60</v>
      </c>
      <c r="E652" t="s">
        <v>61</v>
      </c>
      <c r="F652" t="s">
        <v>33</v>
      </c>
      <c r="G652" t="s">
        <v>2378</v>
      </c>
      <c r="H652" t="s">
        <v>747</v>
      </c>
      <c r="I652" t="s">
        <v>190</v>
      </c>
      <c r="J652">
        <v>143</v>
      </c>
      <c r="K652">
        <v>8</v>
      </c>
      <c r="L652">
        <v>4</v>
      </c>
      <c r="M652" t="s">
        <v>37</v>
      </c>
      <c r="N652">
        <v>32543</v>
      </c>
      <c r="O652" t="s">
        <v>86</v>
      </c>
      <c r="P652" t="s">
        <v>94</v>
      </c>
      <c r="Q652" t="s">
        <v>40</v>
      </c>
      <c r="R652" t="s">
        <v>41</v>
      </c>
      <c r="S652" t="s">
        <v>40</v>
      </c>
      <c r="T652">
        <v>4</v>
      </c>
      <c r="U652" t="b">
        <v>0</v>
      </c>
      <c r="V652" t="s">
        <v>55</v>
      </c>
      <c r="W652" t="s">
        <v>43</v>
      </c>
      <c r="X652">
        <v>9</v>
      </c>
      <c r="Y652">
        <v>12</v>
      </c>
      <c r="Z652" t="s">
        <v>44</v>
      </c>
      <c r="AA652" t="b">
        <v>0</v>
      </c>
      <c r="AB652">
        <v>1</v>
      </c>
      <c r="AC652" t="s">
        <v>45</v>
      </c>
    </row>
    <row r="653" spans="1:29" x14ac:dyDescent="0.25">
      <c r="A653" t="s">
        <v>2379</v>
      </c>
      <c r="B653" t="s">
        <v>2380</v>
      </c>
      <c r="C653">
        <v>51</v>
      </c>
      <c r="D653" t="s">
        <v>104</v>
      </c>
      <c r="E653" t="s">
        <v>61</v>
      </c>
      <c r="F653" t="s">
        <v>33</v>
      </c>
      <c r="G653" t="s">
        <v>2381</v>
      </c>
      <c r="H653" t="s">
        <v>653</v>
      </c>
      <c r="I653" t="s">
        <v>424</v>
      </c>
      <c r="J653">
        <v>298</v>
      </c>
      <c r="K653">
        <v>3</v>
      </c>
      <c r="L653">
        <v>3</v>
      </c>
      <c r="M653" t="s">
        <v>65</v>
      </c>
      <c r="N653">
        <v>138426</v>
      </c>
      <c r="O653" t="s">
        <v>78</v>
      </c>
      <c r="P653" t="s">
        <v>137</v>
      </c>
      <c r="Q653" t="s">
        <v>114</v>
      </c>
      <c r="R653" t="s">
        <v>54</v>
      </c>
      <c r="S653" t="s">
        <v>302</v>
      </c>
      <c r="T653">
        <v>1</v>
      </c>
      <c r="U653" t="b">
        <v>1</v>
      </c>
      <c r="V653" t="s">
        <v>55</v>
      </c>
      <c r="W653" t="s">
        <v>43</v>
      </c>
      <c r="X653">
        <v>3</v>
      </c>
      <c r="Y653">
        <v>2</v>
      </c>
      <c r="Z653" t="s">
        <v>57</v>
      </c>
      <c r="AA653" t="b">
        <v>0</v>
      </c>
      <c r="AB653">
        <v>2</v>
      </c>
      <c r="AC653" t="s">
        <v>70</v>
      </c>
    </row>
    <row r="654" spans="1:29" x14ac:dyDescent="0.25">
      <c r="A654" t="s">
        <v>2382</v>
      </c>
      <c r="B654" t="s">
        <v>2383</v>
      </c>
      <c r="C654">
        <v>50</v>
      </c>
      <c r="D654" t="s">
        <v>31</v>
      </c>
      <c r="E654" t="s">
        <v>91</v>
      </c>
      <c r="F654" t="s">
        <v>49</v>
      </c>
      <c r="G654" t="s">
        <v>2384</v>
      </c>
      <c r="H654" t="s">
        <v>1991</v>
      </c>
      <c r="I654" t="s">
        <v>212</v>
      </c>
      <c r="J654">
        <v>38</v>
      </c>
      <c r="K654">
        <v>9</v>
      </c>
      <c r="L654">
        <v>1</v>
      </c>
      <c r="M654" t="s">
        <v>65</v>
      </c>
      <c r="N654">
        <v>99653</v>
      </c>
      <c r="O654" t="s">
        <v>86</v>
      </c>
      <c r="P654" t="s">
        <v>53</v>
      </c>
      <c r="Q654" t="s">
        <v>79</v>
      </c>
      <c r="R654" t="s">
        <v>68</v>
      </c>
      <c r="S654" t="s">
        <v>151</v>
      </c>
      <c r="T654">
        <v>9</v>
      </c>
      <c r="U654" t="b">
        <v>0</v>
      </c>
      <c r="V654" t="s">
        <v>42</v>
      </c>
      <c r="W654" t="s">
        <v>43</v>
      </c>
      <c r="X654">
        <v>11</v>
      </c>
      <c r="Y654">
        <v>4</v>
      </c>
      <c r="Z654" t="s">
        <v>44</v>
      </c>
      <c r="AA654" t="b">
        <v>0</v>
      </c>
      <c r="AB654">
        <v>4</v>
      </c>
      <c r="AC654" t="s">
        <v>108</v>
      </c>
    </row>
    <row r="655" spans="1:29" x14ac:dyDescent="0.25">
      <c r="A655" t="s">
        <v>2385</v>
      </c>
      <c r="B655" t="s">
        <v>2386</v>
      </c>
      <c r="C655">
        <v>56</v>
      </c>
      <c r="D655" t="s">
        <v>60</v>
      </c>
      <c r="E655" t="s">
        <v>61</v>
      </c>
      <c r="F655" t="s">
        <v>49</v>
      </c>
      <c r="G655" t="s">
        <v>2387</v>
      </c>
      <c r="H655" t="s">
        <v>391</v>
      </c>
      <c r="I655" t="s">
        <v>1576</v>
      </c>
      <c r="J655">
        <v>140</v>
      </c>
      <c r="K655">
        <v>10</v>
      </c>
      <c r="L655">
        <v>2</v>
      </c>
      <c r="M655" t="s">
        <v>65</v>
      </c>
      <c r="N655">
        <v>122857</v>
      </c>
      <c r="O655" t="s">
        <v>78</v>
      </c>
      <c r="P655" t="s">
        <v>87</v>
      </c>
      <c r="Q655" t="s">
        <v>114</v>
      </c>
      <c r="R655" t="s">
        <v>54</v>
      </c>
      <c r="S655" t="s">
        <v>302</v>
      </c>
      <c r="T655">
        <v>2</v>
      </c>
      <c r="U655" t="b">
        <v>0</v>
      </c>
      <c r="V655" t="s">
        <v>42</v>
      </c>
      <c r="W655" t="s">
        <v>115</v>
      </c>
      <c r="X655">
        <v>4</v>
      </c>
      <c r="Y655">
        <v>5</v>
      </c>
      <c r="Z655" t="s">
        <v>44</v>
      </c>
      <c r="AA655" t="b">
        <v>0</v>
      </c>
      <c r="AB655">
        <v>1</v>
      </c>
      <c r="AC655" t="s">
        <v>70</v>
      </c>
    </row>
    <row r="656" spans="1:29" x14ac:dyDescent="0.25">
      <c r="A656" t="s">
        <v>2388</v>
      </c>
      <c r="B656" t="s">
        <v>2389</v>
      </c>
      <c r="C656">
        <v>50</v>
      </c>
      <c r="D656" t="s">
        <v>60</v>
      </c>
      <c r="E656" t="s">
        <v>123</v>
      </c>
      <c r="F656" t="s">
        <v>49</v>
      </c>
      <c r="G656" t="s">
        <v>2390</v>
      </c>
      <c r="H656" t="s">
        <v>166</v>
      </c>
      <c r="I656" t="s">
        <v>1734</v>
      </c>
      <c r="J656">
        <v>150</v>
      </c>
      <c r="K656">
        <v>12</v>
      </c>
      <c r="L656">
        <v>2</v>
      </c>
      <c r="M656" t="s">
        <v>65</v>
      </c>
      <c r="N656">
        <v>85467</v>
      </c>
      <c r="O656" t="s">
        <v>78</v>
      </c>
      <c r="P656" t="s">
        <v>87</v>
      </c>
      <c r="Q656" t="s">
        <v>114</v>
      </c>
      <c r="R656" t="s">
        <v>68</v>
      </c>
      <c r="S656" t="s">
        <v>40</v>
      </c>
      <c r="T656">
        <v>7</v>
      </c>
      <c r="U656" t="b">
        <v>1</v>
      </c>
      <c r="V656" t="s">
        <v>88</v>
      </c>
      <c r="W656" t="s">
        <v>56</v>
      </c>
      <c r="X656">
        <v>8</v>
      </c>
      <c r="Y656">
        <v>9</v>
      </c>
      <c r="Z656" t="s">
        <v>57</v>
      </c>
      <c r="AA656" t="b">
        <v>1</v>
      </c>
      <c r="AB656">
        <v>5</v>
      </c>
      <c r="AC656" t="s">
        <v>40</v>
      </c>
    </row>
    <row r="657" spans="1:29" x14ac:dyDescent="0.25">
      <c r="A657" t="s">
        <v>2391</v>
      </c>
      <c r="B657" t="s">
        <v>2392</v>
      </c>
      <c r="C657">
        <v>52</v>
      </c>
      <c r="D657" t="s">
        <v>104</v>
      </c>
      <c r="E657" t="s">
        <v>61</v>
      </c>
      <c r="F657" t="s">
        <v>97</v>
      </c>
      <c r="G657" t="s">
        <v>2393</v>
      </c>
      <c r="H657" t="s">
        <v>1162</v>
      </c>
      <c r="I657" t="s">
        <v>1529</v>
      </c>
      <c r="J657">
        <v>198</v>
      </c>
      <c r="K657">
        <v>4</v>
      </c>
      <c r="L657">
        <v>1</v>
      </c>
      <c r="M657" t="s">
        <v>65</v>
      </c>
      <c r="N657">
        <v>31791</v>
      </c>
      <c r="O657" t="s">
        <v>78</v>
      </c>
      <c r="P657" t="s">
        <v>53</v>
      </c>
      <c r="Q657" t="s">
        <v>79</v>
      </c>
      <c r="R657" t="s">
        <v>41</v>
      </c>
      <c r="S657" t="s">
        <v>151</v>
      </c>
      <c r="T657">
        <v>5</v>
      </c>
      <c r="U657" t="b">
        <v>0</v>
      </c>
      <c r="V657" t="s">
        <v>55</v>
      </c>
      <c r="W657" t="s">
        <v>56</v>
      </c>
      <c r="X657">
        <v>7</v>
      </c>
      <c r="Y657">
        <v>7</v>
      </c>
      <c r="Z657" t="s">
        <v>57</v>
      </c>
      <c r="AA657" t="b">
        <v>0</v>
      </c>
      <c r="AB657">
        <v>2</v>
      </c>
      <c r="AC657" t="s">
        <v>45</v>
      </c>
    </row>
    <row r="658" spans="1:29" x14ac:dyDescent="0.25">
      <c r="A658" t="s">
        <v>2394</v>
      </c>
      <c r="B658" t="s">
        <v>2395</v>
      </c>
      <c r="C658">
        <v>46</v>
      </c>
      <c r="D658" t="s">
        <v>104</v>
      </c>
      <c r="E658" t="s">
        <v>48</v>
      </c>
      <c r="F658" t="s">
        <v>97</v>
      </c>
      <c r="G658" t="s">
        <v>2396</v>
      </c>
      <c r="H658" t="s">
        <v>2198</v>
      </c>
      <c r="I658" t="s">
        <v>180</v>
      </c>
      <c r="J658">
        <v>73</v>
      </c>
      <c r="K658">
        <v>4</v>
      </c>
      <c r="L658">
        <v>1</v>
      </c>
      <c r="M658" t="s">
        <v>65</v>
      </c>
      <c r="N658">
        <v>43211</v>
      </c>
      <c r="O658" t="s">
        <v>86</v>
      </c>
      <c r="P658" t="s">
        <v>66</v>
      </c>
      <c r="Q658" t="s">
        <v>79</v>
      </c>
      <c r="R658" t="s">
        <v>41</v>
      </c>
      <c r="S658" t="s">
        <v>302</v>
      </c>
      <c r="T658">
        <v>9</v>
      </c>
      <c r="U658" t="b">
        <v>1</v>
      </c>
      <c r="V658" t="s">
        <v>88</v>
      </c>
      <c r="W658" t="s">
        <v>56</v>
      </c>
      <c r="X658">
        <v>10</v>
      </c>
      <c r="Y658">
        <v>1</v>
      </c>
      <c r="Z658" t="s">
        <v>57</v>
      </c>
      <c r="AA658" t="b">
        <v>0</v>
      </c>
      <c r="AB658">
        <v>1</v>
      </c>
      <c r="AC658" t="s">
        <v>40</v>
      </c>
    </row>
    <row r="659" spans="1:29" x14ac:dyDescent="0.25">
      <c r="A659" t="s">
        <v>2397</v>
      </c>
      <c r="B659" t="s">
        <v>2398</v>
      </c>
      <c r="C659">
        <v>28</v>
      </c>
      <c r="D659" t="s">
        <v>60</v>
      </c>
      <c r="E659" t="s">
        <v>82</v>
      </c>
      <c r="F659" t="s">
        <v>97</v>
      </c>
      <c r="G659" t="s">
        <v>2399</v>
      </c>
      <c r="H659" t="s">
        <v>1987</v>
      </c>
      <c r="I659" t="s">
        <v>368</v>
      </c>
      <c r="J659">
        <v>204</v>
      </c>
      <c r="K659">
        <v>5</v>
      </c>
      <c r="L659">
        <v>4</v>
      </c>
      <c r="M659" t="s">
        <v>37</v>
      </c>
      <c r="N659">
        <v>120115</v>
      </c>
      <c r="O659" t="s">
        <v>38</v>
      </c>
      <c r="P659" t="s">
        <v>101</v>
      </c>
      <c r="Q659" t="s">
        <v>40</v>
      </c>
      <c r="R659" t="s">
        <v>41</v>
      </c>
      <c r="S659" t="s">
        <v>40</v>
      </c>
      <c r="T659">
        <v>2</v>
      </c>
      <c r="U659" t="b">
        <v>1</v>
      </c>
      <c r="V659" t="s">
        <v>88</v>
      </c>
      <c r="W659" t="s">
        <v>43</v>
      </c>
      <c r="X659">
        <v>4</v>
      </c>
      <c r="Y659">
        <v>9</v>
      </c>
      <c r="Z659" t="s">
        <v>57</v>
      </c>
      <c r="AA659" t="b">
        <v>1</v>
      </c>
      <c r="AB659">
        <v>3</v>
      </c>
      <c r="AC659" t="s">
        <v>70</v>
      </c>
    </row>
    <row r="660" spans="1:29" x14ac:dyDescent="0.25">
      <c r="A660" t="s">
        <v>2400</v>
      </c>
      <c r="B660" t="s">
        <v>2401</v>
      </c>
      <c r="C660">
        <v>25</v>
      </c>
      <c r="D660" t="s">
        <v>31</v>
      </c>
      <c r="E660" t="s">
        <v>61</v>
      </c>
      <c r="F660" t="s">
        <v>49</v>
      </c>
      <c r="G660" t="s">
        <v>2402</v>
      </c>
      <c r="H660" t="s">
        <v>993</v>
      </c>
      <c r="I660" t="s">
        <v>436</v>
      </c>
      <c r="J660">
        <v>103</v>
      </c>
      <c r="K660">
        <v>2</v>
      </c>
      <c r="L660">
        <v>4</v>
      </c>
      <c r="M660" t="s">
        <v>37</v>
      </c>
      <c r="N660">
        <v>164805</v>
      </c>
      <c r="O660" t="s">
        <v>86</v>
      </c>
      <c r="P660" t="s">
        <v>53</v>
      </c>
      <c r="Q660" t="s">
        <v>40</v>
      </c>
      <c r="R660" t="s">
        <v>68</v>
      </c>
      <c r="S660" t="s">
        <v>40</v>
      </c>
      <c r="T660">
        <v>9</v>
      </c>
      <c r="U660" t="b">
        <v>0</v>
      </c>
      <c r="V660" t="s">
        <v>55</v>
      </c>
      <c r="W660" t="s">
        <v>43</v>
      </c>
      <c r="X660">
        <v>1</v>
      </c>
      <c r="Y660">
        <v>11</v>
      </c>
      <c r="Z660" t="s">
        <v>44</v>
      </c>
      <c r="AA660" t="b">
        <v>1</v>
      </c>
      <c r="AB660">
        <v>3</v>
      </c>
      <c r="AC660" t="s">
        <v>70</v>
      </c>
    </row>
    <row r="661" spans="1:29" x14ac:dyDescent="0.25">
      <c r="A661" t="s">
        <v>2403</v>
      </c>
      <c r="B661" t="s">
        <v>2404</v>
      </c>
      <c r="C661">
        <v>63</v>
      </c>
      <c r="D661" t="s">
        <v>31</v>
      </c>
      <c r="E661" t="s">
        <v>82</v>
      </c>
      <c r="F661" t="s">
        <v>49</v>
      </c>
      <c r="G661" t="s">
        <v>2405</v>
      </c>
      <c r="H661" t="s">
        <v>808</v>
      </c>
      <c r="I661" t="s">
        <v>150</v>
      </c>
      <c r="J661">
        <v>194</v>
      </c>
      <c r="K661">
        <v>6</v>
      </c>
      <c r="L661">
        <v>4</v>
      </c>
      <c r="M661" t="s">
        <v>77</v>
      </c>
      <c r="N661">
        <v>87584</v>
      </c>
      <c r="O661" t="s">
        <v>78</v>
      </c>
      <c r="P661" t="s">
        <v>101</v>
      </c>
      <c r="Q661" t="s">
        <v>67</v>
      </c>
      <c r="R661" t="s">
        <v>41</v>
      </c>
      <c r="S661" t="s">
        <v>40</v>
      </c>
      <c r="T661">
        <v>8</v>
      </c>
      <c r="U661" t="b">
        <v>1</v>
      </c>
      <c r="V661" t="s">
        <v>42</v>
      </c>
      <c r="W661" t="s">
        <v>115</v>
      </c>
      <c r="X661">
        <v>9</v>
      </c>
      <c r="Y661">
        <v>4</v>
      </c>
      <c r="Z661" t="s">
        <v>44</v>
      </c>
      <c r="AA661" t="b">
        <v>1</v>
      </c>
      <c r="AB661">
        <v>3</v>
      </c>
      <c r="AC661" t="s">
        <v>70</v>
      </c>
    </row>
    <row r="662" spans="1:29" x14ac:dyDescent="0.25">
      <c r="A662" t="s">
        <v>2406</v>
      </c>
      <c r="B662" t="s">
        <v>2407</v>
      </c>
      <c r="C662">
        <v>20</v>
      </c>
      <c r="D662" t="s">
        <v>60</v>
      </c>
      <c r="E662" t="s">
        <v>61</v>
      </c>
      <c r="F662" t="s">
        <v>97</v>
      </c>
      <c r="G662" t="s">
        <v>2408</v>
      </c>
      <c r="H662" t="s">
        <v>2339</v>
      </c>
      <c r="I662" t="s">
        <v>130</v>
      </c>
      <c r="J662">
        <v>102</v>
      </c>
      <c r="K662">
        <v>9</v>
      </c>
      <c r="L662">
        <v>2</v>
      </c>
      <c r="M662" t="s">
        <v>77</v>
      </c>
      <c r="N662">
        <v>119514</v>
      </c>
      <c r="O662" t="s">
        <v>38</v>
      </c>
      <c r="P662" t="s">
        <v>101</v>
      </c>
      <c r="Q662" t="s">
        <v>79</v>
      </c>
      <c r="R662" t="s">
        <v>68</v>
      </c>
      <c r="S662" t="s">
        <v>40</v>
      </c>
      <c r="T662">
        <v>3</v>
      </c>
      <c r="U662" t="b">
        <v>0</v>
      </c>
      <c r="V662" t="s">
        <v>42</v>
      </c>
      <c r="W662" t="s">
        <v>43</v>
      </c>
      <c r="X662">
        <v>3</v>
      </c>
      <c r="Y662">
        <v>5</v>
      </c>
      <c r="Z662" t="s">
        <v>57</v>
      </c>
      <c r="AA662" t="b">
        <v>1</v>
      </c>
      <c r="AB662">
        <v>2</v>
      </c>
      <c r="AC662" t="s">
        <v>70</v>
      </c>
    </row>
    <row r="663" spans="1:29" x14ac:dyDescent="0.25">
      <c r="A663" t="s">
        <v>2409</v>
      </c>
      <c r="B663" t="s">
        <v>2410</v>
      </c>
      <c r="C663">
        <v>52</v>
      </c>
      <c r="D663" t="s">
        <v>104</v>
      </c>
      <c r="E663" t="s">
        <v>73</v>
      </c>
      <c r="F663" t="s">
        <v>49</v>
      </c>
      <c r="G663" t="s">
        <v>2411</v>
      </c>
      <c r="H663" t="s">
        <v>372</v>
      </c>
      <c r="I663" t="s">
        <v>860</v>
      </c>
      <c r="J663">
        <v>148</v>
      </c>
      <c r="K663">
        <v>9</v>
      </c>
      <c r="L663">
        <v>1</v>
      </c>
      <c r="M663" t="s">
        <v>65</v>
      </c>
      <c r="N663">
        <v>171097</v>
      </c>
      <c r="O663" t="s">
        <v>78</v>
      </c>
      <c r="P663" t="s">
        <v>39</v>
      </c>
      <c r="Q663" t="s">
        <v>67</v>
      </c>
      <c r="R663" t="s">
        <v>41</v>
      </c>
      <c r="S663" t="s">
        <v>302</v>
      </c>
      <c r="T663">
        <v>9</v>
      </c>
      <c r="U663" t="b">
        <v>0</v>
      </c>
      <c r="V663" t="s">
        <v>42</v>
      </c>
      <c r="W663" t="s">
        <v>115</v>
      </c>
      <c r="X663">
        <v>7</v>
      </c>
      <c r="Y663">
        <v>10</v>
      </c>
      <c r="Z663" t="s">
        <v>57</v>
      </c>
      <c r="AA663" t="b">
        <v>0</v>
      </c>
      <c r="AB663">
        <v>1</v>
      </c>
      <c r="AC663" t="s">
        <v>70</v>
      </c>
    </row>
    <row r="664" spans="1:29" x14ac:dyDescent="0.25">
      <c r="A664" t="s">
        <v>2412</v>
      </c>
      <c r="B664" t="s">
        <v>2413</v>
      </c>
      <c r="C664">
        <v>38</v>
      </c>
      <c r="D664" t="s">
        <v>31</v>
      </c>
      <c r="E664" t="s">
        <v>32</v>
      </c>
      <c r="F664" t="s">
        <v>49</v>
      </c>
      <c r="G664" t="s">
        <v>2414</v>
      </c>
      <c r="H664" t="s">
        <v>941</v>
      </c>
      <c r="I664" t="s">
        <v>113</v>
      </c>
      <c r="J664">
        <v>291</v>
      </c>
      <c r="K664">
        <v>1</v>
      </c>
      <c r="L664">
        <v>4</v>
      </c>
      <c r="M664" t="s">
        <v>77</v>
      </c>
      <c r="N664">
        <v>172902</v>
      </c>
      <c r="O664" t="s">
        <v>86</v>
      </c>
      <c r="P664" t="s">
        <v>66</v>
      </c>
      <c r="Q664" t="s">
        <v>67</v>
      </c>
      <c r="R664" t="s">
        <v>41</v>
      </c>
      <c r="S664" t="s">
        <v>40</v>
      </c>
      <c r="T664">
        <v>7</v>
      </c>
      <c r="U664" t="b">
        <v>0</v>
      </c>
      <c r="V664" t="s">
        <v>42</v>
      </c>
      <c r="W664" t="s">
        <v>115</v>
      </c>
      <c r="X664">
        <v>10</v>
      </c>
      <c r="Y664">
        <v>11</v>
      </c>
      <c r="Z664" t="s">
        <v>44</v>
      </c>
      <c r="AA664" t="b">
        <v>1</v>
      </c>
      <c r="AB664">
        <v>2</v>
      </c>
      <c r="AC664" t="s">
        <v>45</v>
      </c>
    </row>
    <row r="665" spans="1:29" x14ac:dyDescent="0.25">
      <c r="A665" t="s">
        <v>2415</v>
      </c>
      <c r="B665" t="s">
        <v>2416</v>
      </c>
      <c r="C665">
        <v>47</v>
      </c>
      <c r="D665" t="s">
        <v>60</v>
      </c>
      <c r="E665" t="s">
        <v>73</v>
      </c>
      <c r="F665" t="s">
        <v>97</v>
      </c>
      <c r="G665" t="s">
        <v>2417</v>
      </c>
      <c r="H665" t="s">
        <v>274</v>
      </c>
      <c r="I665" t="s">
        <v>2066</v>
      </c>
      <c r="J665">
        <v>39</v>
      </c>
      <c r="K665">
        <v>12</v>
      </c>
      <c r="L665">
        <v>4</v>
      </c>
      <c r="M665" t="s">
        <v>37</v>
      </c>
      <c r="N665">
        <v>22642</v>
      </c>
      <c r="O665" t="s">
        <v>78</v>
      </c>
      <c r="P665" t="s">
        <v>66</v>
      </c>
      <c r="Q665" t="s">
        <v>40</v>
      </c>
      <c r="R665" t="s">
        <v>54</v>
      </c>
      <c r="S665" t="s">
        <v>40</v>
      </c>
      <c r="T665">
        <v>6</v>
      </c>
      <c r="U665" t="b">
        <v>1</v>
      </c>
      <c r="V665" t="s">
        <v>55</v>
      </c>
      <c r="W665" t="s">
        <v>115</v>
      </c>
      <c r="X665">
        <v>4</v>
      </c>
      <c r="Y665">
        <v>9</v>
      </c>
      <c r="Z665" t="s">
        <v>57</v>
      </c>
      <c r="AA665" t="b">
        <v>1</v>
      </c>
      <c r="AB665">
        <v>4</v>
      </c>
      <c r="AC665" t="s">
        <v>108</v>
      </c>
    </row>
    <row r="666" spans="1:29" x14ac:dyDescent="0.25">
      <c r="A666" t="s">
        <v>2418</v>
      </c>
      <c r="B666" t="s">
        <v>2419</v>
      </c>
      <c r="C666">
        <v>46</v>
      </c>
      <c r="D666" t="s">
        <v>60</v>
      </c>
      <c r="E666" t="s">
        <v>61</v>
      </c>
      <c r="F666" t="s">
        <v>49</v>
      </c>
      <c r="G666" t="s">
        <v>2420</v>
      </c>
      <c r="H666" t="s">
        <v>1323</v>
      </c>
      <c r="I666" t="s">
        <v>692</v>
      </c>
      <c r="J666">
        <v>91</v>
      </c>
      <c r="K666">
        <v>5</v>
      </c>
      <c r="L666">
        <v>4</v>
      </c>
      <c r="M666" t="s">
        <v>65</v>
      </c>
      <c r="N666">
        <v>167468</v>
      </c>
      <c r="O666" t="s">
        <v>38</v>
      </c>
      <c r="P666" t="s">
        <v>53</v>
      </c>
      <c r="Q666" t="s">
        <v>114</v>
      </c>
      <c r="R666" t="s">
        <v>54</v>
      </c>
      <c r="S666" t="s">
        <v>69</v>
      </c>
      <c r="T666">
        <v>3</v>
      </c>
      <c r="U666" t="b">
        <v>1</v>
      </c>
      <c r="V666" t="s">
        <v>42</v>
      </c>
      <c r="W666" t="s">
        <v>56</v>
      </c>
      <c r="X666">
        <v>6</v>
      </c>
      <c r="Y666">
        <v>10</v>
      </c>
      <c r="Z666" t="s">
        <v>57</v>
      </c>
      <c r="AA666" t="b">
        <v>0</v>
      </c>
      <c r="AB666">
        <v>4</v>
      </c>
      <c r="AC666" t="s">
        <v>131</v>
      </c>
    </row>
    <row r="667" spans="1:29" x14ac:dyDescent="0.25">
      <c r="A667" t="s">
        <v>2421</v>
      </c>
      <c r="B667" t="s">
        <v>2422</v>
      </c>
      <c r="C667">
        <v>18</v>
      </c>
      <c r="D667" t="s">
        <v>31</v>
      </c>
      <c r="E667" t="s">
        <v>73</v>
      </c>
      <c r="F667" t="s">
        <v>49</v>
      </c>
      <c r="G667" t="s">
        <v>2423</v>
      </c>
      <c r="H667" t="s">
        <v>1865</v>
      </c>
      <c r="I667" t="s">
        <v>711</v>
      </c>
      <c r="J667">
        <v>288</v>
      </c>
      <c r="K667">
        <v>6</v>
      </c>
      <c r="L667">
        <v>3</v>
      </c>
      <c r="M667" t="s">
        <v>77</v>
      </c>
      <c r="N667">
        <v>90587</v>
      </c>
      <c r="O667" t="s">
        <v>38</v>
      </c>
      <c r="P667" t="s">
        <v>137</v>
      </c>
      <c r="Q667" t="s">
        <v>67</v>
      </c>
      <c r="R667" t="s">
        <v>68</v>
      </c>
      <c r="S667" t="s">
        <v>40</v>
      </c>
      <c r="T667">
        <v>3</v>
      </c>
      <c r="U667" t="b">
        <v>0</v>
      </c>
      <c r="V667" t="s">
        <v>42</v>
      </c>
      <c r="W667" t="s">
        <v>56</v>
      </c>
      <c r="X667">
        <v>12</v>
      </c>
      <c r="Y667">
        <v>2</v>
      </c>
      <c r="Z667" t="s">
        <v>57</v>
      </c>
      <c r="AA667" t="b">
        <v>1</v>
      </c>
      <c r="AB667">
        <v>2</v>
      </c>
      <c r="AC667" t="s">
        <v>70</v>
      </c>
    </row>
    <row r="668" spans="1:29" x14ac:dyDescent="0.25">
      <c r="A668" t="s">
        <v>2424</v>
      </c>
      <c r="B668" t="s">
        <v>2425</v>
      </c>
      <c r="C668">
        <v>32</v>
      </c>
      <c r="D668" t="s">
        <v>60</v>
      </c>
      <c r="E668" t="s">
        <v>123</v>
      </c>
      <c r="F668" t="s">
        <v>97</v>
      </c>
      <c r="G668" t="s">
        <v>2426</v>
      </c>
      <c r="H668" t="s">
        <v>353</v>
      </c>
      <c r="I668" t="s">
        <v>956</v>
      </c>
      <c r="J668">
        <v>34</v>
      </c>
      <c r="K668">
        <v>14</v>
      </c>
      <c r="L668">
        <v>1</v>
      </c>
      <c r="M668" t="s">
        <v>77</v>
      </c>
      <c r="N668">
        <v>127371</v>
      </c>
      <c r="O668" t="s">
        <v>38</v>
      </c>
      <c r="P668" t="s">
        <v>101</v>
      </c>
      <c r="Q668" t="s">
        <v>79</v>
      </c>
      <c r="R668" t="s">
        <v>41</v>
      </c>
      <c r="S668" t="s">
        <v>40</v>
      </c>
      <c r="T668">
        <v>1</v>
      </c>
      <c r="U668" t="b">
        <v>1</v>
      </c>
      <c r="V668" t="s">
        <v>88</v>
      </c>
      <c r="W668" t="s">
        <v>56</v>
      </c>
      <c r="X668">
        <v>3</v>
      </c>
      <c r="Y668">
        <v>12</v>
      </c>
      <c r="Z668" t="s">
        <v>57</v>
      </c>
      <c r="AA668" t="b">
        <v>1</v>
      </c>
      <c r="AB668">
        <v>2</v>
      </c>
      <c r="AC668" t="s">
        <v>45</v>
      </c>
    </row>
    <row r="669" spans="1:29" x14ac:dyDescent="0.25">
      <c r="A669" t="s">
        <v>2427</v>
      </c>
      <c r="B669" t="s">
        <v>2428</v>
      </c>
      <c r="C669">
        <v>20</v>
      </c>
      <c r="D669" t="s">
        <v>31</v>
      </c>
      <c r="E669" t="s">
        <v>82</v>
      </c>
      <c r="F669" t="s">
        <v>49</v>
      </c>
      <c r="G669" t="s">
        <v>2429</v>
      </c>
      <c r="H669" t="s">
        <v>2038</v>
      </c>
      <c r="I669" t="s">
        <v>1610</v>
      </c>
      <c r="J669">
        <v>77</v>
      </c>
      <c r="K669">
        <v>5</v>
      </c>
      <c r="L669">
        <v>4</v>
      </c>
      <c r="M669" t="s">
        <v>65</v>
      </c>
      <c r="N669">
        <v>128408</v>
      </c>
      <c r="O669" t="s">
        <v>86</v>
      </c>
      <c r="P669" t="s">
        <v>53</v>
      </c>
      <c r="Q669" t="s">
        <v>79</v>
      </c>
      <c r="R669" t="s">
        <v>41</v>
      </c>
      <c r="S669" t="s">
        <v>40</v>
      </c>
      <c r="T669">
        <v>7</v>
      </c>
      <c r="U669" t="b">
        <v>0</v>
      </c>
      <c r="V669" t="s">
        <v>55</v>
      </c>
      <c r="W669" t="s">
        <v>56</v>
      </c>
      <c r="X669">
        <v>10</v>
      </c>
      <c r="Y669">
        <v>9</v>
      </c>
      <c r="Z669" t="s">
        <v>44</v>
      </c>
      <c r="AA669" t="b">
        <v>1</v>
      </c>
      <c r="AB669">
        <v>5</v>
      </c>
      <c r="AC669" t="s">
        <v>40</v>
      </c>
    </row>
    <row r="670" spans="1:29" x14ac:dyDescent="0.25">
      <c r="A670" t="s">
        <v>2430</v>
      </c>
      <c r="B670" t="s">
        <v>2431</v>
      </c>
      <c r="C670">
        <v>39</v>
      </c>
      <c r="D670" t="s">
        <v>104</v>
      </c>
      <c r="E670" t="s">
        <v>61</v>
      </c>
      <c r="F670" t="s">
        <v>49</v>
      </c>
      <c r="G670" t="s">
        <v>2432</v>
      </c>
      <c r="H670" t="s">
        <v>596</v>
      </c>
      <c r="I670" t="s">
        <v>368</v>
      </c>
      <c r="J670">
        <v>170</v>
      </c>
      <c r="K670">
        <v>12</v>
      </c>
      <c r="L670">
        <v>4</v>
      </c>
      <c r="M670" t="s">
        <v>37</v>
      </c>
      <c r="N670">
        <v>35052</v>
      </c>
      <c r="O670" t="s">
        <v>38</v>
      </c>
      <c r="P670" t="s">
        <v>137</v>
      </c>
      <c r="Q670" t="s">
        <v>40</v>
      </c>
      <c r="R670" t="s">
        <v>68</v>
      </c>
      <c r="S670" t="s">
        <v>40</v>
      </c>
      <c r="T670">
        <v>9</v>
      </c>
      <c r="U670" t="b">
        <v>1</v>
      </c>
      <c r="V670" t="s">
        <v>42</v>
      </c>
      <c r="W670" t="s">
        <v>56</v>
      </c>
      <c r="X670">
        <v>2</v>
      </c>
      <c r="Y670">
        <v>8</v>
      </c>
      <c r="Z670" t="s">
        <v>44</v>
      </c>
      <c r="AA670" t="b">
        <v>1</v>
      </c>
      <c r="AB670">
        <v>2</v>
      </c>
      <c r="AC670" t="s">
        <v>45</v>
      </c>
    </row>
    <row r="671" spans="1:29" x14ac:dyDescent="0.25">
      <c r="A671" t="s">
        <v>2433</v>
      </c>
      <c r="B671" t="s">
        <v>2434</v>
      </c>
      <c r="C671">
        <v>54</v>
      </c>
      <c r="D671" t="s">
        <v>104</v>
      </c>
      <c r="E671" t="s">
        <v>48</v>
      </c>
      <c r="F671" t="s">
        <v>97</v>
      </c>
      <c r="G671" t="s">
        <v>2435</v>
      </c>
      <c r="H671" t="s">
        <v>461</v>
      </c>
      <c r="I671" t="s">
        <v>1275</v>
      </c>
      <c r="J671">
        <v>214</v>
      </c>
      <c r="K671">
        <v>11</v>
      </c>
      <c r="L671">
        <v>1</v>
      </c>
      <c r="M671" t="s">
        <v>77</v>
      </c>
      <c r="N671">
        <v>31621</v>
      </c>
      <c r="O671" t="s">
        <v>86</v>
      </c>
      <c r="P671" t="s">
        <v>53</v>
      </c>
      <c r="Q671" t="s">
        <v>79</v>
      </c>
      <c r="R671" t="s">
        <v>54</v>
      </c>
      <c r="S671" t="s">
        <v>40</v>
      </c>
      <c r="T671">
        <v>8</v>
      </c>
      <c r="U671" t="b">
        <v>1</v>
      </c>
      <c r="V671" t="s">
        <v>88</v>
      </c>
      <c r="W671" t="s">
        <v>56</v>
      </c>
      <c r="X671">
        <v>8</v>
      </c>
      <c r="Y671">
        <v>1</v>
      </c>
      <c r="Z671" t="s">
        <v>44</v>
      </c>
      <c r="AA671" t="b">
        <v>1</v>
      </c>
      <c r="AB671">
        <v>4</v>
      </c>
      <c r="AC671" t="s">
        <v>70</v>
      </c>
    </row>
    <row r="672" spans="1:29" x14ac:dyDescent="0.25">
      <c r="A672" t="s">
        <v>2436</v>
      </c>
      <c r="B672" t="s">
        <v>2437</v>
      </c>
      <c r="C672">
        <v>53</v>
      </c>
      <c r="D672" t="s">
        <v>60</v>
      </c>
      <c r="E672" t="s">
        <v>48</v>
      </c>
      <c r="F672" t="s">
        <v>49</v>
      </c>
      <c r="G672" t="s">
        <v>2438</v>
      </c>
      <c r="H672" t="s">
        <v>621</v>
      </c>
      <c r="I672" t="s">
        <v>2049</v>
      </c>
      <c r="J672">
        <v>215</v>
      </c>
      <c r="K672">
        <v>1</v>
      </c>
      <c r="L672">
        <v>3</v>
      </c>
      <c r="M672" t="s">
        <v>65</v>
      </c>
      <c r="N672">
        <v>68011</v>
      </c>
      <c r="O672" t="s">
        <v>78</v>
      </c>
      <c r="P672" t="s">
        <v>101</v>
      </c>
      <c r="Q672" t="s">
        <v>114</v>
      </c>
      <c r="R672" t="s">
        <v>54</v>
      </c>
      <c r="S672" t="s">
        <v>40</v>
      </c>
      <c r="T672">
        <v>1</v>
      </c>
      <c r="U672" t="b">
        <v>0</v>
      </c>
      <c r="V672" t="s">
        <v>88</v>
      </c>
      <c r="W672" t="s">
        <v>56</v>
      </c>
      <c r="X672">
        <v>10</v>
      </c>
      <c r="Y672">
        <v>1</v>
      </c>
      <c r="Z672" t="s">
        <v>57</v>
      </c>
      <c r="AA672" t="b">
        <v>0</v>
      </c>
      <c r="AB672">
        <v>3</v>
      </c>
      <c r="AC672" t="s">
        <v>40</v>
      </c>
    </row>
    <row r="673" spans="1:29" x14ac:dyDescent="0.25">
      <c r="A673" t="s">
        <v>2439</v>
      </c>
      <c r="B673" t="s">
        <v>2440</v>
      </c>
      <c r="C673">
        <v>42</v>
      </c>
      <c r="D673" t="s">
        <v>104</v>
      </c>
      <c r="E673" t="s">
        <v>82</v>
      </c>
      <c r="F673" t="s">
        <v>97</v>
      </c>
      <c r="G673" t="s">
        <v>2441</v>
      </c>
      <c r="H673" t="s">
        <v>700</v>
      </c>
      <c r="I673" t="s">
        <v>516</v>
      </c>
      <c r="J673">
        <v>64</v>
      </c>
      <c r="K673">
        <v>13</v>
      </c>
      <c r="L673">
        <v>2</v>
      </c>
      <c r="M673" t="s">
        <v>37</v>
      </c>
      <c r="N673">
        <v>112436</v>
      </c>
      <c r="O673" t="s">
        <v>38</v>
      </c>
      <c r="P673" t="s">
        <v>87</v>
      </c>
      <c r="Q673" t="s">
        <v>40</v>
      </c>
      <c r="R673" t="s">
        <v>54</v>
      </c>
      <c r="S673" t="s">
        <v>40</v>
      </c>
      <c r="T673">
        <v>4</v>
      </c>
      <c r="U673" t="b">
        <v>0</v>
      </c>
      <c r="V673" t="s">
        <v>42</v>
      </c>
      <c r="W673" t="s">
        <v>56</v>
      </c>
      <c r="X673">
        <v>4</v>
      </c>
      <c r="Y673">
        <v>12</v>
      </c>
      <c r="Z673" t="s">
        <v>44</v>
      </c>
      <c r="AA673" t="b">
        <v>0</v>
      </c>
      <c r="AB673">
        <v>2</v>
      </c>
      <c r="AC673" t="s">
        <v>70</v>
      </c>
    </row>
    <row r="674" spans="1:29" x14ac:dyDescent="0.25">
      <c r="A674" t="s">
        <v>2442</v>
      </c>
      <c r="B674" t="s">
        <v>2443</v>
      </c>
      <c r="C674">
        <v>65</v>
      </c>
      <c r="D674" t="s">
        <v>104</v>
      </c>
      <c r="E674" t="s">
        <v>48</v>
      </c>
      <c r="F674" t="s">
        <v>49</v>
      </c>
      <c r="G674" t="s">
        <v>2444</v>
      </c>
      <c r="H674" t="s">
        <v>681</v>
      </c>
      <c r="I674" t="s">
        <v>191</v>
      </c>
      <c r="J674">
        <v>299</v>
      </c>
      <c r="K674">
        <v>8</v>
      </c>
      <c r="L674">
        <v>2</v>
      </c>
      <c r="M674" t="s">
        <v>77</v>
      </c>
      <c r="N674">
        <v>175321</v>
      </c>
      <c r="O674" t="s">
        <v>38</v>
      </c>
      <c r="P674" t="s">
        <v>94</v>
      </c>
      <c r="Q674" t="s">
        <v>114</v>
      </c>
      <c r="R674" t="s">
        <v>54</v>
      </c>
      <c r="S674" t="s">
        <v>40</v>
      </c>
      <c r="T674">
        <v>8</v>
      </c>
      <c r="U674" t="b">
        <v>1</v>
      </c>
      <c r="V674" t="s">
        <v>88</v>
      </c>
      <c r="W674" t="s">
        <v>115</v>
      </c>
      <c r="X674">
        <v>10</v>
      </c>
      <c r="Y674">
        <v>1</v>
      </c>
      <c r="Z674" t="s">
        <v>57</v>
      </c>
      <c r="AA674" t="b">
        <v>0</v>
      </c>
      <c r="AB674">
        <v>2</v>
      </c>
      <c r="AC674" t="s">
        <v>45</v>
      </c>
    </row>
    <row r="675" spans="1:29" x14ac:dyDescent="0.25">
      <c r="A675" t="s">
        <v>2445</v>
      </c>
      <c r="B675" t="s">
        <v>2446</v>
      </c>
      <c r="C675">
        <v>64</v>
      </c>
      <c r="D675" t="s">
        <v>60</v>
      </c>
      <c r="E675" t="s">
        <v>73</v>
      </c>
      <c r="F675" t="s">
        <v>97</v>
      </c>
      <c r="G675" t="s">
        <v>2447</v>
      </c>
      <c r="H675" t="s">
        <v>349</v>
      </c>
      <c r="I675" t="s">
        <v>129</v>
      </c>
      <c r="J675">
        <v>294</v>
      </c>
      <c r="K675">
        <v>8</v>
      </c>
      <c r="L675">
        <v>2</v>
      </c>
      <c r="M675" t="s">
        <v>65</v>
      </c>
      <c r="N675">
        <v>108684</v>
      </c>
      <c r="O675" t="s">
        <v>38</v>
      </c>
      <c r="P675" t="s">
        <v>39</v>
      </c>
      <c r="Q675" t="s">
        <v>79</v>
      </c>
      <c r="R675" t="s">
        <v>68</v>
      </c>
      <c r="S675" t="s">
        <v>69</v>
      </c>
      <c r="T675">
        <v>8</v>
      </c>
      <c r="U675" t="b">
        <v>0</v>
      </c>
      <c r="V675" t="s">
        <v>88</v>
      </c>
      <c r="W675" t="s">
        <v>56</v>
      </c>
      <c r="X675">
        <v>7</v>
      </c>
      <c r="Y675">
        <v>5</v>
      </c>
      <c r="Z675" t="s">
        <v>57</v>
      </c>
      <c r="AA675" t="b">
        <v>1</v>
      </c>
      <c r="AB675">
        <v>2</v>
      </c>
      <c r="AC675" t="s">
        <v>40</v>
      </c>
    </row>
    <row r="676" spans="1:29" x14ac:dyDescent="0.25">
      <c r="A676" t="s">
        <v>2448</v>
      </c>
      <c r="B676" t="s">
        <v>2449</v>
      </c>
      <c r="C676">
        <v>65</v>
      </c>
      <c r="D676" t="s">
        <v>104</v>
      </c>
      <c r="E676" t="s">
        <v>48</v>
      </c>
      <c r="F676" t="s">
        <v>97</v>
      </c>
      <c r="G676" t="s">
        <v>2450</v>
      </c>
      <c r="H676" t="s">
        <v>532</v>
      </c>
      <c r="I676" t="s">
        <v>711</v>
      </c>
      <c r="J676">
        <v>216</v>
      </c>
      <c r="K676">
        <v>9</v>
      </c>
      <c r="L676">
        <v>1</v>
      </c>
      <c r="M676" t="s">
        <v>65</v>
      </c>
      <c r="N676">
        <v>6246</v>
      </c>
      <c r="O676" t="s">
        <v>86</v>
      </c>
      <c r="P676" t="s">
        <v>39</v>
      </c>
      <c r="Q676" t="s">
        <v>67</v>
      </c>
      <c r="R676" t="s">
        <v>54</v>
      </c>
      <c r="S676" t="s">
        <v>151</v>
      </c>
      <c r="T676">
        <v>2</v>
      </c>
      <c r="U676" t="b">
        <v>0</v>
      </c>
      <c r="V676" t="s">
        <v>88</v>
      </c>
      <c r="W676" t="s">
        <v>115</v>
      </c>
      <c r="X676">
        <v>12</v>
      </c>
      <c r="Y676">
        <v>1</v>
      </c>
      <c r="Z676" t="s">
        <v>57</v>
      </c>
      <c r="AA676" t="b">
        <v>0</v>
      </c>
      <c r="AB676">
        <v>3</v>
      </c>
      <c r="AC676" t="s">
        <v>207</v>
      </c>
    </row>
    <row r="677" spans="1:29" x14ac:dyDescent="0.25">
      <c r="A677" t="s">
        <v>2451</v>
      </c>
      <c r="B677" t="s">
        <v>2452</v>
      </c>
      <c r="C677">
        <v>27</v>
      </c>
      <c r="D677" t="s">
        <v>31</v>
      </c>
      <c r="E677" t="s">
        <v>61</v>
      </c>
      <c r="F677" t="s">
        <v>49</v>
      </c>
      <c r="G677" t="s">
        <v>2453</v>
      </c>
      <c r="H677" t="s">
        <v>1013</v>
      </c>
      <c r="I677" t="s">
        <v>1529</v>
      </c>
      <c r="J677">
        <v>346</v>
      </c>
      <c r="K677">
        <v>12</v>
      </c>
      <c r="L677">
        <v>2</v>
      </c>
      <c r="M677" t="s">
        <v>37</v>
      </c>
      <c r="N677">
        <v>37576</v>
      </c>
      <c r="O677" t="s">
        <v>78</v>
      </c>
      <c r="P677" t="s">
        <v>66</v>
      </c>
      <c r="Q677" t="s">
        <v>40</v>
      </c>
      <c r="R677" t="s">
        <v>41</v>
      </c>
      <c r="S677" t="s">
        <v>40</v>
      </c>
      <c r="T677">
        <v>5</v>
      </c>
      <c r="U677" t="b">
        <v>1</v>
      </c>
      <c r="V677" t="s">
        <v>42</v>
      </c>
      <c r="W677" t="s">
        <v>56</v>
      </c>
      <c r="X677">
        <v>3</v>
      </c>
      <c r="Y677">
        <v>11</v>
      </c>
      <c r="Z677" t="s">
        <v>44</v>
      </c>
      <c r="AA677" t="b">
        <v>0</v>
      </c>
      <c r="AB677">
        <v>3</v>
      </c>
      <c r="AC677" t="s">
        <v>108</v>
      </c>
    </row>
    <row r="678" spans="1:29" x14ac:dyDescent="0.25">
      <c r="A678" t="s">
        <v>2454</v>
      </c>
      <c r="B678" t="s">
        <v>2455</v>
      </c>
      <c r="C678">
        <v>46</v>
      </c>
      <c r="D678" t="s">
        <v>104</v>
      </c>
      <c r="E678" t="s">
        <v>61</v>
      </c>
      <c r="F678" t="s">
        <v>33</v>
      </c>
      <c r="G678" t="s">
        <v>2456</v>
      </c>
      <c r="H678" t="s">
        <v>479</v>
      </c>
      <c r="I678" t="s">
        <v>448</v>
      </c>
      <c r="J678">
        <v>281</v>
      </c>
      <c r="K678">
        <v>10</v>
      </c>
      <c r="L678">
        <v>4</v>
      </c>
      <c r="M678" t="s">
        <v>37</v>
      </c>
      <c r="N678">
        <v>146571</v>
      </c>
      <c r="O678" t="s">
        <v>38</v>
      </c>
      <c r="P678" t="s">
        <v>94</v>
      </c>
      <c r="Q678" t="s">
        <v>40</v>
      </c>
      <c r="R678" t="s">
        <v>41</v>
      </c>
      <c r="S678" t="s">
        <v>40</v>
      </c>
      <c r="T678">
        <v>8</v>
      </c>
      <c r="U678" t="b">
        <v>0</v>
      </c>
      <c r="V678" t="s">
        <v>55</v>
      </c>
      <c r="W678" t="s">
        <v>43</v>
      </c>
      <c r="X678">
        <v>9</v>
      </c>
      <c r="Y678">
        <v>3</v>
      </c>
      <c r="Z678" t="s">
        <v>44</v>
      </c>
      <c r="AA678" t="b">
        <v>0</v>
      </c>
      <c r="AB678">
        <v>4</v>
      </c>
      <c r="AC678" t="s">
        <v>207</v>
      </c>
    </row>
    <row r="679" spans="1:29" x14ac:dyDescent="0.25">
      <c r="A679" t="s">
        <v>2457</v>
      </c>
      <c r="B679" t="s">
        <v>2458</v>
      </c>
      <c r="C679">
        <v>37</v>
      </c>
      <c r="D679" t="s">
        <v>31</v>
      </c>
      <c r="E679" t="s">
        <v>123</v>
      </c>
      <c r="F679" t="s">
        <v>33</v>
      </c>
      <c r="G679" t="s">
        <v>2459</v>
      </c>
      <c r="H679" t="s">
        <v>925</v>
      </c>
      <c r="I679" t="s">
        <v>391</v>
      </c>
      <c r="J679">
        <v>32</v>
      </c>
      <c r="K679">
        <v>11</v>
      </c>
      <c r="L679">
        <v>3</v>
      </c>
      <c r="M679" t="s">
        <v>37</v>
      </c>
      <c r="N679">
        <v>171109</v>
      </c>
      <c r="O679" t="s">
        <v>78</v>
      </c>
      <c r="P679" t="s">
        <v>101</v>
      </c>
      <c r="Q679" t="s">
        <v>40</v>
      </c>
      <c r="R679" t="s">
        <v>41</v>
      </c>
      <c r="S679" t="s">
        <v>40</v>
      </c>
      <c r="T679">
        <v>8</v>
      </c>
      <c r="U679" t="b">
        <v>1</v>
      </c>
      <c r="V679" t="s">
        <v>55</v>
      </c>
      <c r="W679" t="s">
        <v>115</v>
      </c>
      <c r="X679">
        <v>7</v>
      </c>
      <c r="Y679">
        <v>10</v>
      </c>
      <c r="Z679" t="s">
        <v>57</v>
      </c>
      <c r="AA679" t="b">
        <v>0</v>
      </c>
      <c r="AB679">
        <v>1</v>
      </c>
      <c r="AC679" t="s">
        <v>70</v>
      </c>
    </row>
    <row r="680" spans="1:29" x14ac:dyDescent="0.25">
      <c r="A680" t="s">
        <v>2460</v>
      </c>
      <c r="B680" t="s">
        <v>2461</v>
      </c>
      <c r="C680">
        <v>40</v>
      </c>
      <c r="D680" t="s">
        <v>60</v>
      </c>
      <c r="E680" t="s">
        <v>82</v>
      </c>
      <c r="F680" t="s">
        <v>97</v>
      </c>
      <c r="G680" t="s">
        <v>2462</v>
      </c>
      <c r="H680" t="s">
        <v>515</v>
      </c>
      <c r="I680" t="s">
        <v>757</v>
      </c>
      <c r="J680">
        <v>244</v>
      </c>
      <c r="K680">
        <v>14</v>
      </c>
      <c r="L680">
        <v>3</v>
      </c>
      <c r="M680" t="s">
        <v>37</v>
      </c>
      <c r="N680">
        <v>198468</v>
      </c>
      <c r="O680" t="s">
        <v>86</v>
      </c>
      <c r="P680" t="s">
        <v>39</v>
      </c>
      <c r="Q680" t="s">
        <v>40</v>
      </c>
      <c r="R680" t="s">
        <v>41</v>
      </c>
      <c r="S680" t="s">
        <v>40</v>
      </c>
      <c r="T680">
        <v>8</v>
      </c>
      <c r="U680" t="b">
        <v>0</v>
      </c>
      <c r="V680" t="s">
        <v>42</v>
      </c>
      <c r="W680" t="s">
        <v>56</v>
      </c>
      <c r="X680">
        <v>3</v>
      </c>
      <c r="Y680">
        <v>7</v>
      </c>
      <c r="Z680" t="s">
        <v>57</v>
      </c>
      <c r="AA680" t="b">
        <v>1</v>
      </c>
      <c r="AB680">
        <v>1</v>
      </c>
      <c r="AC680" t="s">
        <v>70</v>
      </c>
    </row>
    <row r="681" spans="1:29" x14ac:dyDescent="0.25">
      <c r="A681" t="s">
        <v>2463</v>
      </c>
      <c r="B681" t="s">
        <v>2464</v>
      </c>
      <c r="C681">
        <v>39</v>
      </c>
      <c r="D681" t="s">
        <v>104</v>
      </c>
      <c r="E681" t="s">
        <v>91</v>
      </c>
      <c r="F681" t="s">
        <v>49</v>
      </c>
      <c r="G681" t="s">
        <v>2465</v>
      </c>
      <c r="H681" t="s">
        <v>649</v>
      </c>
      <c r="I681" t="s">
        <v>2466</v>
      </c>
      <c r="J681">
        <v>81</v>
      </c>
      <c r="K681">
        <v>7</v>
      </c>
      <c r="L681">
        <v>3</v>
      </c>
      <c r="M681" t="s">
        <v>77</v>
      </c>
      <c r="N681">
        <v>37438</v>
      </c>
      <c r="O681" t="s">
        <v>38</v>
      </c>
      <c r="P681" t="s">
        <v>101</v>
      </c>
      <c r="Q681" t="s">
        <v>79</v>
      </c>
      <c r="R681" t="s">
        <v>68</v>
      </c>
      <c r="S681" t="s">
        <v>40</v>
      </c>
      <c r="T681">
        <v>8</v>
      </c>
      <c r="U681" t="b">
        <v>1</v>
      </c>
      <c r="V681" t="s">
        <v>88</v>
      </c>
      <c r="W681" t="s">
        <v>43</v>
      </c>
      <c r="X681">
        <v>1</v>
      </c>
      <c r="Y681">
        <v>3</v>
      </c>
      <c r="Z681" t="s">
        <v>57</v>
      </c>
      <c r="AA681" t="b">
        <v>0</v>
      </c>
      <c r="AB681">
        <v>1</v>
      </c>
      <c r="AC681" t="s">
        <v>45</v>
      </c>
    </row>
    <row r="682" spans="1:29" x14ac:dyDescent="0.25">
      <c r="A682" t="s">
        <v>2467</v>
      </c>
      <c r="B682" t="s">
        <v>2468</v>
      </c>
      <c r="C682">
        <v>38</v>
      </c>
      <c r="D682" t="s">
        <v>31</v>
      </c>
      <c r="E682" t="s">
        <v>48</v>
      </c>
      <c r="F682" t="s">
        <v>49</v>
      </c>
      <c r="G682" t="s">
        <v>2469</v>
      </c>
      <c r="H682" t="s">
        <v>135</v>
      </c>
      <c r="I682" t="s">
        <v>119</v>
      </c>
      <c r="J682">
        <v>342</v>
      </c>
      <c r="K682">
        <v>3</v>
      </c>
      <c r="L682">
        <v>4</v>
      </c>
      <c r="M682" t="s">
        <v>77</v>
      </c>
      <c r="N682">
        <v>97416</v>
      </c>
      <c r="O682" t="s">
        <v>38</v>
      </c>
      <c r="P682" t="s">
        <v>137</v>
      </c>
      <c r="Q682" t="s">
        <v>79</v>
      </c>
      <c r="R682" t="s">
        <v>54</v>
      </c>
      <c r="S682" t="s">
        <v>40</v>
      </c>
      <c r="T682">
        <v>1</v>
      </c>
      <c r="U682" t="b">
        <v>0</v>
      </c>
      <c r="V682" t="s">
        <v>55</v>
      </c>
      <c r="W682" t="s">
        <v>43</v>
      </c>
      <c r="X682">
        <v>4</v>
      </c>
      <c r="Y682">
        <v>9</v>
      </c>
      <c r="Z682" t="s">
        <v>44</v>
      </c>
      <c r="AA682" t="b">
        <v>1</v>
      </c>
      <c r="AB682">
        <v>1</v>
      </c>
      <c r="AC682" t="s">
        <v>45</v>
      </c>
    </row>
    <row r="683" spans="1:29" x14ac:dyDescent="0.25">
      <c r="A683" t="s">
        <v>2470</v>
      </c>
      <c r="B683" t="s">
        <v>2471</v>
      </c>
      <c r="C683">
        <v>52</v>
      </c>
      <c r="D683" t="s">
        <v>104</v>
      </c>
      <c r="E683" t="s">
        <v>82</v>
      </c>
      <c r="F683" t="s">
        <v>49</v>
      </c>
      <c r="G683" t="s">
        <v>2472</v>
      </c>
      <c r="H683" t="s">
        <v>700</v>
      </c>
      <c r="I683" t="s">
        <v>583</v>
      </c>
      <c r="J683">
        <v>175</v>
      </c>
      <c r="K683">
        <v>11</v>
      </c>
      <c r="L683">
        <v>4</v>
      </c>
      <c r="M683" t="s">
        <v>65</v>
      </c>
      <c r="N683">
        <v>4689</v>
      </c>
      <c r="O683" t="s">
        <v>78</v>
      </c>
      <c r="P683" t="s">
        <v>53</v>
      </c>
      <c r="Q683" t="s">
        <v>114</v>
      </c>
      <c r="R683" t="s">
        <v>41</v>
      </c>
      <c r="S683" t="s">
        <v>69</v>
      </c>
      <c r="T683">
        <v>2</v>
      </c>
      <c r="U683" t="b">
        <v>1</v>
      </c>
      <c r="V683" t="s">
        <v>42</v>
      </c>
      <c r="W683" t="s">
        <v>115</v>
      </c>
      <c r="X683">
        <v>10</v>
      </c>
      <c r="Y683">
        <v>11</v>
      </c>
      <c r="Z683" t="s">
        <v>57</v>
      </c>
      <c r="AA683" t="b">
        <v>0</v>
      </c>
      <c r="AB683">
        <v>3</v>
      </c>
      <c r="AC683" t="s">
        <v>207</v>
      </c>
    </row>
    <row r="684" spans="1:29" x14ac:dyDescent="0.25">
      <c r="A684" t="s">
        <v>2473</v>
      </c>
      <c r="B684" t="s">
        <v>2474</v>
      </c>
      <c r="C684">
        <v>28</v>
      </c>
      <c r="D684" t="s">
        <v>60</v>
      </c>
      <c r="E684" t="s">
        <v>91</v>
      </c>
      <c r="F684" t="s">
        <v>97</v>
      </c>
      <c r="G684" t="s">
        <v>2475</v>
      </c>
      <c r="H684" t="s">
        <v>175</v>
      </c>
      <c r="I684" t="s">
        <v>120</v>
      </c>
      <c r="J684">
        <v>56</v>
      </c>
      <c r="K684">
        <v>2</v>
      </c>
      <c r="L684">
        <v>2</v>
      </c>
      <c r="M684" t="s">
        <v>77</v>
      </c>
      <c r="N684">
        <v>159522</v>
      </c>
      <c r="O684" t="s">
        <v>78</v>
      </c>
      <c r="P684" t="s">
        <v>87</v>
      </c>
      <c r="Q684" t="s">
        <v>67</v>
      </c>
      <c r="R684" t="s">
        <v>41</v>
      </c>
      <c r="S684" t="s">
        <v>40</v>
      </c>
      <c r="T684">
        <v>1</v>
      </c>
      <c r="U684" t="b">
        <v>1</v>
      </c>
      <c r="V684" t="s">
        <v>88</v>
      </c>
      <c r="W684" t="s">
        <v>56</v>
      </c>
      <c r="X684">
        <v>12</v>
      </c>
      <c r="Y684">
        <v>9</v>
      </c>
      <c r="Z684" t="s">
        <v>44</v>
      </c>
      <c r="AA684" t="b">
        <v>1</v>
      </c>
      <c r="AB684">
        <v>4</v>
      </c>
      <c r="AC684" t="s">
        <v>131</v>
      </c>
    </row>
    <row r="685" spans="1:29" x14ac:dyDescent="0.25">
      <c r="A685" t="s">
        <v>2476</v>
      </c>
      <c r="B685" t="s">
        <v>2477</v>
      </c>
      <c r="C685">
        <v>24</v>
      </c>
      <c r="D685" t="s">
        <v>104</v>
      </c>
      <c r="E685" t="s">
        <v>32</v>
      </c>
      <c r="F685" t="s">
        <v>97</v>
      </c>
      <c r="G685" t="s">
        <v>2478</v>
      </c>
      <c r="H685" t="s">
        <v>1248</v>
      </c>
      <c r="I685" t="s">
        <v>1652</v>
      </c>
      <c r="J685">
        <v>118</v>
      </c>
      <c r="K685">
        <v>6</v>
      </c>
      <c r="L685">
        <v>4</v>
      </c>
      <c r="M685" t="s">
        <v>77</v>
      </c>
      <c r="N685">
        <v>174681</v>
      </c>
      <c r="O685" t="s">
        <v>78</v>
      </c>
      <c r="P685" t="s">
        <v>66</v>
      </c>
      <c r="Q685" t="s">
        <v>114</v>
      </c>
      <c r="R685" t="s">
        <v>54</v>
      </c>
      <c r="S685" t="s">
        <v>40</v>
      </c>
      <c r="T685">
        <v>8</v>
      </c>
      <c r="U685" t="b">
        <v>1</v>
      </c>
      <c r="V685" t="s">
        <v>42</v>
      </c>
      <c r="W685" t="s">
        <v>56</v>
      </c>
      <c r="X685">
        <v>5</v>
      </c>
      <c r="Y685">
        <v>4</v>
      </c>
      <c r="Z685" t="s">
        <v>44</v>
      </c>
      <c r="AA685" t="b">
        <v>1</v>
      </c>
      <c r="AB685">
        <v>2</v>
      </c>
      <c r="AC685" t="s">
        <v>45</v>
      </c>
    </row>
    <row r="686" spans="1:29" x14ac:dyDescent="0.25">
      <c r="A686" t="s">
        <v>2479</v>
      </c>
      <c r="B686" t="s">
        <v>2480</v>
      </c>
      <c r="C686">
        <v>63</v>
      </c>
      <c r="D686" t="s">
        <v>104</v>
      </c>
      <c r="E686" t="s">
        <v>123</v>
      </c>
      <c r="F686" t="s">
        <v>97</v>
      </c>
      <c r="G686" t="s">
        <v>2481</v>
      </c>
      <c r="H686" t="s">
        <v>1468</v>
      </c>
      <c r="I686" t="s">
        <v>2066</v>
      </c>
      <c r="J686">
        <v>313</v>
      </c>
      <c r="K686">
        <v>5</v>
      </c>
      <c r="L686">
        <v>2</v>
      </c>
      <c r="M686" t="s">
        <v>77</v>
      </c>
      <c r="N686">
        <v>21596</v>
      </c>
      <c r="O686" t="s">
        <v>86</v>
      </c>
      <c r="P686" t="s">
        <v>101</v>
      </c>
      <c r="Q686" t="s">
        <v>79</v>
      </c>
      <c r="R686" t="s">
        <v>54</v>
      </c>
      <c r="S686" t="s">
        <v>40</v>
      </c>
      <c r="T686">
        <v>8</v>
      </c>
      <c r="U686" t="b">
        <v>1</v>
      </c>
      <c r="V686" t="s">
        <v>42</v>
      </c>
      <c r="W686" t="s">
        <v>115</v>
      </c>
      <c r="X686">
        <v>5</v>
      </c>
      <c r="Y686">
        <v>2</v>
      </c>
      <c r="Z686" t="s">
        <v>44</v>
      </c>
      <c r="AA686" t="b">
        <v>0</v>
      </c>
      <c r="AB686">
        <v>1</v>
      </c>
      <c r="AC686" t="s">
        <v>70</v>
      </c>
    </row>
    <row r="687" spans="1:29" x14ac:dyDescent="0.25">
      <c r="A687" t="s">
        <v>2482</v>
      </c>
      <c r="B687" t="s">
        <v>2483</v>
      </c>
      <c r="C687">
        <v>34</v>
      </c>
      <c r="D687" t="s">
        <v>60</v>
      </c>
      <c r="E687" t="s">
        <v>91</v>
      </c>
      <c r="F687" t="s">
        <v>33</v>
      </c>
      <c r="G687" t="s">
        <v>2484</v>
      </c>
      <c r="H687" t="s">
        <v>1067</v>
      </c>
      <c r="I687" t="s">
        <v>166</v>
      </c>
      <c r="J687">
        <v>195</v>
      </c>
      <c r="K687">
        <v>10</v>
      </c>
      <c r="L687">
        <v>2</v>
      </c>
      <c r="M687" t="s">
        <v>65</v>
      </c>
      <c r="N687">
        <v>54429</v>
      </c>
      <c r="O687" t="s">
        <v>38</v>
      </c>
      <c r="P687" t="s">
        <v>94</v>
      </c>
      <c r="Q687" t="s">
        <v>67</v>
      </c>
      <c r="R687" t="s">
        <v>68</v>
      </c>
      <c r="S687" t="s">
        <v>69</v>
      </c>
      <c r="T687">
        <v>4</v>
      </c>
      <c r="U687" t="b">
        <v>0</v>
      </c>
      <c r="V687" t="s">
        <v>55</v>
      </c>
      <c r="W687" t="s">
        <v>56</v>
      </c>
      <c r="X687">
        <v>2</v>
      </c>
      <c r="Y687">
        <v>1</v>
      </c>
      <c r="Z687" t="s">
        <v>57</v>
      </c>
      <c r="AA687" t="b">
        <v>1</v>
      </c>
      <c r="AB687">
        <v>4</v>
      </c>
      <c r="AC687" t="s">
        <v>131</v>
      </c>
    </row>
    <row r="688" spans="1:29" x14ac:dyDescent="0.25">
      <c r="A688" t="s">
        <v>2485</v>
      </c>
      <c r="B688" t="s">
        <v>2486</v>
      </c>
      <c r="C688">
        <v>35</v>
      </c>
      <c r="D688" t="s">
        <v>31</v>
      </c>
      <c r="E688" t="s">
        <v>48</v>
      </c>
      <c r="F688" t="s">
        <v>49</v>
      </c>
      <c r="G688" t="s">
        <v>2487</v>
      </c>
      <c r="H688" t="s">
        <v>1020</v>
      </c>
      <c r="I688" t="s">
        <v>1346</v>
      </c>
      <c r="J688">
        <v>131</v>
      </c>
      <c r="K688">
        <v>12</v>
      </c>
      <c r="L688">
        <v>4</v>
      </c>
      <c r="M688" t="s">
        <v>37</v>
      </c>
      <c r="N688">
        <v>81694</v>
      </c>
      <c r="O688" t="s">
        <v>38</v>
      </c>
      <c r="P688" t="s">
        <v>53</v>
      </c>
      <c r="Q688" t="s">
        <v>40</v>
      </c>
      <c r="R688" t="s">
        <v>41</v>
      </c>
      <c r="S688" t="s">
        <v>40</v>
      </c>
      <c r="T688">
        <v>8</v>
      </c>
      <c r="U688" t="b">
        <v>1</v>
      </c>
      <c r="V688" t="s">
        <v>42</v>
      </c>
      <c r="W688" t="s">
        <v>43</v>
      </c>
      <c r="X688">
        <v>1</v>
      </c>
      <c r="Y688">
        <v>2</v>
      </c>
      <c r="Z688" t="s">
        <v>57</v>
      </c>
      <c r="AA688" t="b">
        <v>0</v>
      </c>
      <c r="AB688">
        <v>5</v>
      </c>
      <c r="AC688" t="s">
        <v>207</v>
      </c>
    </row>
    <row r="689" spans="1:29" x14ac:dyDescent="0.25">
      <c r="A689" t="s">
        <v>2488</v>
      </c>
      <c r="B689" t="s">
        <v>2489</v>
      </c>
      <c r="C689">
        <v>64</v>
      </c>
      <c r="D689" t="s">
        <v>104</v>
      </c>
      <c r="E689" t="s">
        <v>32</v>
      </c>
      <c r="F689" t="s">
        <v>97</v>
      </c>
      <c r="G689" t="s">
        <v>2490</v>
      </c>
      <c r="H689" t="s">
        <v>1111</v>
      </c>
      <c r="I689" t="s">
        <v>1995</v>
      </c>
      <c r="J689">
        <v>358</v>
      </c>
      <c r="K689">
        <v>8</v>
      </c>
      <c r="L689">
        <v>1</v>
      </c>
      <c r="M689" t="s">
        <v>65</v>
      </c>
      <c r="N689">
        <v>61155</v>
      </c>
      <c r="O689" t="s">
        <v>38</v>
      </c>
      <c r="P689" t="s">
        <v>101</v>
      </c>
      <c r="Q689" t="s">
        <v>114</v>
      </c>
      <c r="R689" t="s">
        <v>41</v>
      </c>
      <c r="S689" t="s">
        <v>151</v>
      </c>
      <c r="T689">
        <v>3</v>
      </c>
      <c r="U689" t="b">
        <v>0</v>
      </c>
      <c r="V689" t="s">
        <v>42</v>
      </c>
      <c r="W689" t="s">
        <v>56</v>
      </c>
      <c r="X689">
        <v>2</v>
      </c>
      <c r="Y689">
        <v>8</v>
      </c>
      <c r="Z689" t="s">
        <v>44</v>
      </c>
      <c r="AA689" t="b">
        <v>0</v>
      </c>
      <c r="AB689">
        <v>1</v>
      </c>
      <c r="AC689" t="s">
        <v>70</v>
      </c>
    </row>
    <row r="690" spans="1:29" x14ac:dyDescent="0.25">
      <c r="A690" t="s">
        <v>2491</v>
      </c>
      <c r="B690" t="s">
        <v>2492</v>
      </c>
      <c r="C690">
        <v>30</v>
      </c>
      <c r="D690" t="s">
        <v>60</v>
      </c>
      <c r="E690" t="s">
        <v>48</v>
      </c>
      <c r="F690" t="s">
        <v>49</v>
      </c>
      <c r="G690" t="s">
        <v>2493</v>
      </c>
      <c r="H690" t="s">
        <v>259</v>
      </c>
      <c r="I690" t="s">
        <v>160</v>
      </c>
      <c r="J690">
        <v>197</v>
      </c>
      <c r="K690">
        <v>5</v>
      </c>
      <c r="L690">
        <v>4</v>
      </c>
      <c r="M690" t="s">
        <v>37</v>
      </c>
      <c r="N690">
        <v>17747</v>
      </c>
      <c r="O690" t="s">
        <v>38</v>
      </c>
      <c r="P690" t="s">
        <v>137</v>
      </c>
      <c r="Q690" t="s">
        <v>40</v>
      </c>
      <c r="R690" t="s">
        <v>41</v>
      </c>
      <c r="S690" t="s">
        <v>40</v>
      </c>
      <c r="T690">
        <v>6</v>
      </c>
      <c r="U690" t="b">
        <v>1</v>
      </c>
      <c r="V690" t="s">
        <v>88</v>
      </c>
      <c r="W690" t="s">
        <v>115</v>
      </c>
      <c r="X690">
        <v>10</v>
      </c>
      <c r="Y690">
        <v>6</v>
      </c>
      <c r="Z690" t="s">
        <v>44</v>
      </c>
      <c r="AA690" t="b">
        <v>0</v>
      </c>
      <c r="AB690">
        <v>4</v>
      </c>
      <c r="AC690" t="s">
        <v>108</v>
      </c>
    </row>
    <row r="691" spans="1:29" x14ac:dyDescent="0.25">
      <c r="A691" t="s">
        <v>2494</v>
      </c>
      <c r="B691" t="s">
        <v>2495</v>
      </c>
      <c r="C691">
        <v>39</v>
      </c>
      <c r="D691" t="s">
        <v>104</v>
      </c>
      <c r="E691" t="s">
        <v>61</v>
      </c>
      <c r="F691" t="s">
        <v>33</v>
      </c>
      <c r="G691" t="s">
        <v>2496</v>
      </c>
      <c r="H691" t="s">
        <v>259</v>
      </c>
      <c r="I691" t="s">
        <v>722</v>
      </c>
      <c r="J691">
        <v>336</v>
      </c>
      <c r="K691">
        <v>5</v>
      </c>
      <c r="L691">
        <v>2</v>
      </c>
      <c r="M691" t="s">
        <v>65</v>
      </c>
      <c r="N691">
        <v>73744</v>
      </c>
      <c r="O691" t="s">
        <v>78</v>
      </c>
      <c r="P691" t="s">
        <v>39</v>
      </c>
      <c r="Q691" t="s">
        <v>79</v>
      </c>
      <c r="R691" t="s">
        <v>41</v>
      </c>
      <c r="S691" t="s">
        <v>302</v>
      </c>
      <c r="T691">
        <v>1</v>
      </c>
      <c r="U691" t="b">
        <v>0</v>
      </c>
      <c r="V691" t="s">
        <v>42</v>
      </c>
      <c r="W691" t="s">
        <v>56</v>
      </c>
      <c r="X691">
        <v>12</v>
      </c>
      <c r="Y691">
        <v>7</v>
      </c>
      <c r="Z691" t="s">
        <v>44</v>
      </c>
      <c r="AA691" t="b">
        <v>1</v>
      </c>
      <c r="AB691">
        <v>2</v>
      </c>
      <c r="AC691" t="s">
        <v>45</v>
      </c>
    </row>
    <row r="692" spans="1:29" x14ac:dyDescent="0.25">
      <c r="A692" t="s">
        <v>2497</v>
      </c>
      <c r="B692" t="s">
        <v>2498</v>
      </c>
      <c r="C692">
        <v>32</v>
      </c>
      <c r="D692" t="s">
        <v>60</v>
      </c>
      <c r="E692" t="s">
        <v>73</v>
      </c>
      <c r="F692" t="s">
        <v>97</v>
      </c>
      <c r="G692" t="s">
        <v>2499</v>
      </c>
      <c r="H692" t="s">
        <v>628</v>
      </c>
      <c r="I692" t="s">
        <v>107</v>
      </c>
      <c r="J692">
        <v>129</v>
      </c>
      <c r="K692">
        <v>12</v>
      </c>
      <c r="L692">
        <v>2</v>
      </c>
      <c r="M692" t="s">
        <v>37</v>
      </c>
      <c r="N692">
        <v>175411</v>
      </c>
      <c r="O692" t="s">
        <v>86</v>
      </c>
      <c r="P692" t="s">
        <v>53</v>
      </c>
      <c r="Q692" t="s">
        <v>40</v>
      </c>
      <c r="R692" t="s">
        <v>54</v>
      </c>
      <c r="S692" t="s">
        <v>40</v>
      </c>
      <c r="T692">
        <v>4</v>
      </c>
      <c r="U692" t="b">
        <v>0</v>
      </c>
      <c r="V692" t="s">
        <v>55</v>
      </c>
      <c r="W692" t="s">
        <v>56</v>
      </c>
      <c r="X692">
        <v>1</v>
      </c>
      <c r="Y692">
        <v>10</v>
      </c>
      <c r="Z692" t="s">
        <v>44</v>
      </c>
      <c r="AA692" t="b">
        <v>1</v>
      </c>
      <c r="AB692">
        <v>2</v>
      </c>
      <c r="AC692" t="s">
        <v>40</v>
      </c>
    </row>
    <row r="693" spans="1:29" x14ac:dyDescent="0.25">
      <c r="A693" t="s">
        <v>2500</v>
      </c>
      <c r="B693" t="s">
        <v>2501</v>
      </c>
      <c r="C693">
        <v>41</v>
      </c>
      <c r="D693" t="s">
        <v>31</v>
      </c>
      <c r="E693" t="s">
        <v>123</v>
      </c>
      <c r="F693" t="s">
        <v>49</v>
      </c>
      <c r="G693" t="s">
        <v>2502</v>
      </c>
      <c r="H693" t="s">
        <v>2038</v>
      </c>
      <c r="I693" t="s">
        <v>937</v>
      </c>
      <c r="J693">
        <v>176</v>
      </c>
      <c r="K693">
        <v>11</v>
      </c>
      <c r="L693">
        <v>3</v>
      </c>
      <c r="M693" t="s">
        <v>37</v>
      </c>
      <c r="N693">
        <v>18521</v>
      </c>
      <c r="O693" t="s">
        <v>78</v>
      </c>
      <c r="P693" t="s">
        <v>53</v>
      </c>
      <c r="Q693" t="s">
        <v>40</v>
      </c>
      <c r="R693" t="s">
        <v>41</v>
      </c>
      <c r="S693" t="s">
        <v>40</v>
      </c>
      <c r="T693">
        <v>8</v>
      </c>
      <c r="U693" t="b">
        <v>1</v>
      </c>
      <c r="V693" t="s">
        <v>42</v>
      </c>
      <c r="W693" t="s">
        <v>115</v>
      </c>
      <c r="X693">
        <v>4</v>
      </c>
      <c r="Y693">
        <v>3</v>
      </c>
      <c r="Z693" t="s">
        <v>57</v>
      </c>
      <c r="AA693" t="b">
        <v>0</v>
      </c>
      <c r="AB693">
        <v>5</v>
      </c>
      <c r="AC693" t="s">
        <v>207</v>
      </c>
    </row>
    <row r="694" spans="1:29" x14ac:dyDescent="0.25">
      <c r="A694" t="s">
        <v>2503</v>
      </c>
      <c r="B694" t="s">
        <v>2504</v>
      </c>
      <c r="C694">
        <v>43</v>
      </c>
      <c r="D694" t="s">
        <v>31</v>
      </c>
      <c r="E694" t="s">
        <v>91</v>
      </c>
      <c r="F694" t="s">
        <v>49</v>
      </c>
      <c r="G694" t="s">
        <v>2505</v>
      </c>
      <c r="H694" t="s">
        <v>1330</v>
      </c>
      <c r="I694" t="s">
        <v>937</v>
      </c>
      <c r="J694">
        <v>140</v>
      </c>
      <c r="K694">
        <v>12</v>
      </c>
      <c r="L694">
        <v>2</v>
      </c>
      <c r="M694" t="s">
        <v>37</v>
      </c>
      <c r="N694">
        <v>17571</v>
      </c>
      <c r="O694" t="s">
        <v>86</v>
      </c>
      <c r="P694" t="s">
        <v>101</v>
      </c>
      <c r="Q694" t="s">
        <v>40</v>
      </c>
      <c r="R694" t="s">
        <v>68</v>
      </c>
      <c r="S694" t="s">
        <v>40</v>
      </c>
      <c r="T694">
        <v>5</v>
      </c>
      <c r="U694" t="b">
        <v>1</v>
      </c>
      <c r="V694" t="s">
        <v>88</v>
      </c>
      <c r="W694" t="s">
        <v>115</v>
      </c>
      <c r="X694">
        <v>4</v>
      </c>
      <c r="Y694">
        <v>12</v>
      </c>
      <c r="Z694" t="s">
        <v>57</v>
      </c>
      <c r="AA694" t="b">
        <v>1</v>
      </c>
      <c r="AB694">
        <v>1</v>
      </c>
      <c r="AC694" t="s">
        <v>45</v>
      </c>
    </row>
    <row r="695" spans="1:29" x14ac:dyDescent="0.25">
      <c r="A695" t="s">
        <v>2506</v>
      </c>
      <c r="B695" t="s">
        <v>2507</v>
      </c>
      <c r="C695">
        <v>18</v>
      </c>
      <c r="D695" t="s">
        <v>31</v>
      </c>
      <c r="E695" t="s">
        <v>48</v>
      </c>
      <c r="F695" t="s">
        <v>33</v>
      </c>
      <c r="G695" t="s">
        <v>2508</v>
      </c>
      <c r="H695" t="s">
        <v>287</v>
      </c>
      <c r="I695" t="s">
        <v>1197</v>
      </c>
      <c r="J695">
        <v>255</v>
      </c>
      <c r="K695">
        <v>9</v>
      </c>
      <c r="L695">
        <v>1</v>
      </c>
      <c r="M695" t="s">
        <v>65</v>
      </c>
      <c r="N695">
        <v>91135</v>
      </c>
      <c r="O695" t="s">
        <v>78</v>
      </c>
      <c r="P695" t="s">
        <v>101</v>
      </c>
      <c r="Q695" t="s">
        <v>114</v>
      </c>
      <c r="R695" t="s">
        <v>68</v>
      </c>
      <c r="S695" t="s">
        <v>40</v>
      </c>
      <c r="T695">
        <v>7</v>
      </c>
      <c r="U695" t="b">
        <v>1</v>
      </c>
      <c r="V695" t="s">
        <v>55</v>
      </c>
      <c r="W695" t="s">
        <v>56</v>
      </c>
      <c r="X695">
        <v>10</v>
      </c>
      <c r="Y695">
        <v>12</v>
      </c>
      <c r="Z695" t="s">
        <v>44</v>
      </c>
      <c r="AA695" t="b">
        <v>0</v>
      </c>
      <c r="AB695">
        <v>2</v>
      </c>
      <c r="AC695" t="s">
        <v>108</v>
      </c>
    </row>
    <row r="696" spans="1:29" x14ac:dyDescent="0.25">
      <c r="A696" t="s">
        <v>2509</v>
      </c>
      <c r="B696" t="s">
        <v>2510</v>
      </c>
      <c r="C696">
        <v>30</v>
      </c>
      <c r="D696" t="s">
        <v>60</v>
      </c>
      <c r="E696" t="s">
        <v>32</v>
      </c>
      <c r="F696" t="s">
        <v>97</v>
      </c>
      <c r="G696" t="s">
        <v>2511</v>
      </c>
      <c r="H696" t="s">
        <v>641</v>
      </c>
      <c r="I696" t="s">
        <v>1047</v>
      </c>
      <c r="J696">
        <v>184</v>
      </c>
      <c r="K696">
        <v>8</v>
      </c>
      <c r="L696">
        <v>4</v>
      </c>
      <c r="M696" t="s">
        <v>65</v>
      </c>
      <c r="N696">
        <v>178036</v>
      </c>
      <c r="O696" t="s">
        <v>38</v>
      </c>
      <c r="P696" t="s">
        <v>53</v>
      </c>
      <c r="Q696" t="s">
        <v>114</v>
      </c>
      <c r="R696" t="s">
        <v>54</v>
      </c>
      <c r="S696" t="s">
        <v>69</v>
      </c>
      <c r="T696">
        <v>2</v>
      </c>
      <c r="U696" t="b">
        <v>0</v>
      </c>
      <c r="V696" t="s">
        <v>55</v>
      </c>
      <c r="W696" t="s">
        <v>56</v>
      </c>
      <c r="X696">
        <v>11</v>
      </c>
      <c r="Y696">
        <v>3</v>
      </c>
      <c r="Z696" t="s">
        <v>57</v>
      </c>
      <c r="AA696" t="b">
        <v>1</v>
      </c>
      <c r="AB696">
        <v>2</v>
      </c>
      <c r="AC696" t="s">
        <v>70</v>
      </c>
    </row>
    <row r="697" spans="1:29" x14ac:dyDescent="0.25">
      <c r="A697" t="s">
        <v>2512</v>
      </c>
      <c r="B697" t="s">
        <v>2513</v>
      </c>
      <c r="C697">
        <v>22</v>
      </c>
      <c r="D697" t="s">
        <v>31</v>
      </c>
      <c r="E697" t="s">
        <v>123</v>
      </c>
      <c r="F697" t="s">
        <v>49</v>
      </c>
      <c r="G697" t="s">
        <v>2514</v>
      </c>
      <c r="H697" t="s">
        <v>175</v>
      </c>
      <c r="I697" t="s">
        <v>2160</v>
      </c>
      <c r="J697">
        <v>104</v>
      </c>
      <c r="K697">
        <v>9</v>
      </c>
      <c r="L697">
        <v>2</v>
      </c>
      <c r="M697" t="s">
        <v>77</v>
      </c>
      <c r="N697">
        <v>109848</v>
      </c>
      <c r="O697" t="s">
        <v>78</v>
      </c>
      <c r="P697" t="s">
        <v>66</v>
      </c>
      <c r="Q697" t="s">
        <v>79</v>
      </c>
      <c r="R697" t="s">
        <v>54</v>
      </c>
      <c r="S697" t="s">
        <v>40</v>
      </c>
      <c r="T697">
        <v>1</v>
      </c>
      <c r="U697" t="b">
        <v>0</v>
      </c>
      <c r="V697" t="s">
        <v>42</v>
      </c>
      <c r="W697" t="s">
        <v>43</v>
      </c>
      <c r="X697">
        <v>4</v>
      </c>
      <c r="Y697">
        <v>7</v>
      </c>
      <c r="Z697" t="s">
        <v>57</v>
      </c>
      <c r="AA697" t="b">
        <v>0</v>
      </c>
      <c r="AB697">
        <v>2</v>
      </c>
      <c r="AC697" t="s">
        <v>45</v>
      </c>
    </row>
    <row r="698" spans="1:29" x14ac:dyDescent="0.25">
      <c r="A698" t="s">
        <v>2515</v>
      </c>
      <c r="B698" t="s">
        <v>2516</v>
      </c>
      <c r="C698">
        <v>62</v>
      </c>
      <c r="D698" t="s">
        <v>31</v>
      </c>
      <c r="E698" t="s">
        <v>123</v>
      </c>
      <c r="F698" t="s">
        <v>33</v>
      </c>
      <c r="G698" t="s">
        <v>2517</v>
      </c>
      <c r="H698" t="s">
        <v>1024</v>
      </c>
      <c r="I698" t="s">
        <v>2518</v>
      </c>
      <c r="J698">
        <v>191</v>
      </c>
      <c r="K698">
        <v>14</v>
      </c>
      <c r="L698">
        <v>4</v>
      </c>
      <c r="M698" t="s">
        <v>65</v>
      </c>
      <c r="N698">
        <v>167351</v>
      </c>
      <c r="O698" t="s">
        <v>78</v>
      </c>
      <c r="P698" t="s">
        <v>53</v>
      </c>
      <c r="Q698" t="s">
        <v>79</v>
      </c>
      <c r="R698" t="s">
        <v>41</v>
      </c>
      <c r="S698" t="s">
        <v>302</v>
      </c>
      <c r="T698">
        <v>5</v>
      </c>
      <c r="U698" t="b">
        <v>1</v>
      </c>
      <c r="V698" t="s">
        <v>42</v>
      </c>
      <c r="W698" t="s">
        <v>115</v>
      </c>
      <c r="X698">
        <v>5</v>
      </c>
      <c r="Y698">
        <v>6</v>
      </c>
      <c r="Z698" t="s">
        <v>57</v>
      </c>
      <c r="AA698" t="b">
        <v>0</v>
      </c>
      <c r="AB698">
        <v>5</v>
      </c>
      <c r="AC698" t="s">
        <v>207</v>
      </c>
    </row>
    <row r="699" spans="1:29" x14ac:dyDescent="0.25">
      <c r="A699" t="s">
        <v>2519</v>
      </c>
      <c r="B699" t="s">
        <v>2520</v>
      </c>
      <c r="C699">
        <v>52</v>
      </c>
      <c r="D699" t="s">
        <v>60</v>
      </c>
      <c r="E699" t="s">
        <v>61</v>
      </c>
      <c r="F699" t="s">
        <v>33</v>
      </c>
      <c r="G699" t="s">
        <v>2521</v>
      </c>
      <c r="H699" t="s">
        <v>883</v>
      </c>
      <c r="I699" t="s">
        <v>1515</v>
      </c>
      <c r="J699">
        <v>87</v>
      </c>
      <c r="K699">
        <v>12</v>
      </c>
      <c r="L699">
        <v>3</v>
      </c>
      <c r="M699" t="s">
        <v>37</v>
      </c>
      <c r="N699">
        <v>152987</v>
      </c>
      <c r="O699" t="s">
        <v>78</v>
      </c>
      <c r="P699" t="s">
        <v>66</v>
      </c>
      <c r="Q699" t="s">
        <v>40</v>
      </c>
      <c r="R699" t="s">
        <v>54</v>
      </c>
      <c r="S699" t="s">
        <v>40</v>
      </c>
      <c r="T699">
        <v>4</v>
      </c>
      <c r="U699" t="b">
        <v>0</v>
      </c>
      <c r="V699" t="s">
        <v>55</v>
      </c>
      <c r="W699" t="s">
        <v>115</v>
      </c>
      <c r="X699">
        <v>12</v>
      </c>
      <c r="Y699">
        <v>3</v>
      </c>
      <c r="Z699" t="s">
        <v>57</v>
      </c>
      <c r="AA699" t="b">
        <v>1</v>
      </c>
      <c r="AB699">
        <v>5</v>
      </c>
      <c r="AC699" t="s">
        <v>207</v>
      </c>
    </row>
    <row r="700" spans="1:29" x14ac:dyDescent="0.25">
      <c r="A700" t="s">
        <v>2522</v>
      </c>
      <c r="B700" t="s">
        <v>2523</v>
      </c>
      <c r="C700">
        <v>64</v>
      </c>
      <c r="D700" t="s">
        <v>104</v>
      </c>
      <c r="E700" t="s">
        <v>73</v>
      </c>
      <c r="F700" t="s">
        <v>33</v>
      </c>
      <c r="G700" t="s">
        <v>2524</v>
      </c>
      <c r="H700" t="s">
        <v>592</v>
      </c>
      <c r="I700" t="s">
        <v>475</v>
      </c>
      <c r="J700">
        <v>356</v>
      </c>
      <c r="K700">
        <v>14</v>
      </c>
      <c r="L700">
        <v>1</v>
      </c>
      <c r="M700" t="s">
        <v>65</v>
      </c>
      <c r="N700">
        <v>19114</v>
      </c>
      <c r="O700" t="s">
        <v>38</v>
      </c>
      <c r="P700" t="s">
        <v>39</v>
      </c>
      <c r="Q700" t="s">
        <v>79</v>
      </c>
      <c r="R700" t="s">
        <v>54</v>
      </c>
      <c r="S700" t="s">
        <v>69</v>
      </c>
      <c r="T700">
        <v>1</v>
      </c>
      <c r="U700" t="b">
        <v>0</v>
      </c>
      <c r="V700" t="s">
        <v>88</v>
      </c>
      <c r="W700" t="s">
        <v>56</v>
      </c>
      <c r="X700">
        <v>8</v>
      </c>
      <c r="Y700">
        <v>12</v>
      </c>
      <c r="Z700" t="s">
        <v>44</v>
      </c>
      <c r="AA700" t="b">
        <v>0</v>
      </c>
      <c r="AB700">
        <v>5</v>
      </c>
      <c r="AC700" t="s">
        <v>131</v>
      </c>
    </row>
    <row r="701" spans="1:29" x14ac:dyDescent="0.25">
      <c r="A701" t="s">
        <v>2525</v>
      </c>
      <c r="B701" t="s">
        <v>2526</v>
      </c>
      <c r="C701">
        <v>26</v>
      </c>
      <c r="D701" t="s">
        <v>60</v>
      </c>
      <c r="E701" t="s">
        <v>73</v>
      </c>
      <c r="F701" t="s">
        <v>33</v>
      </c>
      <c r="G701" t="s">
        <v>2527</v>
      </c>
      <c r="H701" t="s">
        <v>868</v>
      </c>
      <c r="I701" t="s">
        <v>520</v>
      </c>
      <c r="J701">
        <v>291</v>
      </c>
      <c r="K701">
        <v>3</v>
      </c>
      <c r="L701">
        <v>4</v>
      </c>
      <c r="M701" t="s">
        <v>37</v>
      </c>
      <c r="N701">
        <v>172559</v>
      </c>
      <c r="O701" t="s">
        <v>38</v>
      </c>
      <c r="P701" t="s">
        <v>66</v>
      </c>
      <c r="Q701" t="s">
        <v>40</v>
      </c>
      <c r="R701" t="s">
        <v>68</v>
      </c>
      <c r="S701" t="s">
        <v>40</v>
      </c>
      <c r="T701">
        <v>1</v>
      </c>
      <c r="U701" t="b">
        <v>0</v>
      </c>
      <c r="V701" t="s">
        <v>55</v>
      </c>
      <c r="W701" t="s">
        <v>115</v>
      </c>
      <c r="X701">
        <v>9</v>
      </c>
      <c r="Y701">
        <v>6</v>
      </c>
      <c r="Z701" t="s">
        <v>57</v>
      </c>
      <c r="AA701" t="b">
        <v>0</v>
      </c>
      <c r="AB701">
        <v>4</v>
      </c>
      <c r="AC701" t="s">
        <v>207</v>
      </c>
    </row>
    <row r="702" spans="1:29" x14ac:dyDescent="0.25">
      <c r="A702" t="s">
        <v>2528</v>
      </c>
      <c r="B702" t="s">
        <v>2529</v>
      </c>
      <c r="C702">
        <v>24</v>
      </c>
      <c r="D702" t="s">
        <v>60</v>
      </c>
      <c r="E702" t="s">
        <v>32</v>
      </c>
      <c r="F702" t="s">
        <v>97</v>
      </c>
      <c r="G702" t="s">
        <v>2530</v>
      </c>
      <c r="H702" t="s">
        <v>165</v>
      </c>
      <c r="I702" t="s">
        <v>181</v>
      </c>
      <c r="J702">
        <v>272</v>
      </c>
      <c r="K702">
        <v>5</v>
      </c>
      <c r="L702">
        <v>3</v>
      </c>
      <c r="M702" t="s">
        <v>65</v>
      </c>
      <c r="N702">
        <v>165172</v>
      </c>
      <c r="O702" t="s">
        <v>86</v>
      </c>
      <c r="P702" t="s">
        <v>53</v>
      </c>
      <c r="Q702" t="s">
        <v>79</v>
      </c>
      <c r="R702" t="s">
        <v>41</v>
      </c>
      <c r="S702" t="s">
        <v>302</v>
      </c>
      <c r="T702">
        <v>2</v>
      </c>
      <c r="U702" t="b">
        <v>0</v>
      </c>
      <c r="V702" t="s">
        <v>42</v>
      </c>
      <c r="W702" t="s">
        <v>56</v>
      </c>
      <c r="X702">
        <v>8</v>
      </c>
      <c r="Y702">
        <v>9</v>
      </c>
      <c r="Z702" t="s">
        <v>44</v>
      </c>
      <c r="AA702" t="b">
        <v>0</v>
      </c>
      <c r="AB702">
        <v>3</v>
      </c>
      <c r="AC702" t="s">
        <v>40</v>
      </c>
    </row>
    <row r="703" spans="1:29" x14ac:dyDescent="0.25">
      <c r="A703" t="s">
        <v>2531</v>
      </c>
      <c r="B703" t="s">
        <v>2532</v>
      </c>
      <c r="C703">
        <v>21</v>
      </c>
      <c r="D703" t="s">
        <v>31</v>
      </c>
      <c r="E703" t="s">
        <v>48</v>
      </c>
      <c r="F703" t="s">
        <v>49</v>
      </c>
      <c r="G703" t="s">
        <v>2533</v>
      </c>
      <c r="H703" t="s">
        <v>848</v>
      </c>
      <c r="I703" t="s">
        <v>1148</v>
      </c>
      <c r="J703">
        <v>80</v>
      </c>
      <c r="K703">
        <v>12</v>
      </c>
      <c r="L703">
        <v>4</v>
      </c>
      <c r="M703" t="s">
        <v>65</v>
      </c>
      <c r="N703">
        <v>170933</v>
      </c>
      <c r="O703" t="s">
        <v>38</v>
      </c>
      <c r="P703" t="s">
        <v>39</v>
      </c>
      <c r="Q703" t="s">
        <v>79</v>
      </c>
      <c r="R703" t="s">
        <v>41</v>
      </c>
      <c r="S703" t="s">
        <v>151</v>
      </c>
      <c r="T703">
        <v>9</v>
      </c>
      <c r="U703" t="b">
        <v>1</v>
      </c>
      <c r="V703" t="s">
        <v>55</v>
      </c>
      <c r="W703" t="s">
        <v>56</v>
      </c>
      <c r="X703">
        <v>3</v>
      </c>
      <c r="Y703">
        <v>12</v>
      </c>
      <c r="Z703" t="s">
        <v>44</v>
      </c>
      <c r="AA703" t="b">
        <v>1</v>
      </c>
      <c r="AB703">
        <v>3</v>
      </c>
      <c r="AC703" t="s">
        <v>131</v>
      </c>
    </row>
    <row r="704" spans="1:29" x14ac:dyDescent="0.25">
      <c r="A704" t="s">
        <v>2534</v>
      </c>
      <c r="B704" t="s">
        <v>2535</v>
      </c>
      <c r="C704">
        <v>63</v>
      </c>
      <c r="D704" t="s">
        <v>60</v>
      </c>
      <c r="E704" t="s">
        <v>91</v>
      </c>
      <c r="F704" t="s">
        <v>97</v>
      </c>
      <c r="G704" t="s">
        <v>2536</v>
      </c>
      <c r="H704" t="s">
        <v>2198</v>
      </c>
      <c r="I704" t="s">
        <v>317</v>
      </c>
      <c r="J704">
        <v>190</v>
      </c>
      <c r="K704">
        <v>10</v>
      </c>
      <c r="L704">
        <v>3</v>
      </c>
      <c r="M704" t="s">
        <v>65</v>
      </c>
      <c r="N704">
        <v>62776</v>
      </c>
      <c r="O704" t="s">
        <v>38</v>
      </c>
      <c r="P704" t="s">
        <v>101</v>
      </c>
      <c r="Q704" t="s">
        <v>67</v>
      </c>
      <c r="R704" t="s">
        <v>68</v>
      </c>
      <c r="S704" t="s">
        <v>151</v>
      </c>
      <c r="T704">
        <v>9</v>
      </c>
      <c r="U704" t="b">
        <v>0</v>
      </c>
      <c r="V704" t="s">
        <v>55</v>
      </c>
      <c r="W704" t="s">
        <v>43</v>
      </c>
      <c r="X704">
        <v>2</v>
      </c>
      <c r="Y704">
        <v>8</v>
      </c>
      <c r="Z704" t="s">
        <v>57</v>
      </c>
      <c r="AA704" t="b">
        <v>0</v>
      </c>
      <c r="AB704">
        <v>5</v>
      </c>
      <c r="AC704" t="s">
        <v>207</v>
      </c>
    </row>
    <row r="705" spans="1:29" x14ac:dyDescent="0.25">
      <c r="A705" t="s">
        <v>2537</v>
      </c>
      <c r="B705" t="s">
        <v>2538</v>
      </c>
      <c r="C705">
        <v>31</v>
      </c>
      <c r="D705" t="s">
        <v>60</v>
      </c>
      <c r="E705" t="s">
        <v>82</v>
      </c>
      <c r="F705" t="s">
        <v>97</v>
      </c>
      <c r="G705" t="s">
        <v>2539</v>
      </c>
      <c r="H705" t="s">
        <v>423</v>
      </c>
      <c r="I705" t="s">
        <v>1013</v>
      </c>
      <c r="J705">
        <v>110</v>
      </c>
      <c r="K705">
        <v>8</v>
      </c>
      <c r="L705">
        <v>3</v>
      </c>
      <c r="M705" t="s">
        <v>65</v>
      </c>
      <c r="N705">
        <v>8982</v>
      </c>
      <c r="O705" t="s">
        <v>38</v>
      </c>
      <c r="P705" t="s">
        <v>101</v>
      </c>
      <c r="Q705" t="s">
        <v>114</v>
      </c>
      <c r="R705" t="s">
        <v>68</v>
      </c>
      <c r="S705" t="s">
        <v>302</v>
      </c>
      <c r="T705">
        <v>9</v>
      </c>
      <c r="U705" t="b">
        <v>0</v>
      </c>
      <c r="V705" t="s">
        <v>42</v>
      </c>
      <c r="W705" t="s">
        <v>115</v>
      </c>
      <c r="X705">
        <v>4</v>
      </c>
      <c r="Y705">
        <v>10</v>
      </c>
      <c r="Z705" t="s">
        <v>57</v>
      </c>
      <c r="AA705" t="b">
        <v>0</v>
      </c>
      <c r="AB705">
        <v>2</v>
      </c>
      <c r="AC705" t="s">
        <v>45</v>
      </c>
    </row>
    <row r="706" spans="1:29" x14ac:dyDescent="0.25">
      <c r="A706" t="s">
        <v>2540</v>
      </c>
      <c r="B706" t="s">
        <v>2541</v>
      </c>
      <c r="C706">
        <v>44</v>
      </c>
      <c r="D706" t="s">
        <v>31</v>
      </c>
      <c r="E706" t="s">
        <v>82</v>
      </c>
      <c r="F706" t="s">
        <v>49</v>
      </c>
      <c r="G706" t="s">
        <v>2542</v>
      </c>
      <c r="H706" t="s">
        <v>348</v>
      </c>
      <c r="I706" t="s">
        <v>436</v>
      </c>
      <c r="J706">
        <v>341</v>
      </c>
      <c r="K706">
        <v>13</v>
      </c>
      <c r="L706">
        <v>3</v>
      </c>
      <c r="M706" t="s">
        <v>37</v>
      </c>
      <c r="N706">
        <v>45356</v>
      </c>
      <c r="O706" t="s">
        <v>38</v>
      </c>
      <c r="P706" t="s">
        <v>66</v>
      </c>
      <c r="Q706" t="s">
        <v>40</v>
      </c>
      <c r="R706" t="s">
        <v>54</v>
      </c>
      <c r="S706" t="s">
        <v>40</v>
      </c>
      <c r="T706">
        <v>7</v>
      </c>
      <c r="U706" t="b">
        <v>1</v>
      </c>
      <c r="V706" t="s">
        <v>88</v>
      </c>
      <c r="W706" t="s">
        <v>56</v>
      </c>
      <c r="X706">
        <v>7</v>
      </c>
      <c r="Y706">
        <v>7</v>
      </c>
      <c r="Z706" t="s">
        <v>57</v>
      </c>
      <c r="AA706" t="b">
        <v>1</v>
      </c>
      <c r="AB706">
        <v>3</v>
      </c>
      <c r="AC706" t="s">
        <v>45</v>
      </c>
    </row>
    <row r="707" spans="1:29" x14ac:dyDescent="0.25">
      <c r="A707" t="s">
        <v>2543</v>
      </c>
      <c r="B707" t="s">
        <v>2544</v>
      </c>
      <c r="C707">
        <v>26</v>
      </c>
      <c r="D707" t="s">
        <v>104</v>
      </c>
      <c r="E707" t="s">
        <v>32</v>
      </c>
      <c r="F707" t="s">
        <v>33</v>
      </c>
      <c r="G707" t="s">
        <v>2545</v>
      </c>
      <c r="H707" t="s">
        <v>225</v>
      </c>
      <c r="I707" t="s">
        <v>1963</v>
      </c>
      <c r="J707">
        <v>192</v>
      </c>
      <c r="K707">
        <v>8</v>
      </c>
      <c r="L707">
        <v>2</v>
      </c>
      <c r="M707" t="s">
        <v>65</v>
      </c>
      <c r="N707">
        <v>35005</v>
      </c>
      <c r="O707" t="s">
        <v>38</v>
      </c>
      <c r="P707" t="s">
        <v>101</v>
      </c>
      <c r="Q707" t="s">
        <v>67</v>
      </c>
      <c r="R707" t="s">
        <v>54</v>
      </c>
      <c r="S707" t="s">
        <v>69</v>
      </c>
      <c r="T707">
        <v>5</v>
      </c>
      <c r="U707" t="b">
        <v>0</v>
      </c>
      <c r="V707" t="s">
        <v>88</v>
      </c>
      <c r="W707" t="s">
        <v>115</v>
      </c>
      <c r="X707">
        <v>5</v>
      </c>
      <c r="Y707">
        <v>7</v>
      </c>
      <c r="Z707" t="s">
        <v>57</v>
      </c>
      <c r="AA707" t="b">
        <v>0</v>
      </c>
      <c r="AB707">
        <v>2</v>
      </c>
      <c r="AC707" t="s">
        <v>70</v>
      </c>
    </row>
    <row r="708" spans="1:29" x14ac:dyDescent="0.25">
      <c r="A708" t="s">
        <v>2546</v>
      </c>
      <c r="B708" t="s">
        <v>2547</v>
      </c>
      <c r="C708">
        <v>42</v>
      </c>
      <c r="D708" t="s">
        <v>31</v>
      </c>
      <c r="E708" t="s">
        <v>73</v>
      </c>
      <c r="F708" t="s">
        <v>33</v>
      </c>
      <c r="G708" t="s">
        <v>2548</v>
      </c>
      <c r="H708" t="s">
        <v>2125</v>
      </c>
      <c r="I708" t="s">
        <v>296</v>
      </c>
      <c r="J708">
        <v>56</v>
      </c>
      <c r="K708">
        <v>5</v>
      </c>
      <c r="L708">
        <v>1</v>
      </c>
      <c r="M708" t="s">
        <v>65</v>
      </c>
      <c r="N708">
        <v>54039</v>
      </c>
      <c r="O708" t="s">
        <v>38</v>
      </c>
      <c r="P708" t="s">
        <v>94</v>
      </c>
      <c r="Q708" t="s">
        <v>79</v>
      </c>
      <c r="R708" t="s">
        <v>41</v>
      </c>
      <c r="S708" t="s">
        <v>302</v>
      </c>
      <c r="T708">
        <v>4</v>
      </c>
      <c r="U708" t="b">
        <v>1</v>
      </c>
      <c r="V708" t="s">
        <v>55</v>
      </c>
      <c r="W708" t="s">
        <v>56</v>
      </c>
      <c r="X708">
        <v>5</v>
      </c>
      <c r="Y708">
        <v>6</v>
      </c>
      <c r="Z708" t="s">
        <v>57</v>
      </c>
      <c r="AA708" t="b">
        <v>0</v>
      </c>
      <c r="AB708">
        <v>2</v>
      </c>
      <c r="AC708" t="s">
        <v>45</v>
      </c>
    </row>
    <row r="709" spans="1:29" x14ac:dyDescent="0.25">
      <c r="A709" t="s">
        <v>2549</v>
      </c>
      <c r="B709" t="s">
        <v>2550</v>
      </c>
      <c r="C709">
        <v>29</v>
      </c>
      <c r="D709" t="s">
        <v>60</v>
      </c>
      <c r="E709" t="s">
        <v>123</v>
      </c>
      <c r="F709" t="s">
        <v>97</v>
      </c>
      <c r="G709" t="s">
        <v>2551</v>
      </c>
      <c r="H709" t="s">
        <v>1001</v>
      </c>
      <c r="I709" t="s">
        <v>488</v>
      </c>
      <c r="J709">
        <v>143</v>
      </c>
      <c r="K709">
        <v>1</v>
      </c>
      <c r="L709">
        <v>3</v>
      </c>
      <c r="M709" t="s">
        <v>65</v>
      </c>
      <c r="N709">
        <v>86881</v>
      </c>
      <c r="O709" t="s">
        <v>38</v>
      </c>
      <c r="P709" t="s">
        <v>39</v>
      </c>
      <c r="Q709" t="s">
        <v>67</v>
      </c>
      <c r="R709" t="s">
        <v>54</v>
      </c>
      <c r="S709" t="s">
        <v>69</v>
      </c>
      <c r="T709">
        <v>7</v>
      </c>
      <c r="U709" t="b">
        <v>0</v>
      </c>
      <c r="V709" t="s">
        <v>42</v>
      </c>
      <c r="W709" t="s">
        <v>43</v>
      </c>
      <c r="X709">
        <v>4</v>
      </c>
      <c r="Y709">
        <v>6</v>
      </c>
      <c r="Z709" t="s">
        <v>57</v>
      </c>
      <c r="AA709" t="b">
        <v>0</v>
      </c>
      <c r="AB709">
        <v>1</v>
      </c>
      <c r="AC709" t="s">
        <v>70</v>
      </c>
    </row>
    <row r="710" spans="1:29" x14ac:dyDescent="0.25">
      <c r="A710" t="s">
        <v>2552</v>
      </c>
      <c r="B710" t="s">
        <v>2553</v>
      </c>
      <c r="C710">
        <v>64</v>
      </c>
      <c r="D710" t="s">
        <v>104</v>
      </c>
      <c r="E710" t="s">
        <v>32</v>
      </c>
      <c r="F710" t="s">
        <v>49</v>
      </c>
      <c r="G710" t="s">
        <v>2554</v>
      </c>
      <c r="H710" t="s">
        <v>423</v>
      </c>
      <c r="I710" t="s">
        <v>653</v>
      </c>
      <c r="J710">
        <v>199</v>
      </c>
      <c r="K710">
        <v>6</v>
      </c>
      <c r="L710">
        <v>1</v>
      </c>
      <c r="M710" t="s">
        <v>37</v>
      </c>
      <c r="N710">
        <v>134089</v>
      </c>
      <c r="O710" t="s">
        <v>78</v>
      </c>
      <c r="P710" t="s">
        <v>87</v>
      </c>
      <c r="Q710" t="s">
        <v>40</v>
      </c>
      <c r="R710" t="s">
        <v>68</v>
      </c>
      <c r="S710" t="s">
        <v>40</v>
      </c>
      <c r="T710">
        <v>3</v>
      </c>
      <c r="U710" t="b">
        <v>1</v>
      </c>
      <c r="V710" t="s">
        <v>55</v>
      </c>
      <c r="W710" t="s">
        <v>115</v>
      </c>
      <c r="X710">
        <v>8</v>
      </c>
      <c r="Y710">
        <v>8</v>
      </c>
      <c r="Z710" t="s">
        <v>44</v>
      </c>
      <c r="AA710" t="b">
        <v>1</v>
      </c>
      <c r="AB710">
        <v>3</v>
      </c>
      <c r="AC710" t="s">
        <v>131</v>
      </c>
    </row>
    <row r="711" spans="1:29" x14ac:dyDescent="0.25">
      <c r="A711" t="s">
        <v>2555</v>
      </c>
      <c r="B711" t="s">
        <v>2556</v>
      </c>
      <c r="C711">
        <v>25</v>
      </c>
      <c r="D711" t="s">
        <v>60</v>
      </c>
      <c r="E711" t="s">
        <v>91</v>
      </c>
      <c r="F711" t="s">
        <v>33</v>
      </c>
      <c r="G711" t="s">
        <v>2557</v>
      </c>
      <c r="H711" t="s">
        <v>142</v>
      </c>
      <c r="I711" t="s">
        <v>963</v>
      </c>
      <c r="J711">
        <v>242</v>
      </c>
      <c r="K711">
        <v>10</v>
      </c>
      <c r="L711">
        <v>1</v>
      </c>
      <c r="M711" t="s">
        <v>77</v>
      </c>
      <c r="N711">
        <v>20351</v>
      </c>
      <c r="O711" t="s">
        <v>78</v>
      </c>
      <c r="P711" t="s">
        <v>39</v>
      </c>
      <c r="Q711" t="s">
        <v>79</v>
      </c>
      <c r="R711" t="s">
        <v>41</v>
      </c>
      <c r="S711" t="s">
        <v>40</v>
      </c>
      <c r="T711">
        <v>9</v>
      </c>
      <c r="U711" t="b">
        <v>1</v>
      </c>
      <c r="V711" t="s">
        <v>88</v>
      </c>
      <c r="W711" t="s">
        <v>43</v>
      </c>
      <c r="X711">
        <v>5</v>
      </c>
      <c r="Y711">
        <v>9</v>
      </c>
      <c r="Z711" t="s">
        <v>44</v>
      </c>
      <c r="AA711" t="b">
        <v>1</v>
      </c>
      <c r="AB711">
        <v>2</v>
      </c>
      <c r="AC711" t="s">
        <v>70</v>
      </c>
    </row>
    <row r="712" spans="1:29" x14ac:dyDescent="0.25">
      <c r="A712" t="s">
        <v>2558</v>
      </c>
      <c r="B712" t="s">
        <v>2559</v>
      </c>
      <c r="C712">
        <v>57</v>
      </c>
      <c r="D712" t="s">
        <v>31</v>
      </c>
      <c r="E712" t="s">
        <v>123</v>
      </c>
      <c r="F712" t="s">
        <v>49</v>
      </c>
      <c r="G712" t="s">
        <v>2560</v>
      </c>
      <c r="H712" t="s">
        <v>461</v>
      </c>
      <c r="I712" t="s">
        <v>466</v>
      </c>
      <c r="J712">
        <v>249</v>
      </c>
      <c r="K712">
        <v>9</v>
      </c>
      <c r="L712">
        <v>3</v>
      </c>
      <c r="M712" t="s">
        <v>77</v>
      </c>
      <c r="N712">
        <v>103309</v>
      </c>
      <c r="O712" t="s">
        <v>78</v>
      </c>
      <c r="P712" t="s">
        <v>39</v>
      </c>
      <c r="Q712" t="s">
        <v>67</v>
      </c>
      <c r="R712" t="s">
        <v>41</v>
      </c>
      <c r="S712" t="s">
        <v>40</v>
      </c>
      <c r="T712">
        <v>3</v>
      </c>
      <c r="U712" t="b">
        <v>0</v>
      </c>
      <c r="V712" t="s">
        <v>88</v>
      </c>
      <c r="W712" t="s">
        <v>56</v>
      </c>
      <c r="X712">
        <v>9</v>
      </c>
      <c r="Y712">
        <v>3</v>
      </c>
      <c r="Z712" t="s">
        <v>44</v>
      </c>
      <c r="AA712" t="b">
        <v>1</v>
      </c>
      <c r="AB712">
        <v>4</v>
      </c>
      <c r="AC712" t="s">
        <v>40</v>
      </c>
    </row>
    <row r="713" spans="1:29" x14ac:dyDescent="0.25">
      <c r="A713" t="s">
        <v>2561</v>
      </c>
      <c r="B713" t="s">
        <v>2562</v>
      </c>
      <c r="C713">
        <v>47</v>
      </c>
      <c r="D713" t="s">
        <v>31</v>
      </c>
      <c r="E713" t="s">
        <v>82</v>
      </c>
      <c r="F713" t="s">
        <v>33</v>
      </c>
      <c r="G713" t="s">
        <v>2563</v>
      </c>
      <c r="H713" t="s">
        <v>35</v>
      </c>
      <c r="I713" t="s">
        <v>377</v>
      </c>
      <c r="J713">
        <v>137</v>
      </c>
      <c r="K713">
        <v>14</v>
      </c>
      <c r="L713">
        <v>4</v>
      </c>
      <c r="M713" t="s">
        <v>77</v>
      </c>
      <c r="N713">
        <v>172358</v>
      </c>
      <c r="O713" t="s">
        <v>78</v>
      </c>
      <c r="P713" t="s">
        <v>94</v>
      </c>
      <c r="Q713" t="s">
        <v>114</v>
      </c>
      <c r="R713" t="s">
        <v>41</v>
      </c>
      <c r="S713" t="s">
        <v>40</v>
      </c>
      <c r="T713">
        <v>1</v>
      </c>
      <c r="U713" t="b">
        <v>1</v>
      </c>
      <c r="V713" t="s">
        <v>88</v>
      </c>
      <c r="W713" t="s">
        <v>43</v>
      </c>
      <c r="X713">
        <v>3</v>
      </c>
      <c r="Y713">
        <v>12</v>
      </c>
      <c r="Z713" t="s">
        <v>44</v>
      </c>
      <c r="AA713" t="b">
        <v>0</v>
      </c>
      <c r="AB713">
        <v>2</v>
      </c>
      <c r="AC713" t="s">
        <v>70</v>
      </c>
    </row>
    <row r="714" spans="1:29" x14ac:dyDescent="0.25">
      <c r="A714" t="s">
        <v>2564</v>
      </c>
      <c r="B714" t="s">
        <v>2565</v>
      </c>
      <c r="C714">
        <v>63</v>
      </c>
      <c r="D714" t="s">
        <v>60</v>
      </c>
      <c r="E714" t="s">
        <v>123</v>
      </c>
      <c r="F714" t="s">
        <v>97</v>
      </c>
      <c r="G714" t="s">
        <v>2566</v>
      </c>
      <c r="H714" t="s">
        <v>1056</v>
      </c>
      <c r="I714" t="s">
        <v>1346</v>
      </c>
      <c r="J714">
        <v>27</v>
      </c>
      <c r="K714">
        <v>1</v>
      </c>
      <c r="L714">
        <v>4</v>
      </c>
      <c r="M714" t="s">
        <v>37</v>
      </c>
      <c r="N714">
        <v>104433</v>
      </c>
      <c r="O714" t="s">
        <v>86</v>
      </c>
      <c r="P714" t="s">
        <v>94</v>
      </c>
      <c r="Q714" t="s">
        <v>40</v>
      </c>
      <c r="R714" t="s">
        <v>41</v>
      </c>
      <c r="S714" t="s">
        <v>40</v>
      </c>
      <c r="T714">
        <v>7</v>
      </c>
      <c r="U714" t="b">
        <v>0</v>
      </c>
      <c r="V714" t="s">
        <v>55</v>
      </c>
      <c r="W714" t="s">
        <v>115</v>
      </c>
      <c r="X714">
        <v>10</v>
      </c>
      <c r="Y714">
        <v>10</v>
      </c>
      <c r="Z714" t="s">
        <v>57</v>
      </c>
      <c r="AA714" t="b">
        <v>1</v>
      </c>
      <c r="AB714">
        <v>4</v>
      </c>
      <c r="AC714" t="s">
        <v>207</v>
      </c>
    </row>
    <row r="715" spans="1:29" x14ac:dyDescent="0.25">
      <c r="A715" t="s">
        <v>2567</v>
      </c>
      <c r="B715" t="s">
        <v>2568</v>
      </c>
      <c r="C715">
        <v>26</v>
      </c>
      <c r="D715" t="s">
        <v>104</v>
      </c>
      <c r="E715" t="s">
        <v>91</v>
      </c>
      <c r="F715" t="s">
        <v>49</v>
      </c>
      <c r="G715" t="s">
        <v>2569</v>
      </c>
      <c r="H715" t="s">
        <v>847</v>
      </c>
      <c r="I715" t="s">
        <v>707</v>
      </c>
      <c r="J715">
        <v>359</v>
      </c>
      <c r="K715">
        <v>1</v>
      </c>
      <c r="L715">
        <v>3</v>
      </c>
      <c r="M715" t="s">
        <v>65</v>
      </c>
      <c r="N715">
        <v>66384</v>
      </c>
      <c r="O715" t="s">
        <v>38</v>
      </c>
      <c r="P715" t="s">
        <v>87</v>
      </c>
      <c r="Q715" t="s">
        <v>67</v>
      </c>
      <c r="R715" t="s">
        <v>41</v>
      </c>
      <c r="S715" t="s">
        <v>302</v>
      </c>
      <c r="T715">
        <v>1</v>
      </c>
      <c r="U715" t="b">
        <v>1</v>
      </c>
      <c r="V715" t="s">
        <v>88</v>
      </c>
      <c r="W715" t="s">
        <v>56</v>
      </c>
      <c r="X715">
        <v>3</v>
      </c>
      <c r="Y715">
        <v>4</v>
      </c>
      <c r="Z715" t="s">
        <v>44</v>
      </c>
      <c r="AA715" t="b">
        <v>1</v>
      </c>
      <c r="AB715">
        <v>1</v>
      </c>
      <c r="AC715" t="s">
        <v>40</v>
      </c>
    </row>
    <row r="716" spans="1:29" x14ac:dyDescent="0.25">
      <c r="A716" t="s">
        <v>2570</v>
      </c>
      <c r="B716" t="s">
        <v>2571</v>
      </c>
      <c r="C716">
        <v>27</v>
      </c>
      <c r="D716" t="s">
        <v>104</v>
      </c>
      <c r="E716" t="s">
        <v>32</v>
      </c>
      <c r="F716" t="s">
        <v>97</v>
      </c>
      <c r="G716" t="s">
        <v>2572</v>
      </c>
      <c r="H716" t="s">
        <v>362</v>
      </c>
      <c r="I716" t="s">
        <v>1024</v>
      </c>
      <c r="J716">
        <v>180</v>
      </c>
      <c r="K716">
        <v>10</v>
      </c>
      <c r="L716">
        <v>1</v>
      </c>
      <c r="M716" t="s">
        <v>37</v>
      </c>
      <c r="N716">
        <v>61211</v>
      </c>
      <c r="O716" t="s">
        <v>38</v>
      </c>
      <c r="P716" t="s">
        <v>94</v>
      </c>
      <c r="Q716" t="s">
        <v>40</v>
      </c>
      <c r="R716" t="s">
        <v>68</v>
      </c>
      <c r="S716" t="s">
        <v>40</v>
      </c>
      <c r="T716">
        <v>7</v>
      </c>
      <c r="U716" t="b">
        <v>0</v>
      </c>
      <c r="V716" t="s">
        <v>55</v>
      </c>
      <c r="W716" t="s">
        <v>56</v>
      </c>
      <c r="X716">
        <v>9</v>
      </c>
      <c r="Y716">
        <v>6</v>
      </c>
      <c r="Z716" t="s">
        <v>44</v>
      </c>
      <c r="AA716" t="b">
        <v>1</v>
      </c>
      <c r="AB716">
        <v>4</v>
      </c>
      <c r="AC716" t="s">
        <v>70</v>
      </c>
    </row>
    <row r="717" spans="1:29" x14ac:dyDescent="0.25">
      <c r="A717" t="s">
        <v>2573</v>
      </c>
      <c r="B717" t="s">
        <v>2574</v>
      </c>
      <c r="C717">
        <v>22</v>
      </c>
      <c r="D717" t="s">
        <v>31</v>
      </c>
      <c r="E717" t="s">
        <v>73</v>
      </c>
      <c r="F717" t="s">
        <v>49</v>
      </c>
      <c r="G717" t="s">
        <v>2575</v>
      </c>
      <c r="H717" t="s">
        <v>653</v>
      </c>
      <c r="I717" t="s">
        <v>1155</v>
      </c>
      <c r="J717">
        <v>152</v>
      </c>
      <c r="K717">
        <v>13</v>
      </c>
      <c r="L717">
        <v>2</v>
      </c>
      <c r="M717" t="s">
        <v>65</v>
      </c>
      <c r="N717">
        <v>47986</v>
      </c>
      <c r="O717" t="s">
        <v>86</v>
      </c>
      <c r="P717" t="s">
        <v>94</v>
      </c>
      <c r="Q717" t="s">
        <v>67</v>
      </c>
      <c r="R717" t="s">
        <v>41</v>
      </c>
      <c r="S717" t="s">
        <v>151</v>
      </c>
      <c r="T717">
        <v>5</v>
      </c>
      <c r="U717" t="b">
        <v>0</v>
      </c>
      <c r="V717" t="s">
        <v>55</v>
      </c>
      <c r="W717" t="s">
        <v>56</v>
      </c>
      <c r="X717">
        <v>2</v>
      </c>
      <c r="Y717">
        <v>5</v>
      </c>
      <c r="Z717" t="s">
        <v>44</v>
      </c>
      <c r="AA717" t="b">
        <v>1</v>
      </c>
      <c r="AB717">
        <v>2</v>
      </c>
      <c r="AC717" t="s">
        <v>45</v>
      </c>
    </row>
    <row r="718" spans="1:29" x14ac:dyDescent="0.25">
      <c r="A718" t="s">
        <v>2576</v>
      </c>
      <c r="B718" t="s">
        <v>2577</v>
      </c>
      <c r="C718">
        <v>36</v>
      </c>
      <c r="D718" t="s">
        <v>60</v>
      </c>
      <c r="E718" t="s">
        <v>61</v>
      </c>
      <c r="F718" t="s">
        <v>97</v>
      </c>
      <c r="G718" t="s">
        <v>2578</v>
      </c>
      <c r="H718" t="s">
        <v>532</v>
      </c>
      <c r="I718" t="s">
        <v>2518</v>
      </c>
      <c r="J718">
        <v>285</v>
      </c>
      <c r="K718">
        <v>14</v>
      </c>
      <c r="L718">
        <v>3</v>
      </c>
      <c r="M718" t="s">
        <v>37</v>
      </c>
      <c r="N718">
        <v>19954</v>
      </c>
      <c r="O718" t="s">
        <v>78</v>
      </c>
      <c r="P718" t="s">
        <v>53</v>
      </c>
      <c r="Q718" t="s">
        <v>40</v>
      </c>
      <c r="R718" t="s">
        <v>41</v>
      </c>
      <c r="S718" t="s">
        <v>40</v>
      </c>
      <c r="T718">
        <v>9</v>
      </c>
      <c r="U718" t="b">
        <v>0</v>
      </c>
      <c r="V718" t="s">
        <v>55</v>
      </c>
      <c r="W718" t="s">
        <v>115</v>
      </c>
      <c r="X718">
        <v>1</v>
      </c>
      <c r="Y718">
        <v>12</v>
      </c>
      <c r="Z718" t="s">
        <v>44</v>
      </c>
      <c r="AA718" t="b">
        <v>0</v>
      </c>
      <c r="AB718">
        <v>2</v>
      </c>
      <c r="AC718" t="s">
        <v>70</v>
      </c>
    </row>
    <row r="719" spans="1:29" x14ac:dyDescent="0.25">
      <c r="A719" t="s">
        <v>2579</v>
      </c>
      <c r="B719" t="s">
        <v>2580</v>
      </c>
      <c r="C719">
        <v>19</v>
      </c>
      <c r="D719" t="s">
        <v>60</v>
      </c>
      <c r="E719" t="s">
        <v>61</v>
      </c>
      <c r="F719" t="s">
        <v>33</v>
      </c>
      <c r="G719" t="s">
        <v>2581</v>
      </c>
      <c r="H719" t="s">
        <v>613</v>
      </c>
      <c r="I719" t="s">
        <v>554</v>
      </c>
      <c r="J719">
        <v>245</v>
      </c>
      <c r="K719">
        <v>2</v>
      </c>
      <c r="L719">
        <v>2</v>
      </c>
      <c r="M719" t="s">
        <v>65</v>
      </c>
      <c r="N719">
        <v>102439</v>
      </c>
      <c r="O719" t="s">
        <v>78</v>
      </c>
      <c r="P719" t="s">
        <v>66</v>
      </c>
      <c r="Q719" t="s">
        <v>79</v>
      </c>
      <c r="R719" t="s">
        <v>54</v>
      </c>
      <c r="S719" t="s">
        <v>151</v>
      </c>
      <c r="T719">
        <v>1</v>
      </c>
      <c r="U719" t="b">
        <v>1</v>
      </c>
      <c r="V719" t="s">
        <v>42</v>
      </c>
      <c r="W719" t="s">
        <v>56</v>
      </c>
      <c r="X719">
        <v>6</v>
      </c>
      <c r="Y719">
        <v>10</v>
      </c>
      <c r="Z719" t="s">
        <v>44</v>
      </c>
      <c r="AA719" t="b">
        <v>1</v>
      </c>
      <c r="AB719">
        <v>5</v>
      </c>
      <c r="AC719" t="s">
        <v>108</v>
      </c>
    </row>
    <row r="720" spans="1:29" x14ac:dyDescent="0.25">
      <c r="A720" t="s">
        <v>2582</v>
      </c>
      <c r="B720" t="s">
        <v>2583</v>
      </c>
      <c r="C720">
        <v>63</v>
      </c>
      <c r="D720" t="s">
        <v>60</v>
      </c>
      <c r="E720" t="s">
        <v>82</v>
      </c>
      <c r="F720" t="s">
        <v>49</v>
      </c>
      <c r="G720" t="s">
        <v>2584</v>
      </c>
      <c r="H720" t="s">
        <v>929</v>
      </c>
      <c r="I720" t="s">
        <v>367</v>
      </c>
      <c r="J720">
        <v>269</v>
      </c>
      <c r="K720">
        <v>7</v>
      </c>
      <c r="L720">
        <v>3</v>
      </c>
      <c r="M720" t="s">
        <v>65</v>
      </c>
      <c r="N720">
        <v>15266</v>
      </c>
      <c r="O720" t="s">
        <v>38</v>
      </c>
      <c r="P720" t="s">
        <v>53</v>
      </c>
      <c r="Q720" t="s">
        <v>67</v>
      </c>
      <c r="R720" t="s">
        <v>54</v>
      </c>
      <c r="S720" t="s">
        <v>151</v>
      </c>
      <c r="T720">
        <v>3</v>
      </c>
      <c r="U720" t="b">
        <v>0</v>
      </c>
      <c r="V720" t="s">
        <v>88</v>
      </c>
      <c r="W720" t="s">
        <v>43</v>
      </c>
      <c r="X720">
        <v>5</v>
      </c>
      <c r="Y720">
        <v>6</v>
      </c>
      <c r="Z720" t="s">
        <v>57</v>
      </c>
      <c r="AA720" t="b">
        <v>0</v>
      </c>
      <c r="AB720">
        <v>3</v>
      </c>
      <c r="AC720" t="s">
        <v>131</v>
      </c>
    </row>
    <row r="721" spans="1:29" x14ac:dyDescent="0.25">
      <c r="A721" t="s">
        <v>2585</v>
      </c>
      <c r="B721" t="s">
        <v>2586</v>
      </c>
      <c r="C721">
        <v>19</v>
      </c>
      <c r="D721" t="s">
        <v>104</v>
      </c>
      <c r="E721" t="s">
        <v>123</v>
      </c>
      <c r="F721" t="s">
        <v>97</v>
      </c>
      <c r="G721" t="s">
        <v>2587</v>
      </c>
      <c r="H721" t="s">
        <v>989</v>
      </c>
      <c r="I721" t="s">
        <v>1072</v>
      </c>
      <c r="J721">
        <v>36</v>
      </c>
      <c r="K721">
        <v>6</v>
      </c>
      <c r="L721">
        <v>2</v>
      </c>
      <c r="M721" t="s">
        <v>65</v>
      </c>
      <c r="N721">
        <v>182678</v>
      </c>
      <c r="O721" t="s">
        <v>86</v>
      </c>
      <c r="P721" t="s">
        <v>87</v>
      </c>
      <c r="Q721" t="s">
        <v>67</v>
      </c>
      <c r="R721" t="s">
        <v>68</v>
      </c>
      <c r="S721" t="s">
        <v>302</v>
      </c>
      <c r="T721">
        <v>6</v>
      </c>
      <c r="U721" t="b">
        <v>0</v>
      </c>
      <c r="V721" t="s">
        <v>42</v>
      </c>
      <c r="W721" t="s">
        <v>115</v>
      </c>
      <c r="X721">
        <v>8</v>
      </c>
      <c r="Y721">
        <v>1</v>
      </c>
      <c r="Z721" t="s">
        <v>44</v>
      </c>
      <c r="AA721" t="b">
        <v>1</v>
      </c>
      <c r="AB721">
        <v>1</v>
      </c>
      <c r="AC721" t="s">
        <v>45</v>
      </c>
    </row>
    <row r="722" spans="1:29" x14ac:dyDescent="0.25">
      <c r="A722" t="s">
        <v>2588</v>
      </c>
      <c r="B722" t="s">
        <v>2589</v>
      </c>
      <c r="C722">
        <v>26</v>
      </c>
      <c r="D722" t="s">
        <v>104</v>
      </c>
      <c r="E722" t="s">
        <v>73</v>
      </c>
      <c r="F722" t="s">
        <v>97</v>
      </c>
      <c r="G722" t="s">
        <v>2590</v>
      </c>
      <c r="H722" t="s">
        <v>200</v>
      </c>
      <c r="I722" t="s">
        <v>428</v>
      </c>
      <c r="J722">
        <v>144</v>
      </c>
      <c r="K722">
        <v>2</v>
      </c>
      <c r="L722">
        <v>3</v>
      </c>
      <c r="M722" t="s">
        <v>65</v>
      </c>
      <c r="N722">
        <v>45825</v>
      </c>
      <c r="O722" t="s">
        <v>86</v>
      </c>
      <c r="P722" t="s">
        <v>94</v>
      </c>
      <c r="Q722" t="s">
        <v>79</v>
      </c>
      <c r="R722" t="s">
        <v>68</v>
      </c>
      <c r="S722" t="s">
        <v>69</v>
      </c>
      <c r="T722">
        <v>3</v>
      </c>
      <c r="U722" t="b">
        <v>0</v>
      </c>
      <c r="V722" t="s">
        <v>55</v>
      </c>
      <c r="W722" t="s">
        <v>43</v>
      </c>
      <c r="X722">
        <v>6</v>
      </c>
      <c r="Y722">
        <v>3</v>
      </c>
      <c r="Z722" t="s">
        <v>57</v>
      </c>
      <c r="AA722" t="b">
        <v>0</v>
      </c>
      <c r="AB722">
        <v>5</v>
      </c>
      <c r="AC722" t="s">
        <v>207</v>
      </c>
    </row>
    <row r="723" spans="1:29" x14ac:dyDescent="0.25">
      <c r="A723" t="s">
        <v>2591</v>
      </c>
      <c r="B723" t="s">
        <v>2592</v>
      </c>
      <c r="C723">
        <v>37</v>
      </c>
      <c r="D723" t="s">
        <v>60</v>
      </c>
      <c r="E723" t="s">
        <v>61</v>
      </c>
      <c r="F723" t="s">
        <v>97</v>
      </c>
      <c r="G723" t="s">
        <v>2593</v>
      </c>
      <c r="H723" t="s">
        <v>1244</v>
      </c>
      <c r="I723" t="s">
        <v>150</v>
      </c>
      <c r="J723">
        <v>260</v>
      </c>
      <c r="K723">
        <v>1</v>
      </c>
      <c r="L723">
        <v>3</v>
      </c>
      <c r="M723" t="s">
        <v>37</v>
      </c>
      <c r="N723">
        <v>42701</v>
      </c>
      <c r="O723" t="s">
        <v>86</v>
      </c>
      <c r="P723" t="s">
        <v>66</v>
      </c>
      <c r="Q723" t="s">
        <v>40</v>
      </c>
      <c r="R723" t="s">
        <v>54</v>
      </c>
      <c r="S723" t="s">
        <v>40</v>
      </c>
      <c r="T723">
        <v>8</v>
      </c>
      <c r="U723" t="b">
        <v>1</v>
      </c>
      <c r="V723" t="s">
        <v>55</v>
      </c>
      <c r="W723" t="s">
        <v>56</v>
      </c>
      <c r="X723">
        <v>1</v>
      </c>
      <c r="Y723">
        <v>11</v>
      </c>
      <c r="Z723" t="s">
        <v>44</v>
      </c>
      <c r="AA723" t="b">
        <v>1</v>
      </c>
      <c r="AB723">
        <v>4</v>
      </c>
      <c r="AC723" t="s">
        <v>40</v>
      </c>
    </row>
    <row r="724" spans="1:29" x14ac:dyDescent="0.25">
      <c r="A724" t="s">
        <v>2594</v>
      </c>
      <c r="B724" t="s">
        <v>2595</v>
      </c>
      <c r="C724">
        <v>51</v>
      </c>
      <c r="D724" t="s">
        <v>104</v>
      </c>
      <c r="E724" t="s">
        <v>91</v>
      </c>
      <c r="F724" t="s">
        <v>33</v>
      </c>
      <c r="G724" t="s">
        <v>2596</v>
      </c>
      <c r="H724" t="s">
        <v>349</v>
      </c>
      <c r="I724" t="s">
        <v>592</v>
      </c>
      <c r="J724">
        <v>80</v>
      </c>
      <c r="K724">
        <v>2</v>
      </c>
      <c r="L724">
        <v>2</v>
      </c>
      <c r="M724" t="s">
        <v>37</v>
      </c>
      <c r="N724">
        <v>170946</v>
      </c>
      <c r="O724" t="s">
        <v>38</v>
      </c>
      <c r="P724" t="s">
        <v>39</v>
      </c>
      <c r="Q724" t="s">
        <v>40</v>
      </c>
      <c r="R724" t="s">
        <v>54</v>
      </c>
      <c r="S724" t="s">
        <v>40</v>
      </c>
      <c r="T724">
        <v>9</v>
      </c>
      <c r="U724" t="b">
        <v>1</v>
      </c>
      <c r="V724" t="s">
        <v>42</v>
      </c>
      <c r="W724" t="s">
        <v>115</v>
      </c>
      <c r="X724">
        <v>12</v>
      </c>
      <c r="Y724">
        <v>3</v>
      </c>
      <c r="Z724" t="s">
        <v>57</v>
      </c>
      <c r="AA724" t="b">
        <v>0</v>
      </c>
      <c r="AB724">
        <v>4</v>
      </c>
      <c r="AC724" t="s">
        <v>108</v>
      </c>
    </row>
    <row r="725" spans="1:29" x14ac:dyDescent="0.25">
      <c r="A725" t="s">
        <v>2597</v>
      </c>
      <c r="B725" t="s">
        <v>2598</v>
      </c>
      <c r="C725">
        <v>45</v>
      </c>
      <c r="D725" t="s">
        <v>104</v>
      </c>
      <c r="E725" t="s">
        <v>82</v>
      </c>
      <c r="F725" t="s">
        <v>33</v>
      </c>
      <c r="G725" t="s">
        <v>2599</v>
      </c>
      <c r="H725" t="s">
        <v>883</v>
      </c>
      <c r="I725" t="s">
        <v>747</v>
      </c>
      <c r="J725">
        <v>133</v>
      </c>
      <c r="K725">
        <v>6</v>
      </c>
      <c r="L725">
        <v>1</v>
      </c>
      <c r="M725" t="s">
        <v>65</v>
      </c>
      <c r="N725">
        <v>16994</v>
      </c>
      <c r="O725" t="s">
        <v>38</v>
      </c>
      <c r="P725" t="s">
        <v>94</v>
      </c>
      <c r="Q725" t="s">
        <v>67</v>
      </c>
      <c r="R725" t="s">
        <v>41</v>
      </c>
      <c r="S725" t="s">
        <v>151</v>
      </c>
      <c r="T725">
        <v>6</v>
      </c>
      <c r="U725" t="b">
        <v>1</v>
      </c>
      <c r="V725" t="s">
        <v>88</v>
      </c>
      <c r="W725" t="s">
        <v>115</v>
      </c>
      <c r="X725">
        <v>12</v>
      </c>
      <c r="Y725">
        <v>7</v>
      </c>
      <c r="Z725" t="s">
        <v>44</v>
      </c>
      <c r="AA725" t="b">
        <v>0</v>
      </c>
      <c r="AB725">
        <v>5</v>
      </c>
      <c r="AC725" t="s">
        <v>207</v>
      </c>
    </row>
    <row r="726" spans="1:29" x14ac:dyDescent="0.25">
      <c r="A726" t="s">
        <v>2600</v>
      </c>
      <c r="B726" t="s">
        <v>2601</v>
      </c>
      <c r="C726">
        <v>40</v>
      </c>
      <c r="D726" t="s">
        <v>31</v>
      </c>
      <c r="E726" t="s">
        <v>73</v>
      </c>
      <c r="F726" t="s">
        <v>49</v>
      </c>
      <c r="G726" t="s">
        <v>2602</v>
      </c>
      <c r="H726" t="s">
        <v>336</v>
      </c>
      <c r="I726" t="s">
        <v>487</v>
      </c>
      <c r="J726">
        <v>223</v>
      </c>
      <c r="K726">
        <v>13</v>
      </c>
      <c r="L726">
        <v>3</v>
      </c>
      <c r="M726" t="s">
        <v>77</v>
      </c>
      <c r="N726">
        <v>66763</v>
      </c>
      <c r="O726" t="s">
        <v>38</v>
      </c>
      <c r="P726" t="s">
        <v>39</v>
      </c>
      <c r="Q726" t="s">
        <v>79</v>
      </c>
      <c r="R726" t="s">
        <v>68</v>
      </c>
      <c r="S726" t="s">
        <v>40</v>
      </c>
      <c r="T726">
        <v>2</v>
      </c>
      <c r="U726" t="b">
        <v>0</v>
      </c>
      <c r="V726" t="s">
        <v>55</v>
      </c>
      <c r="W726" t="s">
        <v>56</v>
      </c>
      <c r="X726">
        <v>4</v>
      </c>
      <c r="Y726">
        <v>8</v>
      </c>
      <c r="Z726" t="s">
        <v>44</v>
      </c>
      <c r="AA726" t="b">
        <v>0</v>
      </c>
      <c r="AB726">
        <v>2</v>
      </c>
      <c r="AC726" t="s">
        <v>45</v>
      </c>
    </row>
    <row r="727" spans="1:29" x14ac:dyDescent="0.25">
      <c r="A727" t="s">
        <v>2603</v>
      </c>
      <c r="B727" t="s">
        <v>2604</v>
      </c>
      <c r="C727">
        <v>36</v>
      </c>
      <c r="D727" t="s">
        <v>31</v>
      </c>
      <c r="E727" t="s">
        <v>73</v>
      </c>
      <c r="F727" t="s">
        <v>33</v>
      </c>
      <c r="G727" t="s">
        <v>2605</v>
      </c>
      <c r="H727" t="s">
        <v>2326</v>
      </c>
      <c r="I727" t="s">
        <v>1009</v>
      </c>
      <c r="J727">
        <v>345</v>
      </c>
      <c r="K727">
        <v>5</v>
      </c>
      <c r="L727">
        <v>1</v>
      </c>
      <c r="M727" t="s">
        <v>77</v>
      </c>
      <c r="N727">
        <v>81609</v>
      </c>
      <c r="O727" t="s">
        <v>78</v>
      </c>
      <c r="P727" t="s">
        <v>39</v>
      </c>
      <c r="Q727" t="s">
        <v>79</v>
      </c>
      <c r="R727" t="s">
        <v>68</v>
      </c>
      <c r="S727" t="s">
        <v>40</v>
      </c>
      <c r="T727">
        <v>7</v>
      </c>
      <c r="U727" t="b">
        <v>0</v>
      </c>
      <c r="V727" t="s">
        <v>88</v>
      </c>
      <c r="W727" t="s">
        <v>43</v>
      </c>
      <c r="X727">
        <v>3</v>
      </c>
      <c r="Y727">
        <v>8</v>
      </c>
      <c r="Z727" t="s">
        <v>44</v>
      </c>
      <c r="AA727" t="b">
        <v>0</v>
      </c>
      <c r="AB727">
        <v>4</v>
      </c>
      <c r="AC727" t="s">
        <v>131</v>
      </c>
    </row>
    <row r="728" spans="1:29" x14ac:dyDescent="0.25">
      <c r="A728" t="s">
        <v>2606</v>
      </c>
      <c r="B728" t="s">
        <v>2607</v>
      </c>
      <c r="C728">
        <v>25</v>
      </c>
      <c r="D728" t="s">
        <v>31</v>
      </c>
      <c r="E728" t="s">
        <v>48</v>
      </c>
      <c r="F728" t="s">
        <v>49</v>
      </c>
      <c r="G728" t="s">
        <v>2608</v>
      </c>
      <c r="H728" t="s">
        <v>1294</v>
      </c>
      <c r="I728" t="s">
        <v>385</v>
      </c>
      <c r="J728">
        <v>133</v>
      </c>
      <c r="K728">
        <v>9</v>
      </c>
      <c r="L728">
        <v>3</v>
      </c>
      <c r="M728" t="s">
        <v>65</v>
      </c>
      <c r="N728">
        <v>132196</v>
      </c>
      <c r="O728" t="s">
        <v>86</v>
      </c>
      <c r="P728" t="s">
        <v>53</v>
      </c>
      <c r="Q728" t="s">
        <v>79</v>
      </c>
      <c r="R728" t="s">
        <v>41</v>
      </c>
      <c r="S728" t="s">
        <v>40</v>
      </c>
      <c r="T728">
        <v>9</v>
      </c>
      <c r="U728" t="b">
        <v>0</v>
      </c>
      <c r="V728" t="s">
        <v>88</v>
      </c>
      <c r="W728" t="s">
        <v>115</v>
      </c>
      <c r="X728">
        <v>6</v>
      </c>
      <c r="Y728">
        <v>3</v>
      </c>
      <c r="Z728" t="s">
        <v>44</v>
      </c>
      <c r="AA728" t="b">
        <v>1</v>
      </c>
      <c r="AB728">
        <v>3</v>
      </c>
      <c r="AC728" t="s">
        <v>45</v>
      </c>
    </row>
    <row r="729" spans="1:29" x14ac:dyDescent="0.25">
      <c r="A729" t="s">
        <v>2609</v>
      </c>
      <c r="B729" t="s">
        <v>2610</v>
      </c>
      <c r="C729">
        <v>51</v>
      </c>
      <c r="D729" t="s">
        <v>60</v>
      </c>
      <c r="E729" t="s">
        <v>61</v>
      </c>
      <c r="F729" t="s">
        <v>97</v>
      </c>
      <c r="G729" t="s">
        <v>2611</v>
      </c>
      <c r="H729" t="s">
        <v>343</v>
      </c>
      <c r="I729" t="s">
        <v>640</v>
      </c>
      <c r="J729">
        <v>35</v>
      </c>
      <c r="K729">
        <v>9</v>
      </c>
      <c r="L729">
        <v>1</v>
      </c>
      <c r="M729" t="s">
        <v>37</v>
      </c>
      <c r="N729">
        <v>163857</v>
      </c>
      <c r="O729" t="s">
        <v>86</v>
      </c>
      <c r="P729" t="s">
        <v>101</v>
      </c>
      <c r="Q729" t="s">
        <v>40</v>
      </c>
      <c r="R729" t="s">
        <v>41</v>
      </c>
      <c r="S729" t="s">
        <v>40</v>
      </c>
      <c r="T729">
        <v>1</v>
      </c>
      <c r="U729" t="b">
        <v>1</v>
      </c>
      <c r="V729" t="s">
        <v>55</v>
      </c>
      <c r="W729" t="s">
        <v>115</v>
      </c>
      <c r="X729">
        <v>7</v>
      </c>
      <c r="Y729">
        <v>5</v>
      </c>
      <c r="Z729" t="s">
        <v>57</v>
      </c>
      <c r="AA729" t="b">
        <v>0</v>
      </c>
      <c r="AB729">
        <v>1</v>
      </c>
      <c r="AC729" t="s">
        <v>70</v>
      </c>
    </row>
    <row r="730" spans="1:29" x14ac:dyDescent="0.25">
      <c r="A730" t="s">
        <v>2612</v>
      </c>
      <c r="B730" t="s">
        <v>2613</v>
      </c>
      <c r="C730">
        <v>40</v>
      </c>
      <c r="D730" t="s">
        <v>104</v>
      </c>
      <c r="E730" t="s">
        <v>32</v>
      </c>
      <c r="F730" t="s">
        <v>97</v>
      </c>
      <c r="G730" t="s">
        <v>2614</v>
      </c>
      <c r="H730" t="s">
        <v>688</v>
      </c>
      <c r="I730" t="s">
        <v>621</v>
      </c>
      <c r="J730">
        <v>270</v>
      </c>
      <c r="K730">
        <v>6</v>
      </c>
      <c r="L730">
        <v>1</v>
      </c>
      <c r="M730" t="s">
        <v>65</v>
      </c>
      <c r="N730">
        <v>51236</v>
      </c>
      <c r="O730" t="s">
        <v>86</v>
      </c>
      <c r="P730" t="s">
        <v>53</v>
      </c>
      <c r="Q730" t="s">
        <v>114</v>
      </c>
      <c r="R730" t="s">
        <v>68</v>
      </c>
      <c r="S730" t="s">
        <v>151</v>
      </c>
      <c r="T730">
        <v>5</v>
      </c>
      <c r="U730" t="b">
        <v>1</v>
      </c>
      <c r="V730" t="s">
        <v>42</v>
      </c>
      <c r="W730" t="s">
        <v>56</v>
      </c>
      <c r="X730">
        <v>12</v>
      </c>
      <c r="Y730">
        <v>9</v>
      </c>
      <c r="Z730" t="s">
        <v>44</v>
      </c>
      <c r="AA730" t="b">
        <v>1</v>
      </c>
      <c r="AB730">
        <v>4</v>
      </c>
      <c r="AC730" t="s">
        <v>40</v>
      </c>
    </row>
    <row r="731" spans="1:29" x14ac:dyDescent="0.25">
      <c r="A731" t="s">
        <v>2615</v>
      </c>
      <c r="B731" t="s">
        <v>2616</v>
      </c>
      <c r="C731">
        <v>22</v>
      </c>
      <c r="D731" t="s">
        <v>31</v>
      </c>
      <c r="E731" t="s">
        <v>48</v>
      </c>
      <c r="F731" t="s">
        <v>49</v>
      </c>
      <c r="G731" t="s">
        <v>2617</v>
      </c>
      <c r="H731" t="s">
        <v>670</v>
      </c>
      <c r="I731" t="s">
        <v>316</v>
      </c>
      <c r="J731">
        <v>100</v>
      </c>
      <c r="K731">
        <v>11</v>
      </c>
      <c r="L731">
        <v>1</v>
      </c>
      <c r="M731" t="s">
        <v>65</v>
      </c>
      <c r="N731">
        <v>63648</v>
      </c>
      <c r="O731" t="s">
        <v>38</v>
      </c>
      <c r="P731" t="s">
        <v>137</v>
      </c>
      <c r="Q731" t="s">
        <v>114</v>
      </c>
      <c r="R731" t="s">
        <v>41</v>
      </c>
      <c r="S731" t="s">
        <v>69</v>
      </c>
      <c r="T731">
        <v>6</v>
      </c>
      <c r="U731" t="b">
        <v>1</v>
      </c>
      <c r="V731" t="s">
        <v>42</v>
      </c>
      <c r="W731" t="s">
        <v>43</v>
      </c>
      <c r="X731">
        <v>7</v>
      </c>
      <c r="Y731">
        <v>2</v>
      </c>
      <c r="Z731" t="s">
        <v>44</v>
      </c>
      <c r="AA731" t="b">
        <v>1</v>
      </c>
      <c r="AB731">
        <v>2</v>
      </c>
      <c r="AC731" t="s">
        <v>108</v>
      </c>
    </row>
    <row r="732" spans="1:29" x14ac:dyDescent="0.25">
      <c r="A732" t="s">
        <v>2618</v>
      </c>
      <c r="B732" t="s">
        <v>2619</v>
      </c>
      <c r="C732">
        <v>30</v>
      </c>
      <c r="D732" t="s">
        <v>31</v>
      </c>
      <c r="E732" t="s">
        <v>32</v>
      </c>
      <c r="F732" t="s">
        <v>49</v>
      </c>
      <c r="G732" t="s">
        <v>2620</v>
      </c>
      <c r="H732" t="s">
        <v>336</v>
      </c>
      <c r="I732" t="s">
        <v>129</v>
      </c>
      <c r="J732">
        <v>225</v>
      </c>
      <c r="K732">
        <v>4</v>
      </c>
      <c r="L732">
        <v>3</v>
      </c>
      <c r="M732" t="s">
        <v>77</v>
      </c>
      <c r="N732">
        <v>157632</v>
      </c>
      <c r="O732" t="s">
        <v>38</v>
      </c>
      <c r="P732" t="s">
        <v>66</v>
      </c>
      <c r="Q732" t="s">
        <v>114</v>
      </c>
      <c r="R732" t="s">
        <v>54</v>
      </c>
      <c r="S732" t="s">
        <v>40</v>
      </c>
      <c r="T732">
        <v>1</v>
      </c>
      <c r="U732" t="b">
        <v>1</v>
      </c>
      <c r="V732" t="s">
        <v>42</v>
      </c>
      <c r="W732" t="s">
        <v>56</v>
      </c>
      <c r="X732">
        <v>8</v>
      </c>
      <c r="Y732">
        <v>6</v>
      </c>
      <c r="Z732" t="s">
        <v>44</v>
      </c>
      <c r="AA732" t="b">
        <v>1</v>
      </c>
      <c r="AB732">
        <v>2</v>
      </c>
      <c r="AC732" t="s">
        <v>40</v>
      </c>
    </row>
    <row r="733" spans="1:29" x14ac:dyDescent="0.25">
      <c r="A733" t="s">
        <v>2621</v>
      </c>
      <c r="B733" t="s">
        <v>2622</v>
      </c>
      <c r="C733">
        <v>47</v>
      </c>
      <c r="D733" t="s">
        <v>31</v>
      </c>
      <c r="E733" t="s">
        <v>48</v>
      </c>
      <c r="F733" t="s">
        <v>49</v>
      </c>
      <c r="G733" t="s">
        <v>2623</v>
      </c>
      <c r="H733" t="s">
        <v>84</v>
      </c>
      <c r="I733" t="s">
        <v>312</v>
      </c>
      <c r="J733">
        <v>246</v>
      </c>
      <c r="K733">
        <v>14</v>
      </c>
      <c r="L733">
        <v>3</v>
      </c>
      <c r="M733" t="s">
        <v>65</v>
      </c>
      <c r="N733">
        <v>116613</v>
      </c>
      <c r="O733" t="s">
        <v>78</v>
      </c>
      <c r="P733" t="s">
        <v>66</v>
      </c>
      <c r="Q733" t="s">
        <v>114</v>
      </c>
      <c r="R733" t="s">
        <v>41</v>
      </c>
      <c r="S733" t="s">
        <v>40</v>
      </c>
      <c r="T733">
        <v>2</v>
      </c>
      <c r="U733" t="b">
        <v>0</v>
      </c>
      <c r="V733" t="s">
        <v>42</v>
      </c>
      <c r="W733" t="s">
        <v>43</v>
      </c>
      <c r="X733">
        <v>1</v>
      </c>
      <c r="Y733">
        <v>1</v>
      </c>
      <c r="Z733" t="s">
        <v>44</v>
      </c>
      <c r="AA733" t="b">
        <v>0</v>
      </c>
      <c r="AB733">
        <v>2</v>
      </c>
      <c r="AC733" t="s">
        <v>70</v>
      </c>
    </row>
    <row r="734" spans="1:29" x14ac:dyDescent="0.25">
      <c r="A734" t="s">
        <v>2624</v>
      </c>
      <c r="B734" t="s">
        <v>2625</v>
      </c>
      <c r="C734">
        <v>27</v>
      </c>
      <c r="D734" t="s">
        <v>104</v>
      </c>
      <c r="E734" t="s">
        <v>91</v>
      </c>
      <c r="F734" t="s">
        <v>49</v>
      </c>
      <c r="G734" t="s">
        <v>2626</v>
      </c>
      <c r="H734" t="s">
        <v>348</v>
      </c>
      <c r="I734" t="s">
        <v>255</v>
      </c>
      <c r="J734">
        <v>197</v>
      </c>
      <c r="K734">
        <v>8</v>
      </c>
      <c r="L734">
        <v>2</v>
      </c>
      <c r="M734" t="s">
        <v>37</v>
      </c>
      <c r="N734">
        <v>129788</v>
      </c>
      <c r="O734" t="s">
        <v>38</v>
      </c>
      <c r="P734" t="s">
        <v>66</v>
      </c>
      <c r="Q734" t="s">
        <v>40</v>
      </c>
      <c r="R734" t="s">
        <v>41</v>
      </c>
      <c r="S734" t="s">
        <v>40</v>
      </c>
      <c r="T734">
        <v>4</v>
      </c>
      <c r="U734" t="b">
        <v>1</v>
      </c>
      <c r="V734" t="s">
        <v>55</v>
      </c>
      <c r="W734" t="s">
        <v>115</v>
      </c>
      <c r="X734">
        <v>12</v>
      </c>
      <c r="Y734">
        <v>6</v>
      </c>
      <c r="Z734" t="s">
        <v>44</v>
      </c>
      <c r="AA734" t="b">
        <v>0</v>
      </c>
      <c r="AB734">
        <v>2</v>
      </c>
      <c r="AC734" t="s">
        <v>45</v>
      </c>
    </row>
    <row r="735" spans="1:29" x14ac:dyDescent="0.25">
      <c r="A735" t="s">
        <v>2627</v>
      </c>
      <c r="B735" t="s">
        <v>2628</v>
      </c>
      <c r="C735">
        <v>38</v>
      </c>
      <c r="D735" t="s">
        <v>60</v>
      </c>
      <c r="E735" t="s">
        <v>32</v>
      </c>
      <c r="F735" t="s">
        <v>33</v>
      </c>
      <c r="G735" t="s">
        <v>2629</v>
      </c>
      <c r="H735" t="s">
        <v>205</v>
      </c>
      <c r="I735" t="s">
        <v>1529</v>
      </c>
      <c r="J735">
        <v>92</v>
      </c>
      <c r="K735">
        <v>2</v>
      </c>
      <c r="L735">
        <v>1</v>
      </c>
      <c r="M735" t="s">
        <v>65</v>
      </c>
      <c r="N735">
        <v>4080</v>
      </c>
      <c r="O735" t="s">
        <v>86</v>
      </c>
      <c r="P735" t="s">
        <v>101</v>
      </c>
      <c r="Q735" t="s">
        <v>114</v>
      </c>
      <c r="R735" t="s">
        <v>41</v>
      </c>
      <c r="S735" t="s">
        <v>151</v>
      </c>
      <c r="T735">
        <v>7</v>
      </c>
      <c r="U735" t="b">
        <v>0</v>
      </c>
      <c r="V735" t="s">
        <v>42</v>
      </c>
      <c r="W735" t="s">
        <v>56</v>
      </c>
      <c r="X735">
        <v>5</v>
      </c>
      <c r="Y735">
        <v>7</v>
      </c>
      <c r="Z735" t="s">
        <v>57</v>
      </c>
      <c r="AA735" t="b">
        <v>1</v>
      </c>
      <c r="AB735">
        <v>1</v>
      </c>
      <c r="AC735" t="s">
        <v>70</v>
      </c>
    </row>
    <row r="736" spans="1:29" x14ac:dyDescent="0.25">
      <c r="A736" t="s">
        <v>2630</v>
      </c>
      <c r="B736" t="s">
        <v>2631</v>
      </c>
      <c r="C736">
        <v>31</v>
      </c>
      <c r="D736" t="s">
        <v>31</v>
      </c>
      <c r="E736" t="s">
        <v>48</v>
      </c>
      <c r="F736" t="s">
        <v>49</v>
      </c>
      <c r="G736" t="s">
        <v>2632</v>
      </c>
      <c r="H736" t="s">
        <v>1084</v>
      </c>
      <c r="I736" t="s">
        <v>221</v>
      </c>
      <c r="J736">
        <v>86</v>
      </c>
      <c r="K736">
        <v>6</v>
      </c>
      <c r="L736">
        <v>4</v>
      </c>
      <c r="M736" t="s">
        <v>37</v>
      </c>
      <c r="N736">
        <v>67852</v>
      </c>
      <c r="O736" t="s">
        <v>78</v>
      </c>
      <c r="P736" t="s">
        <v>87</v>
      </c>
      <c r="Q736" t="s">
        <v>40</v>
      </c>
      <c r="R736" t="s">
        <v>41</v>
      </c>
      <c r="S736" t="s">
        <v>40</v>
      </c>
      <c r="T736">
        <v>8</v>
      </c>
      <c r="U736" t="b">
        <v>0</v>
      </c>
      <c r="V736" t="s">
        <v>55</v>
      </c>
      <c r="W736" t="s">
        <v>115</v>
      </c>
      <c r="X736">
        <v>12</v>
      </c>
      <c r="Y736">
        <v>8</v>
      </c>
      <c r="Z736" t="s">
        <v>44</v>
      </c>
      <c r="AA736" t="b">
        <v>0</v>
      </c>
      <c r="AB736">
        <v>2</v>
      </c>
      <c r="AC736" t="s">
        <v>45</v>
      </c>
    </row>
    <row r="737" spans="1:29" x14ac:dyDescent="0.25">
      <c r="A737" t="s">
        <v>2633</v>
      </c>
      <c r="B737" t="s">
        <v>2634</v>
      </c>
      <c r="C737">
        <v>45</v>
      </c>
      <c r="D737" t="s">
        <v>60</v>
      </c>
      <c r="E737" t="s">
        <v>73</v>
      </c>
      <c r="F737" t="s">
        <v>97</v>
      </c>
      <c r="G737" t="s">
        <v>2635</v>
      </c>
      <c r="H737" t="s">
        <v>260</v>
      </c>
      <c r="I737" t="s">
        <v>1072</v>
      </c>
      <c r="J737">
        <v>344</v>
      </c>
      <c r="K737">
        <v>5</v>
      </c>
      <c r="L737">
        <v>2</v>
      </c>
      <c r="M737" t="s">
        <v>77</v>
      </c>
      <c r="N737">
        <v>73987</v>
      </c>
      <c r="O737" t="s">
        <v>86</v>
      </c>
      <c r="P737" t="s">
        <v>39</v>
      </c>
      <c r="Q737" t="s">
        <v>79</v>
      </c>
      <c r="R737" t="s">
        <v>41</v>
      </c>
      <c r="S737" t="s">
        <v>40</v>
      </c>
      <c r="T737">
        <v>6</v>
      </c>
      <c r="U737" t="b">
        <v>0</v>
      </c>
      <c r="V737" t="s">
        <v>42</v>
      </c>
      <c r="W737" t="s">
        <v>56</v>
      </c>
      <c r="X737">
        <v>1</v>
      </c>
      <c r="Y737">
        <v>10</v>
      </c>
      <c r="Z737" t="s">
        <v>44</v>
      </c>
      <c r="AA737" t="b">
        <v>1</v>
      </c>
      <c r="AB737">
        <v>3</v>
      </c>
      <c r="AC737" t="s">
        <v>45</v>
      </c>
    </row>
    <row r="738" spans="1:29" x14ac:dyDescent="0.25">
      <c r="A738" t="s">
        <v>2636</v>
      </c>
      <c r="B738" t="s">
        <v>2637</v>
      </c>
      <c r="C738">
        <v>41</v>
      </c>
      <c r="D738" t="s">
        <v>31</v>
      </c>
      <c r="E738" t="s">
        <v>82</v>
      </c>
      <c r="F738" t="s">
        <v>49</v>
      </c>
      <c r="G738" t="s">
        <v>2638</v>
      </c>
      <c r="H738" t="s">
        <v>1005</v>
      </c>
      <c r="I738" t="s">
        <v>386</v>
      </c>
      <c r="J738">
        <v>34</v>
      </c>
      <c r="K738">
        <v>12</v>
      </c>
      <c r="L738">
        <v>3</v>
      </c>
      <c r="M738" t="s">
        <v>65</v>
      </c>
      <c r="N738">
        <v>67205</v>
      </c>
      <c r="O738" t="s">
        <v>78</v>
      </c>
      <c r="P738" t="s">
        <v>39</v>
      </c>
      <c r="Q738" t="s">
        <v>79</v>
      </c>
      <c r="R738" t="s">
        <v>41</v>
      </c>
      <c r="S738" t="s">
        <v>40</v>
      </c>
      <c r="T738">
        <v>3</v>
      </c>
      <c r="U738" t="b">
        <v>0</v>
      </c>
      <c r="V738" t="s">
        <v>88</v>
      </c>
      <c r="W738" t="s">
        <v>43</v>
      </c>
      <c r="X738">
        <v>3</v>
      </c>
      <c r="Y738">
        <v>6</v>
      </c>
      <c r="Z738" t="s">
        <v>57</v>
      </c>
      <c r="AA738" t="b">
        <v>0</v>
      </c>
      <c r="AB738">
        <v>5</v>
      </c>
      <c r="AC738" t="s">
        <v>108</v>
      </c>
    </row>
    <row r="739" spans="1:29" x14ac:dyDescent="0.25">
      <c r="A739" t="s">
        <v>2639</v>
      </c>
      <c r="B739" t="s">
        <v>2640</v>
      </c>
      <c r="C739">
        <v>33</v>
      </c>
      <c r="D739" t="s">
        <v>104</v>
      </c>
      <c r="E739" t="s">
        <v>91</v>
      </c>
      <c r="F739" t="s">
        <v>97</v>
      </c>
      <c r="G739" t="s">
        <v>2641</v>
      </c>
      <c r="H739" t="s">
        <v>778</v>
      </c>
      <c r="I739" t="s">
        <v>428</v>
      </c>
      <c r="J739">
        <v>320</v>
      </c>
      <c r="K739">
        <v>8</v>
      </c>
      <c r="L739">
        <v>3</v>
      </c>
      <c r="M739" t="s">
        <v>37</v>
      </c>
      <c r="N739">
        <v>57378</v>
      </c>
      <c r="O739" t="s">
        <v>38</v>
      </c>
      <c r="P739" t="s">
        <v>137</v>
      </c>
      <c r="Q739" t="s">
        <v>40</v>
      </c>
      <c r="R739" t="s">
        <v>68</v>
      </c>
      <c r="S739" t="s">
        <v>40</v>
      </c>
      <c r="T739">
        <v>1</v>
      </c>
      <c r="U739" t="b">
        <v>0</v>
      </c>
      <c r="V739" t="s">
        <v>55</v>
      </c>
      <c r="W739" t="s">
        <v>115</v>
      </c>
      <c r="X739">
        <v>7</v>
      </c>
      <c r="Y739">
        <v>4</v>
      </c>
      <c r="Z739" t="s">
        <v>57</v>
      </c>
      <c r="AA739" t="b">
        <v>0</v>
      </c>
      <c r="AB739">
        <v>3</v>
      </c>
      <c r="AC739" t="s">
        <v>108</v>
      </c>
    </row>
    <row r="740" spans="1:29" x14ac:dyDescent="0.25">
      <c r="A740" t="s">
        <v>2642</v>
      </c>
      <c r="B740" t="s">
        <v>2643</v>
      </c>
      <c r="C740">
        <v>57</v>
      </c>
      <c r="D740" t="s">
        <v>31</v>
      </c>
      <c r="E740" t="s">
        <v>32</v>
      </c>
      <c r="F740" t="s">
        <v>33</v>
      </c>
      <c r="G740" t="s">
        <v>2644</v>
      </c>
      <c r="H740" t="s">
        <v>688</v>
      </c>
      <c r="I740" t="s">
        <v>1516</v>
      </c>
      <c r="J740">
        <v>19</v>
      </c>
      <c r="K740">
        <v>5</v>
      </c>
      <c r="L740">
        <v>1</v>
      </c>
      <c r="M740" t="s">
        <v>77</v>
      </c>
      <c r="N740">
        <v>54402</v>
      </c>
      <c r="O740" t="s">
        <v>78</v>
      </c>
      <c r="P740" t="s">
        <v>137</v>
      </c>
      <c r="Q740" t="s">
        <v>67</v>
      </c>
      <c r="R740" t="s">
        <v>41</v>
      </c>
      <c r="S740" t="s">
        <v>40</v>
      </c>
      <c r="T740">
        <v>3</v>
      </c>
      <c r="U740" t="b">
        <v>1</v>
      </c>
      <c r="V740" t="s">
        <v>42</v>
      </c>
      <c r="W740" t="s">
        <v>115</v>
      </c>
      <c r="X740">
        <v>2</v>
      </c>
      <c r="Y740">
        <v>1</v>
      </c>
      <c r="Z740" t="s">
        <v>44</v>
      </c>
      <c r="AA740" t="b">
        <v>0</v>
      </c>
      <c r="AB740">
        <v>4</v>
      </c>
      <c r="AC740" t="s">
        <v>131</v>
      </c>
    </row>
    <row r="741" spans="1:29" x14ac:dyDescent="0.25">
      <c r="A741" t="s">
        <v>2645</v>
      </c>
      <c r="B741" t="s">
        <v>2646</v>
      </c>
      <c r="C741">
        <v>30</v>
      </c>
      <c r="D741" t="s">
        <v>60</v>
      </c>
      <c r="E741" t="s">
        <v>48</v>
      </c>
      <c r="F741" t="s">
        <v>97</v>
      </c>
      <c r="G741" t="s">
        <v>2647</v>
      </c>
      <c r="H741" t="s">
        <v>1243</v>
      </c>
      <c r="I741" t="s">
        <v>181</v>
      </c>
      <c r="J741">
        <v>127</v>
      </c>
      <c r="K741">
        <v>6</v>
      </c>
      <c r="L741">
        <v>2</v>
      </c>
      <c r="M741" t="s">
        <v>77</v>
      </c>
      <c r="N741">
        <v>125373</v>
      </c>
      <c r="O741" t="s">
        <v>38</v>
      </c>
      <c r="P741" t="s">
        <v>66</v>
      </c>
      <c r="Q741" t="s">
        <v>67</v>
      </c>
      <c r="R741" t="s">
        <v>54</v>
      </c>
      <c r="S741" t="s">
        <v>40</v>
      </c>
      <c r="T741">
        <v>9</v>
      </c>
      <c r="U741" t="b">
        <v>1</v>
      </c>
      <c r="V741" t="s">
        <v>55</v>
      </c>
      <c r="W741" t="s">
        <v>115</v>
      </c>
      <c r="X741">
        <v>3</v>
      </c>
      <c r="Y741">
        <v>11</v>
      </c>
      <c r="Z741" t="s">
        <v>44</v>
      </c>
      <c r="AA741" t="b">
        <v>1</v>
      </c>
      <c r="AB741">
        <v>4</v>
      </c>
      <c r="AC741" t="s">
        <v>108</v>
      </c>
    </row>
    <row r="742" spans="1:29" x14ac:dyDescent="0.25">
      <c r="A742" t="s">
        <v>2648</v>
      </c>
      <c r="B742" t="s">
        <v>2649</v>
      </c>
      <c r="C742">
        <v>35</v>
      </c>
      <c r="D742" t="s">
        <v>31</v>
      </c>
      <c r="E742" t="s">
        <v>73</v>
      </c>
      <c r="F742" t="s">
        <v>49</v>
      </c>
      <c r="G742" t="s">
        <v>2650</v>
      </c>
      <c r="H742" t="s">
        <v>301</v>
      </c>
      <c r="I742" t="s">
        <v>692</v>
      </c>
      <c r="J742">
        <v>263</v>
      </c>
      <c r="K742">
        <v>1</v>
      </c>
      <c r="L742">
        <v>2</v>
      </c>
      <c r="M742" t="s">
        <v>65</v>
      </c>
      <c r="N742">
        <v>188886</v>
      </c>
      <c r="O742" t="s">
        <v>38</v>
      </c>
      <c r="P742" t="s">
        <v>39</v>
      </c>
      <c r="Q742" t="s">
        <v>114</v>
      </c>
      <c r="R742" t="s">
        <v>68</v>
      </c>
      <c r="S742" t="s">
        <v>151</v>
      </c>
      <c r="T742">
        <v>2</v>
      </c>
      <c r="U742" t="b">
        <v>1</v>
      </c>
      <c r="V742" t="s">
        <v>42</v>
      </c>
      <c r="W742" t="s">
        <v>56</v>
      </c>
      <c r="X742">
        <v>4</v>
      </c>
      <c r="Y742">
        <v>11</v>
      </c>
      <c r="Z742" t="s">
        <v>57</v>
      </c>
      <c r="AA742" t="b">
        <v>0</v>
      </c>
      <c r="AB742">
        <v>4</v>
      </c>
      <c r="AC742" t="s">
        <v>108</v>
      </c>
    </row>
    <row r="743" spans="1:29" x14ac:dyDescent="0.25">
      <c r="A743" t="s">
        <v>2651</v>
      </c>
      <c r="B743" t="s">
        <v>2652</v>
      </c>
      <c r="C743">
        <v>36</v>
      </c>
      <c r="D743" t="s">
        <v>60</v>
      </c>
      <c r="E743" t="s">
        <v>73</v>
      </c>
      <c r="F743" t="s">
        <v>49</v>
      </c>
      <c r="G743" t="s">
        <v>2653</v>
      </c>
      <c r="H743" t="s">
        <v>195</v>
      </c>
      <c r="I743" t="s">
        <v>2654</v>
      </c>
      <c r="J743">
        <v>176</v>
      </c>
      <c r="K743">
        <v>9</v>
      </c>
      <c r="L743">
        <v>2</v>
      </c>
      <c r="M743" t="s">
        <v>37</v>
      </c>
      <c r="N743">
        <v>47769</v>
      </c>
      <c r="O743" t="s">
        <v>78</v>
      </c>
      <c r="P743" t="s">
        <v>39</v>
      </c>
      <c r="Q743" t="s">
        <v>40</v>
      </c>
      <c r="R743" t="s">
        <v>68</v>
      </c>
      <c r="S743" t="s">
        <v>40</v>
      </c>
      <c r="T743">
        <v>5</v>
      </c>
      <c r="U743" t="b">
        <v>1</v>
      </c>
      <c r="V743" t="s">
        <v>55</v>
      </c>
      <c r="W743" t="s">
        <v>43</v>
      </c>
      <c r="X743">
        <v>8</v>
      </c>
      <c r="Y743">
        <v>10</v>
      </c>
      <c r="Z743" t="s">
        <v>57</v>
      </c>
      <c r="AA743" t="b">
        <v>0</v>
      </c>
      <c r="AB743">
        <v>2</v>
      </c>
      <c r="AC743" t="s">
        <v>45</v>
      </c>
    </row>
    <row r="744" spans="1:29" x14ac:dyDescent="0.25">
      <c r="A744" t="s">
        <v>2655</v>
      </c>
      <c r="B744" t="s">
        <v>2656</v>
      </c>
      <c r="C744">
        <v>25</v>
      </c>
      <c r="D744" t="s">
        <v>31</v>
      </c>
      <c r="E744" t="s">
        <v>73</v>
      </c>
      <c r="F744" t="s">
        <v>49</v>
      </c>
      <c r="G744" t="s">
        <v>2657</v>
      </c>
      <c r="H744" t="s">
        <v>175</v>
      </c>
      <c r="I744" t="s">
        <v>327</v>
      </c>
      <c r="J744">
        <v>41</v>
      </c>
      <c r="K744">
        <v>14</v>
      </c>
      <c r="L744">
        <v>4</v>
      </c>
      <c r="M744" t="s">
        <v>65</v>
      </c>
      <c r="N744">
        <v>109968</v>
      </c>
      <c r="O744" t="s">
        <v>38</v>
      </c>
      <c r="P744" t="s">
        <v>94</v>
      </c>
      <c r="Q744" t="s">
        <v>79</v>
      </c>
      <c r="R744" t="s">
        <v>54</v>
      </c>
      <c r="S744" t="s">
        <v>302</v>
      </c>
      <c r="T744">
        <v>6</v>
      </c>
      <c r="U744" t="b">
        <v>1</v>
      </c>
      <c r="V744" t="s">
        <v>55</v>
      </c>
      <c r="W744" t="s">
        <v>56</v>
      </c>
      <c r="X744">
        <v>12</v>
      </c>
      <c r="Y744">
        <v>4</v>
      </c>
      <c r="Z744" t="s">
        <v>57</v>
      </c>
      <c r="AA744" t="b">
        <v>1</v>
      </c>
      <c r="AB744">
        <v>2</v>
      </c>
      <c r="AC744" t="s">
        <v>45</v>
      </c>
    </row>
    <row r="745" spans="1:29" x14ac:dyDescent="0.25">
      <c r="A745" t="s">
        <v>2658</v>
      </c>
      <c r="B745" t="s">
        <v>2659</v>
      </c>
      <c r="C745">
        <v>36</v>
      </c>
      <c r="D745" t="s">
        <v>60</v>
      </c>
      <c r="E745" t="s">
        <v>48</v>
      </c>
      <c r="F745" t="s">
        <v>97</v>
      </c>
      <c r="G745" t="s">
        <v>2660</v>
      </c>
      <c r="H745" t="s">
        <v>195</v>
      </c>
      <c r="I745" t="s">
        <v>190</v>
      </c>
      <c r="J745">
        <v>346</v>
      </c>
      <c r="K745">
        <v>6</v>
      </c>
      <c r="L745">
        <v>3</v>
      </c>
      <c r="M745" t="s">
        <v>65</v>
      </c>
      <c r="N745">
        <v>74961</v>
      </c>
      <c r="O745" t="s">
        <v>38</v>
      </c>
      <c r="P745" t="s">
        <v>53</v>
      </c>
      <c r="Q745" t="s">
        <v>79</v>
      </c>
      <c r="R745" t="s">
        <v>68</v>
      </c>
      <c r="S745" t="s">
        <v>69</v>
      </c>
      <c r="T745">
        <v>8</v>
      </c>
      <c r="U745" t="b">
        <v>0</v>
      </c>
      <c r="V745" t="s">
        <v>55</v>
      </c>
      <c r="W745" t="s">
        <v>56</v>
      </c>
      <c r="X745">
        <v>11</v>
      </c>
      <c r="Y745">
        <v>10</v>
      </c>
      <c r="Z745" t="s">
        <v>44</v>
      </c>
      <c r="AA745" t="b">
        <v>1</v>
      </c>
      <c r="AB745">
        <v>4</v>
      </c>
      <c r="AC745" t="s">
        <v>70</v>
      </c>
    </row>
    <row r="746" spans="1:29" x14ac:dyDescent="0.25">
      <c r="A746" t="s">
        <v>2661</v>
      </c>
      <c r="B746" t="s">
        <v>2662</v>
      </c>
      <c r="C746">
        <v>61</v>
      </c>
      <c r="D746" t="s">
        <v>31</v>
      </c>
      <c r="E746" t="s">
        <v>123</v>
      </c>
      <c r="F746" t="s">
        <v>49</v>
      </c>
      <c r="G746" t="s">
        <v>2663</v>
      </c>
      <c r="H746" t="s">
        <v>499</v>
      </c>
      <c r="I746" t="s">
        <v>528</v>
      </c>
      <c r="J746">
        <v>154</v>
      </c>
      <c r="K746">
        <v>10</v>
      </c>
      <c r="L746">
        <v>2</v>
      </c>
      <c r="M746" t="s">
        <v>37</v>
      </c>
      <c r="N746">
        <v>188578</v>
      </c>
      <c r="O746" t="s">
        <v>86</v>
      </c>
      <c r="P746" t="s">
        <v>94</v>
      </c>
      <c r="Q746" t="s">
        <v>40</v>
      </c>
      <c r="R746" t="s">
        <v>68</v>
      </c>
      <c r="S746" t="s">
        <v>40</v>
      </c>
      <c r="T746">
        <v>3</v>
      </c>
      <c r="U746" t="b">
        <v>1</v>
      </c>
      <c r="V746" t="s">
        <v>42</v>
      </c>
      <c r="W746" t="s">
        <v>56</v>
      </c>
      <c r="X746">
        <v>11</v>
      </c>
      <c r="Y746">
        <v>7</v>
      </c>
      <c r="Z746" t="s">
        <v>44</v>
      </c>
      <c r="AA746" t="b">
        <v>1</v>
      </c>
      <c r="AB746">
        <v>1</v>
      </c>
      <c r="AC746" t="s">
        <v>70</v>
      </c>
    </row>
    <row r="747" spans="1:29" x14ac:dyDescent="0.25">
      <c r="A747" t="s">
        <v>2664</v>
      </c>
      <c r="B747" t="s">
        <v>2665</v>
      </c>
      <c r="C747">
        <v>52</v>
      </c>
      <c r="D747" t="s">
        <v>60</v>
      </c>
      <c r="E747" t="s">
        <v>91</v>
      </c>
      <c r="F747" t="s">
        <v>97</v>
      </c>
      <c r="G747" t="s">
        <v>2666</v>
      </c>
      <c r="H747" t="s">
        <v>1991</v>
      </c>
      <c r="I747" t="s">
        <v>2076</v>
      </c>
      <c r="J747">
        <v>347</v>
      </c>
      <c r="K747">
        <v>7</v>
      </c>
      <c r="L747">
        <v>2</v>
      </c>
      <c r="M747" t="s">
        <v>37</v>
      </c>
      <c r="N747">
        <v>194666</v>
      </c>
      <c r="O747" t="s">
        <v>86</v>
      </c>
      <c r="P747" t="s">
        <v>66</v>
      </c>
      <c r="Q747" t="s">
        <v>40</v>
      </c>
      <c r="R747" t="s">
        <v>41</v>
      </c>
      <c r="S747" t="s">
        <v>40</v>
      </c>
      <c r="T747">
        <v>3</v>
      </c>
      <c r="U747" t="b">
        <v>0</v>
      </c>
      <c r="V747" t="s">
        <v>55</v>
      </c>
      <c r="W747" t="s">
        <v>43</v>
      </c>
      <c r="X747">
        <v>6</v>
      </c>
      <c r="Y747">
        <v>6</v>
      </c>
      <c r="Z747" t="s">
        <v>57</v>
      </c>
      <c r="AA747" t="b">
        <v>0</v>
      </c>
      <c r="AB747">
        <v>3</v>
      </c>
      <c r="AC747" t="s">
        <v>207</v>
      </c>
    </row>
    <row r="748" spans="1:29" x14ac:dyDescent="0.25">
      <c r="A748" t="s">
        <v>2667</v>
      </c>
      <c r="B748" t="s">
        <v>2668</v>
      </c>
      <c r="C748">
        <v>25</v>
      </c>
      <c r="D748" t="s">
        <v>104</v>
      </c>
      <c r="E748" t="s">
        <v>82</v>
      </c>
      <c r="F748" t="s">
        <v>49</v>
      </c>
      <c r="G748" t="s">
        <v>2669</v>
      </c>
      <c r="H748" t="s">
        <v>1094</v>
      </c>
      <c r="I748" t="s">
        <v>1645</v>
      </c>
      <c r="J748">
        <v>66</v>
      </c>
      <c r="K748">
        <v>7</v>
      </c>
      <c r="L748">
        <v>2</v>
      </c>
      <c r="M748" t="s">
        <v>37</v>
      </c>
      <c r="N748">
        <v>10198</v>
      </c>
      <c r="O748" t="s">
        <v>86</v>
      </c>
      <c r="P748" t="s">
        <v>101</v>
      </c>
      <c r="Q748" t="s">
        <v>40</v>
      </c>
      <c r="R748" t="s">
        <v>68</v>
      </c>
      <c r="S748" t="s">
        <v>40</v>
      </c>
      <c r="T748">
        <v>3</v>
      </c>
      <c r="U748" t="b">
        <v>1</v>
      </c>
      <c r="V748" t="s">
        <v>88</v>
      </c>
      <c r="W748" t="s">
        <v>115</v>
      </c>
      <c r="X748">
        <v>4</v>
      </c>
      <c r="Y748">
        <v>1</v>
      </c>
      <c r="Z748" t="s">
        <v>44</v>
      </c>
      <c r="AA748" t="b">
        <v>1</v>
      </c>
      <c r="AB748">
        <v>5</v>
      </c>
      <c r="AC748" t="s">
        <v>131</v>
      </c>
    </row>
    <row r="749" spans="1:29" x14ac:dyDescent="0.25">
      <c r="A749" t="s">
        <v>2670</v>
      </c>
      <c r="B749" t="s">
        <v>2671</v>
      </c>
      <c r="C749">
        <v>60</v>
      </c>
      <c r="D749" t="s">
        <v>60</v>
      </c>
      <c r="E749" t="s">
        <v>82</v>
      </c>
      <c r="F749" t="s">
        <v>49</v>
      </c>
      <c r="G749" t="s">
        <v>2672</v>
      </c>
      <c r="H749" t="s">
        <v>2673</v>
      </c>
      <c r="I749" t="s">
        <v>161</v>
      </c>
      <c r="J749">
        <v>166</v>
      </c>
      <c r="K749">
        <v>12</v>
      </c>
      <c r="L749">
        <v>4</v>
      </c>
      <c r="M749" t="s">
        <v>37</v>
      </c>
      <c r="N749">
        <v>114093</v>
      </c>
      <c r="O749" t="s">
        <v>38</v>
      </c>
      <c r="P749" t="s">
        <v>39</v>
      </c>
      <c r="Q749" t="s">
        <v>40</v>
      </c>
      <c r="R749" t="s">
        <v>41</v>
      </c>
      <c r="S749" t="s">
        <v>40</v>
      </c>
      <c r="T749">
        <v>3</v>
      </c>
      <c r="U749" t="b">
        <v>0</v>
      </c>
      <c r="V749" t="s">
        <v>55</v>
      </c>
      <c r="W749" t="s">
        <v>56</v>
      </c>
      <c r="X749">
        <v>1</v>
      </c>
      <c r="Y749">
        <v>10</v>
      </c>
      <c r="Z749" t="s">
        <v>44</v>
      </c>
      <c r="AA749" t="b">
        <v>1</v>
      </c>
      <c r="AB749">
        <v>5</v>
      </c>
      <c r="AC749" t="s">
        <v>40</v>
      </c>
    </row>
    <row r="750" spans="1:29" x14ac:dyDescent="0.25">
      <c r="A750" t="s">
        <v>2674</v>
      </c>
      <c r="B750" t="s">
        <v>2675</v>
      </c>
      <c r="C750">
        <v>53</v>
      </c>
      <c r="D750" t="s">
        <v>60</v>
      </c>
      <c r="E750" t="s">
        <v>123</v>
      </c>
      <c r="F750" t="s">
        <v>49</v>
      </c>
      <c r="G750" t="s">
        <v>2676</v>
      </c>
      <c r="H750" t="s">
        <v>1162</v>
      </c>
      <c r="I750" t="s">
        <v>156</v>
      </c>
      <c r="J750">
        <v>2</v>
      </c>
      <c r="K750">
        <v>11</v>
      </c>
      <c r="L750">
        <v>1</v>
      </c>
      <c r="M750" t="s">
        <v>37</v>
      </c>
      <c r="N750">
        <v>133203</v>
      </c>
      <c r="O750" t="s">
        <v>86</v>
      </c>
      <c r="P750" t="s">
        <v>66</v>
      </c>
      <c r="Q750" t="s">
        <v>40</v>
      </c>
      <c r="R750" t="s">
        <v>54</v>
      </c>
      <c r="S750" t="s">
        <v>40</v>
      </c>
      <c r="T750">
        <v>1</v>
      </c>
      <c r="U750" t="b">
        <v>0</v>
      </c>
      <c r="V750" t="s">
        <v>55</v>
      </c>
      <c r="W750" t="s">
        <v>56</v>
      </c>
      <c r="X750">
        <v>4</v>
      </c>
      <c r="Y750">
        <v>6</v>
      </c>
      <c r="Z750" t="s">
        <v>44</v>
      </c>
      <c r="AA750" t="b">
        <v>1</v>
      </c>
      <c r="AB750">
        <v>1</v>
      </c>
      <c r="AC750" t="s">
        <v>45</v>
      </c>
    </row>
    <row r="751" spans="1:29" x14ac:dyDescent="0.25">
      <c r="A751" t="s">
        <v>2677</v>
      </c>
      <c r="B751" t="s">
        <v>2678</v>
      </c>
      <c r="C751">
        <v>23</v>
      </c>
      <c r="D751" t="s">
        <v>31</v>
      </c>
      <c r="E751" t="s">
        <v>73</v>
      </c>
      <c r="F751" t="s">
        <v>49</v>
      </c>
      <c r="G751" t="s">
        <v>2679</v>
      </c>
      <c r="H751" t="s">
        <v>848</v>
      </c>
      <c r="I751" t="s">
        <v>1230</v>
      </c>
      <c r="J751">
        <v>157</v>
      </c>
      <c r="K751">
        <v>5</v>
      </c>
      <c r="L751">
        <v>3</v>
      </c>
      <c r="M751" t="s">
        <v>37</v>
      </c>
      <c r="N751">
        <v>132223</v>
      </c>
      <c r="O751" t="s">
        <v>38</v>
      </c>
      <c r="P751" t="s">
        <v>94</v>
      </c>
      <c r="Q751" t="s">
        <v>40</v>
      </c>
      <c r="R751" t="s">
        <v>41</v>
      </c>
      <c r="S751" t="s">
        <v>40</v>
      </c>
      <c r="T751">
        <v>8</v>
      </c>
      <c r="U751" t="b">
        <v>0</v>
      </c>
      <c r="V751" t="s">
        <v>42</v>
      </c>
      <c r="W751" t="s">
        <v>43</v>
      </c>
      <c r="X751">
        <v>1</v>
      </c>
      <c r="Y751">
        <v>10</v>
      </c>
      <c r="Z751" t="s">
        <v>57</v>
      </c>
      <c r="AA751" t="b">
        <v>0</v>
      </c>
      <c r="AB751">
        <v>3</v>
      </c>
      <c r="AC751" t="s">
        <v>131</v>
      </c>
    </row>
    <row r="752" spans="1:29" x14ac:dyDescent="0.25">
      <c r="A752" t="s">
        <v>2680</v>
      </c>
      <c r="B752" t="s">
        <v>2681</v>
      </c>
      <c r="C752">
        <v>19</v>
      </c>
      <c r="D752" t="s">
        <v>60</v>
      </c>
      <c r="E752" t="s">
        <v>48</v>
      </c>
      <c r="F752" t="s">
        <v>97</v>
      </c>
      <c r="G752" t="s">
        <v>2682</v>
      </c>
      <c r="H752" t="s">
        <v>1347</v>
      </c>
      <c r="I752" t="s">
        <v>76</v>
      </c>
      <c r="J752">
        <v>113</v>
      </c>
      <c r="K752">
        <v>4</v>
      </c>
      <c r="L752">
        <v>4</v>
      </c>
      <c r="M752" t="s">
        <v>65</v>
      </c>
      <c r="N752">
        <v>57029</v>
      </c>
      <c r="O752" t="s">
        <v>38</v>
      </c>
      <c r="P752" t="s">
        <v>66</v>
      </c>
      <c r="Q752" t="s">
        <v>67</v>
      </c>
      <c r="R752" t="s">
        <v>68</v>
      </c>
      <c r="S752" t="s">
        <v>69</v>
      </c>
      <c r="T752">
        <v>6</v>
      </c>
      <c r="U752" t="b">
        <v>0</v>
      </c>
      <c r="V752" t="s">
        <v>42</v>
      </c>
      <c r="W752" t="s">
        <v>56</v>
      </c>
      <c r="X752">
        <v>7</v>
      </c>
      <c r="Y752">
        <v>12</v>
      </c>
      <c r="Z752" t="s">
        <v>57</v>
      </c>
      <c r="AA752" t="b">
        <v>1</v>
      </c>
      <c r="AB752">
        <v>1</v>
      </c>
      <c r="AC752" t="s">
        <v>70</v>
      </c>
    </row>
    <row r="753" spans="1:29" x14ac:dyDescent="0.25">
      <c r="A753" t="s">
        <v>2683</v>
      </c>
      <c r="B753" t="s">
        <v>2684</v>
      </c>
      <c r="C753">
        <v>50</v>
      </c>
      <c r="D753" t="s">
        <v>31</v>
      </c>
      <c r="E753" t="s">
        <v>61</v>
      </c>
      <c r="F753" t="s">
        <v>33</v>
      </c>
      <c r="G753" t="s">
        <v>2685</v>
      </c>
      <c r="H753" t="s">
        <v>578</v>
      </c>
      <c r="I753" t="s">
        <v>1197</v>
      </c>
      <c r="J753">
        <v>274</v>
      </c>
      <c r="K753">
        <v>3</v>
      </c>
      <c r="L753">
        <v>1</v>
      </c>
      <c r="M753" t="s">
        <v>65</v>
      </c>
      <c r="N753">
        <v>169051</v>
      </c>
      <c r="O753" t="s">
        <v>38</v>
      </c>
      <c r="P753" t="s">
        <v>66</v>
      </c>
      <c r="Q753" t="s">
        <v>67</v>
      </c>
      <c r="R753" t="s">
        <v>54</v>
      </c>
      <c r="S753" t="s">
        <v>151</v>
      </c>
      <c r="T753">
        <v>2</v>
      </c>
      <c r="U753" t="b">
        <v>0</v>
      </c>
      <c r="V753" t="s">
        <v>42</v>
      </c>
      <c r="W753" t="s">
        <v>56</v>
      </c>
      <c r="X753">
        <v>5</v>
      </c>
      <c r="Y753">
        <v>11</v>
      </c>
      <c r="Z753" t="s">
        <v>57</v>
      </c>
      <c r="AA753" t="b">
        <v>0</v>
      </c>
      <c r="AB753">
        <v>2</v>
      </c>
      <c r="AC753" t="s">
        <v>45</v>
      </c>
    </row>
    <row r="754" spans="1:29" x14ac:dyDescent="0.25">
      <c r="A754" t="s">
        <v>2686</v>
      </c>
      <c r="B754" t="s">
        <v>2687</v>
      </c>
      <c r="C754">
        <v>59</v>
      </c>
      <c r="D754" t="s">
        <v>60</v>
      </c>
      <c r="E754" t="s">
        <v>91</v>
      </c>
      <c r="F754" t="s">
        <v>49</v>
      </c>
      <c r="G754" t="s">
        <v>2688</v>
      </c>
      <c r="H754" t="s">
        <v>767</v>
      </c>
      <c r="I754" t="s">
        <v>212</v>
      </c>
      <c r="J754">
        <v>45</v>
      </c>
      <c r="K754">
        <v>2</v>
      </c>
      <c r="L754">
        <v>1</v>
      </c>
      <c r="M754" t="s">
        <v>77</v>
      </c>
      <c r="N754">
        <v>37347</v>
      </c>
      <c r="O754" t="s">
        <v>38</v>
      </c>
      <c r="P754" t="s">
        <v>39</v>
      </c>
      <c r="Q754" t="s">
        <v>79</v>
      </c>
      <c r="R754" t="s">
        <v>41</v>
      </c>
      <c r="S754" t="s">
        <v>40</v>
      </c>
      <c r="T754">
        <v>5</v>
      </c>
      <c r="U754" t="b">
        <v>1</v>
      </c>
      <c r="V754" t="s">
        <v>88</v>
      </c>
      <c r="W754" t="s">
        <v>115</v>
      </c>
      <c r="X754">
        <v>2</v>
      </c>
      <c r="Y754">
        <v>5</v>
      </c>
      <c r="Z754" t="s">
        <v>44</v>
      </c>
      <c r="AA754" t="b">
        <v>1</v>
      </c>
      <c r="AB754">
        <v>1</v>
      </c>
      <c r="AC754" t="s">
        <v>70</v>
      </c>
    </row>
    <row r="755" spans="1:29" x14ac:dyDescent="0.25">
      <c r="A755" t="s">
        <v>2689</v>
      </c>
      <c r="B755" t="s">
        <v>2690</v>
      </c>
      <c r="C755">
        <v>63</v>
      </c>
      <c r="D755" t="s">
        <v>31</v>
      </c>
      <c r="E755" t="s">
        <v>32</v>
      </c>
      <c r="F755" t="s">
        <v>49</v>
      </c>
      <c r="G755" t="s">
        <v>2691</v>
      </c>
      <c r="H755" t="s">
        <v>327</v>
      </c>
      <c r="I755" t="s">
        <v>545</v>
      </c>
      <c r="J755">
        <v>280</v>
      </c>
      <c r="K755">
        <v>12</v>
      </c>
      <c r="L755">
        <v>1</v>
      </c>
      <c r="M755" t="s">
        <v>77</v>
      </c>
      <c r="N755">
        <v>104641</v>
      </c>
      <c r="O755" t="s">
        <v>86</v>
      </c>
      <c r="P755" t="s">
        <v>137</v>
      </c>
      <c r="Q755" t="s">
        <v>67</v>
      </c>
      <c r="R755" t="s">
        <v>54</v>
      </c>
      <c r="S755" t="s">
        <v>40</v>
      </c>
      <c r="T755">
        <v>9</v>
      </c>
      <c r="U755" t="b">
        <v>1</v>
      </c>
      <c r="V755" t="s">
        <v>55</v>
      </c>
      <c r="W755" t="s">
        <v>115</v>
      </c>
      <c r="X755">
        <v>4</v>
      </c>
      <c r="Y755">
        <v>12</v>
      </c>
      <c r="Z755" t="s">
        <v>57</v>
      </c>
      <c r="AA755" t="b">
        <v>0</v>
      </c>
      <c r="AB755">
        <v>5</v>
      </c>
      <c r="AC755" t="s">
        <v>207</v>
      </c>
    </row>
    <row r="756" spans="1:29" x14ac:dyDescent="0.25">
      <c r="A756" t="s">
        <v>2692</v>
      </c>
      <c r="B756" t="s">
        <v>2693</v>
      </c>
      <c r="C756">
        <v>26</v>
      </c>
      <c r="D756" t="s">
        <v>31</v>
      </c>
      <c r="E756" t="s">
        <v>48</v>
      </c>
      <c r="F756" t="s">
        <v>49</v>
      </c>
      <c r="G756" t="s">
        <v>2694</v>
      </c>
      <c r="H756" t="s">
        <v>1980</v>
      </c>
      <c r="I756" t="s">
        <v>570</v>
      </c>
      <c r="J756">
        <v>256</v>
      </c>
      <c r="K756">
        <v>4</v>
      </c>
      <c r="L756">
        <v>4</v>
      </c>
      <c r="M756" t="s">
        <v>65</v>
      </c>
      <c r="N756">
        <v>132011</v>
      </c>
      <c r="O756" t="s">
        <v>38</v>
      </c>
      <c r="P756" t="s">
        <v>137</v>
      </c>
      <c r="Q756" t="s">
        <v>79</v>
      </c>
      <c r="R756" t="s">
        <v>68</v>
      </c>
      <c r="S756" t="s">
        <v>40</v>
      </c>
      <c r="T756">
        <v>2</v>
      </c>
      <c r="U756" t="b">
        <v>1</v>
      </c>
      <c r="V756" t="s">
        <v>42</v>
      </c>
      <c r="W756" t="s">
        <v>56</v>
      </c>
      <c r="X756">
        <v>11</v>
      </c>
      <c r="Y756">
        <v>7</v>
      </c>
      <c r="Z756" t="s">
        <v>44</v>
      </c>
      <c r="AA756" t="b">
        <v>1</v>
      </c>
      <c r="AB756">
        <v>2</v>
      </c>
      <c r="AC756" t="s">
        <v>45</v>
      </c>
    </row>
    <row r="757" spans="1:29" x14ac:dyDescent="0.25">
      <c r="A757" t="s">
        <v>2695</v>
      </c>
      <c r="B757" t="s">
        <v>2696</v>
      </c>
      <c r="C757">
        <v>59</v>
      </c>
      <c r="D757" t="s">
        <v>31</v>
      </c>
      <c r="E757" t="s">
        <v>32</v>
      </c>
      <c r="F757" t="s">
        <v>33</v>
      </c>
      <c r="G757" t="s">
        <v>2697</v>
      </c>
      <c r="H757" t="s">
        <v>354</v>
      </c>
      <c r="I757" t="s">
        <v>860</v>
      </c>
      <c r="J757">
        <v>181</v>
      </c>
      <c r="K757">
        <v>8</v>
      </c>
      <c r="L757">
        <v>3</v>
      </c>
      <c r="M757" t="s">
        <v>37</v>
      </c>
      <c r="N757">
        <v>80921</v>
      </c>
      <c r="O757" t="s">
        <v>38</v>
      </c>
      <c r="P757" t="s">
        <v>39</v>
      </c>
      <c r="Q757" t="s">
        <v>40</v>
      </c>
      <c r="R757" t="s">
        <v>68</v>
      </c>
      <c r="S757" t="s">
        <v>40</v>
      </c>
      <c r="T757">
        <v>3</v>
      </c>
      <c r="U757" t="b">
        <v>0</v>
      </c>
      <c r="V757" t="s">
        <v>55</v>
      </c>
      <c r="W757" t="s">
        <v>43</v>
      </c>
      <c r="X757">
        <v>11</v>
      </c>
      <c r="Y757">
        <v>4</v>
      </c>
      <c r="Z757" t="s">
        <v>57</v>
      </c>
      <c r="AA757" t="b">
        <v>1</v>
      </c>
      <c r="AB757">
        <v>1</v>
      </c>
      <c r="AC757" t="s">
        <v>70</v>
      </c>
    </row>
    <row r="758" spans="1:29" x14ac:dyDescent="0.25">
      <c r="A758" t="s">
        <v>2698</v>
      </c>
      <c r="B758" t="s">
        <v>2699</v>
      </c>
      <c r="C758">
        <v>20</v>
      </c>
      <c r="D758" t="s">
        <v>60</v>
      </c>
      <c r="E758" t="s">
        <v>73</v>
      </c>
      <c r="F758" t="s">
        <v>97</v>
      </c>
      <c r="G758" t="s">
        <v>2700</v>
      </c>
      <c r="H758" t="s">
        <v>989</v>
      </c>
      <c r="I758" t="s">
        <v>471</v>
      </c>
      <c r="J758">
        <v>332</v>
      </c>
      <c r="K758">
        <v>8</v>
      </c>
      <c r="L758">
        <v>2</v>
      </c>
      <c r="M758" t="s">
        <v>37</v>
      </c>
      <c r="N758">
        <v>113973</v>
      </c>
      <c r="O758" t="s">
        <v>86</v>
      </c>
      <c r="P758" t="s">
        <v>53</v>
      </c>
      <c r="Q758" t="s">
        <v>40</v>
      </c>
      <c r="R758" t="s">
        <v>41</v>
      </c>
      <c r="S758" t="s">
        <v>40</v>
      </c>
      <c r="T758">
        <v>9</v>
      </c>
      <c r="U758" t="b">
        <v>1</v>
      </c>
      <c r="V758" t="s">
        <v>55</v>
      </c>
      <c r="W758" t="s">
        <v>115</v>
      </c>
      <c r="X758">
        <v>11</v>
      </c>
      <c r="Y758">
        <v>12</v>
      </c>
      <c r="Z758" t="s">
        <v>44</v>
      </c>
      <c r="AA758" t="b">
        <v>0</v>
      </c>
      <c r="AB758">
        <v>1</v>
      </c>
      <c r="AC758" t="s">
        <v>70</v>
      </c>
    </row>
    <row r="759" spans="1:29" x14ac:dyDescent="0.25">
      <c r="A759" t="s">
        <v>2701</v>
      </c>
      <c r="B759" t="s">
        <v>2702</v>
      </c>
      <c r="C759">
        <v>29</v>
      </c>
      <c r="D759" t="s">
        <v>60</v>
      </c>
      <c r="E759" t="s">
        <v>123</v>
      </c>
      <c r="F759" t="s">
        <v>49</v>
      </c>
      <c r="G759" t="s">
        <v>2703</v>
      </c>
      <c r="H759" t="s">
        <v>220</v>
      </c>
      <c r="I759" t="s">
        <v>52</v>
      </c>
      <c r="J759">
        <v>236</v>
      </c>
      <c r="K759">
        <v>5</v>
      </c>
      <c r="L759">
        <v>4</v>
      </c>
      <c r="M759" t="s">
        <v>77</v>
      </c>
      <c r="N759">
        <v>155466</v>
      </c>
      <c r="O759" t="s">
        <v>86</v>
      </c>
      <c r="P759" t="s">
        <v>94</v>
      </c>
      <c r="Q759" t="s">
        <v>67</v>
      </c>
      <c r="R759" t="s">
        <v>54</v>
      </c>
      <c r="S759" t="s">
        <v>40</v>
      </c>
      <c r="T759">
        <v>2</v>
      </c>
      <c r="U759" t="b">
        <v>0</v>
      </c>
      <c r="V759" t="s">
        <v>88</v>
      </c>
      <c r="W759" t="s">
        <v>43</v>
      </c>
      <c r="X759">
        <v>4</v>
      </c>
      <c r="Y759">
        <v>8</v>
      </c>
      <c r="Z759" t="s">
        <v>57</v>
      </c>
      <c r="AA759" t="b">
        <v>0</v>
      </c>
      <c r="AB759">
        <v>5</v>
      </c>
      <c r="AC759" t="s">
        <v>207</v>
      </c>
    </row>
    <row r="760" spans="1:29" x14ac:dyDescent="0.25">
      <c r="A760" t="s">
        <v>2704</v>
      </c>
      <c r="B760" t="s">
        <v>2705</v>
      </c>
      <c r="C760">
        <v>28</v>
      </c>
      <c r="D760" t="s">
        <v>60</v>
      </c>
      <c r="E760" t="s">
        <v>48</v>
      </c>
      <c r="F760" t="s">
        <v>49</v>
      </c>
      <c r="G760" t="s">
        <v>2706</v>
      </c>
      <c r="H760" t="s">
        <v>848</v>
      </c>
      <c r="I760" t="s">
        <v>564</v>
      </c>
      <c r="J760">
        <v>117</v>
      </c>
      <c r="K760">
        <v>11</v>
      </c>
      <c r="L760">
        <v>4</v>
      </c>
      <c r="M760" t="s">
        <v>77</v>
      </c>
      <c r="N760">
        <v>158189</v>
      </c>
      <c r="O760" t="s">
        <v>38</v>
      </c>
      <c r="P760" t="s">
        <v>53</v>
      </c>
      <c r="Q760" t="s">
        <v>67</v>
      </c>
      <c r="R760" t="s">
        <v>68</v>
      </c>
      <c r="S760" t="s">
        <v>40</v>
      </c>
      <c r="T760">
        <v>8</v>
      </c>
      <c r="U760" t="b">
        <v>1</v>
      </c>
      <c r="V760" t="s">
        <v>42</v>
      </c>
      <c r="W760" t="s">
        <v>56</v>
      </c>
      <c r="X760">
        <v>2</v>
      </c>
      <c r="Y760">
        <v>2</v>
      </c>
      <c r="Z760" t="s">
        <v>57</v>
      </c>
      <c r="AA760" t="b">
        <v>0</v>
      </c>
      <c r="AB760">
        <v>3</v>
      </c>
      <c r="AC760" t="s">
        <v>70</v>
      </c>
    </row>
    <row r="761" spans="1:29" x14ac:dyDescent="0.25">
      <c r="A761" t="s">
        <v>2707</v>
      </c>
      <c r="B761" t="s">
        <v>2708</v>
      </c>
      <c r="C761">
        <v>19</v>
      </c>
      <c r="D761" t="s">
        <v>60</v>
      </c>
      <c r="E761" t="s">
        <v>48</v>
      </c>
      <c r="F761" t="s">
        <v>97</v>
      </c>
      <c r="G761" t="s">
        <v>2709</v>
      </c>
      <c r="H761" t="s">
        <v>797</v>
      </c>
      <c r="I761" t="s">
        <v>1734</v>
      </c>
      <c r="J761">
        <v>338</v>
      </c>
      <c r="K761">
        <v>12</v>
      </c>
      <c r="L761">
        <v>1</v>
      </c>
      <c r="M761" t="s">
        <v>77</v>
      </c>
      <c r="N761">
        <v>60776</v>
      </c>
      <c r="O761" t="s">
        <v>86</v>
      </c>
      <c r="P761" t="s">
        <v>87</v>
      </c>
      <c r="Q761" t="s">
        <v>67</v>
      </c>
      <c r="R761" t="s">
        <v>41</v>
      </c>
      <c r="S761" t="s">
        <v>40</v>
      </c>
      <c r="T761">
        <v>9</v>
      </c>
      <c r="U761" t="b">
        <v>0</v>
      </c>
      <c r="V761" t="s">
        <v>55</v>
      </c>
      <c r="W761" t="s">
        <v>56</v>
      </c>
      <c r="X761">
        <v>6</v>
      </c>
      <c r="Y761">
        <v>9</v>
      </c>
      <c r="Z761" t="s">
        <v>44</v>
      </c>
      <c r="AA761" t="b">
        <v>1</v>
      </c>
      <c r="AB761">
        <v>4</v>
      </c>
      <c r="AC761" t="s">
        <v>70</v>
      </c>
    </row>
    <row r="762" spans="1:29" x14ac:dyDescent="0.25">
      <c r="A762" t="s">
        <v>2710</v>
      </c>
      <c r="B762" t="s">
        <v>2711</v>
      </c>
      <c r="C762">
        <v>51</v>
      </c>
      <c r="D762" t="s">
        <v>60</v>
      </c>
      <c r="E762" t="s">
        <v>48</v>
      </c>
      <c r="F762" t="s">
        <v>97</v>
      </c>
      <c r="G762" t="s">
        <v>2712</v>
      </c>
      <c r="H762" t="s">
        <v>929</v>
      </c>
      <c r="I762" t="s">
        <v>185</v>
      </c>
      <c r="J762">
        <v>164</v>
      </c>
      <c r="K762">
        <v>6</v>
      </c>
      <c r="L762">
        <v>4</v>
      </c>
      <c r="M762" t="s">
        <v>65</v>
      </c>
      <c r="N762">
        <v>44711</v>
      </c>
      <c r="O762" t="s">
        <v>86</v>
      </c>
      <c r="P762" t="s">
        <v>101</v>
      </c>
      <c r="Q762" t="s">
        <v>67</v>
      </c>
      <c r="R762" t="s">
        <v>54</v>
      </c>
      <c r="S762" t="s">
        <v>69</v>
      </c>
      <c r="T762">
        <v>2</v>
      </c>
      <c r="U762" t="b">
        <v>0</v>
      </c>
      <c r="V762" t="s">
        <v>88</v>
      </c>
      <c r="W762" t="s">
        <v>115</v>
      </c>
      <c r="X762">
        <v>5</v>
      </c>
      <c r="Y762">
        <v>3</v>
      </c>
      <c r="Z762" t="s">
        <v>44</v>
      </c>
      <c r="AA762" t="b">
        <v>0</v>
      </c>
      <c r="AB762">
        <v>3</v>
      </c>
      <c r="AC762" t="s">
        <v>108</v>
      </c>
    </row>
    <row r="763" spans="1:29" x14ac:dyDescent="0.25">
      <c r="A763" t="s">
        <v>2713</v>
      </c>
      <c r="B763" t="s">
        <v>2714</v>
      </c>
      <c r="C763">
        <v>52</v>
      </c>
      <c r="D763" t="s">
        <v>104</v>
      </c>
      <c r="E763" t="s">
        <v>61</v>
      </c>
      <c r="F763" t="s">
        <v>97</v>
      </c>
      <c r="G763" t="s">
        <v>2715</v>
      </c>
      <c r="H763" t="s">
        <v>255</v>
      </c>
      <c r="I763" t="s">
        <v>1347</v>
      </c>
      <c r="J763">
        <v>353</v>
      </c>
      <c r="K763">
        <v>7</v>
      </c>
      <c r="L763">
        <v>2</v>
      </c>
      <c r="M763" t="s">
        <v>65</v>
      </c>
      <c r="N763">
        <v>89912</v>
      </c>
      <c r="O763" t="s">
        <v>38</v>
      </c>
      <c r="P763" t="s">
        <v>101</v>
      </c>
      <c r="Q763" t="s">
        <v>114</v>
      </c>
      <c r="R763" t="s">
        <v>54</v>
      </c>
      <c r="S763" t="s">
        <v>69</v>
      </c>
      <c r="T763">
        <v>4</v>
      </c>
      <c r="U763" t="b">
        <v>1</v>
      </c>
      <c r="V763" t="s">
        <v>55</v>
      </c>
      <c r="W763" t="s">
        <v>43</v>
      </c>
      <c r="X763">
        <v>11</v>
      </c>
      <c r="Y763">
        <v>3</v>
      </c>
      <c r="Z763" t="s">
        <v>57</v>
      </c>
      <c r="AA763" t="b">
        <v>1</v>
      </c>
      <c r="AB763">
        <v>5</v>
      </c>
      <c r="AC763" t="s">
        <v>131</v>
      </c>
    </row>
    <row r="764" spans="1:29" x14ac:dyDescent="0.25">
      <c r="A764" t="s">
        <v>2716</v>
      </c>
      <c r="B764" t="s">
        <v>2717</v>
      </c>
      <c r="C764">
        <v>28</v>
      </c>
      <c r="D764" t="s">
        <v>104</v>
      </c>
      <c r="E764" t="s">
        <v>82</v>
      </c>
      <c r="F764" t="s">
        <v>97</v>
      </c>
      <c r="G764" t="s">
        <v>2718</v>
      </c>
      <c r="H764" t="s">
        <v>259</v>
      </c>
      <c r="I764" t="s">
        <v>739</v>
      </c>
      <c r="J764">
        <v>177</v>
      </c>
      <c r="K764">
        <v>10</v>
      </c>
      <c r="L764">
        <v>1</v>
      </c>
      <c r="M764" t="s">
        <v>77</v>
      </c>
      <c r="N764">
        <v>18465</v>
      </c>
      <c r="O764" t="s">
        <v>86</v>
      </c>
      <c r="P764" t="s">
        <v>94</v>
      </c>
      <c r="Q764" t="s">
        <v>67</v>
      </c>
      <c r="R764" t="s">
        <v>54</v>
      </c>
      <c r="S764" t="s">
        <v>40</v>
      </c>
      <c r="T764">
        <v>5</v>
      </c>
      <c r="U764" t="b">
        <v>1</v>
      </c>
      <c r="V764" t="s">
        <v>88</v>
      </c>
      <c r="W764" t="s">
        <v>56</v>
      </c>
      <c r="X764">
        <v>3</v>
      </c>
      <c r="Y764">
        <v>9</v>
      </c>
      <c r="Z764" t="s">
        <v>44</v>
      </c>
      <c r="AA764" t="b">
        <v>1</v>
      </c>
      <c r="AB764">
        <v>4</v>
      </c>
      <c r="AC764" t="s">
        <v>131</v>
      </c>
    </row>
    <row r="765" spans="1:29" x14ac:dyDescent="0.25">
      <c r="A765" t="s">
        <v>2719</v>
      </c>
      <c r="B765" t="s">
        <v>2720</v>
      </c>
      <c r="C765">
        <v>64</v>
      </c>
      <c r="D765" t="s">
        <v>60</v>
      </c>
      <c r="E765" t="s">
        <v>73</v>
      </c>
      <c r="F765" t="s">
        <v>97</v>
      </c>
      <c r="G765" t="s">
        <v>2721</v>
      </c>
      <c r="H765" t="s">
        <v>2722</v>
      </c>
      <c r="I765" t="s">
        <v>771</v>
      </c>
      <c r="J765">
        <v>63</v>
      </c>
      <c r="K765">
        <v>12</v>
      </c>
      <c r="L765">
        <v>4</v>
      </c>
      <c r="M765" t="s">
        <v>65</v>
      </c>
      <c r="N765">
        <v>71252</v>
      </c>
      <c r="O765" t="s">
        <v>78</v>
      </c>
      <c r="P765" t="s">
        <v>87</v>
      </c>
      <c r="Q765" t="s">
        <v>114</v>
      </c>
      <c r="R765" t="s">
        <v>41</v>
      </c>
      <c r="S765" t="s">
        <v>69</v>
      </c>
      <c r="T765">
        <v>4</v>
      </c>
      <c r="U765" t="b">
        <v>1</v>
      </c>
      <c r="V765" t="s">
        <v>42</v>
      </c>
      <c r="W765" t="s">
        <v>115</v>
      </c>
      <c r="X765">
        <v>6</v>
      </c>
      <c r="Y765">
        <v>1</v>
      </c>
      <c r="Z765" t="s">
        <v>44</v>
      </c>
      <c r="AA765" t="b">
        <v>0</v>
      </c>
      <c r="AB765">
        <v>3</v>
      </c>
      <c r="AC765" t="s">
        <v>70</v>
      </c>
    </row>
    <row r="766" spans="1:29" x14ac:dyDescent="0.25">
      <c r="A766" t="s">
        <v>2723</v>
      </c>
      <c r="B766" t="s">
        <v>2724</v>
      </c>
      <c r="C766">
        <v>46</v>
      </c>
      <c r="D766" t="s">
        <v>60</v>
      </c>
      <c r="E766" t="s">
        <v>32</v>
      </c>
      <c r="F766" t="s">
        <v>33</v>
      </c>
      <c r="G766" t="s">
        <v>2725</v>
      </c>
      <c r="H766" t="s">
        <v>1468</v>
      </c>
      <c r="I766" t="s">
        <v>856</v>
      </c>
      <c r="J766">
        <v>218</v>
      </c>
      <c r="K766">
        <v>5</v>
      </c>
      <c r="L766">
        <v>4</v>
      </c>
      <c r="M766" t="s">
        <v>65</v>
      </c>
      <c r="N766">
        <v>92065</v>
      </c>
      <c r="O766" t="s">
        <v>86</v>
      </c>
      <c r="P766" t="s">
        <v>39</v>
      </c>
      <c r="Q766" t="s">
        <v>67</v>
      </c>
      <c r="R766" t="s">
        <v>68</v>
      </c>
      <c r="S766" t="s">
        <v>69</v>
      </c>
      <c r="T766">
        <v>6</v>
      </c>
      <c r="U766" t="b">
        <v>0</v>
      </c>
      <c r="V766" t="s">
        <v>55</v>
      </c>
      <c r="W766" t="s">
        <v>115</v>
      </c>
      <c r="X766">
        <v>6</v>
      </c>
      <c r="Y766">
        <v>7</v>
      </c>
      <c r="Z766" t="s">
        <v>57</v>
      </c>
      <c r="AA766" t="b">
        <v>0</v>
      </c>
      <c r="AB766">
        <v>2</v>
      </c>
      <c r="AC766" t="s">
        <v>45</v>
      </c>
    </row>
    <row r="767" spans="1:29" x14ac:dyDescent="0.25">
      <c r="A767" t="s">
        <v>2726</v>
      </c>
      <c r="B767" t="s">
        <v>2727</v>
      </c>
      <c r="C767">
        <v>65</v>
      </c>
      <c r="D767" t="s">
        <v>31</v>
      </c>
      <c r="E767" t="s">
        <v>82</v>
      </c>
      <c r="F767" t="s">
        <v>33</v>
      </c>
      <c r="G767" t="s">
        <v>2728</v>
      </c>
      <c r="H767" t="s">
        <v>377</v>
      </c>
      <c r="I767" t="s">
        <v>76</v>
      </c>
      <c r="J767">
        <v>254</v>
      </c>
      <c r="K767">
        <v>3</v>
      </c>
      <c r="L767">
        <v>1</v>
      </c>
      <c r="M767" t="s">
        <v>65</v>
      </c>
      <c r="N767">
        <v>110432</v>
      </c>
      <c r="O767" t="s">
        <v>38</v>
      </c>
      <c r="P767" t="s">
        <v>87</v>
      </c>
      <c r="Q767" t="s">
        <v>114</v>
      </c>
      <c r="R767" t="s">
        <v>54</v>
      </c>
      <c r="S767" t="s">
        <v>69</v>
      </c>
      <c r="T767">
        <v>8</v>
      </c>
      <c r="U767" t="b">
        <v>1</v>
      </c>
      <c r="V767" t="s">
        <v>42</v>
      </c>
      <c r="W767" t="s">
        <v>43</v>
      </c>
      <c r="X767">
        <v>6</v>
      </c>
      <c r="Y767">
        <v>1</v>
      </c>
      <c r="Z767" t="s">
        <v>44</v>
      </c>
      <c r="AA767" t="b">
        <v>0</v>
      </c>
      <c r="AB767">
        <v>2</v>
      </c>
      <c r="AC767" t="s">
        <v>108</v>
      </c>
    </row>
    <row r="768" spans="1:29" x14ac:dyDescent="0.25">
      <c r="A768" t="s">
        <v>2729</v>
      </c>
      <c r="B768" t="s">
        <v>2730</v>
      </c>
      <c r="C768">
        <v>33</v>
      </c>
      <c r="D768" t="s">
        <v>60</v>
      </c>
      <c r="E768" t="s">
        <v>123</v>
      </c>
      <c r="F768" t="s">
        <v>33</v>
      </c>
      <c r="G768" t="s">
        <v>2731</v>
      </c>
      <c r="H768" t="s">
        <v>259</v>
      </c>
      <c r="I768" t="s">
        <v>307</v>
      </c>
      <c r="J768">
        <v>225</v>
      </c>
      <c r="K768">
        <v>7</v>
      </c>
      <c r="L768">
        <v>4</v>
      </c>
      <c r="M768" t="s">
        <v>37</v>
      </c>
      <c r="N768">
        <v>99615</v>
      </c>
      <c r="O768" t="s">
        <v>86</v>
      </c>
      <c r="P768" t="s">
        <v>137</v>
      </c>
      <c r="Q768" t="s">
        <v>40</v>
      </c>
      <c r="R768" t="s">
        <v>41</v>
      </c>
      <c r="S768" t="s">
        <v>40</v>
      </c>
      <c r="T768">
        <v>4</v>
      </c>
      <c r="U768" t="b">
        <v>0</v>
      </c>
      <c r="V768" t="s">
        <v>88</v>
      </c>
      <c r="W768" t="s">
        <v>56</v>
      </c>
      <c r="X768">
        <v>8</v>
      </c>
      <c r="Y768">
        <v>2</v>
      </c>
      <c r="Z768" t="s">
        <v>44</v>
      </c>
      <c r="AA768" t="b">
        <v>1</v>
      </c>
      <c r="AB768">
        <v>5</v>
      </c>
      <c r="AC768" t="s">
        <v>108</v>
      </c>
    </row>
    <row r="769" spans="1:29" x14ac:dyDescent="0.25">
      <c r="A769" t="s">
        <v>2732</v>
      </c>
      <c r="B769" t="s">
        <v>2733</v>
      </c>
      <c r="C769">
        <v>33</v>
      </c>
      <c r="D769" t="s">
        <v>104</v>
      </c>
      <c r="E769" t="s">
        <v>91</v>
      </c>
      <c r="F769" t="s">
        <v>97</v>
      </c>
      <c r="G769" t="s">
        <v>2734</v>
      </c>
      <c r="H769" t="s">
        <v>929</v>
      </c>
      <c r="I769" t="s">
        <v>700</v>
      </c>
      <c r="J769">
        <v>251</v>
      </c>
      <c r="K769">
        <v>2</v>
      </c>
      <c r="L769">
        <v>1</v>
      </c>
      <c r="M769" t="s">
        <v>77</v>
      </c>
      <c r="N769">
        <v>95998</v>
      </c>
      <c r="O769" t="s">
        <v>78</v>
      </c>
      <c r="P769" t="s">
        <v>137</v>
      </c>
      <c r="Q769" t="s">
        <v>79</v>
      </c>
      <c r="R769" t="s">
        <v>68</v>
      </c>
      <c r="S769" t="s">
        <v>40</v>
      </c>
      <c r="T769">
        <v>3</v>
      </c>
      <c r="U769" t="b">
        <v>1</v>
      </c>
      <c r="V769" t="s">
        <v>88</v>
      </c>
      <c r="W769" t="s">
        <v>115</v>
      </c>
      <c r="X769">
        <v>3</v>
      </c>
      <c r="Y769">
        <v>9</v>
      </c>
      <c r="Z769" t="s">
        <v>44</v>
      </c>
      <c r="AA769" t="b">
        <v>1</v>
      </c>
      <c r="AB769">
        <v>2</v>
      </c>
      <c r="AC769" t="s">
        <v>70</v>
      </c>
    </row>
    <row r="770" spans="1:29" x14ac:dyDescent="0.25">
      <c r="A770" t="s">
        <v>2735</v>
      </c>
      <c r="B770" t="s">
        <v>2736</v>
      </c>
      <c r="C770">
        <v>62</v>
      </c>
      <c r="D770" t="s">
        <v>60</v>
      </c>
      <c r="E770" t="s">
        <v>73</v>
      </c>
      <c r="F770" t="s">
        <v>49</v>
      </c>
      <c r="G770" t="s">
        <v>2737</v>
      </c>
      <c r="H770" t="s">
        <v>2135</v>
      </c>
      <c r="I770" t="s">
        <v>621</v>
      </c>
      <c r="J770">
        <v>69</v>
      </c>
      <c r="K770">
        <v>9</v>
      </c>
      <c r="L770">
        <v>3</v>
      </c>
      <c r="M770" t="s">
        <v>37</v>
      </c>
      <c r="N770">
        <v>175264</v>
      </c>
      <c r="O770" t="s">
        <v>86</v>
      </c>
      <c r="P770" t="s">
        <v>87</v>
      </c>
      <c r="Q770" t="s">
        <v>40</v>
      </c>
      <c r="R770" t="s">
        <v>54</v>
      </c>
      <c r="S770" t="s">
        <v>40</v>
      </c>
      <c r="T770">
        <v>5</v>
      </c>
      <c r="U770" t="b">
        <v>0</v>
      </c>
      <c r="V770" t="s">
        <v>42</v>
      </c>
      <c r="W770" t="s">
        <v>56</v>
      </c>
      <c r="X770">
        <v>11</v>
      </c>
      <c r="Y770">
        <v>3</v>
      </c>
      <c r="Z770" t="s">
        <v>57</v>
      </c>
      <c r="AA770" t="b">
        <v>1</v>
      </c>
      <c r="AB770">
        <v>1</v>
      </c>
      <c r="AC770" t="s">
        <v>70</v>
      </c>
    </row>
    <row r="771" spans="1:29" x14ac:dyDescent="0.25">
      <c r="A771" t="s">
        <v>2738</v>
      </c>
      <c r="B771" t="s">
        <v>2739</v>
      </c>
      <c r="C771">
        <v>32</v>
      </c>
      <c r="D771" t="s">
        <v>31</v>
      </c>
      <c r="E771" t="s">
        <v>91</v>
      </c>
      <c r="F771" t="s">
        <v>49</v>
      </c>
      <c r="G771" t="s">
        <v>2740</v>
      </c>
      <c r="H771" t="s">
        <v>428</v>
      </c>
      <c r="I771" t="s">
        <v>415</v>
      </c>
      <c r="J771">
        <v>163</v>
      </c>
      <c r="K771">
        <v>8</v>
      </c>
      <c r="L771">
        <v>3</v>
      </c>
      <c r="M771" t="s">
        <v>65</v>
      </c>
      <c r="N771">
        <v>29144</v>
      </c>
      <c r="O771" t="s">
        <v>86</v>
      </c>
      <c r="P771" t="s">
        <v>137</v>
      </c>
      <c r="Q771" t="s">
        <v>114</v>
      </c>
      <c r="R771" t="s">
        <v>54</v>
      </c>
      <c r="S771" t="s">
        <v>69</v>
      </c>
      <c r="T771">
        <v>6</v>
      </c>
      <c r="U771" t="b">
        <v>1</v>
      </c>
      <c r="V771" t="s">
        <v>55</v>
      </c>
      <c r="W771" t="s">
        <v>56</v>
      </c>
      <c r="X771">
        <v>11</v>
      </c>
      <c r="Y771">
        <v>6</v>
      </c>
      <c r="Z771" t="s">
        <v>57</v>
      </c>
      <c r="AA771" t="b">
        <v>1</v>
      </c>
      <c r="AB771">
        <v>2</v>
      </c>
      <c r="AC771" t="s">
        <v>40</v>
      </c>
    </row>
    <row r="772" spans="1:29" x14ac:dyDescent="0.25">
      <c r="A772" t="s">
        <v>2741</v>
      </c>
      <c r="B772" t="s">
        <v>2742</v>
      </c>
      <c r="C772">
        <v>21</v>
      </c>
      <c r="D772" t="s">
        <v>104</v>
      </c>
      <c r="E772" t="s">
        <v>61</v>
      </c>
      <c r="F772" t="s">
        <v>49</v>
      </c>
      <c r="G772" t="s">
        <v>2743</v>
      </c>
      <c r="H772" t="s">
        <v>259</v>
      </c>
      <c r="I772" t="s">
        <v>129</v>
      </c>
      <c r="J772">
        <v>268</v>
      </c>
      <c r="K772">
        <v>5</v>
      </c>
      <c r="L772">
        <v>1</v>
      </c>
      <c r="M772" t="s">
        <v>37</v>
      </c>
      <c r="N772">
        <v>44435</v>
      </c>
      <c r="O772" t="s">
        <v>78</v>
      </c>
      <c r="P772" t="s">
        <v>101</v>
      </c>
      <c r="Q772" t="s">
        <v>40</v>
      </c>
      <c r="R772" t="s">
        <v>68</v>
      </c>
      <c r="S772" t="s">
        <v>40</v>
      </c>
      <c r="T772">
        <v>4</v>
      </c>
      <c r="U772" t="b">
        <v>0</v>
      </c>
      <c r="V772" t="s">
        <v>55</v>
      </c>
      <c r="W772" t="s">
        <v>43</v>
      </c>
      <c r="X772">
        <v>5</v>
      </c>
      <c r="Y772">
        <v>4</v>
      </c>
      <c r="Z772" t="s">
        <v>57</v>
      </c>
      <c r="AA772" t="b">
        <v>1</v>
      </c>
      <c r="AB772">
        <v>5</v>
      </c>
      <c r="AC772" t="s">
        <v>108</v>
      </c>
    </row>
    <row r="773" spans="1:29" x14ac:dyDescent="0.25">
      <c r="A773" t="s">
        <v>2744</v>
      </c>
      <c r="B773" t="s">
        <v>2745</v>
      </c>
      <c r="C773">
        <v>54</v>
      </c>
      <c r="D773" t="s">
        <v>31</v>
      </c>
      <c r="E773" t="s">
        <v>123</v>
      </c>
      <c r="F773" t="s">
        <v>49</v>
      </c>
      <c r="G773" t="s">
        <v>2746</v>
      </c>
      <c r="H773" t="s">
        <v>385</v>
      </c>
      <c r="I773" t="s">
        <v>36</v>
      </c>
      <c r="J773">
        <v>45</v>
      </c>
      <c r="K773">
        <v>3</v>
      </c>
      <c r="L773">
        <v>2</v>
      </c>
      <c r="M773" t="s">
        <v>37</v>
      </c>
      <c r="N773">
        <v>94855</v>
      </c>
      <c r="O773" t="s">
        <v>78</v>
      </c>
      <c r="P773" t="s">
        <v>101</v>
      </c>
      <c r="Q773" t="s">
        <v>40</v>
      </c>
      <c r="R773" t="s">
        <v>54</v>
      </c>
      <c r="S773" t="s">
        <v>40</v>
      </c>
      <c r="T773">
        <v>1</v>
      </c>
      <c r="U773" t="b">
        <v>0</v>
      </c>
      <c r="V773" t="s">
        <v>88</v>
      </c>
      <c r="W773" t="s">
        <v>115</v>
      </c>
      <c r="X773">
        <v>10</v>
      </c>
      <c r="Y773">
        <v>5</v>
      </c>
      <c r="Z773" t="s">
        <v>44</v>
      </c>
      <c r="AA773" t="b">
        <v>0</v>
      </c>
      <c r="AB773">
        <v>2</v>
      </c>
      <c r="AC773" t="s">
        <v>45</v>
      </c>
    </row>
    <row r="774" spans="1:29" x14ac:dyDescent="0.25">
      <c r="A774" t="s">
        <v>2747</v>
      </c>
      <c r="B774" t="s">
        <v>2748</v>
      </c>
      <c r="C774">
        <v>63</v>
      </c>
      <c r="D774" t="s">
        <v>104</v>
      </c>
      <c r="E774" t="s">
        <v>82</v>
      </c>
      <c r="F774" t="s">
        <v>97</v>
      </c>
      <c r="G774" t="s">
        <v>2749</v>
      </c>
      <c r="H774" t="s">
        <v>170</v>
      </c>
      <c r="I774" t="s">
        <v>797</v>
      </c>
      <c r="J774">
        <v>29</v>
      </c>
      <c r="K774">
        <v>7</v>
      </c>
      <c r="L774">
        <v>1</v>
      </c>
      <c r="M774" t="s">
        <v>65</v>
      </c>
      <c r="N774">
        <v>15516</v>
      </c>
      <c r="O774" t="s">
        <v>78</v>
      </c>
      <c r="P774" t="s">
        <v>87</v>
      </c>
      <c r="Q774" t="s">
        <v>114</v>
      </c>
      <c r="R774" t="s">
        <v>41</v>
      </c>
      <c r="S774" t="s">
        <v>302</v>
      </c>
      <c r="T774">
        <v>8</v>
      </c>
      <c r="U774" t="b">
        <v>0</v>
      </c>
      <c r="V774" t="s">
        <v>42</v>
      </c>
      <c r="W774" t="s">
        <v>115</v>
      </c>
      <c r="X774">
        <v>6</v>
      </c>
      <c r="Y774">
        <v>10</v>
      </c>
      <c r="Z774" t="s">
        <v>57</v>
      </c>
      <c r="AA774" t="b">
        <v>0</v>
      </c>
      <c r="AB774">
        <v>3</v>
      </c>
      <c r="AC774" t="s">
        <v>45</v>
      </c>
    </row>
    <row r="775" spans="1:29" x14ac:dyDescent="0.25">
      <c r="A775" t="s">
        <v>2750</v>
      </c>
      <c r="B775" t="s">
        <v>2751</v>
      </c>
      <c r="C775">
        <v>50</v>
      </c>
      <c r="D775" t="s">
        <v>31</v>
      </c>
      <c r="E775" t="s">
        <v>91</v>
      </c>
      <c r="F775" t="s">
        <v>97</v>
      </c>
      <c r="G775" t="s">
        <v>2752</v>
      </c>
      <c r="H775" t="s">
        <v>367</v>
      </c>
      <c r="I775" t="s">
        <v>391</v>
      </c>
      <c r="J775">
        <v>124</v>
      </c>
      <c r="K775">
        <v>11</v>
      </c>
      <c r="L775">
        <v>2</v>
      </c>
      <c r="M775" t="s">
        <v>37</v>
      </c>
      <c r="N775">
        <v>13259</v>
      </c>
      <c r="O775" t="s">
        <v>86</v>
      </c>
      <c r="P775" t="s">
        <v>94</v>
      </c>
      <c r="Q775" t="s">
        <v>40</v>
      </c>
      <c r="R775" t="s">
        <v>41</v>
      </c>
      <c r="S775" t="s">
        <v>40</v>
      </c>
      <c r="T775">
        <v>4</v>
      </c>
      <c r="U775" t="b">
        <v>0</v>
      </c>
      <c r="V775" t="s">
        <v>88</v>
      </c>
      <c r="W775" t="s">
        <v>56</v>
      </c>
      <c r="X775">
        <v>2</v>
      </c>
      <c r="Y775">
        <v>2</v>
      </c>
      <c r="Z775" t="s">
        <v>44</v>
      </c>
      <c r="AA775" t="b">
        <v>1</v>
      </c>
      <c r="AB775">
        <v>1</v>
      </c>
      <c r="AC775" t="s">
        <v>40</v>
      </c>
    </row>
    <row r="776" spans="1:29" x14ac:dyDescent="0.25">
      <c r="A776" t="s">
        <v>2753</v>
      </c>
      <c r="B776" t="s">
        <v>2754</v>
      </c>
      <c r="C776">
        <v>40</v>
      </c>
      <c r="D776" t="s">
        <v>104</v>
      </c>
      <c r="E776" t="s">
        <v>82</v>
      </c>
      <c r="F776" t="s">
        <v>97</v>
      </c>
      <c r="G776" t="s">
        <v>2755</v>
      </c>
      <c r="H776" t="s">
        <v>537</v>
      </c>
      <c r="I776" t="s">
        <v>2173</v>
      </c>
      <c r="J776">
        <v>28</v>
      </c>
      <c r="K776">
        <v>10</v>
      </c>
      <c r="L776">
        <v>1</v>
      </c>
      <c r="M776" t="s">
        <v>37</v>
      </c>
      <c r="N776">
        <v>11783</v>
      </c>
      <c r="O776" t="s">
        <v>78</v>
      </c>
      <c r="P776" t="s">
        <v>39</v>
      </c>
      <c r="Q776" t="s">
        <v>40</v>
      </c>
      <c r="R776" t="s">
        <v>41</v>
      </c>
      <c r="S776" t="s">
        <v>40</v>
      </c>
      <c r="T776">
        <v>7</v>
      </c>
      <c r="U776" t="b">
        <v>0</v>
      </c>
      <c r="V776" t="s">
        <v>55</v>
      </c>
      <c r="W776" t="s">
        <v>115</v>
      </c>
      <c r="X776">
        <v>8</v>
      </c>
      <c r="Y776">
        <v>4</v>
      </c>
      <c r="Z776" t="s">
        <v>57</v>
      </c>
      <c r="AA776" t="b">
        <v>0</v>
      </c>
      <c r="AB776">
        <v>4</v>
      </c>
      <c r="AC776" t="s">
        <v>108</v>
      </c>
    </row>
    <row r="777" spans="1:29" x14ac:dyDescent="0.25">
      <c r="A777" t="s">
        <v>2756</v>
      </c>
      <c r="B777" t="s">
        <v>2757</v>
      </c>
      <c r="C777">
        <v>59</v>
      </c>
      <c r="D777" t="s">
        <v>60</v>
      </c>
      <c r="E777" t="s">
        <v>61</v>
      </c>
      <c r="F777" t="s">
        <v>97</v>
      </c>
      <c r="G777" t="s">
        <v>2758</v>
      </c>
      <c r="H777" t="s">
        <v>989</v>
      </c>
      <c r="I777" t="s">
        <v>195</v>
      </c>
      <c r="J777">
        <v>2</v>
      </c>
      <c r="K777">
        <v>10</v>
      </c>
      <c r="L777">
        <v>2</v>
      </c>
      <c r="M777" t="s">
        <v>37</v>
      </c>
      <c r="N777">
        <v>84612</v>
      </c>
      <c r="O777" t="s">
        <v>78</v>
      </c>
      <c r="P777" t="s">
        <v>137</v>
      </c>
      <c r="Q777" t="s">
        <v>40</v>
      </c>
      <c r="R777" t="s">
        <v>54</v>
      </c>
      <c r="S777" t="s">
        <v>40</v>
      </c>
      <c r="T777">
        <v>3</v>
      </c>
      <c r="U777" t="b">
        <v>1</v>
      </c>
      <c r="V777" t="s">
        <v>42</v>
      </c>
      <c r="W777" t="s">
        <v>56</v>
      </c>
      <c r="X777">
        <v>2</v>
      </c>
      <c r="Y777">
        <v>7</v>
      </c>
      <c r="Z777" t="s">
        <v>44</v>
      </c>
      <c r="AA777" t="b">
        <v>0</v>
      </c>
      <c r="AB777">
        <v>1</v>
      </c>
      <c r="AC777" t="s">
        <v>40</v>
      </c>
    </row>
    <row r="778" spans="1:29" x14ac:dyDescent="0.25">
      <c r="A778" t="s">
        <v>2759</v>
      </c>
      <c r="B778" t="s">
        <v>2760</v>
      </c>
      <c r="C778">
        <v>41</v>
      </c>
      <c r="D778" t="s">
        <v>31</v>
      </c>
      <c r="E778" t="s">
        <v>82</v>
      </c>
      <c r="F778" t="s">
        <v>33</v>
      </c>
      <c r="G778" t="s">
        <v>2761</v>
      </c>
      <c r="H778" t="s">
        <v>579</v>
      </c>
      <c r="I778" t="s">
        <v>2762</v>
      </c>
      <c r="J778">
        <v>305</v>
      </c>
      <c r="K778">
        <v>12</v>
      </c>
      <c r="L778">
        <v>1</v>
      </c>
      <c r="M778" t="s">
        <v>65</v>
      </c>
      <c r="N778">
        <v>195771</v>
      </c>
      <c r="O778" t="s">
        <v>78</v>
      </c>
      <c r="P778" t="s">
        <v>39</v>
      </c>
      <c r="Q778" t="s">
        <v>67</v>
      </c>
      <c r="R778" t="s">
        <v>54</v>
      </c>
      <c r="S778" t="s">
        <v>151</v>
      </c>
      <c r="T778">
        <v>5</v>
      </c>
      <c r="U778" t="b">
        <v>0</v>
      </c>
      <c r="V778" t="s">
        <v>88</v>
      </c>
      <c r="W778" t="s">
        <v>115</v>
      </c>
      <c r="X778">
        <v>10</v>
      </c>
      <c r="Y778">
        <v>2</v>
      </c>
      <c r="Z778" t="s">
        <v>44</v>
      </c>
      <c r="AA778" t="b">
        <v>0</v>
      </c>
      <c r="AB778">
        <v>1</v>
      </c>
      <c r="AC778" t="s">
        <v>70</v>
      </c>
    </row>
    <row r="779" spans="1:29" x14ac:dyDescent="0.25">
      <c r="A779" t="s">
        <v>2763</v>
      </c>
      <c r="B779" t="s">
        <v>2764</v>
      </c>
      <c r="C779">
        <v>34</v>
      </c>
      <c r="D779" t="s">
        <v>60</v>
      </c>
      <c r="E779" t="s">
        <v>82</v>
      </c>
      <c r="F779" t="s">
        <v>49</v>
      </c>
      <c r="G779" t="s">
        <v>2765</v>
      </c>
      <c r="H779" t="s">
        <v>353</v>
      </c>
      <c r="I779" t="s">
        <v>424</v>
      </c>
      <c r="J779">
        <v>364</v>
      </c>
      <c r="K779">
        <v>6</v>
      </c>
      <c r="L779">
        <v>3</v>
      </c>
      <c r="M779" t="s">
        <v>65</v>
      </c>
      <c r="N779">
        <v>191213</v>
      </c>
      <c r="O779" t="s">
        <v>38</v>
      </c>
      <c r="P779" t="s">
        <v>87</v>
      </c>
      <c r="Q779" t="s">
        <v>79</v>
      </c>
      <c r="R779" t="s">
        <v>54</v>
      </c>
      <c r="S779" t="s">
        <v>302</v>
      </c>
      <c r="T779">
        <v>5</v>
      </c>
      <c r="U779" t="b">
        <v>1</v>
      </c>
      <c r="V779" t="s">
        <v>42</v>
      </c>
      <c r="W779" t="s">
        <v>56</v>
      </c>
      <c r="X779">
        <v>5</v>
      </c>
      <c r="Y779">
        <v>3</v>
      </c>
      <c r="Z779" t="s">
        <v>44</v>
      </c>
      <c r="AA779" t="b">
        <v>1</v>
      </c>
      <c r="AB779">
        <v>1</v>
      </c>
      <c r="AC779" t="s">
        <v>70</v>
      </c>
    </row>
    <row r="780" spans="1:29" x14ac:dyDescent="0.25">
      <c r="A780" t="s">
        <v>2766</v>
      </c>
      <c r="B780" t="s">
        <v>2767</v>
      </c>
      <c r="C780">
        <v>38</v>
      </c>
      <c r="D780" t="s">
        <v>31</v>
      </c>
      <c r="E780" t="s">
        <v>32</v>
      </c>
      <c r="F780" t="s">
        <v>49</v>
      </c>
      <c r="G780" t="s">
        <v>2768</v>
      </c>
      <c r="H780" t="s">
        <v>989</v>
      </c>
      <c r="I780" t="s">
        <v>1632</v>
      </c>
      <c r="J780">
        <v>86</v>
      </c>
      <c r="K780">
        <v>2</v>
      </c>
      <c r="L780">
        <v>3</v>
      </c>
      <c r="M780" t="s">
        <v>77</v>
      </c>
      <c r="N780">
        <v>34166</v>
      </c>
      <c r="O780" t="s">
        <v>78</v>
      </c>
      <c r="P780" t="s">
        <v>94</v>
      </c>
      <c r="Q780" t="s">
        <v>79</v>
      </c>
      <c r="R780" t="s">
        <v>54</v>
      </c>
      <c r="S780" t="s">
        <v>40</v>
      </c>
      <c r="T780">
        <v>2</v>
      </c>
      <c r="U780" t="b">
        <v>0</v>
      </c>
      <c r="V780" t="s">
        <v>55</v>
      </c>
      <c r="W780" t="s">
        <v>43</v>
      </c>
      <c r="X780">
        <v>3</v>
      </c>
      <c r="Y780">
        <v>12</v>
      </c>
      <c r="Z780" t="s">
        <v>57</v>
      </c>
      <c r="AA780" t="b">
        <v>0</v>
      </c>
      <c r="AB780">
        <v>2</v>
      </c>
      <c r="AC780" t="s">
        <v>45</v>
      </c>
    </row>
    <row r="781" spans="1:29" x14ac:dyDescent="0.25">
      <c r="A781" t="s">
        <v>2769</v>
      </c>
      <c r="B781" t="s">
        <v>2770</v>
      </c>
      <c r="C781">
        <v>64</v>
      </c>
      <c r="D781" t="s">
        <v>60</v>
      </c>
      <c r="E781" t="s">
        <v>82</v>
      </c>
      <c r="F781" t="s">
        <v>49</v>
      </c>
      <c r="G781" t="s">
        <v>2771</v>
      </c>
      <c r="H781" t="s">
        <v>424</v>
      </c>
      <c r="I781" t="s">
        <v>879</v>
      </c>
      <c r="J781">
        <v>55</v>
      </c>
      <c r="K781">
        <v>4</v>
      </c>
      <c r="L781">
        <v>1</v>
      </c>
      <c r="M781" t="s">
        <v>65</v>
      </c>
      <c r="N781">
        <v>115767</v>
      </c>
      <c r="O781" t="s">
        <v>78</v>
      </c>
      <c r="P781" t="s">
        <v>94</v>
      </c>
      <c r="Q781" t="s">
        <v>114</v>
      </c>
      <c r="R781" t="s">
        <v>68</v>
      </c>
      <c r="S781" t="s">
        <v>69</v>
      </c>
      <c r="T781">
        <v>6</v>
      </c>
      <c r="U781" t="b">
        <v>1</v>
      </c>
      <c r="V781" t="s">
        <v>42</v>
      </c>
      <c r="W781" t="s">
        <v>56</v>
      </c>
      <c r="X781">
        <v>8</v>
      </c>
      <c r="Y781">
        <v>1</v>
      </c>
      <c r="Z781" t="s">
        <v>44</v>
      </c>
      <c r="AA781" t="b">
        <v>0</v>
      </c>
      <c r="AB781">
        <v>2</v>
      </c>
      <c r="AC781" t="s">
        <v>70</v>
      </c>
    </row>
    <row r="782" spans="1:29" x14ac:dyDescent="0.25">
      <c r="A782" t="s">
        <v>2772</v>
      </c>
      <c r="B782" t="s">
        <v>2773</v>
      </c>
      <c r="C782">
        <v>27</v>
      </c>
      <c r="D782" t="s">
        <v>104</v>
      </c>
      <c r="E782" t="s">
        <v>48</v>
      </c>
      <c r="F782" t="s">
        <v>97</v>
      </c>
      <c r="G782" t="s">
        <v>2774</v>
      </c>
      <c r="H782" t="s">
        <v>35</v>
      </c>
      <c r="I782" t="s">
        <v>956</v>
      </c>
      <c r="J782">
        <v>254</v>
      </c>
      <c r="K782">
        <v>12</v>
      </c>
      <c r="L782">
        <v>3</v>
      </c>
      <c r="M782" t="s">
        <v>65</v>
      </c>
      <c r="N782">
        <v>31221</v>
      </c>
      <c r="O782" t="s">
        <v>38</v>
      </c>
      <c r="P782" t="s">
        <v>53</v>
      </c>
      <c r="Q782" t="s">
        <v>67</v>
      </c>
      <c r="R782" t="s">
        <v>68</v>
      </c>
      <c r="S782" t="s">
        <v>151</v>
      </c>
      <c r="T782">
        <v>8</v>
      </c>
      <c r="U782" t="b">
        <v>0</v>
      </c>
      <c r="V782" t="s">
        <v>42</v>
      </c>
      <c r="W782" t="s">
        <v>56</v>
      </c>
      <c r="X782">
        <v>11</v>
      </c>
      <c r="Y782">
        <v>1</v>
      </c>
      <c r="Z782" t="s">
        <v>44</v>
      </c>
      <c r="AA782" t="b">
        <v>0</v>
      </c>
      <c r="AB782">
        <v>2</v>
      </c>
      <c r="AC782" t="s">
        <v>70</v>
      </c>
    </row>
    <row r="783" spans="1:29" x14ac:dyDescent="0.25">
      <c r="A783" t="s">
        <v>2775</v>
      </c>
      <c r="B783" t="s">
        <v>2776</v>
      </c>
      <c r="C783">
        <v>43</v>
      </c>
      <c r="D783" t="s">
        <v>104</v>
      </c>
      <c r="E783" t="s">
        <v>48</v>
      </c>
      <c r="F783" t="s">
        <v>49</v>
      </c>
      <c r="G783" t="s">
        <v>2777</v>
      </c>
      <c r="H783" t="s">
        <v>372</v>
      </c>
      <c r="I783" t="s">
        <v>156</v>
      </c>
      <c r="J783">
        <v>181</v>
      </c>
      <c r="K783">
        <v>5</v>
      </c>
      <c r="L783">
        <v>4</v>
      </c>
      <c r="M783" t="s">
        <v>65</v>
      </c>
      <c r="N783">
        <v>110473</v>
      </c>
      <c r="O783" t="s">
        <v>78</v>
      </c>
      <c r="P783" t="s">
        <v>94</v>
      </c>
      <c r="Q783" t="s">
        <v>67</v>
      </c>
      <c r="R783" t="s">
        <v>54</v>
      </c>
      <c r="S783" t="s">
        <v>302</v>
      </c>
      <c r="T783">
        <v>8</v>
      </c>
      <c r="U783" t="b">
        <v>0</v>
      </c>
      <c r="V783" t="s">
        <v>42</v>
      </c>
      <c r="W783" t="s">
        <v>56</v>
      </c>
      <c r="X783">
        <v>4</v>
      </c>
      <c r="Y783">
        <v>4</v>
      </c>
      <c r="Z783" t="s">
        <v>57</v>
      </c>
      <c r="AA783" t="b">
        <v>0</v>
      </c>
      <c r="AB783">
        <v>5</v>
      </c>
      <c r="AC783" t="s">
        <v>131</v>
      </c>
    </row>
    <row r="784" spans="1:29" x14ac:dyDescent="0.25">
      <c r="A784" t="s">
        <v>2778</v>
      </c>
      <c r="B784" t="s">
        <v>2779</v>
      </c>
      <c r="C784">
        <v>28</v>
      </c>
      <c r="D784" t="s">
        <v>60</v>
      </c>
      <c r="E784" t="s">
        <v>82</v>
      </c>
      <c r="F784" t="s">
        <v>33</v>
      </c>
      <c r="G784" t="s">
        <v>2780</v>
      </c>
      <c r="H784" t="s">
        <v>1390</v>
      </c>
      <c r="I784" t="s">
        <v>191</v>
      </c>
      <c r="J784">
        <v>111</v>
      </c>
      <c r="K784">
        <v>8</v>
      </c>
      <c r="L784">
        <v>4</v>
      </c>
      <c r="M784" t="s">
        <v>65</v>
      </c>
      <c r="N784">
        <v>165026</v>
      </c>
      <c r="O784" t="s">
        <v>38</v>
      </c>
      <c r="P784" t="s">
        <v>53</v>
      </c>
      <c r="Q784" t="s">
        <v>79</v>
      </c>
      <c r="R784" t="s">
        <v>54</v>
      </c>
      <c r="S784" t="s">
        <v>302</v>
      </c>
      <c r="T784">
        <v>1</v>
      </c>
      <c r="U784" t="b">
        <v>0</v>
      </c>
      <c r="V784" t="s">
        <v>88</v>
      </c>
      <c r="W784" t="s">
        <v>43</v>
      </c>
      <c r="X784">
        <v>4</v>
      </c>
      <c r="Y784">
        <v>3</v>
      </c>
      <c r="Z784" t="s">
        <v>44</v>
      </c>
      <c r="AA784" t="b">
        <v>0</v>
      </c>
      <c r="AB784">
        <v>2</v>
      </c>
      <c r="AC784" t="s">
        <v>70</v>
      </c>
    </row>
    <row r="785" spans="1:29" x14ac:dyDescent="0.25">
      <c r="A785" t="s">
        <v>2781</v>
      </c>
      <c r="B785" t="s">
        <v>2782</v>
      </c>
      <c r="C785">
        <v>51</v>
      </c>
      <c r="D785" t="s">
        <v>31</v>
      </c>
      <c r="E785" t="s">
        <v>82</v>
      </c>
      <c r="F785" t="s">
        <v>49</v>
      </c>
      <c r="G785" t="s">
        <v>2783</v>
      </c>
      <c r="H785" t="s">
        <v>670</v>
      </c>
      <c r="I785" t="s">
        <v>1244</v>
      </c>
      <c r="J785">
        <v>210</v>
      </c>
      <c r="K785">
        <v>9</v>
      </c>
      <c r="L785">
        <v>3</v>
      </c>
      <c r="M785" t="s">
        <v>37</v>
      </c>
      <c r="N785">
        <v>82949</v>
      </c>
      <c r="O785" t="s">
        <v>86</v>
      </c>
      <c r="P785" t="s">
        <v>101</v>
      </c>
      <c r="Q785" t="s">
        <v>40</v>
      </c>
      <c r="R785" t="s">
        <v>41</v>
      </c>
      <c r="S785" t="s">
        <v>40</v>
      </c>
      <c r="T785">
        <v>9</v>
      </c>
      <c r="U785" t="b">
        <v>0</v>
      </c>
      <c r="V785" t="s">
        <v>88</v>
      </c>
      <c r="W785" t="s">
        <v>56</v>
      </c>
      <c r="X785">
        <v>3</v>
      </c>
      <c r="Y785">
        <v>6</v>
      </c>
      <c r="Z785" t="s">
        <v>57</v>
      </c>
      <c r="AA785" t="b">
        <v>1</v>
      </c>
      <c r="AB785">
        <v>5</v>
      </c>
      <c r="AC785" t="s">
        <v>131</v>
      </c>
    </row>
    <row r="786" spans="1:29" x14ac:dyDescent="0.25">
      <c r="A786" t="s">
        <v>2784</v>
      </c>
      <c r="B786" t="s">
        <v>2785</v>
      </c>
      <c r="C786">
        <v>29</v>
      </c>
      <c r="D786" t="s">
        <v>104</v>
      </c>
      <c r="E786" t="s">
        <v>61</v>
      </c>
      <c r="F786" t="s">
        <v>97</v>
      </c>
      <c r="G786" t="s">
        <v>2786</v>
      </c>
      <c r="H786" t="s">
        <v>1865</v>
      </c>
      <c r="I786" t="s">
        <v>933</v>
      </c>
      <c r="J786">
        <v>80</v>
      </c>
      <c r="K786">
        <v>7</v>
      </c>
      <c r="L786">
        <v>2</v>
      </c>
      <c r="M786" t="s">
        <v>77</v>
      </c>
      <c r="N786">
        <v>13714</v>
      </c>
      <c r="O786" t="s">
        <v>78</v>
      </c>
      <c r="P786" t="s">
        <v>137</v>
      </c>
      <c r="Q786" t="s">
        <v>67</v>
      </c>
      <c r="R786" t="s">
        <v>68</v>
      </c>
      <c r="S786" t="s">
        <v>40</v>
      </c>
      <c r="T786">
        <v>2</v>
      </c>
      <c r="U786" t="b">
        <v>1</v>
      </c>
      <c r="V786" t="s">
        <v>88</v>
      </c>
      <c r="W786" t="s">
        <v>115</v>
      </c>
      <c r="X786">
        <v>4</v>
      </c>
      <c r="Y786">
        <v>9</v>
      </c>
      <c r="Z786" t="s">
        <v>44</v>
      </c>
      <c r="AA786" t="b">
        <v>0</v>
      </c>
      <c r="AB786">
        <v>5</v>
      </c>
      <c r="AC786" t="s">
        <v>207</v>
      </c>
    </row>
    <row r="787" spans="1:29" x14ac:dyDescent="0.25">
      <c r="A787" t="s">
        <v>2787</v>
      </c>
      <c r="B787" t="s">
        <v>2788</v>
      </c>
      <c r="C787">
        <v>24</v>
      </c>
      <c r="D787" t="s">
        <v>104</v>
      </c>
      <c r="E787" t="s">
        <v>82</v>
      </c>
      <c r="F787" t="s">
        <v>97</v>
      </c>
      <c r="G787" t="s">
        <v>2789</v>
      </c>
      <c r="H787" t="s">
        <v>2339</v>
      </c>
      <c r="I787" t="s">
        <v>613</v>
      </c>
      <c r="J787">
        <v>348</v>
      </c>
      <c r="K787">
        <v>14</v>
      </c>
      <c r="L787">
        <v>3</v>
      </c>
      <c r="M787" t="s">
        <v>37</v>
      </c>
      <c r="N787">
        <v>130026</v>
      </c>
      <c r="O787" t="s">
        <v>38</v>
      </c>
      <c r="P787" t="s">
        <v>66</v>
      </c>
      <c r="Q787" t="s">
        <v>40</v>
      </c>
      <c r="R787" t="s">
        <v>41</v>
      </c>
      <c r="S787" t="s">
        <v>40</v>
      </c>
      <c r="T787">
        <v>2</v>
      </c>
      <c r="U787" t="b">
        <v>0</v>
      </c>
      <c r="V787" t="s">
        <v>42</v>
      </c>
      <c r="W787" t="s">
        <v>43</v>
      </c>
      <c r="X787">
        <v>8</v>
      </c>
      <c r="Y787">
        <v>12</v>
      </c>
      <c r="Z787" t="s">
        <v>44</v>
      </c>
      <c r="AA787" t="b">
        <v>1</v>
      </c>
      <c r="AB787">
        <v>2</v>
      </c>
      <c r="AC787" t="s">
        <v>45</v>
      </c>
    </row>
    <row r="788" spans="1:29" x14ac:dyDescent="0.25">
      <c r="A788" t="s">
        <v>2790</v>
      </c>
      <c r="B788" t="s">
        <v>2791</v>
      </c>
      <c r="C788">
        <v>42</v>
      </c>
      <c r="D788" t="s">
        <v>104</v>
      </c>
      <c r="E788" t="s">
        <v>48</v>
      </c>
      <c r="F788" t="s">
        <v>49</v>
      </c>
      <c r="G788" t="s">
        <v>2792</v>
      </c>
      <c r="H788" t="s">
        <v>465</v>
      </c>
      <c r="I788" t="s">
        <v>1839</v>
      </c>
      <c r="J788">
        <v>249</v>
      </c>
      <c r="K788">
        <v>2</v>
      </c>
      <c r="L788">
        <v>4</v>
      </c>
      <c r="M788" t="s">
        <v>65</v>
      </c>
      <c r="N788">
        <v>94554</v>
      </c>
      <c r="O788" t="s">
        <v>86</v>
      </c>
      <c r="P788" t="s">
        <v>39</v>
      </c>
      <c r="Q788" t="s">
        <v>114</v>
      </c>
      <c r="R788" t="s">
        <v>41</v>
      </c>
      <c r="S788" t="s">
        <v>40</v>
      </c>
      <c r="T788">
        <v>5</v>
      </c>
      <c r="U788" t="b">
        <v>0</v>
      </c>
      <c r="V788" t="s">
        <v>55</v>
      </c>
      <c r="W788" t="s">
        <v>115</v>
      </c>
      <c r="X788">
        <v>1</v>
      </c>
      <c r="Y788">
        <v>12</v>
      </c>
      <c r="Z788" t="s">
        <v>57</v>
      </c>
      <c r="AA788" t="b">
        <v>0</v>
      </c>
      <c r="AB788">
        <v>5</v>
      </c>
      <c r="AC788" t="s">
        <v>207</v>
      </c>
    </row>
    <row r="789" spans="1:29" x14ac:dyDescent="0.25">
      <c r="A789" t="s">
        <v>2793</v>
      </c>
      <c r="B789" t="s">
        <v>2794</v>
      </c>
      <c r="C789">
        <v>30</v>
      </c>
      <c r="D789" t="s">
        <v>60</v>
      </c>
      <c r="E789" t="s">
        <v>32</v>
      </c>
      <c r="F789" t="s">
        <v>97</v>
      </c>
      <c r="G789" t="s">
        <v>2795</v>
      </c>
      <c r="H789" t="s">
        <v>588</v>
      </c>
      <c r="I789" t="s">
        <v>191</v>
      </c>
      <c r="J789">
        <v>24</v>
      </c>
      <c r="K789">
        <v>6</v>
      </c>
      <c r="L789">
        <v>2</v>
      </c>
      <c r="M789" t="s">
        <v>37</v>
      </c>
      <c r="N789">
        <v>141564</v>
      </c>
      <c r="O789" t="s">
        <v>86</v>
      </c>
      <c r="P789" t="s">
        <v>101</v>
      </c>
      <c r="Q789" t="s">
        <v>40</v>
      </c>
      <c r="R789" t="s">
        <v>41</v>
      </c>
      <c r="S789" t="s">
        <v>40</v>
      </c>
      <c r="T789">
        <v>9</v>
      </c>
      <c r="U789" t="b">
        <v>1</v>
      </c>
      <c r="V789" t="s">
        <v>55</v>
      </c>
      <c r="W789" t="s">
        <v>115</v>
      </c>
      <c r="X789">
        <v>7</v>
      </c>
      <c r="Y789">
        <v>9</v>
      </c>
      <c r="Z789" t="s">
        <v>57</v>
      </c>
      <c r="AA789" t="b">
        <v>0</v>
      </c>
      <c r="AB789">
        <v>2</v>
      </c>
      <c r="AC789" t="s">
        <v>45</v>
      </c>
    </row>
    <row r="790" spans="1:29" x14ac:dyDescent="0.25">
      <c r="A790" t="s">
        <v>2796</v>
      </c>
      <c r="B790" t="s">
        <v>2797</v>
      </c>
      <c r="C790">
        <v>33</v>
      </c>
      <c r="D790" t="s">
        <v>104</v>
      </c>
      <c r="E790" t="s">
        <v>82</v>
      </c>
      <c r="F790" t="s">
        <v>97</v>
      </c>
      <c r="G790" t="s">
        <v>2798</v>
      </c>
      <c r="H790" t="s">
        <v>354</v>
      </c>
      <c r="I790" t="s">
        <v>963</v>
      </c>
      <c r="J790">
        <v>104</v>
      </c>
      <c r="K790">
        <v>5</v>
      </c>
      <c r="L790">
        <v>3</v>
      </c>
      <c r="M790" t="s">
        <v>65</v>
      </c>
      <c r="N790">
        <v>91879</v>
      </c>
      <c r="O790" t="s">
        <v>38</v>
      </c>
      <c r="P790" t="s">
        <v>53</v>
      </c>
      <c r="Q790" t="s">
        <v>67</v>
      </c>
      <c r="R790" t="s">
        <v>41</v>
      </c>
      <c r="S790" t="s">
        <v>302</v>
      </c>
      <c r="T790">
        <v>5</v>
      </c>
      <c r="U790" t="b">
        <v>0</v>
      </c>
      <c r="V790" t="s">
        <v>88</v>
      </c>
      <c r="W790" t="s">
        <v>43</v>
      </c>
      <c r="X790">
        <v>6</v>
      </c>
      <c r="Y790">
        <v>6</v>
      </c>
      <c r="Z790" t="s">
        <v>57</v>
      </c>
      <c r="AA790" t="b">
        <v>0</v>
      </c>
      <c r="AB790">
        <v>3</v>
      </c>
      <c r="AC790" t="s">
        <v>207</v>
      </c>
    </row>
    <row r="791" spans="1:29" x14ac:dyDescent="0.25">
      <c r="A791" t="s">
        <v>2799</v>
      </c>
      <c r="B791" t="s">
        <v>2800</v>
      </c>
      <c r="C791">
        <v>50</v>
      </c>
      <c r="D791" t="s">
        <v>31</v>
      </c>
      <c r="E791" t="s">
        <v>82</v>
      </c>
      <c r="F791" t="s">
        <v>49</v>
      </c>
      <c r="G791" t="s">
        <v>2801</v>
      </c>
      <c r="H791" t="s">
        <v>470</v>
      </c>
      <c r="I791" t="s">
        <v>2173</v>
      </c>
      <c r="J791">
        <v>211</v>
      </c>
      <c r="K791">
        <v>5</v>
      </c>
      <c r="L791">
        <v>4</v>
      </c>
      <c r="M791" t="s">
        <v>77</v>
      </c>
      <c r="N791">
        <v>134427</v>
      </c>
      <c r="O791" t="s">
        <v>78</v>
      </c>
      <c r="P791" t="s">
        <v>53</v>
      </c>
      <c r="Q791" t="s">
        <v>79</v>
      </c>
      <c r="R791" t="s">
        <v>41</v>
      </c>
      <c r="S791" t="s">
        <v>40</v>
      </c>
      <c r="T791">
        <v>7</v>
      </c>
      <c r="U791" t="b">
        <v>0</v>
      </c>
      <c r="V791" t="s">
        <v>88</v>
      </c>
      <c r="W791" t="s">
        <v>115</v>
      </c>
      <c r="X791">
        <v>9</v>
      </c>
      <c r="Y791">
        <v>6</v>
      </c>
      <c r="Z791" t="s">
        <v>44</v>
      </c>
      <c r="AA791" t="b">
        <v>0</v>
      </c>
      <c r="AB791">
        <v>5</v>
      </c>
      <c r="AC791" t="s">
        <v>207</v>
      </c>
    </row>
    <row r="792" spans="1:29" x14ac:dyDescent="0.25">
      <c r="A792" t="s">
        <v>2802</v>
      </c>
      <c r="B792" t="s">
        <v>2803</v>
      </c>
      <c r="C792">
        <v>45</v>
      </c>
      <c r="D792" t="s">
        <v>60</v>
      </c>
      <c r="E792" t="s">
        <v>82</v>
      </c>
      <c r="F792" t="s">
        <v>49</v>
      </c>
      <c r="G792" t="s">
        <v>2804</v>
      </c>
      <c r="H792" t="s">
        <v>1976</v>
      </c>
      <c r="I792" t="s">
        <v>554</v>
      </c>
      <c r="J792">
        <v>139</v>
      </c>
      <c r="K792">
        <v>11</v>
      </c>
      <c r="L792">
        <v>2</v>
      </c>
      <c r="M792" t="s">
        <v>65</v>
      </c>
      <c r="N792">
        <v>49645</v>
      </c>
      <c r="O792" t="s">
        <v>38</v>
      </c>
      <c r="P792" t="s">
        <v>66</v>
      </c>
      <c r="Q792" t="s">
        <v>67</v>
      </c>
      <c r="R792" t="s">
        <v>54</v>
      </c>
      <c r="S792" t="s">
        <v>40</v>
      </c>
      <c r="T792">
        <v>9</v>
      </c>
      <c r="U792" t="b">
        <v>1</v>
      </c>
      <c r="V792" t="s">
        <v>42</v>
      </c>
      <c r="W792" t="s">
        <v>115</v>
      </c>
      <c r="X792">
        <v>8</v>
      </c>
      <c r="Y792">
        <v>12</v>
      </c>
      <c r="Z792" t="s">
        <v>57</v>
      </c>
      <c r="AA792" t="b">
        <v>0</v>
      </c>
      <c r="AB792">
        <v>3</v>
      </c>
      <c r="AC792" t="s">
        <v>131</v>
      </c>
    </row>
    <row r="793" spans="1:29" x14ac:dyDescent="0.25">
      <c r="A793" t="s">
        <v>2805</v>
      </c>
      <c r="B793" t="s">
        <v>2806</v>
      </c>
      <c r="C793">
        <v>24</v>
      </c>
      <c r="D793" t="s">
        <v>104</v>
      </c>
      <c r="E793" t="s">
        <v>32</v>
      </c>
      <c r="F793" t="s">
        <v>97</v>
      </c>
      <c r="G793" t="s">
        <v>2807</v>
      </c>
      <c r="H793" t="s">
        <v>1468</v>
      </c>
      <c r="I793" t="s">
        <v>1175</v>
      </c>
      <c r="J793">
        <v>11</v>
      </c>
      <c r="K793">
        <v>7</v>
      </c>
      <c r="L793">
        <v>1</v>
      </c>
      <c r="M793" t="s">
        <v>65</v>
      </c>
      <c r="N793">
        <v>51196</v>
      </c>
      <c r="O793" t="s">
        <v>78</v>
      </c>
      <c r="P793" t="s">
        <v>137</v>
      </c>
      <c r="Q793" t="s">
        <v>114</v>
      </c>
      <c r="R793" t="s">
        <v>41</v>
      </c>
      <c r="S793" t="s">
        <v>302</v>
      </c>
      <c r="T793">
        <v>1</v>
      </c>
      <c r="U793" t="b">
        <v>1</v>
      </c>
      <c r="V793" t="s">
        <v>42</v>
      </c>
      <c r="W793" t="s">
        <v>56</v>
      </c>
      <c r="X793">
        <v>2</v>
      </c>
      <c r="Y793">
        <v>2</v>
      </c>
      <c r="Z793" t="s">
        <v>44</v>
      </c>
      <c r="AA793" t="b">
        <v>0</v>
      </c>
      <c r="AB793">
        <v>1</v>
      </c>
      <c r="AC793" t="s">
        <v>70</v>
      </c>
    </row>
    <row r="794" spans="1:29" x14ac:dyDescent="0.25">
      <c r="A794" t="s">
        <v>2808</v>
      </c>
      <c r="B794" t="s">
        <v>2809</v>
      </c>
      <c r="C794">
        <v>26</v>
      </c>
      <c r="D794" t="s">
        <v>104</v>
      </c>
      <c r="E794" t="s">
        <v>48</v>
      </c>
      <c r="F794" t="s">
        <v>49</v>
      </c>
      <c r="G794" t="s">
        <v>2810</v>
      </c>
      <c r="H794" t="s">
        <v>495</v>
      </c>
      <c r="I794" t="s">
        <v>156</v>
      </c>
      <c r="J794">
        <v>231</v>
      </c>
      <c r="K794">
        <v>7</v>
      </c>
      <c r="L794">
        <v>1</v>
      </c>
      <c r="M794" t="s">
        <v>65</v>
      </c>
      <c r="N794">
        <v>78454</v>
      </c>
      <c r="O794" t="s">
        <v>38</v>
      </c>
      <c r="P794" t="s">
        <v>137</v>
      </c>
      <c r="Q794" t="s">
        <v>114</v>
      </c>
      <c r="R794" t="s">
        <v>41</v>
      </c>
      <c r="S794" t="s">
        <v>40</v>
      </c>
      <c r="T794">
        <v>6</v>
      </c>
      <c r="U794" t="b">
        <v>0</v>
      </c>
      <c r="V794" t="s">
        <v>55</v>
      </c>
      <c r="W794" t="s">
        <v>56</v>
      </c>
      <c r="X794">
        <v>12</v>
      </c>
      <c r="Y794">
        <v>7</v>
      </c>
      <c r="Z794" t="s">
        <v>44</v>
      </c>
      <c r="AA794" t="b">
        <v>1</v>
      </c>
      <c r="AB794">
        <v>5</v>
      </c>
      <c r="AC794" t="s">
        <v>108</v>
      </c>
    </row>
    <row r="795" spans="1:29" x14ac:dyDescent="0.25">
      <c r="A795" t="s">
        <v>2811</v>
      </c>
      <c r="B795" t="s">
        <v>2812</v>
      </c>
      <c r="C795">
        <v>51</v>
      </c>
      <c r="D795" t="s">
        <v>104</v>
      </c>
      <c r="E795" t="s">
        <v>73</v>
      </c>
      <c r="F795" t="s">
        <v>33</v>
      </c>
      <c r="G795" t="s">
        <v>2813</v>
      </c>
      <c r="H795" t="s">
        <v>2038</v>
      </c>
      <c r="I795" t="s">
        <v>311</v>
      </c>
      <c r="J795">
        <v>25</v>
      </c>
      <c r="K795">
        <v>2</v>
      </c>
      <c r="L795">
        <v>2</v>
      </c>
      <c r="M795" t="s">
        <v>65</v>
      </c>
      <c r="N795">
        <v>187456</v>
      </c>
      <c r="O795" t="s">
        <v>86</v>
      </c>
      <c r="P795" t="s">
        <v>87</v>
      </c>
      <c r="Q795" t="s">
        <v>67</v>
      </c>
      <c r="R795" t="s">
        <v>41</v>
      </c>
      <c r="S795" t="s">
        <v>69</v>
      </c>
      <c r="T795">
        <v>9</v>
      </c>
      <c r="U795" t="b">
        <v>0</v>
      </c>
      <c r="V795" t="s">
        <v>55</v>
      </c>
      <c r="W795" t="s">
        <v>56</v>
      </c>
      <c r="X795">
        <v>9</v>
      </c>
      <c r="Y795">
        <v>11</v>
      </c>
      <c r="Z795" t="s">
        <v>44</v>
      </c>
      <c r="AA795" t="b">
        <v>1</v>
      </c>
      <c r="AB795">
        <v>1</v>
      </c>
      <c r="AC795" t="s">
        <v>40</v>
      </c>
    </row>
    <row r="796" spans="1:29" x14ac:dyDescent="0.25">
      <c r="A796" t="s">
        <v>2814</v>
      </c>
      <c r="B796" t="s">
        <v>2815</v>
      </c>
      <c r="C796">
        <v>62</v>
      </c>
      <c r="D796" t="s">
        <v>104</v>
      </c>
      <c r="E796" t="s">
        <v>48</v>
      </c>
      <c r="F796" t="s">
        <v>97</v>
      </c>
      <c r="G796" t="s">
        <v>2816</v>
      </c>
      <c r="H796" t="s">
        <v>100</v>
      </c>
      <c r="I796" t="s">
        <v>466</v>
      </c>
      <c r="J796">
        <v>153</v>
      </c>
      <c r="K796">
        <v>14</v>
      </c>
      <c r="L796">
        <v>3</v>
      </c>
      <c r="M796" t="s">
        <v>37</v>
      </c>
      <c r="N796">
        <v>128587</v>
      </c>
      <c r="O796" t="s">
        <v>38</v>
      </c>
      <c r="P796" t="s">
        <v>39</v>
      </c>
      <c r="Q796" t="s">
        <v>40</v>
      </c>
      <c r="R796" t="s">
        <v>68</v>
      </c>
      <c r="S796" t="s">
        <v>40</v>
      </c>
      <c r="T796">
        <v>1</v>
      </c>
      <c r="U796" t="b">
        <v>0</v>
      </c>
      <c r="V796" t="s">
        <v>55</v>
      </c>
      <c r="W796" t="s">
        <v>56</v>
      </c>
      <c r="X796">
        <v>2</v>
      </c>
      <c r="Y796">
        <v>12</v>
      </c>
      <c r="Z796" t="s">
        <v>44</v>
      </c>
      <c r="AA796" t="b">
        <v>0</v>
      </c>
      <c r="AB796">
        <v>5</v>
      </c>
      <c r="AC796" t="s">
        <v>40</v>
      </c>
    </row>
    <row r="797" spans="1:29" x14ac:dyDescent="0.25">
      <c r="A797" t="s">
        <v>2817</v>
      </c>
      <c r="B797" t="s">
        <v>2818</v>
      </c>
      <c r="C797">
        <v>49</v>
      </c>
      <c r="D797" t="s">
        <v>104</v>
      </c>
      <c r="E797" t="s">
        <v>91</v>
      </c>
      <c r="F797" t="s">
        <v>97</v>
      </c>
      <c r="G797" t="s">
        <v>2819</v>
      </c>
      <c r="H797" t="s">
        <v>1067</v>
      </c>
      <c r="I797" t="s">
        <v>84</v>
      </c>
      <c r="J797">
        <v>327</v>
      </c>
      <c r="K797">
        <v>11</v>
      </c>
      <c r="L797">
        <v>1</v>
      </c>
      <c r="M797" t="s">
        <v>77</v>
      </c>
      <c r="N797">
        <v>100411</v>
      </c>
      <c r="O797" t="s">
        <v>86</v>
      </c>
      <c r="P797" t="s">
        <v>66</v>
      </c>
      <c r="Q797" t="s">
        <v>67</v>
      </c>
      <c r="R797" t="s">
        <v>41</v>
      </c>
      <c r="S797" t="s">
        <v>40</v>
      </c>
      <c r="T797">
        <v>2</v>
      </c>
      <c r="U797" t="b">
        <v>1</v>
      </c>
      <c r="V797" t="s">
        <v>42</v>
      </c>
      <c r="W797" t="s">
        <v>56</v>
      </c>
      <c r="X797">
        <v>4</v>
      </c>
      <c r="Y797">
        <v>7</v>
      </c>
      <c r="Z797" t="s">
        <v>44</v>
      </c>
      <c r="AA797" t="b">
        <v>0</v>
      </c>
      <c r="AB797">
        <v>2</v>
      </c>
      <c r="AC797" t="s">
        <v>45</v>
      </c>
    </row>
    <row r="798" spans="1:29" x14ac:dyDescent="0.25">
      <c r="A798" t="s">
        <v>2820</v>
      </c>
      <c r="B798" t="s">
        <v>2821</v>
      </c>
      <c r="C798">
        <v>31</v>
      </c>
      <c r="D798" t="s">
        <v>31</v>
      </c>
      <c r="E798" t="s">
        <v>32</v>
      </c>
      <c r="F798" t="s">
        <v>49</v>
      </c>
      <c r="G798" t="s">
        <v>2822</v>
      </c>
      <c r="H798" t="s">
        <v>1067</v>
      </c>
      <c r="I798" t="s">
        <v>269</v>
      </c>
      <c r="J798">
        <v>174</v>
      </c>
      <c r="K798">
        <v>9</v>
      </c>
      <c r="L798">
        <v>2</v>
      </c>
      <c r="M798" t="s">
        <v>37</v>
      </c>
      <c r="N798">
        <v>18534</v>
      </c>
      <c r="O798" t="s">
        <v>38</v>
      </c>
      <c r="P798" t="s">
        <v>101</v>
      </c>
      <c r="Q798" t="s">
        <v>40</v>
      </c>
      <c r="R798" t="s">
        <v>41</v>
      </c>
      <c r="S798" t="s">
        <v>40</v>
      </c>
      <c r="T798">
        <v>7</v>
      </c>
      <c r="U798" t="b">
        <v>1</v>
      </c>
      <c r="V798" t="s">
        <v>55</v>
      </c>
      <c r="W798" t="s">
        <v>115</v>
      </c>
      <c r="X798">
        <v>7</v>
      </c>
      <c r="Y798">
        <v>2</v>
      </c>
      <c r="Z798" t="s">
        <v>57</v>
      </c>
      <c r="AA798" t="b">
        <v>1</v>
      </c>
      <c r="AB798">
        <v>4</v>
      </c>
      <c r="AC798" t="s">
        <v>131</v>
      </c>
    </row>
    <row r="799" spans="1:29" x14ac:dyDescent="0.25">
      <c r="A799" t="s">
        <v>2823</v>
      </c>
      <c r="B799" t="s">
        <v>2824</v>
      </c>
      <c r="C799">
        <v>44</v>
      </c>
      <c r="D799" t="s">
        <v>31</v>
      </c>
      <c r="E799" t="s">
        <v>73</v>
      </c>
      <c r="F799" t="s">
        <v>49</v>
      </c>
      <c r="G799" t="s">
        <v>2825</v>
      </c>
      <c r="H799" t="s">
        <v>444</v>
      </c>
      <c r="I799" t="s">
        <v>1991</v>
      </c>
      <c r="J799">
        <v>280</v>
      </c>
      <c r="K799">
        <v>1</v>
      </c>
      <c r="L799">
        <v>4</v>
      </c>
      <c r="M799" t="s">
        <v>65</v>
      </c>
      <c r="N799">
        <v>43565</v>
      </c>
      <c r="O799" t="s">
        <v>86</v>
      </c>
      <c r="P799" t="s">
        <v>94</v>
      </c>
      <c r="Q799" t="s">
        <v>114</v>
      </c>
      <c r="R799" t="s">
        <v>68</v>
      </c>
      <c r="S799" t="s">
        <v>69</v>
      </c>
      <c r="T799">
        <v>7</v>
      </c>
      <c r="U799" t="b">
        <v>0</v>
      </c>
      <c r="V799" t="s">
        <v>42</v>
      </c>
      <c r="W799" t="s">
        <v>43</v>
      </c>
      <c r="X799">
        <v>4</v>
      </c>
      <c r="Y799">
        <v>11</v>
      </c>
      <c r="Z799" t="s">
        <v>57</v>
      </c>
      <c r="AA799" t="b">
        <v>0</v>
      </c>
      <c r="AB799">
        <v>1</v>
      </c>
      <c r="AC799" t="s">
        <v>70</v>
      </c>
    </row>
    <row r="800" spans="1:29" x14ac:dyDescent="0.25">
      <c r="A800" t="s">
        <v>2826</v>
      </c>
      <c r="B800" t="s">
        <v>2827</v>
      </c>
      <c r="C800">
        <v>31</v>
      </c>
      <c r="D800" t="s">
        <v>60</v>
      </c>
      <c r="E800" t="s">
        <v>123</v>
      </c>
      <c r="F800" t="s">
        <v>97</v>
      </c>
      <c r="G800" t="s">
        <v>2828</v>
      </c>
      <c r="H800" t="s">
        <v>2048</v>
      </c>
      <c r="I800" t="s">
        <v>161</v>
      </c>
      <c r="J800">
        <v>246</v>
      </c>
      <c r="K800">
        <v>6</v>
      </c>
      <c r="L800">
        <v>1</v>
      </c>
      <c r="M800" t="s">
        <v>77</v>
      </c>
      <c r="N800">
        <v>84084</v>
      </c>
      <c r="O800" t="s">
        <v>78</v>
      </c>
      <c r="P800" t="s">
        <v>101</v>
      </c>
      <c r="Q800" t="s">
        <v>79</v>
      </c>
      <c r="R800" t="s">
        <v>54</v>
      </c>
      <c r="S800" t="s">
        <v>40</v>
      </c>
      <c r="T800">
        <v>6</v>
      </c>
      <c r="U800" t="b">
        <v>1</v>
      </c>
      <c r="V800" t="s">
        <v>88</v>
      </c>
      <c r="W800" t="s">
        <v>56</v>
      </c>
      <c r="X800">
        <v>11</v>
      </c>
      <c r="Y800">
        <v>9</v>
      </c>
      <c r="Z800" t="s">
        <v>57</v>
      </c>
      <c r="AA800" t="b">
        <v>1</v>
      </c>
      <c r="AB800">
        <v>1</v>
      </c>
      <c r="AC800" t="s">
        <v>40</v>
      </c>
    </row>
    <row r="801" spans="1:29" x14ac:dyDescent="0.25">
      <c r="A801" t="s">
        <v>2829</v>
      </c>
      <c r="B801" t="s">
        <v>2830</v>
      </c>
      <c r="C801">
        <v>55</v>
      </c>
      <c r="D801" t="s">
        <v>31</v>
      </c>
      <c r="E801" t="s">
        <v>48</v>
      </c>
      <c r="F801" t="s">
        <v>49</v>
      </c>
      <c r="G801" t="s">
        <v>2831</v>
      </c>
      <c r="H801" t="s">
        <v>821</v>
      </c>
      <c r="I801" t="s">
        <v>1056</v>
      </c>
      <c r="J801">
        <v>230</v>
      </c>
      <c r="K801">
        <v>4</v>
      </c>
      <c r="L801">
        <v>1</v>
      </c>
      <c r="M801" t="s">
        <v>65</v>
      </c>
      <c r="N801">
        <v>174305</v>
      </c>
      <c r="O801" t="s">
        <v>78</v>
      </c>
      <c r="P801" t="s">
        <v>137</v>
      </c>
      <c r="Q801" t="s">
        <v>79</v>
      </c>
      <c r="R801" t="s">
        <v>41</v>
      </c>
      <c r="S801" t="s">
        <v>69</v>
      </c>
      <c r="T801">
        <v>2</v>
      </c>
      <c r="U801" t="b">
        <v>1</v>
      </c>
      <c r="V801" t="s">
        <v>88</v>
      </c>
      <c r="W801" t="s">
        <v>56</v>
      </c>
      <c r="X801">
        <v>6</v>
      </c>
      <c r="Y801">
        <v>4</v>
      </c>
      <c r="Z801" t="s">
        <v>57</v>
      </c>
      <c r="AA801" t="b">
        <v>1</v>
      </c>
      <c r="AB801">
        <v>5</v>
      </c>
      <c r="AC801" t="s">
        <v>131</v>
      </c>
    </row>
    <row r="802" spans="1:29" x14ac:dyDescent="0.25">
      <c r="A802" t="s">
        <v>2832</v>
      </c>
      <c r="B802" t="s">
        <v>2833</v>
      </c>
      <c r="C802">
        <v>39</v>
      </c>
      <c r="D802" t="s">
        <v>60</v>
      </c>
      <c r="E802" t="s">
        <v>123</v>
      </c>
      <c r="F802" t="s">
        <v>49</v>
      </c>
      <c r="G802" t="s">
        <v>2834</v>
      </c>
      <c r="H802" t="s">
        <v>883</v>
      </c>
      <c r="I802" t="s">
        <v>856</v>
      </c>
      <c r="J802">
        <v>177</v>
      </c>
      <c r="K802">
        <v>6</v>
      </c>
      <c r="L802">
        <v>3</v>
      </c>
      <c r="M802" t="s">
        <v>65</v>
      </c>
      <c r="N802">
        <v>121125</v>
      </c>
      <c r="O802" t="s">
        <v>86</v>
      </c>
      <c r="P802" t="s">
        <v>39</v>
      </c>
      <c r="Q802" t="s">
        <v>67</v>
      </c>
      <c r="R802" t="s">
        <v>54</v>
      </c>
      <c r="S802" t="s">
        <v>302</v>
      </c>
      <c r="T802">
        <v>9</v>
      </c>
      <c r="U802" t="b">
        <v>0</v>
      </c>
      <c r="V802" t="s">
        <v>55</v>
      </c>
      <c r="W802" t="s">
        <v>56</v>
      </c>
      <c r="X802">
        <v>1</v>
      </c>
      <c r="Y802">
        <v>5</v>
      </c>
      <c r="Z802" t="s">
        <v>44</v>
      </c>
      <c r="AA802" t="b">
        <v>1</v>
      </c>
      <c r="AB802">
        <v>1</v>
      </c>
      <c r="AC802" t="s">
        <v>70</v>
      </c>
    </row>
    <row r="803" spans="1:29" x14ac:dyDescent="0.25">
      <c r="A803" t="s">
        <v>2835</v>
      </c>
      <c r="B803" t="s">
        <v>2836</v>
      </c>
      <c r="C803">
        <v>56</v>
      </c>
      <c r="D803" t="s">
        <v>104</v>
      </c>
      <c r="E803" t="s">
        <v>91</v>
      </c>
      <c r="F803" t="s">
        <v>97</v>
      </c>
      <c r="G803" t="s">
        <v>2837</v>
      </c>
      <c r="H803" t="s">
        <v>533</v>
      </c>
      <c r="I803" t="s">
        <v>533</v>
      </c>
      <c r="J803">
        <v>162</v>
      </c>
      <c r="K803">
        <v>11</v>
      </c>
      <c r="L803">
        <v>4</v>
      </c>
      <c r="M803" t="s">
        <v>77</v>
      </c>
      <c r="N803">
        <v>183808</v>
      </c>
      <c r="O803" t="s">
        <v>38</v>
      </c>
      <c r="P803" t="s">
        <v>101</v>
      </c>
      <c r="Q803" t="s">
        <v>79</v>
      </c>
      <c r="R803" t="s">
        <v>41</v>
      </c>
      <c r="S803" t="s">
        <v>40</v>
      </c>
      <c r="T803">
        <v>6</v>
      </c>
      <c r="U803" t="b">
        <v>1</v>
      </c>
      <c r="V803" t="s">
        <v>42</v>
      </c>
      <c r="W803" t="s">
        <v>115</v>
      </c>
      <c r="X803">
        <v>1</v>
      </c>
      <c r="Y803">
        <v>5</v>
      </c>
      <c r="Z803" t="s">
        <v>57</v>
      </c>
      <c r="AA803" t="b">
        <v>0</v>
      </c>
      <c r="AB803">
        <v>5</v>
      </c>
      <c r="AC803" t="s">
        <v>131</v>
      </c>
    </row>
    <row r="804" spans="1:29" x14ac:dyDescent="0.25">
      <c r="A804" t="s">
        <v>2838</v>
      </c>
      <c r="B804" t="s">
        <v>2839</v>
      </c>
      <c r="C804">
        <v>31</v>
      </c>
      <c r="D804" t="s">
        <v>104</v>
      </c>
      <c r="E804" t="s">
        <v>48</v>
      </c>
      <c r="F804" t="s">
        <v>97</v>
      </c>
      <c r="G804" t="s">
        <v>2840</v>
      </c>
      <c r="H804" t="s">
        <v>1126</v>
      </c>
      <c r="I804" t="s">
        <v>574</v>
      </c>
      <c r="J804">
        <v>46</v>
      </c>
      <c r="K804">
        <v>10</v>
      </c>
      <c r="L804">
        <v>1</v>
      </c>
      <c r="M804" t="s">
        <v>37</v>
      </c>
      <c r="N804">
        <v>139895</v>
      </c>
      <c r="O804" t="s">
        <v>38</v>
      </c>
      <c r="P804" t="s">
        <v>39</v>
      </c>
      <c r="Q804" t="s">
        <v>40</v>
      </c>
      <c r="R804" t="s">
        <v>68</v>
      </c>
      <c r="S804" t="s">
        <v>40</v>
      </c>
      <c r="T804">
        <v>2</v>
      </c>
      <c r="U804" t="b">
        <v>1</v>
      </c>
      <c r="V804" t="s">
        <v>42</v>
      </c>
      <c r="W804" t="s">
        <v>115</v>
      </c>
      <c r="X804">
        <v>1</v>
      </c>
      <c r="Y804">
        <v>4</v>
      </c>
      <c r="Z804" t="s">
        <v>44</v>
      </c>
      <c r="AA804" t="b">
        <v>0</v>
      </c>
      <c r="AB804">
        <v>2</v>
      </c>
      <c r="AC804" t="s">
        <v>45</v>
      </c>
    </row>
    <row r="805" spans="1:29" x14ac:dyDescent="0.25">
      <c r="A805" t="s">
        <v>2841</v>
      </c>
      <c r="B805" t="s">
        <v>2842</v>
      </c>
      <c r="C805">
        <v>47</v>
      </c>
      <c r="D805" t="s">
        <v>60</v>
      </c>
      <c r="E805" t="s">
        <v>73</v>
      </c>
      <c r="F805" t="s">
        <v>49</v>
      </c>
      <c r="G805" t="s">
        <v>2843</v>
      </c>
      <c r="H805" t="s">
        <v>997</v>
      </c>
      <c r="I805" t="s">
        <v>771</v>
      </c>
      <c r="J805">
        <v>269</v>
      </c>
      <c r="K805">
        <v>3</v>
      </c>
      <c r="L805">
        <v>4</v>
      </c>
      <c r="M805" t="s">
        <v>65</v>
      </c>
      <c r="N805">
        <v>164042</v>
      </c>
      <c r="O805" t="s">
        <v>38</v>
      </c>
      <c r="P805" t="s">
        <v>66</v>
      </c>
      <c r="Q805" t="s">
        <v>114</v>
      </c>
      <c r="R805" t="s">
        <v>54</v>
      </c>
      <c r="S805" t="s">
        <v>151</v>
      </c>
      <c r="T805">
        <v>2</v>
      </c>
      <c r="U805" t="b">
        <v>1</v>
      </c>
      <c r="V805" t="s">
        <v>88</v>
      </c>
      <c r="W805" t="s">
        <v>115</v>
      </c>
      <c r="X805">
        <v>8</v>
      </c>
      <c r="Y805">
        <v>10</v>
      </c>
      <c r="Z805" t="s">
        <v>57</v>
      </c>
      <c r="AA805" t="b">
        <v>0</v>
      </c>
      <c r="AB805">
        <v>5</v>
      </c>
      <c r="AC805" t="s">
        <v>207</v>
      </c>
    </row>
    <row r="806" spans="1:29" x14ac:dyDescent="0.25">
      <c r="A806" t="s">
        <v>2844</v>
      </c>
      <c r="B806" t="s">
        <v>2845</v>
      </c>
      <c r="C806">
        <v>23</v>
      </c>
      <c r="D806" t="s">
        <v>104</v>
      </c>
      <c r="E806" t="s">
        <v>32</v>
      </c>
      <c r="F806" t="s">
        <v>97</v>
      </c>
      <c r="G806" t="s">
        <v>2846</v>
      </c>
      <c r="H806" t="s">
        <v>2326</v>
      </c>
      <c r="I806" t="s">
        <v>255</v>
      </c>
      <c r="J806">
        <v>348</v>
      </c>
      <c r="K806">
        <v>1</v>
      </c>
      <c r="L806">
        <v>1</v>
      </c>
      <c r="M806" t="s">
        <v>37</v>
      </c>
      <c r="N806">
        <v>57812</v>
      </c>
      <c r="O806" t="s">
        <v>38</v>
      </c>
      <c r="P806" t="s">
        <v>66</v>
      </c>
      <c r="Q806" t="s">
        <v>40</v>
      </c>
      <c r="R806" t="s">
        <v>41</v>
      </c>
      <c r="S806" t="s">
        <v>40</v>
      </c>
      <c r="T806">
        <v>2</v>
      </c>
      <c r="U806" t="b">
        <v>0</v>
      </c>
      <c r="V806" t="s">
        <v>42</v>
      </c>
      <c r="W806" t="s">
        <v>115</v>
      </c>
      <c r="X806">
        <v>8</v>
      </c>
      <c r="Y806">
        <v>2</v>
      </c>
      <c r="Z806" t="s">
        <v>57</v>
      </c>
      <c r="AA806" t="b">
        <v>0</v>
      </c>
      <c r="AB806">
        <v>4</v>
      </c>
      <c r="AC806" t="s">
        <v>108</v>
      </c>
    </row>
    <row r="807" spans="1:29" x14ac:dyDescent="0.25">
      <c r="A807" t="s">
        <v>2847</v>
      </c>
      <c r="B807" t="s">
        <v>2848</v>
      </c>
      <c r="C807">
        <v>64</v>
      </c>
      <c r="D807" t="s">
        <v>104</v>
      </c>
      <c r="E807" t="s">
        <v>91</v>
      </c>
      <c r="F807" t="s">
        <v>33</v>
      </c>
      <c r="G807" t="s">
        <v>2849</v>
      </c>
      <c r="H807" t="s">
        <v>2673</v>
      </c>
      <c r="I807" t="s">
        <v>1211</v>
      </c>
      <c r="J807">
        <v>359</v>
      </c>
      <c r="K807">
        <v>4</v>
      </c>
      <c r="L807">
        <v>3</v>
      </c>
      <c r="M807" t="s">
        <v>37</v>
      </c>
      <c r="N807">
        <v>41548</v>
      </c>
      <c r="O807" t="s">
        <v>38</v>
      </c>
      <c r="P807" t="s">
        <v>137</v>
      </c>
      <c r="Q807" t="s">
        <v>40</v>
      </c>
      <c r="R807" t="s">
        <v>41</v>
      </c>
      <c r="S807" t="s">
        <v>40</v>
      </c>
      <c r="T807">
        <v>3</v>
      </c>
      <c r="U807" t="b">
        <v>0</v>
      </c>
      <c r="V807" t="s">
        <v>55</v>
      </c>
      <c r="W807" t="s">
        <v>115</v>
      </c>
      <c r="X807">
        <v>2</v>
      </c>
      <c r="Y807">
        <v>11</v>
      </c>
      <c r="Z807" t="s">
        <v>44</v>
      </c>
      <c r="AA807" t="b">
        <v>1</v>
      </c>
      <c r="AB807">
        <v>5</v>
      </c>
      <c r="AC807" t="s">
        <v>131</v>
      </c>
    </row>
    <row r="808" spans="1:29" x14ac:dyDescent="0.25">
      <c r="A808" t="s">
        <v>2850</v>
      </c>
      <c r="B808" t="s">
        <v>2851</v>
      </c>
      <c r="C808">
        <v>55</v>
      </c>
      <c r="D808" t="s">
        <v>31</v>
      </c>
      <c r="E808" t="s">
        <v>91</v>
      </c>
      <c r="F808" t="s">
        <v>49</v>
      </c>
      <c r="G808" t="s">
        <v>2852</v>
      </c>
      <c r="H808" t="s">
        <v>1323</v>
      </c>
      <c r="I808" t="s">
        <v>230</v>
      </c>
      <c r="J808">
        <v>308</v>
      </c>
      <c r="K808">
        <v>14</v>
      </c>
      <c r="L808">
        <v>1</v>
      </c>
      <c r="M808" t="s">
        <v>77</v>
      </c>
      <c r="N808">
        <v>162354</v>
      </c>
      <c r="O808" t="s">
        <v>38</v>
      </c>
      <c r="P808" t="s">
        <v>66</v>
      </c>
      <c r="Q808" t="s">
        <v>79</v>
      </c>
      <c r="R808" t="s">
        <v>41</v>
      </c>
      <c r="S808" t="s">
        <v>40</v>
      </c>
      <c r="T808">
        <v>8</v>
      </c>
      <c r="U808" t="b">
        <v>0</v>
      </c>
      <c r="V808" t="s">
        <v>42</v>
      </c>
      <c r="W808" t="s">
        <v>56</v>
      </c>
      <c r="X808">
        <v>1</v>
      </c>
      <c r="Y808">
        <v>5</v>
      </c>
      <c r="Z808" t="s">
        <v>57</v>
      </c>
      <c r="AA808" t="b">
        <v>0</v>
      </c>
      <c r="AB808">
        <v>4</v>
      </c>
      <c r="AC808" t="s">
        <v>131</v>
      </c>
    </row>
    <row r="809" spans="1:29" x14ac:dyDescent="0.25">
      <c r="A809" t="s">
        <v>2853</v>
      </c>
      <c r="B809" t="s">
        <v>2854</v>
      </c>
      <c r="C809">
        <v>56</v>
      </c>
      <c r="D809" t="s">
        <v>60</v>
      </c>
      <c r="E809" t="s">
        <v>82</v>
      </c>
      <c r="F809" t="s">
        <v>49</v>
      </c>
      <c r="G809" t="s">
        <v>2855</v>
      </c>
      <c r="H809" t="s">
        <v>649</v>
      </c>
      <c r="I809" t="s">
        <v>100</v>
      </c>
      <c r="J809">
        <v>43</v>
      </c>
      <c r="K809">
        <v>12</v>
      </c>
      <c r="L809">
        <v>3</v>
      </c>
      <c r="M809" t="s">
        <v>77</v>
      </c>
      <c r="N809">
        <v>161315</v>
      </c>
      <c r="O809" t="s">
        <v>78</v>
      </c>
      <c r="P809" t="s">
        <v>137</v>
      </c>
      <c r="Q809" t="s">
        <v>114</v>
      </c>
      <c r="R809" t="s">
        <v>41</v>
      </c>
      <c r="S809" t="s">
        <v>40</v>
      </c>
      <c r="T809">
        <v>2</v>
      </c>
      <c r="U809" t="b">
        <v>1</v>
      </c>
      <c r="V809" t="s">
        <v>88</v>
      </c>
      <c r="W809" t="s">
        <v>115</v>
      </c>
      <c r="X809">
        <v>11</v>
      </c>
      <c r="Y809">
        <v>4</v>
      </c>
      <c r="Z809" t="s">
        <v>57</v>
      </c>
      <c r="AA809" t="b">
        <v>0</v>
      </c>
      <c r="AB809">
        <v>4</v>
      </c>
      <c r="AC809" t="s">
        <v>108</v>
      </c>
    </row>
    <row r="810" spans="1:29" x14ac:dyDescent="0.25">
      <c r="A810" t="s">
        <v>2856</v>
      </c>
      <c r="B810" t="s">
        <v>2857</v>
      </c>
      <c r="C810">
        <v>53</v>
      </c>
      <c r="D810" t="s">
        <v>31</v>
      </c>
      <c r="E810" t="s">
        <v>123</v>
      </c>
      <c r="F810" t="s">
        <v>33</v>
      </c>
      <c r="G810" t="s">
        <v>2858</v>
      </c>
      <c r="H810" t="s">
        <v>461</v>
      </c>
      <c r="I810" t="s">
        <v>963</v>
      </c>
      <c r="J810">
        <v>230</v>
      </c>
      <c r="K810">
        <v>4</v>
      </c>
      <c r="L810">
        <v>3</v>
      </c>
      <c r="M810" t="s">
        <v>65</v>
      </c>
      <c r="N810">
        <v>168735</v>
      </c>
      <c r="O810" t="s">
        <v>86</v>
      </c>
      <c r="P810" t="s">
        <v>53</v>
      </c>
      <c r="Q810" t="s">
        <v>79</v>
      </c>
      <c r="R810" t="s">
        <v>41</v>
      </c>
      <c r="S810" t="s">
        <v>69</v>
      </c>
      <c r="T810">
        <v>6</v>
      </c>
      <c r="U810" t="b">
        <v>1</v>
      </c>
      <c r="V810" t="s">
        <v>88</v>
      </c>
      <c r="W810" t="s">
        <v>56</v>
      </c>
      <c r="X810">
        <v>12</v>
      </c>
      <c r="Y810">
        <v>7</v>
      </c>
      <c r="Z810" t="s">
        <v>57</v>
      </c>
      <c r="AA810" t="b">
        <v>1</v>
      </c>
      <c r="AB810">
        <v>5</v>
      </c>
      <c r="AC810" t="s">
        <v>108</v>
      </c>
    </row>
    <row r="811" spans="1:29" x14ac:dyDescent="0.25">
      <c r="A811" t="s">
        <v>2859</v>
      </c>
      <c r="B811" t="s">
        <v>2860</v>
      </c>
      <c r="C811">
        <v>46</v>
      </c>
      <c r="D811" t="s">
        <v>31</v>
      </c>
      <c r="E811" t="s">
        <v>73</v>
      </c>
      <c r="F811" t="s">
        <v>49</v>
      </c>
      <c r="G811" t="s">
        <v>2861</v>
      </c>
      <c r="H811" t="s">
        <v>2038</v>
      </c>
      <c r="I811" t="s">
        <v>107</v>
      </c>
      <c r="J811">
        <v>201</v>
      </c>
      <c r="K811">
        <v>12</v>
      </c>
      <c r="L811">
        <v>4</v>
      </c>
      <c r="M811" t="s">
        <v>77</v>
      </c>
      <c r="N811">
        <v>103191</v>
      </c>
      <c r="O811" t="s">
        <v>86</v>
      </c>
      <c r="P811" t="s">
        <v>101</v>
      </c>
      <c r="Q811" t="s">
        <v>114</v>
      </c>
      <c r="R811" t="s">
        <v>41</v>
      </c>
      <c r="S811" t="s">
        <v>40</v>
      </c>
      <c r="T811">
        <v>3</v>
      </c>
      <c r="U811" t="b">
        <v>0</v>
      </c>
      <c r="V811" t="s">
        <v>88</v>
      </c>
      <c r="W811" t="s">
        <v>43</v>
      </c>
      <c r="X811">
        <v>6</v>
      </c>
      <c r="Y811">
        <v>10</v>
      </c>
      <c r="Z811" t="s">
        <v>44</v>
      </c>
      <c r="AA811" t="b">
        <v>0</v>
      </c>
      <c r="AB811">
        <v>5</v>
      </c>
      <c r="AC811" t="s">
        <v>207</v>
      </c>
    </row>
    <row r="812" spans="1:29" x14ac:dyDescent="0.25">
      <c r="A812" t="s">
        <v>2862</v>
      </c>
      <c r="B812" t="s">
        <v>2863</v>
      </c>
      <c r="C812">
        <v>41</v>
      </c>
      <c r="D812" t="s">
        <v>31</v>
      </c>
      <c r="E812" t="s">
        <v>82</v>
      </c>
      <c r="F812" t="s">
        <v>49</v>
      </c>
      <c r="G812" t="s">
        <v>2864</v>
      </c>
      <c r="H812" t="s">
        <v>1248</v>
      </c>
      <c r="I812" t="s">
        <v>113</v>
      </c>
      <c r="J812">
        <v>71</v>
      </c>
      <c r="K812">
        <v>11</v>
      </c>
      <c r="L812">
        <v>1</v>
      </c>
      <c r="M812" t="s">
        <v>65</v>
      </c>
      <c r="N812">
        <v>77265</v>
      </c>
      <c r="O812" t="s">
        <v>86</v>
      </c>
      <c r="P812" t="s">
        <v>39</v>
      </c>
      <c r="Q812" t="s">
        <v>114</v>
      </c>
      <c r="R812" t="s">
        <v>68</v>
      </c>
      <c r="S812" t="s">
        <v>40</v>
      </c>
      <c r="T812">
        <v>8</v>
      </c>
      <c r="U812" t="b">
        <v>1</v>
      </c>
      <c r="V812" t="s">
        <v>55</v>
      </c>
      <c r="W812" t="s">
        <v>56</v>
      </c>
      <c r="X812">
        <v>11</v>
      </c>
      <c r="Y812">
        <v>5</v>
      </c>
      <c r="Z812" t="s">
        <v>44</v>
      </c>
      <c r="AA812" t="b">
        <v>0</v>
      </c>
      <c r="AB812">
        <v>4</v>
      </c>
      <c r="AC812" t="s">
        <v>131</v>
      </c>
    </row>
    <row r="813" spans="1:29" x14ac:dyDescent="0.25">
      <c r="A813" t="s">
        <v>2865</v>
      </c>
      <c r="B813" t="s">
        <v>2866</v>
      </c>
      <c r="C813">
        <v>62</v>
      </c>
      <c r="D813" t="s">
        <v>104</v>
      </c>
      <c r="E813" t="s">
        <v>32</v>
      </c>
      <c r="F813" t="s">
        <v>49</v>
      </c>
      <c r="G813" t="s">
        <v>2867</v>
      </c>
      <c r="H813" t="s">
        <v>621</v>
      </c>
      <c r="I813" t="s">
        <v>700</v>
      </c>
      <c r="J813">
        <v>204</v>
      </c>
      <c r="K813">
        <v>2</v>
      </c>
      <c r="L813">
        <v>4</v>
      </c>
      <c r="M813" t="s">
        <v>65</v>
      </c>
      <c r="N813">
        <v>19634</v>
      </c>
      <c r="O813" t="s">
        <v>38</v>
      </c>
      <c r="P813" t="s">
        <v>66</v>
      </c>
      <c r="Q813" t="s">
        <v>67</v>
      </c>
      <c r="R813" t="s">
        <v>68</v>
      </c>
      <c r="S813" t="s">
        <v>69</v>
      </c>
      <c r="T813">
        <v>1</v>
      </c>
      <c r="U813" t="b">
        <v>0</v>
      </c>
      <c r="V813" t="s">
        <v>55</v>
      </c>
      <c r="W813" t="s">
        <v>115</v>
      </c>
      <c r="X813">
        <v>8</v>
      </c>
      <c r="Y813">
        <v>1</v>
      </c>
      <c r="Z813" t="s">
        <v>57</v>
      </c>
      <c r="AA813" t="b">
        <v>1</v>
      </c>
      <c r="AB813">
        <v>3</v>
      </c>
      <c r="AC813" t="s">
        <v>70</v>
      </c>
    </row>
    <row r="814" spans="1:29" x14ac:dyDescent="0.25">
      <c r="A814" t="s">
        <v>2868</v>
      </c>
      <c r="B814" t="s">
        <v>2869</v>
      </c>
      <c r="C814">
        <v>51</v>
      </c>
      <c r="D814" t="s">
        <v>104</v>
      </c>
      <c r="E814" t="s">
        <v>73</v>
      </c>
      <c r="F814" t="s">
        <v>97</v>
      </c>
      <c r="G814" t="s">
        <v>2870</v>
      </c>
      <c r="H814" t="s">
        <v>997</v>
      </c>
      <c r="I814" t="s">
        <v>1009</v>
      </c>
      <c r="J814">
        <v>267</v>
      </c>
      <c r="K814">
        <v>13</v>
      </c>
      <c r="L814">
        <v>2</v>
      </c>
      <c r="M814" t="s">
        <v>37</v>
      </c>
      <c r="N814">
        <v>34302</v>
      </c>
      <c r="O814" t="s">
        <v>78</v>
      </c>
      <c r="P814" t="s">
        <v>101</v>
      </c>
      <c r="Q814" t="s">
        <v>40</v>
      </c>
      <c r="R814" t="s">
        <v>68</v>
      </c>
      <c r="S814" t="s">
        <v>40</v>
      </c>
      <c r="T814">
        <v>8</v>
      </c>
      <c r="U814" t="b">
        <v>0</v>
      </c>
      <c r="V814" t="s">
        <v>88</v>
      </c>
      <c r="W814" t="s">
        <v>43</v>
      </c>
      <c r="X814">
        <v>4</v>
      </c>
      <c r="Y814">
        <v>2</v>
      </c>
      <c r="Z814" t="s">
        <v>44</v>
      </c>
      <c r="AA814" t="b">
        <v>1</v>
      </c>
      <c r="AB814">
        <v>5</v>
      </c>
      <c r="AC814" t="s">
        <v>108</v>
      </c>
    </row>
    <row r="815" spans="1:29" x14ac:dyDescent="0.25">
      <c r="A815" t="s">
        <v>2871</v>
      </c>
      <c r="B815" t="s">
        <v>2872</v>
      </c>
      <c r="C815">
        <v>50</v>
      </c>
      <c r="D815" t="s">
        <v>104</v>
      </c>
      <c r="E815" t="s">
        <v>123</v>
      </c>
      <c r="F815" t="s">
        <v>49</v>
      </c>
      <c r="G815" t="s">
        <v>2873</v>
      </c>
      <c r="H815" t="s">
        <v>2125</v>
      </c>
      <c r="I815" t="s">
        <v>883</v>
      </c>
      <c r="J815">
        <v>44</v>
      </c>
      <c r="K815">
        <v>14</v>
      </c>
      <c r="L815">
        <v>1</v>
      </c>
      <c r="M815" t="s">
        <v>65</v>
      </c>
      <c r="N815">
        <v>127041</v>
      </c>
      <c r="O815" t="s">
        <v>78</v>
      </c>
      <c r="P815" t="s">
        <v>53</v>
      </c>
      <c r="Q815" t="s">
        <v>114</v>
      </c>
      <c r="R815" t="s">
        <v>68</v>
      </c>
      <c r="S815" t="s">
        <v>302</v>
      </c>
      <c r="T815">
        <v>7</v>
      </c>
      <c r="U815" t="b">
        <v>0</v>
      </c>
      <c r="V815" t="s">
        <v>42</v>
      </c>
      <c r="W815" t="s">
        <v>115</v>
      </c>
      <c r="X815">
        <v>11</v>
      </c>
      <c r="Y815">
        <v>8</v>
      </c>
      <c r="Z815" t="s">
        <v>44</v>
      </c>
      <c r="AA815" t="b">
        <v>0</v>
      </c>
      <c r="AB815">
        <v>1</v>
      </c>
      <c r="AC815" t="s">
        <v>70</v>
      </c>
    </row>
    <row r="816" spans="1:29" x14ac:dyDescent="0.25">
      <c r="A816" t="s">
        <v>2874</v>
      </c>
      <c r="B816" t="s">
        <v>2875</v>
      </c>
      <c r="C816">
        <v>26</v>
      </c>
      <c r="D816" t="s">
        <v>31</v>
      </c>
      <c r="E816" t="s">
        <v>48</v>
      </c>
      <c r="F816" t="s">
        <v>49</v>
      </c>
      <c r="G816" t="s">
        <v>2876</v>
      </c>
      <c r="H816" t="s">
        <v>367</v>
      </c>
      <c r="I816" t="s">
        <v>311</v>
      </c>
      <c r="J816">
        <v>138</v>
      </c>
      <c r="K816">
        <v>3</v>
      </c>
      <c r="L816">
        <v>1</v>
      </c>
      <c r="M816" t="s">
        <v>37</v>
      </c>
      <c r="N816">
        <v>88155</v>
      </c>
      <c r="O816" t="s">
        <v>78</v>
      </c>
      <c r="P816" t="s">
        <v>101</v>
      </c>
      <c r="Q816" t="s">
        <v>40</v>
      </c>
      <c r="R816" t="s">
        <v>41</v>
      </c>
      <c r="S816" t="s">
        <v>40</v>
      </c>
      <c r="T816">
        <v>8</v>
      </c>
      <c r="U816" t="b">
        <v>1</v>
      </c>
      <c r="V816" t="s">
        <v>55</v>
      </c>
      <c r="W816" t="s">
        <v>115</v>
      </c>
      <c r="X816">
        <v>11</v>
      </c>
      <c r="Y816">
        <v>10</v>
      </c>
      <c r="Z816" t="s">
        <v>44</v>
      </c>
      <c r="AA816" t="b">
        <v>1</v>
      </c>
      <c r="AB816">
        <v>5</v>
      </c>
      <c r="AC816" t="s">
        <v>131</v>
      </c>
    </row>
    <row r="817" spans="1:29" x14ac:dyDescent="0.25">
      <c r="A817" t="s">
        <v>2877</v>
      </c>
      <c r="B817" t="s">
        <v>2878</v>
      </c>
      <c r="C817">
        <v>46</v>
      </c>
      <c r="D817" t="s">
        <v>31</v>
      </c>
      <c r="E817" t="s">
        <v>123</v>
      </c>
      <c r="F817" t="s">
        <v>49</v>
      </c>
      <c r="G817" t="s">
        <v>2879</v>
      </c>
      <c r="H817" t="s">
        <v>195</v>
      </c>
      <c r="I817" t="s">
        <v>649</v>
      </c>
      <c r="J817">
        <v>307</v>
      </c>
      <c r="K817">
        <v>9</v>
      </c>
      <c r="L817">
        <v>1</v>
      </c>
      <c r="M817" t="s">
        <v>65</v>
      </c>
      <c r="N817">
        <v>171081</v>
      </c>
      <c r="O817" t="s">
        <v>38</v>
      </c>
      <c r="P817" t="s">
        <v>137</v>
      </c>
      <c r="Q817" t="s">
        <v>79</v>
      </c>
      <c r="R817" t="s">
        <v>54</v>
      </c>
      <c r="S817" t="s">
        <v>69</v>
      </c>
      <c r="T817">
        <v>2</v>
      </c>
      <c r="U817" t="b">
        <v>1</v>
      </c>
      <c r="V817" t="s">
        <v>55</v>
      </c>
      <c r="W817" t="s">
        <v>115</v>
      </c>
      <c r="X817">
        <v>6</v>
      </c>
      <c r="Y817">
        <v>3</v>
      </c>
      <c r="Z817" t="s">
        <v>44</v>
      </c>
      <c r="AA817" t="b">
        <v>1</v>
      </c>
      <c r="AB817">
        <v>3</v>
      </c>
      <c r="AC817" t="s">
        <v>70</v>
      </c>
    </row>
    <row r="818" spans="1:29" x14ac:dyDescent="0.25">
      <c r="A818" t="s">
        <v>2880</v>
      </c>
      <c r="B818" t="s">
        <v>2881</v>
      </c>
      <c r="C818">
        <v>29</v>
      </c>
      <c r="D818" t="s">
        <v>31</v>
      </c>
      <c r="E818" t="s">
        <v>48</v>
      </c>
      <c r="F818" t="s">
        <v>33</v>
      </c>
      <c r="G818" t="s">
        <v>2882</v>
      </c>
      <c r="H818" t="s">
        <v>1094</v>
      </c>
      <c r="I818" t="s">
        <v>893</v>
      </c>
      <c r="J818">
        <v>274</v>
      </c>
      <c r="K818">
        <v>2</v>
      </c>
      <c r="L818">
        <v>1</v>
      </c>
      <c r="M818" t="s">
        <v>37</v>
      </c>
      <c r="N818">
        <v>116034</v>
      </c>
      <c r="O818" t="s">
        <v>78</v>
      </c>
      <c r="P818" t="s">
        <v>137</v>
      </c>
      <c r="Q818" t="s">
        <v>40</v>
      </c>
      <c r="R818" t="s">
        <v>68</v>
      </c>
      <c r="S818" t="s">
        <v>40</v>
      </c>
      <c r="T818">
        <v>1</v>
      </c>
      <c r="U818" t="b">
        <v>0</v>
      </c>
      <c r="V818" t="s">
        <v>88</v>
      </c>
      <c r="W818" t="s">
        <v>56</v>
      </c>
      <c r="X818">
        <v>12</v>
      </c>
      <c r="Y818">
        <v>12</v>
      </c>
      <c r="Z818" t="s">
        <v>44</v>
      </c>
      <c r="AA818" t="b">
        <v>1</v>
      </c>
      <c r="AB818">
        <v>3</v>
      </c>
      <c r="AC818" t="s">
        <v>131</v>
      </c>
    </row>
    <row r="819" spans="1:29" x14ac:dyDescent="0.25">
      <c r="A819" t="s">
        <v>2883</v>
      </c>
      <c r="B819" t="s">
        <v>2884</v>
      </c>
      <c r="C819">
        <v>26</v>
      </c>
      <c r="D819" t="s">
        <v>60</v>
      </c>
      <c r="E819" t="s">
        <v>82</v>
      </c>
      <c r="F819" t="s">
        <v>49</v>
      </c>
      <c r="G819" t="s">
        <v>2885</v>
      </c>
      <c r="H819" t="s">
        <v>596</v>
      </c>
      <c r="I819" t="s">
        <v>782</v>
      </c>
      <c r="J819">
        <v>269</v>
      </c>
      <c r="K819">
        <v>12</v>
      </c>
      <c r="L819">
        <v>2</v>
      </c>
      <c r="M819" t="s">
        <v>37</v>
      </c>
      <c r="N819">
        <v>67036</v>
      </c>
      <c r="O819" t="s">
        <v>38</v>
      </c>
      <c r="P819" t="s">
        <v>39</v>
      </c>
      <c r="Q819" t="s">
        <v>40</v>
      </c>
      <c r="R819" t="s">
        <v>54</v>
      </c>
      <c r="S819" t="s">
        <v>40</v>
      </c>
      <c r="T819">
        <v>2</v>
      </c>
      <c r="U819" t="b">
        <v>1</v>
      </c>
      <c r="V819" t="s">
        <v>88</v>
      </c>
      <c r="W819" t="s">
        <v>56</v>
      </c>
      <c r="X819">
        <v>4</v>
      </c>
      <c r="Y819">
        <v>4</v>
      </c>
      <c r="Z819" t="s">
        <v>57</v>
      </c>
      <c r="AA819" t="b">
        <v>1</v>
      </c>
      <c r="AB819">
        <v>3</v>
      </c>
      <c r="AC819" t="s">
        <v>108</v>
      </c>
    </row>
    <row r="820" spans="1:29" x14ac:dyDescent="0.25">
      <c r="A820" t="s">
        <v>2886</v>
      </c>
      <c r="B820" t="s">
        <v>2887</v>
      </c>
      <c r="C820">
        <v>49</v>
      </c>
      <c r="D820" t="s">
        <v>31</v>
      </c>
      <c r="E820" t="s">
        <v>61</v>
      </c>
      <c r="F820" t="s">
        <v>33</v>
      </c>
      <c r="G820" t="s">
        <v>2888</v>
      </c>
      <c r="H820" t="s">
        <v>1067</v>
      </c>
      <c r="I820" t="s">
        <v>165</v>
      </c>
      <c r="J820">
        <v>22</v>
      </c>
      <c r="K820">
        <v>2</v>
      </c>
      <c r="L820">
        <v>3</v>
      </c>
      <c r="M820" t="s">
        <v>37</v>
      </c>
      <c r="N820">
        <v>177387</v>
      </c>
      <c r="O820" t="s">
        <v>38</v>
      </c>
      <c r="P820" t="s">
        <v>66</v>
      </c>
      <c r="Q820" t="s">
        <v>40</v>
      </c>
      <c r="R820" t="s">
        <v>54</v>
      </c>
      <c r="S820" t="s">
        <v>40</v>
      </c>
      <c r="T820">
        <v>7</v>
      </c>
      <c r="U820" t="b">
        <v>1</v>
      </c>
      <c r="V820" t="s">
        <v>55</v>
      </c>
      <c r="W820" t="s">
        <v>56</v>
      </c>
      <c r="X820">
        <v>6</v>
      </c>
      <c r="Y820">
        <v>4</v>
      </c>
      <c r="Z820" t="s">
        <v>57</v>
      </c>
      <c r="AA820" t="b">
        <v>0</v>
      </c>
      <c r="AB820">
        <v>3</v>
      </c>
      <c r="AC820" t="s">
        <v>40</v>
      </c>
    </row>
    <row r="821" spans="1:29" x14ac:dyDescent="0.25">
      <c r="A821" t="s">
        <v>2889</v>
      </c>
      <c r="B821" t="s">
        <v>2890</v>
      </c>
      <c r="C821">
        <v>62</v>
      </c>
      <c r="D821" t="s">
        <v>60</v>
      </c>
      <c r="E821" t="s">
        <v>73</v>
      </c>
      <c r="F821" t="s">
        <v>97</v>
      </c>
      <c r="G821" t="s">
        <v>2891</v>
      </c>
      <c r="H821" t="s">
        <v>195</v>
      </c>
      <c r="I821" t="s">
        <v>170</v>
      </c>
      <c r="J821">
        <v>283</v>
      </c>
      <c r="K821">
        <v>8</v>
      </c>
      <c r="L821">
        <v>1</v>
      </c>
      <c r="M821" t="s">
        <v>65</v>
      </c>
      <c r="N821">
        <v>99154</v>
      </c>
      <c r="O821" t="s">
        <v>38</v>
      </c>
      <c r="P821" t="s">
        <v>66</v>
      </c>
      <c r="Q821" t="s">
        <v>79</v>
      </c>
      <c r="R821" t="s">
        <v>41</v>
      </c>
      <c r="S821" t="s">
        <v>40</v>
      </c>
      <c r="T821">
        <v>2</v>
      </c>
      <c r="U821" t="b">
        <v>1</v>
      </c>
      <c r="V821" t="s">
        <v>88</v>
      </c>
      <c r="W821" t="s">
        <v>115</v>
      </c>
      <c r="X821">
        <v>11</v>
      </c>
      <c r="Y821">
        <v>1</v>
      </c>
      <c r="Z821" t="s">
        <v>57</v>
      </c>
      <c r="AA821" t="b">
        <v>0</v>
      </c>
      <c r="AB821">
        <v>4</v>
      </c>
      <c r="AC821" t="s">
        <v>207</v>
      </c>
    </row>
    <row r="822" spans="1:29" x14ac:dyDescent="0.25">
      <c r="A822" t="s">
        <v>2892</v>
      </c>
      <c r="B822" t="s">
        <v>2893</v>
      </c>
      <c r="C822">
        <v>40</v>
      </c>
      <c r="D822" t="s">
        <v>60</v>
      </c>
      <c r="E822" t="s">
        <v>48</v>
      </c>
      <c r="F822" t="s">
        <v>49</v>
      </c>
      <c r="G822" t="s">
        <v>2894</v>
      </c>
      <c r="H822" t="s">
        <v>160</v>
      </c>
      <c r="I822" t="s">
        <v>2673</v>
      </c>
      <c r="J822">
        <v>170</v>
      </c>
      <c r="K822">
        <v>7</v>
      </c>
      <c r="L822">
        <v>3</v>
      </c>
      <c r="M822" t="s">
        <v>77</v>
      </c>
      <c r="N822">
        <v>47766</v>
      </c>
      <c r="O822" t="s">
        <v>86</v>
      </c>
      <c r="P822" t="s">
        <v>39</v>
      </c>
      <c r="Q822" t="s">
        <v>67</v>
      </c>
      <c r="R822" t="s">
        <v>68</v>
      </c>
      <c r="S822" t="s">
        <v>40</v>
      </c>
      <c r="T822">
        <v>6</v>
      </c>
      <c r="U822" t="b">
        <v>0</v>
      </c>
      <c r="V822" t="s">
        <v>42</v>
      </c>
      <c r="W822" t="s">
        <v>56</v>
      </c>
      <c r="X822">
        <v>7</v>
      </c>
      <c r="Y822">
        <v>11</v>
      </c>
      <c r="Z822" t="s">
        <v>57</v>
      </c>
      <c r="AA822" t="b">
        <v>1</v>
      </c>
      <c r="AB822">
        <v>2</v>
      </c>
      <c r="AC822" t="s">
        <v>108</v>
      </c>
    </row>
    <row r="823" spans="1:29" x14ac:dyDescent="0.25">
      <c r="A823" t="s">
        <v>2895</v>
      </c>
      <c r="B823" t="s">
        <v>2896</v>
      </c>
      <c r="C823">
        <v>31</v>
      </c>
      <c r="D823" t="s">
        <v>60</v>
      </c>
      <c r="E823" t="s">
        <v>32</v>
      </c>
      <c r="F823" t="s">
        <v>97</v>
      </c>
      <c r="G823" t="s">
        <v>2897</v>
      </c>
      <c r="H823" t="s">
        <v>135</v>
      </c>
      <c r="I823" t="s">
        <v>1140</v>
      </c>
      <c r="J823">
        <v>295</v>
      </c>
      <c r="K823">
        <v>11</v>
      </c>
      <c r="L823">
        <v>4</v>
      </c>
      <c r="M823" t="s">
        <v>77</v>
      </c>
      <c r="N823">
        <v>18004</v>
      </c>
      <c r="O823" t="s">
        <v>38</v>
      </c>
      <c r="P823" t="s">
        <v>39</v>
      </c>
      <c r="Q823" t="s">
        <v>79</v>
      </c>
      <c r="R823" t="s">
        <v>41</v>
      </c>
      <c r="S823" t="s">
        <v>40</v>
      </c>
      <c r="T823">
        <v>9</v>
      </c>
      <c r="U823" t="b">
        <v>0</v>
      </c>
      <c r="V823" t="s">
        <v>42</v>
      </c>
      <c r="W823" t="s">
        <v>56</v>
      </c>
      <c r="X823">
        <v>6</v>
      </c>
      <c r="Y823">
        <v>6</v>
      </c>
      <c r="Z823" t="s">
        <v>44</v>
      </c>
      <c r="AA823" t="b">
        <v>1</v>
      </c>
      <c r="AB823">
        <v>2</v>
      </c>
      <c r="AC823" t="s">
        <v>45</v>
      </c>
    </row>
    <row r="824" spans="1:29" x14ac:dyDescent="0.25">
      <c r="A824" t="s">
        <v>2898</v>
      </c>
      <c r="B824" t="s">
        <v>2899</v>
      </c>
      <c r="C824">
        <v>38</v>
      </c>
      <c r="D824" t="s">
        <v>60</v>
      </c>
      <c r="E824" t="s">
        <v>61</v>
      </c>
      <c r="F824" t="s">
        <v>33</v>
      </c>
      <c r="G824" t="s">
        <v>2900</v>
      </c>
      <c r="H824" t="s">
        <v>1077</v>
      </c>
      <c r="I824" t="s">
        <v>925</v>
      </c>
      <c r="J824">
        <v>19</v>
      </c>
      <c r="K824">
        <v>4</v>
      </c>
      <c r="L824">
        <v>4</v>
      </c>
      <c r="M824" t="s">
        <v>77</v>
      </c>
      <c r="N824">
        <v>7407</v>
      </c>
      <c r="O824" t="s">
        <v>86</v>
      </c>
      <c r="P824" t="s">
        <v>87</v>
      </c>
      <c r="Q824" t="s">
        <v>79</v>
      </c>
      <c r="R824" t="s">
        <v>41</v>
      </c>
      <c r="S824" t="s">
        <v>40</v>
      </c>
      <c r="T824">
        <v>6</v>
      </c>
      <c r="U824" t="b">
        <v>0</v>
      </c>
      <c r="V824" t="s">
        <v>55</v>
      </c>
      <c r="W824" t="s">
        <v>115</v>
      </c>
      <c r="X824">
        <v>10</v>
      </c>
      <c r="Y824">
        <v>3</v>
      </c>
      <c r="Z824" t="s">
        <v>44</v>
      </c>
      <c r="AA824" t="b">
        <v>0</v>
      </c>
      <c r="AB824">
        <v>4</v>
      </c>
      <c r="AC824" t="s">
        <v>131</v>
      </c>
    </row>
    <row r="825" spans="1:29" x14ac:dyDescent="0.25">
      <c r="A825" t="s">
        <v>2901</v>
      </c>
      <c r="B825" t="s">
        <v>2902</v>
      </c>
      <c r="C825">
        <v>24</v>
      </c>
      <c r="D825" t="s">
        <v>60</v>
      </c>
      <c r="E825" t="s">
        <v>82</v>
      </c>
      <c r="F825" t="s">
        <v>97</v>
      </c>
      <c r="G825" t="s">
        <v>2903</v>
      </c>
      <c r="H825" t="s">
        <v>722</v>
      </c>
      <c r="I825" t="s">
        <v>130</v>
      </c>
      <c r="J825">
        <v>121</v>
      </c>
      <c r="K825">
        <v>12</v>
      </c>
      <c r="L825">
        <v>2</v>
      </c>
      <c r="M825" t="s">
        <v>37</v>
      </c>
      <c r="N825">
        <v>92562</v>
      </c>
      <c r="O825" t="s">
        <v>86</v>
      </c>
      <c r="P825" t="s">
        <v>87</v>
      </c>
      <c r="Q825" t="s">
        <v>40</v>
      </c>
      <c r="R825" t="s">
        <v>68</v>
      </c>
      <c r="S825" t="s">
        <v>40</v>
      </c>
      <c r="T825">
        <v>8</v>
      </c>
      <c r="U825" t="b">
        <v>1</v>
      </c>
      <c r="V825" t="s">
        <v>88</v>
      </c>
      <c r="W825" t="s">
        <v>56</v>
      </c>
      <c r="X825">
        <v>5</v>
      </c>
      <c r="Y825">
        <v>11</v>
      </c>
      <c r="Z825" t="s">
        <v>44</v>
      </c>
      <c r="AA825" t="b">
        <v>1</v>
      </c>
      <c r="AB825">
        <v>2</v>
      </c>
      <c r="AC825" t="s">
        <v>45</v>
      </c>
    </row>
    <row r="826" spans="1:29" x14ac:dyDescent="0.25">
      <c r="A826" t="s">
        <v>2904</v>
      </c>
      <c r="B826" t="s">
        <v>2905</v>
      </c>
      <c r="C826">
        <v>65</v>
      </c>
      <c r="D826" t="s">
        <v>60</v>
      </c>
      <c r="E826" t="s">
        <v>82</v>
      </c>
      <c r="F826" t="s">
        <v>33</v>
      </c>
      <c r="G826" t="s">
        <v>2906</v>
      </c>
      <c r="H826" t="s">
        <v>399</v>
      </c>
      <c r="I826" t="s">
        <v>146</v>
      </c>
      <c r="J826">
        <v>184</v>
      </c>
      <c r="K826">
        <v>2</v>
      </c>
      <c r="L826">
        <v>1</v>
      </c>
      <c r="M826" t="s">
        <v>65</v>
      </c>
      <c r="N826">
        <v>136743</v>
      </c>
      <c r="O826" t="s">
        <v>86</v>
      </c>
      <c r="P826" t="s">
        <v>39</v>
      </c>
      <c r="Q826" t="s">
        <v>67</v>
      </c>
      <c r="R826" t="s">
        <v>68</v>
      </c>
      <c r="S826" t="s">
        <v>40</v>
      </c>
      <c r="T826">
        <v>2</v>
      </c>
      <c r="U826" t="b">
        <v>1</v>
      </c>
      <c r="V826" t="s">
        <v>55</v>
      </c>
      <c r="W826" t="s">
        <v>56</v>
      </c>
      <c r="X826">
        <v>11</v>
      </c>
      <c r="Y826">
        <v>1</v>
      </c>
      <c r="Z826" t="s">
        <v>44</v>
      </c>
      <c r="AA826" t="b">
        <v>0</v>
      </c>
      <c r="AB826">
        <v>2</v>
      </c>
      <c r="AC826" t="s">
        <v>70</v>
      </c>
    </row>
    <row r="827" spans="1:29" x14ac:dyDescent="0.25">
      <c r="A827" t="s">
        <v>2907</v>
      </c>
      <c r="B827" t="s">
        <v>2908</v>
      </c>
      <c r="C827">
        <v>28</v>
      </c>
      <c r="D827" t="s">
        <v>60</v>
      </c>
      <c r="E827" t="s">
        <v>73</v>
      </c>
      <c r="F827" t="s">
        <v>33</v>
      </c>
      <c r="G827" t="s">
        <v>2909</v>
      </c>
      <c r="H827" t="s">
        <v>833</v>
      </c>
      <c r="I827" t="s">
        <v>251</v>
      </c>
      <c r="J827">
        <v>29</v>
      </c>
      <c r="K827">
        <v>14</v>
      </c>
      <c r="L827">
        <v>2</v>
      </c>
      <c r="M827" t="s">
        <v>65</v>
      </c>
      <c r="N827">
        <v>41311</v>
      </c>
      <c r="O827" t="s">
        <v>86</v>
      </c>
      <c r="P827" t="s">
        <v>94</v>
      </c>
      <c r="Q827" t="s">
        <v>114</v>
      </c>
      <c r="R827" t="s">
        <v>68</v>
      </c>
      <c r="S827" t="s">
        <v>69</v>
      </c>
      <c r="T827">
        <v>7</v>
      </c>
      <c r="U827" t="b">
        <v>0</v>
      </c>
      <c r="V827" t="s">
        <v>42</v>
      </c>
      <c r="W827" t="s">
        <v>115</v>
      </c>
      <c r="X827">
        <v>5</v>
      </c>
      <c r="Y827">
        <v>10</v>
      </c>
      <c r="Z827" t="s">
        <v>57</v>
      </c>
      <c r="AA827" t="b">
        <v>0</v>
      </c>
      <c r="AB827">
        <v>3</v>
      </c>
      <c r="AC827" t="s">
        <v>207</v>
      </c>
    </row>
    <row r="828" spans="1:29" x14ac:dyDescent="0.25">
      <c r="A828" t="s">
        <v>2910</v>
      </c>
      <c r="B828" t="s">
        <v>2911</v>
      </c>
      <c r="C828">
        <v>35</v>
      </c>
      <c r="D828" t="s">
        <v>60</v>
      </c>
      <c r="E828" t="s">
        <v>48</v>
      </c>
      <c r="F828" t="s">
        <v>97</v>
      </c>
      <c r="G828" t="s">
        <v>2912</v>
      </c>
      <c r="H828" t="s">
        <v>661</v>
      </c>
      <c r="I828" t="s">
        <v>864</v>
      </c>
      <c r="J828">
        <v>149</v>
      </c>
      <c r="K828">
        <v>11</v>
      </c>
      <c r="L828">
        <v>1</v>
      </c>
      <c r="M828" t="s">
        <v>65</v>
      </c>
      <c r="N828">
        <v>12341</v>
      </c>
      <c r="O828" t="s">
        <v>78</v>
      </c>
      <c r="P828" t="s">
        <v>137</v>
      </c>
      <c r="Q828" t="s">
        <v>79</v>
      </c>
      <c r="R828" t="s">
        <v>68</v>
      </c>
      <c r="S828" t="s">
        <v>40</v>
      </c>
      <c r="T828">
        <v>7</v>
      </c>
      <c r="U828" t="b">
        <v>0</v>
      </c>
      <c r="V828" t="s">
        <v>55</v>
      </c>
      <c r="W828" t="s">
        <v>56</v>
      </c>
      <c r="X828">
        <v>11</v>
      </c>
      <c r="Y828">
        <v>2</v>
      </c>
      <c r="Z828" t="s">
        <v>44</v>
      </c>
      <c r="AA828" t="b">
        <v>0</v>
      </c>
      <c r="AB828">
        <v>5</v>
      </c>
      <c r="AC828" t="s">
        <v>131</v>
      </c>
    </row>
    <row r="829" spans="1:29" x14ac:dyDescent="0.25">
      <c r="A829" t="s">
        <v>2913</v>
      </c>
      <c r="B829" t="s">
        <v>2914</v>
      </c>
      <c r="C829">
        <v>25</v>
      </c>
      <c r="D829" t="s">
        <v>31</v>
      </c>
      <c r="E829" t="s">
        <v>61</v>
      </c>
      <c r="F829" t="s">
        <v>49</v>
      </c>
      <c r="G829" t="s">
        <v>2915</v>
      </c>
      <c r="H829" t="s">
        <v>385</v>
      </c>
      <c r="I829" t="s">
        <v>1072</v>
      </c>
      <c r="J829">
        <v>122</v>
      </c>
      <c r="K829">
        <v>7</v>
      </c>
      <c r="L829">
        <v>4</v>
      </c>
      <c r="M829" t="s">
        <v>65</v>
      </c>
      <c r="N829">
        <v>39959</v>
      </c>
      <c r="O829" t="s">
        <v>86</v>
      </c>
      <c r="P829" t="s">
        <v>94</v>
      </c>
      <c r="Q829" t="s">
        <v>114</v>
      </c>
      <c r="R829" t="s">
        <v>41</v>
      </c>
      <c r="S829" t="s">
        <v>151</v>
      </c>
      <c r="T829">
        <v>5</v>
      </c>
      <c r="U829" t="b">
        <v>0</v>
      </c>
      <c r="V829" t="s">
        <v>55</v>
      </c>
      <c r="W829" t="s">
        <v>115</v>
      </c>
      <c r="X829">
        <v>2</v>
      </c>
      <c r="Y829">
        <v>5</v>
      </c>
      <c r="Z829" t="s">
        <v>44</v>
      </c>
      <c r="AA829" t="b">
        <v>0</v>
      </c>
      <c r="AB829">
        <v>1</v>
      </c>
      <c r="AC829" t="s">
        <v>45</v>
      </c>
    </row>
    <row r="830" spans="1:29" x14ac:dyDescent="0.25">
      <c r="A830" t="s">
        <v>2916</v>
      </c>
      <c r="B830" t="s">
        <v>2917</v>
      </c>
      <c r="C830">
        <v>36</v>
      </c>
      <c r="D830" t="s">
        <v>104</v>
      </c>
      <c r="E830" t="s">
        <v>73</v>
      </c>
      <c r="F830" t="s">
        <v>49</v>
      </c>
      <c r="G830" t="s">
        <v>2918</v>
      </c>
      <c r="H830" t="s">
        <v>343</v>
      </c>
      <c r="I830" t="s">
        <v>106</v>
      </c>
      <c r="J830">
        <v>149</v>
      </c>
      <c r="K830">
        <v>14</v>
      </c>
      <c r="L830">
        <v>1</v>
      </c>
      <c r="M830" t="s">
        <v>37</v>
      </c>
      <c r="N830">
        <v>19482</v>
      </c>
      <c r="O830" t="s">
        <v>86</v>
      </c>
      <c r="P830" t="s">
        <v>137</v>
      </c>
      <c r="Q830" t="s">
        <v>40</v>
      </c>
      <c r="R830" t="s">
        <v>54</v>
      </c>
      <c r="S830" t="s">
        <v>40</v>
      </c>
      <c r="T830">
        <v>2</v>
      </c>
      <c r="U830" t="b">
        <v>0</v>
      </c>
      <c r="V830" t="s">
        <v>42</v>
      </c>
      <c r="W830" t="s">
        <v>56</v>
      </c>
      <c r="X830">
        <v>9</v>
      </c>
      <c r="Y830">
        <v>6</v>
      </c>
      <c r="Z830" t="s">
        <v>44</v>
      </c>
      <c r="AA830" t="b">
        <v>0</v>
      </c>
      <c r="AB830">
        <v>4</v>
      </c>
      <c r="AC830" t="s">
        <v>131</v>
      </c>
    </row>
    <row r="831" spans="1:29" x14ac:dyDescent="0.25">
      <c r="A831" t="s">
        <v>2919</v>
      </c>
      <c r="B831" t="s">
        <v>2920</v>
      </c>
      <c r="C831">
        <v>19</v>
      </c>
      <c r="D831" t="s">
        <v>60</v>
      </c>
      <c r="E831" t="s">
        <v>123</v>
      </c>
      <c r="F831" t="s">
        <v>49</v>
      </c>
      <c r="G831" t="s">
        <v>2921</v>
      </c>
      <c r="H831" t="s">
        <v>287</v>
      </c>
      <c r="I831" t="s">
        <v>120</v>
      </c>
      <c r="J831">
        <v>290</v>
      </c>
      <c r="K831">
        <v>13</v>
      </c>
      <c r="L831">
        <v>2</v>
      </c>
      <c r="M831" t="s">
        <v>37</v>
      </c>
      <c r="N831">
        <v>85001</v>
      </c>
      <c r="O831" t="s">
        <v>78</v>
      </c>
      <c r="P831" t="s">
        <v>53</v>
      </c>
      <c r="Q831" t="s">
        <v>40</v>
      </c>
      <c r="R831" t="s">
        <v>41</v>
      </c>
      <c r="S831" t="s">
        <v>40</v>
      </c>
      <c r="T831">
        <v>5</v>
      </c>
      <c r="U831" t="b">
        <v>1</v>
      </c>
      <c r="V831" t="s">
        <v>42</v>
      </c>
      <c r="W831" t="s">
        <v>56</v>
      </c>
      <c r="X831">
        <v>12</v>
      </c>
      <c r="Y831">
        <v>4</v>
      </c>
      <c r="Z831" t="s">
        <v>57</v>
      </c>
      <c r="AA831" t="b">
        <v>1</v>
      </c>
      <c r="AB831">
        <v>2</v>
      </c>
      <c r="AC831" t="s">
        <v>45</v>
      </c>
    </row>
    <row r="832" spans="1:29" x14ac:dyDescent="0.25">
      <c r="A832" t="s">
        <v>2922</v>
      </c>
      <c r="B832" t="s">
        <v>2923</v>
      </c>
      <c r="C832">
        <v>20</v>
      </c>
      <c r="D832" t="s">
        <v>60</v>
      </c>
      <c r="E832" t="s">
        <v>61</v>
      </c>
      <c r="F832" t="s">
        <v>97</v>
      </c>
      <c r="G832" t="s">
        <v>2924</v>
      </c>
      <c r="H832" t="s">
        <v>1407</v>
      </c>
      <c r="I832" t="s">
        <v>2925</v>
      </c>
      <c r="J832">
        <v>218</v>
      </c>
      <c r="K832">
        <v>13</v>
      </c>
      <c r="L832">
        <v>2</v>
      </c>
      <c r="M832" t="s">
        <v>37</v>
      </c>
      <c r="N832">
        <v>83522</v>
      </c>
      <c r="O832" t="s">
        <v>86</v>
      </c>
      <c r="P832" t="s">
        <v>39</v>
      </c>
      <c r="Q832" t="s">
        <v>40</v>
      </c>
      <c r="R832" t="s">
        <v>54</v>
      </c>
      <c r="S832" t="s">
        <v>40</v>
      </c>
      <c r="T832">
        <v>4</v>
      </c>
      <c r="U832" t="b">
        <v>0</v>
      </c>
      <c r="V832" t="s">
        <v>88</v>
      </c>
      <c r="W832" t="s">
        <v>56</v>
      </c>
      <c r="X832">
        <v>2</v>
      </c>
      <c r="Y832">
        <v>3</v>
      </c>
      <c r="Z832" t="s">
        <v>44</v>
      </c>
      <c r="AA832" t="b">
        <v>1</v>
      </c>
      <c r="AB832">
        <v>1</v>
      </c>
      <c r="AC832" t="s">
        <v>70</v>
      </c>
    </row>
    <row r="833" spans="1:29" x14ac:dyDescent="0.25">
      <c r="A833" t="s">
        <v>2926</v>
      </c>
      <c r="B833" t="s">
        <v>2927</v>
      </c>
      <c r="C833">
        <v>41</v>
      </c>
      <c r="D833" t="s">
        <v>31</v>
      </c>
      <c r="E833" t="s">
        <v>32</v>
      </c>
      <c r="F833" t="s">
        <v>33</v>
      </c>
      <c r="G833" t="s">
        <v>2928</v>
      </c>
      <c r="H833" t="s">
        <v>875</v>
      </c>
      <c r="I833" t="s">
        <v>378</v>
      </c>
      <c r="J833">
        <v>263</v>
      </c>
      <c r="K833">
        <v>12</v>
      </c>
      <c r="L833">
        <v>3</v>
      </c>
      <c r="M833" t="s">
        <v>65</v>
      </c>
      <c r="N833">
        <v>70795</v>
      </c>
      <c r="O833" t="s">
        <v>86</v>
      </c>
      <c r="P833" t="s">
        <v>94</v>
      </c>
      <c r="Q833" t="s">
        <v>67</v>
      </c>
      <c r="R833" t="s">
        <v>54</v>
      </c>
      <c r="S833" t="s">
        <v>302</v>
      </c>
      <c r="T833">
        <v>9</v>
      </c>
      <c r="U833" t="b">
        <v>1</v>
      </c>
      <c r="V833" t="s">
        <v>55</v>
      </c>
      <c r="W833" t="s">
        <v>56</v>
      </c>
      <c r="X833">
        <v>10</v>
      </c>
      <c r="Y833">
        <v>1</v>
      </c>
      <c r="Z833" t="s">
        <v>44</v>
      </c>
      <c r="AA833" t="b">
        <v>0</v>
      </c>
      <c r="AB833">
        <v>2</v>
      </c>
      <c r="AC833" t="s">
        <v>45</v>
      </c>
    </row>
    <row r="834" spans="1:29" x14ac:dyDescent="0.25">
      <c r="A834" t="s">
        <v>2929</v>
      </c>
      <c r="B834" t="s">
        <v>2930</v>
      </c>
      <c r="C834">
        <v>22</v>
      </c>
      <c r="D834" t="s">
        <v>31</v>
      </c>
      <c r="E834" t="s">
        <v>61</v>
      </c>
      <c r="F834" t="s">
        <v>49</v>
      </c>
      <c r="G834" t="s">
        <v>2931</v>
      </c>
      <c r="H834" t="s">
        <v>848</v>
      </c>
      <c r="I834" t="s">
        <v>641</v>
      </c>
      <c r="J834">
        <v>263</v>
      </c>
      <c r="K834">
        <v>2</v>
      </c>
      <c r="L834">
        <v>2</v>
      </c>
      <c r="M834" t="s">
        <v>77</v>
      </c>
      <c r="N834">
        <v>106961</v>
      </c>
      <c r="O834" t="s">
        <v>38</v>
      </c>
      <c r="P834" t="s">
        <v>39</v>
      </c>
      <c r="Q834" t="s">
        <v>79</v>
      </c>
      <c r="R834" t="s">
        <v>41</v>
      </c>
      <c r="S834" t="s">
        <v>40</v>
      </c>
      <c r="T834">
        <v>2</v>
      </c>
      <c r="U834" t="b">
        <v>0</v>
      </c>
      <c r="V834" t="s">
        <v>55</v>
      </c>
      <c r="W834" t="s">
        <v>115</v>
      </c>
      <c r="X834">
        <v>5</v>
      </c>
      <c r="Y834">
        <v>1</v>
      </c>
      <c r="Z834" t="s">
        <v>44</v>
      </c>
      <c r="AA834" t="b">
        <v>0</v>
      </c>
      <c r="AB834">
        <v>2</v>
      </c>
      <c r="AC834" t="s">
        <v>108</v>
      </c>
    </row>
    <row r="835" spans="1:29" x14ac:dyDescent="0.25">
      <c r="A835" t="s">
        <v>2932</v>
      </c>
      <c r="B835" t="s">
        <v>2933</v>
      </c>
      <c r="C835">
        <v>26</v>
      </c>
      <c r="D835" t="s">
        <v>104</v>
      </c>
      <c r="E835" t="s">
        <v>123</v>
      </c>
      <c r="F835" t="s">
        <v>97</v>
      </c>
      <c r="G835" t="s">
        <v>2934</v>
      </c>
      <c r="H835" t="s">
        <v>216</v>
      </c>
      <c r="I835" t="s">
        <v>1533</v>
      </c>
      <c r="J835">
        <v>315</v>
      </c>
      <c r="K835">
        <v>6</v>
      </c>
      <c r="L835">
        <v>3</v>
      </c>
      <c r="M835" t="s">
        <v>65</v>
      </c>
      <c r="N835">
        <v>69443</v>
      </c>
      <c r="O835" t="s">
        <v>78</v>
      </c>
      <c r="P835" t="s">
        <v>94</v>
      </c>
      <c r="Q835" t="s">
        <v>114</v>
      </c>
      <c r="R835" t="s">
        <v>54</v>
      </c>
      <c r="S835" t="s">
        <v>151</v>
      </c>
      <c r="T835">
        <v>5</v>
      </c>
      <c r="U835" t="b">
        <v>1</v>
      </c>
      <c r="V835" t="s">
        <v>88</v>
      </c>
      <c r="W835" t="s">
        <v>56</v>
      </c>
      <c r="X835">
        <v>9</v>
      </c>
      <c r="Y835">
        <v>12</v>
      </c>
      <c r="Z835" t="s">
        <v>57</v>
      </c>
      <c r="AA835" t="b">
        <v>1</v>
      </c>
      <c r="AB835">
        <v>2</v>
      </c>
      <c r="AC835" t="s">
        <v>108</v>
      </c>
    </row>
    <row r="836" spans="1:29" x14ac:dyDescent="0.25">
      <c r="A836" t="s">
        <v>2935</v>
      </c>
      <c r="B836" t="s">
        <v>2936</v>
      </c>
      <c r="C836">
        <v>59</v>
      </c>
      <c r="D836" t="s">
        <v>60</v>
      </c>
      <c r="E836" t="s">
        <v>82</v>
      </c>
      <c r="F836" t="s">
        <v>33</v>
      </c>
      <c r="G836" t="s">
        <v>2937</v>
      </c>
      <c r="H836" t="s">
        <v>1020</v>
      </c>
      <c r="I836" t="s">
        <v>937</v>
      </c>
      <c r="J836">
        <v>310</v>
      </c>
      <c r="K836">
        <v>2</v>
      </c>
      <c r="L836">
        <v>3</v>
      </c>
      <c r="M836" t="s">
        <v>37</v>
      </c>
      <c r="N836">
        <v>79273</v>
      </c>
      <c r="O836" t="s">
        <v>86</v>
      </c>
      <c r="P836" t="s">
        <v>137</v>
      </c>
      <c r="Q836" t="s">
        <v>40</v>
      </c>
      <c r="R836" t="s">
        <v>41</v>
      </c>
      <c r="S836" t="s">
        <v>40</v>
      </c>
      <c r="T836">
        <v>7</v>
      </c>
      <c r="U836" t="b">
        <v>1</v>
      </c>
      <c r="V836" t="s">
        <v>55</v>
      </c>
      <c r="W836" t="s">
        <v>115</v>
      </c>
      <c r="X836">
        <v>2</v>
      </c>
      <c r="Y836">
        <v>5</v>
      </c>
      <c r="Z836" t="s">
        <v>44</v>
      </c>
      <c r="AA836" t="b">
        <v>1</v>
      </c>
      <c r="AB836">
        <v>5</v>
      </c>
      <c r="AC836" t="s">
        <v>207</v>
      </c>
    </row>
    <row r="837" spans="1:29" x14ac:dyDescent="0.25">
      <c r="A837" t="s">
        <v>2938</v>
      </c>
      <c r="B837" t="s">
        <v>2939</v>
      </c>
      <c r="C837">
        <v>64</v>
      </c>
      <c r="D837" t="s">
        <v>31</v>
      </c>
      <c r="E837" t="s">
        <v>73</v>
      </c>
      <c r="F837" t="s">
        <v>49</v>
      </c>
      <c r="G837" t="s">
        <v>2940</v>
      </c>
      <c r="H837" t="s">
        <v>916</v>
      </c>
      <c r="I837" t="s">
        <v>312</v>
      </c>
      <c r="J837">
        <v>147</v>
      </c>
      <c r="K837">
        <v>1</v>
      </c>
      <c r="L837">
        <v>2</v>
      </c>
      <c r="M837" t="s">
        <v>65</v>
      </c>
      <c r="N837">
        <v>82529</v>
      </c>
      <c r="O837" t="s">
        <v>86</v>
      </c>
      <c r="P837" t="s">
        <v>66</v>
      </c>
      <c r="Q837" t="s">
        <v>114</v>
      </c>
      <c r="R837" t="s">
        <v>41</v>
      </c>
      <c r="S837" t="s">
        <v>151</v>
      </c>
      <c r="T837">
        <v>2</v>
      </c>
      <c r="U837" t="b">
        <v>1</v>
      </c>
      <c r="V837" t="s">
        <v>88</v>
      </c>
      <c r="W837" t="s">
        <v>43</v>
      </c>
      <c r="X837">
        <v>5</v>
      </c>
      <c r="Y837">
        <v>3</v>
      </c>
      <c r="Z837" t="s">
        <v>57</v>
      </c>
      <c r="AA837" t="b">
        <v>1</v>
      </c>
      <c r="AB837">
        <v>1</v>
      </c>
      <c r="AC837" t="s">
        <v>45</v>
      </c>
    </row>
    <row r="838" spans="1:29" x14ac:dyDescent="0.25">
      <c r="A838" t="s">
        <v>2941</v>
      </c>
      <c r="B838" t="s">
        <v>2942</v>
      </c>
      <c r="C838">
        <v>63</v>
      </c>
      <c r="D838" t="s">
        <v>60</v>
      </c>
      <c r="E838" t="s">
        <v>61</v>
      </c>
      <c r="F838" t="s">
        <v>97</v>
      </c>
      <c r="G838" t="s">
        <v>2943</v>
      </c>
      <c r="H838" t="s">
        <v>847</v>
      </c>
      <c r="I838" t="s">
        <v>1162</v>
      </c>
      <c r="J838">
        <v>32</v>
      </c>
      <c r="K838">
        <v>13</v>
      </c>
      <c r="L838">
        <v>1</v>
      </c>
      <c r="M838" t="s">
        <v>37</v>
      </c>
      <c r="N838">
        <v>18692</v>
      </c>
      <c r="O838" t="s">
        <v>78</v>
      </c>
      <c r="P838" t="s">
        <v>137</v>
      </c>
      <c r="Q838" t="s">
        <v>40</v>
      </c>
      <c r="R838" t="s">
        <v>54</v>
      </c>
      <c r="S838" t="s">
        <v>40</v>
      </c>
      <c r="T838">
        <v>6</v>
      </c>
      <c r="U838" t="b">
        <v>1</v>
      </c>
      <c r="V838" t="s">
        <v>88</v>
      </c>
      <c r="W838" t="s">
        <v>56</v>
      </c>
      <c r="X838">
        <v>2</v>
      </c>
      <c r="Y838">
        <v>4</v>
      </c>
      <c r="Z838" t="s">
        <v>57</v>
      </c>
      <c r="AA838" t="b">
        <v>1</v>
      </c>
      <c r="AB838">
        <v>5</v>
      </c>
      <c r="AC838" t="s">
        <v>108</v>
      </c>
    </row>
    <row r="839" spans="1:29" x14ac:dyDescent="0.25">
      <c r="A839" t="s">
        <v>2944</v>
      </c>
      <c r="B839" t="s">
        <v>2945</v>
      </c>
      <c r="C839">
        <v>50</v>
      </c>
      <c r="D839" t="s">
        <v>104</v>
      </c>
      <c r="E839" t="s">
        <v>91</v>
      </c>
      <c r="F839" t="s">
        <v>97</v>
      </c>
      <c r="G839" t="s">
        <v>2946</v>
      </c>
      <c r="H839" t="s">
        <v>362</v>
      </c>
      <c r="I839" t="s">
        <v>120</v>
      </c>
      <c r="J839">
        <v>243</v>
      </c>
      <c r="K839">
        <v>7</v>
      </c>
      <c r="L839">
        <v>4</v>
      </c>
      <c r="M839" t="s">
        <v>37</v>
      </c>
      <c r="N839">
        <v>44763</v>
      </c>
      <c r="O839" t="s">
        <v>78</v>
      </c>
      <c r="P839" t="s">
        <v>53</v>
      </c>
      <c r="Q839" t="s">
        <v>40</v>
      </c>
      <c r="R839" t="s">
        <v>54</v>
      </c>
      <c r="S839" t="s">
        <v>40</v>
      </c>
      <c r="T839">
        <v>8</v>
      </c>
      <c r="U839" t="b">
        <v>1</v>
      </c>
      <c r="V839" t="s">
        <v>42</v>
      </c>
      <c r="W839" t="s">
        <v>115</v>
      </c>
      <c r="X839">
        <v>6</v>
      </c>
      <c r="Y839">
        <v>2</v>
      </c>
      <c r="Z839" t="s">
        <v>44</v>
      </c>
      <c r="AA839" t="b">
        <v>1</v>
      </c>
      <c r="AB839">
        <v>5</v>
      </c>
      <c r="AC839" t="s">
        <v>207</v>
      </c>
    </row>
    <row r="840" spans="1:29" x14ac:dyDescent="0.25">
      <c r="A840" t="s">
        <v>2947</v>
      </c>
      <c r="B840" t="s">
        <v>2948</v>
      </c>
      <c r="C840">
        <v>63</v>
      </c>
      <c r="D840" t="s">
        <v>31</v>
      </c>
      <c r="E840" t="s">
        <v>91</v>
      </c>
      <c r="F840" t="s">
        <v>49</v>
      </c>
      <c r="G840" t="s">
        <v>2949</v>
      </c>
      <c r="H840" t="s">
        <v>1271</v>
      </c>
      <c r="I840" t="s">
        <v>1316</v>
      </c>
      <c r="J840">
        <v>245</v>
      </c>
      <c r="K840">
        <v>9</v>
      </c>
      <c r="L840">
        <v>1</v>
      </c>
      <c r="M840" t="s">
        <v>77</v>
      </c>
      <c r="N840">
        <v>156971</v>
      </c>
      <c r="O840" t="s">
        <v>38</v>
      </c>
      <c r="P840" t="s">
        <v>53</v>
      </c>
      <c r="Q840" t="s">
        <v>67</v>
      </c>
      <c r="R840" t="s">
        <v>54</v>
      </c>
      <c r="S840" t="s">
        <v>40</v>
      </c>
      <c r="T840">
        <v>9</v>
      </c>
      <c r="U840" t="b">
        <v>0</v>
      </c>
      <c r="V840" t="s">
        <v>42</v>
      </c>
      <c r="W840" t="s">
        <v>56</v>
      </c>
      <c r="X840">
        <v>8</v>
      </c>
      <c r="Y840">
        <v>5</v>
      </c>
      <c r="Z840" t="s">
        <v>44</v>
      </c>
      <c r="AA840" t="b">
        <v>0</v>
      </c>
      <c r="AB840">
        <v>4</v>
      </c>
      <c r="AC840" t="s">
        <v>131</v>
      </c>
    </row>
    <row r="841" spans="1:29" x14ac:dyDescent="0.25">
      <c r="A841" t="s">
        <v>2950</v>
      </c>
      <c r="B841" t="s">
        <v>2951</v>
      </c>
      <c r="C841">
        <v>52</v>
      </c>
      <c r="D841" t="s">
        <v>31</v>
      </c>
      <c r="E841" t="s">
        <v>91</v>
      </c>
      <c r="F841" t="s">
        <v>33</v>
      </c>
      <c r="G841" t="s">
        <v>2952</v>
      </c>
      <c r="H841" t="s">
        <v>461</v>
      </c>
      <c r="I841" t="s">
        <v>2466</v>
      </c>
      <c r="J841">
        <v>243</v>
      </c>
      <c r="K841">
        <v>10</v>
      </c>
      <c r="L841">
        <v>4</v>
      </c>
      <c r="M841" t="s">
        <v>37</v>
      </c>
      <c r="N841">
        <v>183624</v>
      </c>
      <c r="O841" t="s">
        <v>78</v>
      </c>
      <c r="P841" t="s">
        <v>53</v>
      </c>
      <c r="Q841" t="s">
        <v>40</v>
      </c>
      <c r="R841" t="s">
        <v>41</v>
      </c>
      <c r="S841" t="s">
        <v>40</v>
      </c>
      <c r="T841">
        <v>8</v>
      </c>
      <c r="U841" t="b">
        <v>1</v>
      </c>
      <c r="V841" t="s">
        <v>88</v>
      </c>
      <c r="W841" t="s">
        <v>43</v>
      </c>
      <c r="X841">
        <v>4</v>
      </c>
      <c r="Y841">
        <v>4</v>
      </c>
      <c r="Z841" t="s">
        <v>44</v>
      </c>
      <c r="AA841" t="b">
        <v>1</v>
      </c>
      <c r="AB841">
        <v>5</v>
      </c>
      <c r="AC841" t="s">
        <v>207</v>
      </c>
    </row>
    <row r="842" spans="1:29" x14ac:dyDescent="0.25">
      <c r="A842" t="s">
        <v>2953</v>
      </c>
      <c r="B842" t="s">
        <v>2954</v>
      </c>
      <c r="C842">
        <v>35</v>
      </c>
      <c r="D842" t="s">
        <v>31</v>
      </c>
      <c r="E842" t="s">
        <v>73</v>
      </c>
      <c r="F842" t="s">
        <v>49</v>
      </c>
      <c r="G842" t="s">
        <v>2955</v>
      </c>
      <c r="H842" t="s">
        <v>989</v>
      </c>
      <c r="I842" t="s">
        <v>2925</v>
      </c>
      <c r="J842">
        <v>322</v>
      </c>
      <c r="K842">
        <v>14</v>
      </c>
      <c r="L842">
        <v>4</v>
      </c>
      <c r="M842" t="s">
        <v>65</v>
      </c>
      <c r="N842">
        <v>182103</v>
      </c>
      <c r="O842" t="s">
        <v>78</v>
      </c>
      <c r="P842" t="s">
        <v>53</v>
      </c>
      <c r="Q842" t="s">
        <v>114</v>
      </c>
      <c r="R842" t="s">
        <v>41</v>
      </c>
      <c r="S842" t="s">
        <v>40</v>
      </c>
      <c r="T842">
        <v>8</v>
      </c>
      <c r="U842" t="b">
        <v>0</v>
      </c>
      <c r="V842" t="s">
        <v>42</v>
      </c>
      <c r="W842" t="s">
        <v>115</v>
      </c>
      <c r="X842">
        <v>4</v>
      </c>
      <c r="Y842">
        <v>2</v>
      </c>
      <c r="Z842" t="s">
        <v>44</v>
      </c>
      <c r="AA842" t="b">
        <v>0</v>
      </c>
      <c r="AB842">
        <v>1</v>
      </c>
      <c r="AC842" t="s">
        <v>70</v>
      </c>
    </row>
    <row r="843" spans="1:29" x14ac:dyDescent="0.25">
      <c r="A843" t="s">
        <v>2956</v>
      </c>
      <c r="B843" t="s">
        <v>2957</v>
      </c>
      <c r="C843">
        <v>42</v>
      </c>
      <c r="D843" t="s">
        <v>104</v>
      </c>
      <c r="E843" t="s">
        <v>48</v>
      </c>
      <c r="F843" t="s">
        <v>97</v>
      </c>
      <c r="G843" t="s">
        <v>2958</v>
      </c>
      <c r="H843" t="s">
        <v>344</v>
      </c>
      <c r="I843" t="s">
        <v>579</v>
      </c>
      <c r="J843">
        <v>249</v>
      </c>
      <c r="K843">
        <v>5</v>
      </c>
      <c r="L843">
        <v>2</v>
      </c>
      <c r="M843" t="s">
        <v>65</v>
      </c>
      <c r="N843">
        <v>21238</v>
      </c>
      <c r="O843" t="s">
        <v>38</v>
      </c>
      <c r="P843" t="s">
        <v>94</v>
      </c>
      <c r="Q843" t="s">
        <v>79</v>
      </c>
      <c r="R843" t="s">
        <v>68</v>
      </c>
      <c r="S843" t="s">
        <v>69</v>
      </c>
      <c r="T843">
        <v>2</v>
      </c>
      <c r="U843" t="b">
        <v>1</v>
      </c>
      <c r="V843" t="s">
        <v>55</v>
      </c>
      <c r="W843" t="s">
        <v>115</v>
      </c>
      <c r="X843">
        <v>9</v>
      </c>
      <c r="Y843">
        <v>7</v>
      </c>
      <c r="Z843" t="s">
        <v>44</v>
      </c>
      <c r="AA843" t="b">
        <v>0</v>
      </c>
      <c r="AB843">
        <v>2</v>
      </c>
      <c r="AC843" t="s">
        <v>108</v>
      </c>
    </row>
    <row r="844" spans="1:29" x14ac:dyDescent="0.25">
      <c r="A844" t="s">
        <v>2959</v>
      </c>
      <c r="B844" t="s">
        <v>2960</v>
      </c>
      <c r="C844">
        <v>28</v>
      </c>
      <c r="D844" t="s">
        <v>31</v>
      </c>
      <c r="E844" t="s">
        <v>48</v>
      </c>
      <c r="F844" t="s">
        <v>49</v>
      </c>
      <c r="G844" t="s">
        <v>2961</v>
      </c>
      <c r="H844" t="s">
        <v>579</v>
      </c>
      <c r="I844" t="s">
        <v>707</v>
      </c>
      <c r="J844">
        <v>83</v>
      </c>
      <c r="K844">
        <v>13</v>
      </c>
      <c r="L844">
        <v>2</v>
      </c>
      <c r="M844" t="s">
        <v>37</v>
      </c>
      <c r="N844">
        <v>50683</v>
      </c>
      <c r="O844" t="s">
        <v>78</v>
      </c>
      <c r="P844" t="s">
        <v>39</v>
      </c>
      <c r="Q844" t="s">
        <v>40</v>
      </c>
      <c r="R844" t="s">
        <v>41</v>
      </c>
      <c r="S844" t="s">
        <v>40</v>
      </c>
      <c r="T844">
        <v>5</v>
      </c>
      <c r="U844" t="b">
        <v>0</v>
      </c>
      <c r="V844" t="s">
        <v>55</v>
      </c>
      <c r="W844" t="s">
        <v>115</v>
      </c>
      <c r="X844">
        <v>10</v>
      </c>
      <c r="Y844">
        <v>7</v>
      </c>
      <c r="Z844" t="s">
        <v>57</v>
      </c>
      <c r="AA844" t="b">
        <v>1</v>
      </c>
      <c r="AB844">
        <v>1</v>
      </c>
      <c r="AC844" t="s">
        <v>70</v>
      </c>
    </row>
    <row r="845" spans="1:29" x14ac:dyDescent="0.25">
      <c r="A845" t="s">
        <v>2962</v>
      </c>
      <c r="B845" t="s">
        <v>2963</v>
      </c>
      <c r="C845">
        <v>59</v>
      </c>
      <c r="D845" t="s">
        <v>104</v>
      </c>
      <c r="E845" t="s">
        <v>48</v>
      </c>
      <c r="F845" t="s">
        <v>97</v>
      </c>
      <c r="G845" t="s">
        <v>2964</v>
      </c>
      <c r="H845" t="s">
        <v>632</v>
      </c>
      <c r="I845" t="s">
        <v>2925</v>
      </c>
      <c r="J845">
        <v>77</v>
      </c>
      <c r="K845">
        <v>14</v>
      </c>
      <c r="L845">
        <v>2</v>
      </c>
      <c r="M845" t="s">
        <v>77</v>
      </c>
      <c r="N845">
        <v>186575</v>
      </c>
      <c r="O845" t="s">
        <v>38</v>
      </c>
      <c r="P845" t="s">
        <v>39</v>
      </c>
      <c r="Q845" t="s">
        <v>67</v>
      </c>
      <c r="R845" t="s">
        <v>68</v>
      </c>
      <c r="S845" t="s">
        <v>40</v>
      </c>
      <c r="T845">
        <v>7</v>
      </c>
      <c r="U845" t="b">
        <v>0</v>
      </c>
      <c r="V845" t="s">
        <v>88</v>
      </c>
      <c r="W845" t="s">
        <v>115</v>
      </c>
      <c r="X845">
        <v>1</v>
      </c>
      <c r="Y845">
        <v>11</v>
      </c>
      <c r="Z845" t="s">
        <v>44</v>
      </c>
      <c r="AA845" t="b">
        <v>0</v>
      </c>
      <c r="AB845">
        <v>1</v>
      </c>
      <c r="AC845" t="s">
        <v>70</v>
      </c>
    </row>
    <row r="846" spans="1:29" x14ac:dyDescent="0.25">
      <c r="A846" t="s">
        <v>2965</v>
      </c>
      <c r="B846" t="s">
        <v>2966</v>
      </c>
      <c r="C846">
        <v>28</v>
      </c>
      <c r="D846" t="s">
        <v>31</v>
      </c>
      <c r="E846" t="s">
        <v>91</v>
      </c>
      <c r="F846" t="s">
        <v>49</v>
      </c>
      <c r="G846" t="s">
        <v>2967</v>
      </c>
      <c r="H846" t="s">
        <v>321</v>
      </c>
      <c r="I846" t="s">
        <v>372</v>
      </c>
      <c r="J846">
        <v>190</v>
      </c>
      <c r="K846">
        <v>7</v>
      </c>
      <c r="L846">
        <v>4</v>
      </c>
      <c r="M846" t="s">
        <v>37</v>
      </c>
      <c r="N846">
        <v>37216</v>
      </c>
      <c r="O846" t="s">
        <v>86</v>
      </c>
      <c r="P846" t="s">
        <v>53</v>
      </c>
      <c r="Q846" t="s">
        <v>40</v>
      </c>
      <c r="R846" t="s">
        <v>54</v>
      </c>
      <c r="S846" t="s">
        <v>40</v>
      </c>
      <c r="T846">
        <v>2</v>
      </c>
      <c r="U846" t="b">
        <v>1</v>
      </c>
      <c r="V846" t="s">
        <v>88</v>
      </c>
      <c r="W846" t="s">
        <v>56</v>
      </c>
      <c r="X846">
        <v>4</v>
      </c>
      <c r="Y846">
        <v>11</v>
      </c>
      <c r="Z846" t="s">
        <v>44</v>
      </c>
      <c r="AA846" t="b">
        <v>1</v>
      </c>
      <c r="AB846">
        <v>2</v>
      </c>
      <c r="AC846" t="s">
        <v>70</v>
      </c>
    </row>
    <row r="847" spans="1:29" x14ac:dyDescent="0.25">
      <c r="A847" t="s">
        <v>2968</v>
      </c>
      <c r="B847" t="s">
        <v>2969</v>
      </c>
      <c r="C847">
        <v>27</v>
      </c>
      <c r="D847" t="s">
        <v>60</v>
      </c>
      <c r="E847" t="s">
        <v>32</v>
      </c>
      <c r="F847" t="s">
        <v>49</v>
      </c>
      <c r="G847" t="s">
        <v>2970</v>
      </c>
      <c r="H847" t="s">
        <v>767</v>
      </c>
      <c r="I847" t="s">
        <v>554</v>
      </c>
      <c r="J847">
        <v>28</v>
      </c>
      <c r="K847">
        <v>10</v>
      </c>
      <c r="L847">
        <v>1</v>
      </c>
      <c r="M847" t="s">
        <v>65</v>
      </c>
      <c r="N847">
        <v>142846</v>
      </c>
      <c r="O847" t="s">
        <v>78</v>
      </c>
      <c r="P847" t="s">
        <v>66</v>
      </c>
      <c r="Q847" t="s">
        <v>67</v>
      </c>
      <c r="R847" t="s">
        <v>41</v>
      </c>
      <c r="S847" t="s">
        <v>40</v>
      </c>
      <c r="T847">
        <v>2</v>
      </c>
      <c r="U847" t="b">
        <v>0</v>
      </c>
      <c r="V847" t="s">
        <v>55</v>
      </c>
      <c r="W847" t="s">
        <v>43</v>
      </c>
      <c r="X847">
        <v>10</v>
      </c>
      <c r="Y847">
        <v>1</v>
      </c>
      <c r="Z847" t="s">
        <v>44</v>
      </c>
      <c r="AA847" t="b">
        <v>0</v>
      </c>
      <c r="AB847">
        <v>3</v>
      </c>
      <c r="AC847" t="s">
        <v>108</v>
      </c>
    </row>
    <row r="848" spans="1:29" x14ac:dyDescent="0.25">
      <c r="A848" t="s">
        <v>2971</v>
      </c>
      <c r="B848" t="s">
        <v>2972</v>
      </c>
      <c r="C848">
        <v>27</v>
      </c>
      <c r="D848" t="s">
        <v>31</v>
      </c>
      <c r="E848" t="s">
        <v>61</v>
      </c>
      <c r="F848" t="s">
        <v>49</v>
      </c>
      <c r="G848" t="s">
        <v>2973</v>
      </c>
      <c r="H848" t="s">
        <v>941</v>
      </c>
      <c r="I848" t="s">
        <v>1991</v>
      </c>
      <c r="J848">
        <v>92</v>
      </c>
      <c r="K848">
        <v>10</v>
      </c>
      <c r="L848">
        <v>3</v>
      </c>
      <c r="M848" t="s">
        <v>77</v>
      </c>
      <c r="N848">
        <v>91212</v>
      </c>
      <c r="O848" t="s">
        <v>38</v>
      </c>
      <c r="P848" t="s">
        <v>137</v>
      </c>
      <c r="Q848" t="s">
        <v>114</v>
      </c>
      <c r="R848" t="s">
        <v>41</v>
      </c>
      <c r="S848" t="s">
        <v>40</v>
      </c>
      <c r="T848">
        <v>7</v>
      </c>
      <c r="U848" t="b">
        <v>0</v>
      </c>
      <c r="V848" t="s">
        <v>55</v>
      </c>
      <c r="W848" t="s">
        <v>56</v>
      </c>
      <c r="X848">
        <v>10</v>
      </c>
      <c r="Y848">
        <v>11</v>
      </c>
      <c r="Z848" t="s">
        <v>57</v>
      </c>
      <c r="AA848" t="b">
        <v>1</v>
      </c>
      <c r="AB848">
        <v>5</v>
      </c>
      <c r="AC848" t="s">
        <v>108</v>
      </c>
    </row>
    <row r="849" spans="1:29" x14ac:dyDescent="0.25">
      <c r="A849" t="s">
        <v>2974</v>
      </c>
      <c r="B849" t="s">
        <v>2975</v>
      </c>
      <c r="C849">
        <v>59</v>
      </c>
      <c r="D849" t="s">
        <v>60</v>
      </c>
      <c r="E849" t="s">
        <v>123</v>
      </c>
      <c r="F849" t="s">
        <v>49</v>
      </c>
      <c r="G849" t="s">
        <v>2976</v>
      </c>
      <c r="H849" t="s">
        <v>1516</v>
      </c>
      <c r="I849" t="s">
        <v>812</v>
      </c>
      <c r="J849">
        <v>218</v>
      </c>
      <c r="K849">
        <v>1</v>
      </c>
      <c r="L849">
        <v>1</v>
      </c>
      <c r="M849" t="s">
        <v>65</v>
      </c>
      <c r="N849">
        <v>64681</v>
      </c>
      <c r="O849" t="s">
        <v>86</v>
      </c>
      <c r="P849" t="s">
        <v>39</v>
      </c>
      <c r="Q849" t="s">
        <v>114</v>
      </c>
      <c r="R849" t="s">
        <v>68</v>
      </c>
      <c r="S849" t="s">
        <v>151</v>
      </c>
      <c r="T849">
        <v>8</v>
      </c>
      <c r="U849" t="b">
        <v>0</v>
      </c>
      <c r="V849" t="s">
        <v>55</v>
      </c>
      <c r="W849" t="s">
        <v>56</v>
      </c>
      <c r="X849">
        <v>5</v>
      </c>
      <c r="Y849">
        <v>6</v>
      </c>
      <c r="Z849" t="s">
        <v>57</v>
      </c>
      <c r="AA849" t="b">
        <v>1</v>
      </c>
      <c r="AB849">
        <v>4</v>
      </c>
      <c r="AC849" t="s">
        <v>40</v>
      </c>
    </row>
    <row r="850" spans="1:29" x14ac:dyDescent="0.25">
      <c r="A850" t="s">
        <v>2977</v>
      </c>
      <c r="B850" t="s">
        <v>2978</v>
      </c>
      <c r="C850">
        <v>41</v>
      </c>
      <c r="D850" t="s">
        <v>60</v>
      </c>
      <c r="E850" t="s">
        <v>123</v>
      </c>
      <c r="F850" t="s">
        <v>97</v>
      </c>
      <c r="G850" t="s">
        <v>2979</v>
      </c>
      <c r="H850" t="s">
        <v>171</v>
      </c>
      <c r="I850" t="s">
        <v>307</v>
      </c>
      <c r="J850">
        <v>92</v>
      </c>
      <c r="K850">
        <v>10</v>
      </c>
      <c r="L850">
        <v>2</v>
      </c>
      <c r="M850" t="s">
        <v>37</v>
      </c>
      <c r="N850">
        <v>153307</v>
      </c>
      <c r="O850" t="s">
        <v>38</v>
      </c>
      <c r="P850" t="s">
        <v>137</v>
      </c>
      <c r="Q850" t="s">
        <v>40</v>
      </c>
      <c r="R850" t="s">
        <v>68</v>
      </c>
      <c r="S850" t="s">
        <v>40</v>
      </c>
      <c r="T850">
        <v>5</v>
      </c>
      <c r="U850" t="b">
        <v>1</v>
      </c>
      <c r="V850" t="s">
        <v>55</v>
      </c>
      <c r="W850" t="s">
        <v>56</v>
      </c>
      <c r="X850">
        <v>9</v>
      </c>
      <c r="Y850">
        <v>1</v>
      </c>
      <c r="Z850" t="s">
        <v>44</v>
      </c>
      <c r="AA850" t="b">
        <v>0</v>
      </c>
      <c r="AB850">
        <v>3</v>
      </c>
      <c r="AC850" t="s">
        <v>131</v>
      </c>
    </row>
    <row r="851" spans="1:29" x14ac:dyDescent="0.25">
      <c r="A851" t="s">
        <v>2980</v>
      </c>
      <c r="B851" t="s">
        <v>2981</v>
      </c>
      <c r="C851">
        <v>47</v>
      </c>
      <c r="D851" t="s">
        <v>60</v>
      </c>
      <c r="E851" t="s">
        <v>123</v>
      </c>
      <c r="F851" t="s">
        <v>33</v>
      </c>
      <c r="G851" t="s">
        <v>2982</v>
      </c>
      <c r="H851" t="s">
        <v>1243</v>
      </c>
      <c r="I851" t="s">
        <v>205</v>
      </c>
      <c r="J851">
        <v>114</v>
      </c>
      <c r="K851">
        <v>1</v>
      </c>
      <c r="L851">
        <v>3</v>
      </c>
      <c r="M851" t="s">
        <v>65</v>
      </c>
      <c r="N851">
        <v>18058</v>
      </c>
      <c r="O851" t="s">
        <v>86</v>
      </c>
      <c r="P851" t="s">
        <v>94</v>
      </c>
      <c r="Q851" t="s">
        <v>79</v>
      </c>
      <c r="R851" t="s">
        <v>41</v>
      </c>
      <c r="S851" t="s">
        <v>302</v>
      </c>
      <c r="T851">
        <v>3</v>
      </c>
      <c r="U851" t="b">
        <v>0</v>
      </c>
      <c r="V851" t="s">
        <v>88</v>
      </c>
      <c r="W851" t="s">
        <v>56</v>
      </c>
      <c r="X851">
        <v>1</v>
      </c>
      <c r="Y851">
        <v>3</v>
      </c>
      <c r="Z851" t="s">
        <v>44</v>
      </c>
      <c r="AA851" t="b">
        <v>1</v>
      </c>
      <c r="AB851">
        <v>2</v>
      </c>
      <c r="AC851" t="s">
        <v>45</v>
      </c>
    </row>
    <row r="852" spans="1:29" x14ac:dyDescent="0.25">
      <c r="A852" t="s">
        <v>2983</v>
      </c>
      <c r="B852" t="s">
        <v>2984</v>
      </c>
      <c r="C852">
        <v>22</v>
      </c>
      <c r="D852" t="s">
        <v>31</v>
      </c>
      <c r="E852" t="s">
        <v>32</v>
      </c>
      <c r="F852" t="s">
        <v>97</v>
      </c>
      <c r="G852" t="s">
        <v>2985</v>
      </c>
      <c r="H852" t="s">
        <v>1852</v>
      </c>
      <c r="I852" t="s">
        <v>533</v>
      </c>
      <c r="J852">
        <v>60</v>
      </c>
      <c r="K852">
        <v>11</v>
      </c>
      <c r="L852">
        <v>2</v>
      </c>
      <c r="M852" t="s">
        <v>37</v>
      </c>
      <c r="N852">
        <v>137989</v>
      </c>
      <c r="O852" t="s">
        <v>38</v>
      </c>
      <c r="P852" t="s">
        <v>53</v>
      </c>
      <c r="Q852" t="s">
        <v>40</v>
      </c>
      <c r="R852" t="s">
        <v>54</v>
      </c>
      <c r="S852" t="s">
        <v>40</v>
      </c>
      <c r="T852">
        <v>9</v>
      </c>
      <c r="U852" t="b">
        <v>0</v>
      </c>
      <c r="V852" t="s">
        <v>42</v>
      </c>
      <c r="W852" t="s">
        <v>56</v>
      </c>
      <c r="X852">
        <v>10</v>
      </c>
      <c r="Y852">
        <v>1</v>
      </c>
      <c r="Z852" t="s">
        <v>44</v>
      </c>
      <c r="AA852" t="b">
        <v>1</v>
      </c>
      <c r="AB852">
        <v>2</v>
      </c>
      <c r="AC852" t="s">
        <v>70</v>
      </c>
    </row>
    <row r="853" spans="1:29" x14ac:dyDescent="0.25">
      <c r="A853" t="s">
        <v>2986</v>
      </c>
      <c r="B853" t="s">
        <v>2987</v>
      </c>
      <c r="C853">
        <v>23</v>
      </c>
      <c r="D853" t="s">
        <v>60</v>
      </c>
      <c r="E853" t="s">
        <v>91</v>
      </c>
      <c r="F853" t="s">
        <v>33</v>
      </c>
      <c r="G853" t="s">
        <v>2988</v>
      </c>
      <c r="H853" t="s">
        <v>653</v>
      </c>
      <c r="I853" t="s">
        <v>349</v>
      </c>
      <c r="J853">
        <v>38</v>
      </c>
      <c r="K853">
        <v>9</v>
      </c>
      <c r="L853">
        <v>4</v>
      </c>
      <c r="M853" t="s">
        <v>77</v>
      </c>
      <c r="N853">
        <v>198022</v>
      </c>
      <c r="O853" t="s">
        <v>78</v>
      </c>
      <c r="P853" t="s">
        <v>53</v>
      </c>
      <c r="Q853" t="s">
        <v>67</v>
      </c>
      <c r="R853" t="s">
        <v>41</v>
      </c>
      <c r="S853" t="s">
        <v>40</v>
      </c>
      <c r="T853">
        <v>2</v>
      </c>
      <c r="U853" t="b">
        <v>0</v>
      </c>
      <c r="V853" t="s">
        <v>55</v>
      </c>
      <c r="W853" t="s">
        <v>115</v>
      </c>
      <c r="X853">
        <v>9</v>
      </c>
      <c r="Y853">
        <v>3</v>
      </c>
      <c r="Z853" t="s">
        <v>44</v>
      </c>
      <c r="AA853" t="b">
        <v>0</v>
      </c>
      <c r="AB853">
        <v>5</v>
      </c>
      <c r="AC853" t="s">
        <v>108</v>
      </c>
    </row>
    <row r="854" spans="1:29" x14ac:dyDescent="0.25">
      <c r="A854" t="s">
        <v>2989</v>
      </c>
      <c r="B854" t="s">
        <v>2990</v>
      </c>
      <c r="C854">
        <v>24</v>
      </c>
      <c r="D854" t="s">
        <v>31</v>
      </c>
      <c r="E854" t="s">
        <v>32</v>
      </c>
      <c r="F854" t="s">
        <v>49</v>
      </c>
      <c r="G854" t="s">
        <v>2991</v>
      </c>
      <c r="H854" t="s">
        <v>1055</v>
      </c>
      <c r="I854" t="s">
        <v>1987</v>
      </c>
      <c r="J854">
        <v>229</v>
      </c>
      <c r="K854">
        <v>5</v>
      </c>
      <c r="L854">
        <v>4</v>
      </c>
      <c r="M854" t="s">
        <v>37</v>
      </c>
      <c r="N854">
        <v>23537</v>
      </c>
      <c r="O854" t="s">
        <v>38</v>
      </c>
      <c r="P854" t="s">
        <v>137</v>
      </c>
      <c r="Q854" t="s">
        <v>40</v>
      </c>
      <c r="R854" t="s">
        <v>41</v>
      </c>
      <c r="S854" t="s">
        <v>40</v>
      </c>
      <c r="T854">
        <v>5</v>
      </c>
      <c r="U854" t="b">
        <v>1</v>
      </c>
      <c r="V854" t="s">
        <v>55</v>
      </c>
      <c r="W854" t="s">
        <v>115</v>
      </c>
      <c r="X854">
        <v>6</v>
      </c>
      <c r="Y854">
        <v>3</v>
      </c>
      <c r="Z854" t="s">
        <v>44</v>
      </c>
      <c r="AA854" t="b">
        <v>1</v>
      </c>
      <c r="AB854">
        <v>5</v>
      </c>
      <c r="AC854" t="s">
        <v>207</v>
      </c>
    </row>
    <row r="855" spans="1:29" x14ac:dyDescent="0.25">
      <c r="A855" t="s">
        <v>2992</v>
      </c>
      <c r="B855" t="s">
        <v>2993</v>
      </c>
      <c r="C855">
        <v>31</v>
      </c>
      <c r="D855" t="s">
        <v>104</v>
      </c>
      <c r="E855" t="s">
        <v>32</v>
      </c>
      <c r="F855" t="s">
        <v>97</v>
      </c>
      <c r="G855" t="s">
        <v>2994</v>
      </c>
      <c r="H855" t="s">
        <v>1980</v>
      </c>
      <c r="I855" t="s">
        <v>453</v>
      </c>
      <c r="J855">
        <v>107</v>
      </c>
      <c r="K855">
        <v>8</v>
      </c>
      <c r="L855">
        <v>3</v>
      </c>
      <c r="M855" t="s">
        <v>37</v>
      </c>
      <c r="N855">
        <v>105805</v>
      </c>
      <c r="O855" t="s">
        <v>86</v>
      </c>
      <c r="P855" t="s">
        <v>94</v>
      </c>
      <c r="Q855" t="s">
        <v>40</v>
      </c>
      <c r="R855" t="s">
        <v>68</v>
      </c>
      <c r="S855" t="s">
        <v>40</v>
      </c>
      <c r="T855">
        <v>7</v>
      </c>
      <c r="U855" t="b">
        <v>0</v>
      </c>
      <c r="V855" t="s">
        <v>88</v>
      </c>
      <c r="W855" t="s">
        <v>56</v>
      </c>
      <c r="X855">
        <v>12</v>
      </c>
      <c r="Y855">
        <v>1</v>
      </c>
      <c r="Z855" t="s">
        <v>44</v>
      </c>
      <c r="AA855" t="b">
        <v>1</v>
      </c>
      <c r="AB855">
        <v>5</v>
      </c>
      <c r="AC855" t="s">
        <v>40</v>
      </c>
    </row>
    <row r="856" spans="1:29" x14ac:dyDescent="0.25">
      <c r="A856" t="s">
        <v>2995</v>
      </c>
      <c r="B856" t="s">
        <v>2996</v>
      </c>
      <c r="C856">
        <v>45</v>
      </c>
      <c r="D856" t="s">
        <v>60</v>
      </c>
      <c r="E856" t="s">
        <v>61</v>
      </c>
      <c r="F856" t="s">
        <v>49</v>
      </c>
      <c r="G856" t="s">
        <v>2997</v>
      </c>
      <c r="H856" t="s">
        <v>170</v>
      </c>
      <c r="I856" t="s">
        <v>1783</v>
      </c>
      <c r="J856">
        <v>329</v>
      </c>
      <c r="K856">
        <v>3</v>
      </c>
      <c r="L856">
        <v>2</v>
      </c>
      <c r="M856" t="s">
        <v>37</v>
      </c>
      <c r="N856">
        <v>194668</v>
      </c>
      <c r="O856" t="s">
        <v>86</v>
      </c>
      <c r="P856" t="s">
        <v>39</v>
      </c>
      <c r="Q856" t="s">
        <v>40</v>
      </c>
      <c r="R856" t="s">
        <v>54</v>
      </c>
      <c r="S856" t="s">
        <v>40</v>
      </c>
      <c r="T856">
        <v>5</v>
      </c>
      <c r="U856" t="b">
        <v>0</v>
      </c>
      <c r="V856" t="s">
        <v>42</v>
      </c>
      <c r="W856" t="s">
        <v>115</v>
      </c>
      <c r="X856">
        <v>7</v>
      </c>
      <c r="Y856">
        <v>1</v>
      </c>
      <c r="Z856" t="s">
        <v>57</v>
      </c>
      <c r="AA856" t="b">
        <v>0</v>
      </c>
      <c r="AB856">
        <v>2</v>
      </c>
      <c r="AC856" t="s">
        <v>108</v>
      </c>
    </row>
    <row r="857" spans="1:29" x14ac:dyDescent="0.25">
      <c r="A857" t="s">
        <v>2998</v>
      </c>
      <c r="B857" t="s">
        <v>2999</v>
      </c>
      <c r="C857">
        <v>34</v>
      </c>
      <c r="D857" t="s">
        <v>60</v>
      </c>
      <c r="E857" t="s">
        <v>123</v>
      </c>
      <c r="F857" t="s">
        <v>33</v>
      </c>
      <c r="G857" t="s">
        <v>3000</v>
      </c>
      <c r="H857" t="s">
        <v>424</v>
      </c>
      <c r="I857" t="s">
        <v>264</v>
      </c>
      <c r="J857">
        <v>198</v>
      </c>
      <c r="K857">
        <v>7</v>
      </c>
      <c r="L857">
        <v>1</v>
      </c>
      <c r="M857" t="s">
        <v>65</v>
      </c>
      <c r="N857">
        <v>176953</v>
      </c>
      <c r="O857" t="s">
        <v>38</v>
      </c>
      <c r="P857" t="s">
        <v>94</v>
      </c>
      <c r="Q857" t="s">
        <v>79</v>
      </c>
      <c r="R857" t="s">
        <v>41</v>
      </c>
      <c r="S857" t="s">
        <v>40</v>
      </c>
      <c r="T857">
        <v>6</v>
      </c>
      <c r="U857" t="b">
        <v>0</v>
      </c>
      <c r="V857" t="s">
        <v>88</v>
      </c>
      <c r="W857" t="s">
        <v>56</v>
      </c>
      <c r="X857">
        <v>12</v>
      </c>
      <c r="Y857">
        <v>2</v>
      </c>
      <c r="Z857" t="s">
        <v>44</v>
      </c>
      <c r="AA857" t="b">
        <v>1</v>
      </c>
      <c r="AB857">
        <v>3</v>
      </c>
      <c r="AC857" t="s">
        <v>40</v>
      </c>
    </row>
    <row r="858" spans="1:29" x14ac:dyDescent="0.25">
      <c r="A858" t="s">
        <v>3001</v>
      </c>
      <c r="B858" t="s">
        <v>3002</v>
      </c>
      <c r="C858">
        <v>30</v>
      </c>
      <c r="D858" t="s">
        <v>60</v>
      </c>
      <c r="E858" t="s">
        <v>123</v>
      </c>
      <c r="F858" t="s">
        <v>49</v>
      </c>
      <c r="G858" t="s">
        <v>3003</v>
      </c>
      <c r="H858" t="s">
        <v>1230</v>
      </c>
      <c r="I858" t="s">
        <v>511</v>
      </c>
      <c r="J858">
        <v>97</v>
      </c>
      <c r="K858">
        <v>3</v>
      </c>
      <c r="L858">
        <v>2</v>
      </c>
      <c r="M858" t="s">
        <v>65</v>
      </c>
      <c r="N858">
        <v>149032</v>
      </c>
      <c r="O858" t="s">
        <v>78</v>
      </c>
      <c r="P858" t="s">
        <v>94</v>
      </c>
      <c r="Q858" t="s">
        <v>67</v>
      </c>
      <c r="R858" t="s">
        <v>68</v>
      </c>
      <c r="S858" t="s">
        <v>151</v>
      </c>
      <c r="T858">
        <v>5</v>
      </c>
      <c r="U858" t="b">
        <v>1</v>
      </c>
      <c r="V858" t="s">
        <v>55</v>
      </c>
      <c r="W858" t="s">
        <v>115</v>
      </c>
      <c r="X858">
        <v>6</v>
      </c>
      <c r="Y858">
        <v>4</v>
      </c>
      <c r="Z858" t="s">
        <v>44</v>
      </c>
      <c r="AA858" t="b">
        <v>1</v>
      </c>
      <c r="AB858">
        <v>1</v>
      </c>
      <c r="AC858" t="s">
        <v>70</v>
      </c>
    </row>
    <row r="859" spans="1:29" x14ac:dyDescent="0.25">
      <c r="A859" t="s">
        <v>3004</v>
      </c>
      <c r="B859" t="s">
        <v>3005</v>
      </c>
      <c r="C859">
        <v>62</v>
      </c>
      <c r="D859" t="s">
        <v>31</v>
      </c>
      <c r="E859" t="s">
        <v>123</v>
      </c>
      <c r="F859" t="s">
        <v>49</v>
      </c>
      <c r="G859" t="s">
        <v>3006</v>
      </c>
      <c r="H859" t="s">
        <v>596</v>
      </c>
      <c r="I859" t="s">
        <v>1987</v>
      </c>
      <c r="J859">
        <v>99</v>
      </c>
      <c r="K859">
        <v>8</v>
      </c>
      <c r="L859">
        <v>1</v>
      </c>
      <c r="M859" t="s">
        <v>37</v>
      </c>
      <c r="N859">
        <v>104292</v>
      </c>
      <c r="O859" t="s">
        <v>86</v>
      </c>
      <c r="P859" t="s">
        <v>53</v>
      </c>
      <c r="Q859" t="s">
        <v>40</v>
      </c>
      <c r="R859" t="s">
        <v>68</v>
      </c>
      <c r="S859" t="s">
        <v>40</v>
      </c>
      <c r="T859">
        <v>1</v>
      </c>
      <c r="U859" t="b">
        <v>1</v>
      </c>
      <c r="V859" t="s">
        <v>42</v>
      </c>
      <c r="W859" t="s">
        <v>56</v>
      </c>
      <c r="X859">
        <v>3</v>
      </c>
      <c r="Y859">
        <v>12</v>
      </c>
      <c r="Z859" t="s">
        <v>44</v>
      </c>
      <c r="AA859" t="b">
        <v>0</v>
      </c>
      <c r="AB859">
        <v>2</v>
      </c>
      <c r="AC859" t="s">
        <v>108</v>
      </c>
    </row>
    <row r="860" spans="1:29" x14ac:dyDescent="0.25">
      <c r="A860" t="s">
        <v>3007</v>
      </c>
      <c r="B860" t="s">
        <v>3008</v>
      </c>
      <c r="C860">
        <v>60</v>
      </c>
      <c r="D860" t="s">
        <v>104</v>
      </c>
      <c r="E860" t="s">
        <v>123</v>
      </c>
      <c r="F860" t="s">
        <v>97</v>
      </c>
      <c r="G860" t="s">
        <v>3009</v>
      </c>
      <c r="H860" t="s">
        <v>833</v>
      </c>
      <c r="I860" t="s">
        <v>2056</v>
      </c>
      <c r="J860">
        <v>80</v>
      </c>
      <c r="K860">
        <v>13</v>
      </c>
      <c r="L860">
        <v>1</v>
      </c>
      <c r="M860" t="s">
        <v>37</v>
      </c>
      <c r="N860">
        <v>175957</v>
      </c>
      <c r="O860" t="s">
        <v>38</v>
      </c>
      <c r="P860" t="s">
        <v>66</v>
      </c>
      <c r="Q860" t="s">
        <v>40</v>
      </c>
      <c r="R860" t="s">
        <v>54</v>
      </c>
      <c r="S860" t="s">
        <v>40</v>
      </c>
      <c r="T860">
        <v>5</v>
      </c>
      <c r="U860" t="b">
        <v>0</v>
      </c>
      <c r="V860" t="s">
        <v>55</v>
      </c>
      <c r="W860" t="s">
        <v>115</v>
      </c>
      <c r="X860">
        <v>7</v>
      </c>
      <c r="Y860">
        <v>7</v>
      </c>
      <c r="Z860" t="s">
        <v>57</v>
      </c>
      <c r="AA860" t="b">
        <v>0</v>
      </c>
      <c r="AB860">
        <v>4</v>
      </c>
      <c r="AC860" t="s">
        <v>131</v>
      </c>
    </row>
    <row r="861" spans="1:29" x14ac:dyDescent="0.25">
      <c r="A861" t="s">
        <v>3010</v>
      </c>
      <c r="B861" t="s">
        <v>3011</v>
      </c>
      <c r="C861">
        <v>54</v>
      </c>
      <c r="D861" t="s">
        <v>60</v>
      </c>
      <c r="E861" t="s">
        <v>123</v>
      </c>
      <c r="F861" t="s">
        <v>49</v>
      </c>
      <c r="G861" t="s">
        <v>3012</v>
      </c>
      <c r="H861" t="s">
        <v>367</v>
      </c>
      <c r="I861" t="s">
        <v>344</v>
      </c>
      <c r="J861">
        <v>238</v>
      </c>
      <c r="K861">
        <v>1</v>
      </c>
      <c r="L861">
        <v>2</v>
      </c>
      <c r="M861" t="s">
        <v>65</v>
      </c>
      <c r="N861">
        <v>52498</v>
      </c>
      <c r="O861" t="s">
        <v>78</v>
      </c>
      <c r="P861" t="s">
        <v>101</v>
      </c>
      <c r="Q861" t="s">
        <v>79</v>
      </c>
      <c r="R861" t="s">
        <v>41</v>
      </c>
      <c r="S861" t="s">
        <v>151</v>
      </c>
      <c r="T861">
        <v>7</v>
      </c>
      <c r="U861" t="b">
        <v>1</v>
      </c>
      <c r="V861" t="s">
        <v>42</v>
      </c>
      <c r="W861" t="s">
        <v>56</v>
      </c>
      <c r="X861">
        <v>4</v>
      </c>
      <c r="Y861">
        <v>12</v>
      </c>
      <c r="Z861" t="s">
        <v>44</v>
      </c>
      <c r="AA861" t="b">
        <v>1</v>
      </c>
      <c r="AB861">
        <v>5</v>
      </c>
      <c r="AC861" t="s">
        <v>108</v>
      </c>
    </row>
    <row r="862" spans="1:29" x14ac:dyDescent="0.25">
      <c r="A862" t="s">
        <v>3013</v>
      </c>
      <c r="B862" t="s">
        <v>3014</v>
      </c>
      <c r="C862">
        <v>58</v>
      </c>
      <c r="D862" t="s">
        <v>104</v>
      </c>
      <c r="E862" t="s">
        <v>91</v>
      </c>
      <c r="F862" t="s">
        <v>49</v>
      </c>
      <c r="G862" t="s">
        <v>3015</v>
      </c>
      <c r="H862" t="s">
        <v>937</v>
      </c>
      <c r="I862" t="s">
        <v>1995</v>
      </c>
      <c r="J862">
        <v>15</v>
      </c>
      <c r="K862">
        <v>8</v>
      </c>
      <c r="L862">
        <v>2</v>
      </c>
      <c r="M862" t="s">
        <v>37</v>
      </c>
      <c r="N862">
        <v>134532</v>
      </c>
      <c r="O862" t="s">
        <v>78</v>
      </c>
      <c r="P862" t="s">
        <v>101</v>
      </c>
      <c r="Q862" t="s">
        <v>40</v>
      </c>
      <c r="R862" t="s">
        <v>41</v>
      </c>
      <c r="S862" t="s">
        <v>40</v>
      </c>
      <c r="T862">
        <v>2</v>
      </c>
      <c r="U862" t="b">
        <v>1</v>
      </c>
      <c r="V862" t="s">
        <v>55</v>
      </c>
      <c r="W862" t="s">
        <v>56</v>
      </c>
      <c r="X862">
        <v>1</v>
      </c>
      <c r="Y862">
        <v>9</v>
      </c>
      <c r="Z862" t="s">
        <v>57</v>
      </c>
      <c r="AA862" t="b">
        <v>1</v>
      </c>
      <c r="AB862">
        <v>1</v>
      </c>
      <c r="AC862" t="s">
        <v>70</v>
      </c>
    </row>
    <row r="863" spans="1:29" x14ac:dyDescent="0.25">
      <c r="A863" t="s">
        <v>3016</v>
      </c>
      <c r="B863" t="s">
        <v>3017</v>
      </c>
      <c r="C863">
        <v>57</v>
      </c>
      <c r="D863" t="s">
        <v>104</v>
      </c>
      <c r="E863" t="s">
        <v>91</v>
      </c>
      <c r="F863" t="s">
        <v>49</v>
      </c>
      <c r="G863" t="s">
        <v>3018</v>
      </c>
      <c r="H863" t="s">
        <v>259</v>
      </c>
      <c r="I863" t="s">
        <v>480</v>
      </c>
      <c r="J863">
        <v>247</v>
      </c>
      <c r="K863">
        <v>6</v>
      </c>
      <c r="L863">
        <v>4</v>
      </c>
      <c r="M863" t="s">
        <v>65</v>
      </c>
      <c r="N863">
        <v>73272</v>
      </c>
      <c r="O863" t="s">
        <v>78</v>
      </c>
      <c r="P863" t="s">
        <v>66</v>
      </c>
      <c r="Q863" t="s">
        <v>114</v>
      </c>
      <c r="R863" t="s">
        <v>68</v>
      </c>
      <c r="S863" t="s">
        <v>69</v>
      </c>
      <c r="T863">
        <v>5</v>
      </c>
      <c r="U863" t="b">
        <v>0</v>
      </c>
      <c r="V863" t="s">
        <v>88</v>
      </c>
      <c r="W863" t="s">
        <v>56</v>
      </c>
      <c r="X863">
        <v>1</v>
      </c>
      <c r="Y863">
        <v>8</v>
      </c>
      <c r="Z863" t="s">
        <v>44</v>
      </c>
      <c r="AA863" t="b">
        <v>1</v>
      </c>
      <c r="AB863">
        <v>3</v>
      </c>
      <c r="AC863" t="s">
        <v>131</v>
      </c>
    </row>
    <row r="864" spans="1:29" x14ac:dyDescent="0.25">
      <c r="A864" t="s">
        <v>3019</v>
      </c>
      <c r="B864" t="s">
        <v>3020</v>
      </c>
      <c r="C864">
        <v>60</v>
      </c>
      <c r="D864" t="s">
        <v>31</v>
      </c>
      <c r="E864" t="s">
        <v>123</v>
      </c>
      <c r="F864" t="s">
        <v>49</v>
      </c>
      <c r="G864" t="s">
        <v>3021</v>
      </c>
      <c r="H864" t="s">
        <v>1005</v>
      </c>
      <c r="I864" t="s">
        <v>1995</v>
      </c>
      <c r="J864">
        <v>311</v>
      </c>
      <c r="K864">
        <v>1</v>
      </c>
      <c r="L864">
        <v>1</v>
      </c>
      <c r="M864" t="s">
        <v>37</v>
      </c>
      <c r="N864">
        <v>14826</v>
      </c>
      <c r="O864" t="s">
        <v>86</v>
      </c>
      <c r="P864" t="s">
        <v>53</v>
      </c>
      <c r="Q864" t="s">
        <v>40</v>
      </c>
      <c r="R864" t="s">
        <v>68</v>
      </c>
      <c r="S864" t="s">
        <v>40</v>
      </c>
      <c r="T864">
        <v>1</v>
      </c>
      <c r="U864" t="b">
        <v>1</v>
      </c>
      <c r="V864" t="s">
        <v>42</v>
      </c>
      <c r="W864" t="s">
        <v>115</v>
      </c>
      <c r="X864">
        <v>10</v>
      </c>
      <c r="Y864">
        <v>7</v>
      </c>
      <c r="Z864" t="s">
        <v>57</v>
      </c>
      <c r="AA864" t="b">
        <v>1</v>
      </c>
      <c r="AB864">
        <v>4</v>
      </c>
      <c r="AC864" t="s">
        <v>207</v>
      </c>
    </row>
    <row r="865" spans="1:29" x14ac:dyDescent="0.25">
      <c r="A865" t="s">
        <v>3022</v>
      </c>
      <c r="B865" t="s">
        <v>3023</v>
      </c>
      <c r="C865">
        <v>54</v>
      </c>
      <c r="D865" t="s">
        <v>60</v>
      </c>
      <c r="E865" t="s">
        <v>91</v>
      </c>
      <c r="F865" t="s">
        <v>49</v>
      </c>
      <c r="G865" t="s">
        <v>3024</v>
      </c>
      <c r="H865" t="s">
        <v>297</v>
      </c>
      <c r="I865" t="s">
        <v>373</v>
      </c>
      <c r="J865">
        <v>346</v>
      </c>
      <c r="K865">
        <v>12</v>
      </c>
      <c r="L865">
        <v>1</v>
      </c>
      <c r="M865" t="s">
        <v>65</v>
      </c>
      <c r="N865">
        <v>75657</v>
      </c>
      <c r="O865" t="s">
        <v>38</v>
      </c>
      <c r="P865" t="s">
        <v>39</v>
      </c>
      <c r="Q865" t="s">
        <v>67</v>
      </c>
      <c r="R865" t="s">
        <v>68</v>
      </c>
      <c r="S865" t="s">
        <v>302</v>
      </c>
      <c r="T865">
        <v>3</v>
      </c>
      <c r="U865" t="b">
        <v>1</v>
      </c>
      <c r="V865" t="s">
        <v>42</v>
      </c>
      <c r="W865" t="s">
        <v>56</v>
      </c>
      <c r="X865">
        <v>12</v>
      </c>
      <c r="Y865">
        <v>5</v>
      </c>
      <c r="Z865" t="s">
        <v>57</v>
      </c>
      <c r="AA865" t="b">
        <v>1</v>
      </c>
      <c r="AB865">
        <v>5</v>
      </c>
      <c r="AC865" t="s">
        <v>131</v>
      </c>
    </row>
    <row r="866" spans="1:29" x14ac:dyDescent="0.25">
      <c r="A866" t="s">
        <v>3025</v>
      </c>
      <c r="B866" t="s">
        <v>3026</v>
      </c>
      <c r="C866">
        <v>59</v>
      </c>
      <c r="D866" t="s">
        <v>104</v>
      </c>
      <c r="E866" t="s">
        <v>73</v>
      </c>
      <c r="F866" t="s">
        <v>49</v>
      </c>
      <c r="G866" t="s">
        <v>3027</v>
      </c>
      <c r="H866" t="s">
        <v>653</v>
      </c>
      <c r="I866" t="s">
        <v>1034</v>
      </c>
      <c r="J866">
        <v>363</v>
      </c>
      <c r="K866">
        <v>7</v>
      </c>
      <c r="L866">
        <v>4</v>
      </c>
      <c r="M866" t="s">
        <v>65</v>
      </c>
      <c r="N866">
        <v>174005</v>
      </c>
      <c r="O866" t="s">
        <v>78</v>
      </c>
      <c r="P866" t="s">
        <v>94</v>
      </c>
      <c r="Q866" t="s">
        <v>114</v>
      </c>
      <c r="R866" t="s">
        <v>68</v>
      </c>
      <c r="S866" t="s">
        <v>302</v>
      </c>
      <c r="T866">
        <v>2</v>
      </c>
      <c r="U866" t="b">
        <v>1</v>
      </c>
      <c r="V866" t="s">
        <v>42</v>
      </c>
      <c r="W866" t="s">
        <v>43</v>
      </c>
      <c r="X866">
        <v>1</v>
      </c>
      <c r="Y866">
        <v>2</v>
      </c>
      <c r="Z866" t="s">
        <v>44</v>
      </c>
      <c r="AA866" t="b">
        <v>1</v>
      </c>
      <c r="AB866">
        <v>3</v>
      </c>
      <c r="AC866" t="s">
        <v>207</v>
      </c>
    </row>
    <row r="867" spans="1:29" x14ac:dyDescent="0.25">
      <c r="A867" t="s">
        <v>3028</v>
      </c>
      <c r="B867" t="s">
        <v>3029</v>
      </c>
      <c r="C867">
        <v>31</v>
      </c>
      <c r="D867" t="s">
        <v>31</v>
      </c>
      <c r="E867" t="s">
        <v>123</v>
      </c>
      <c r="F867" t="s">
        <v>49</v>
      </c>
      <c r="G867" t="s">
        <v>3030</v>
      </c>
      <c r="H867" t="s">
        <v>1980</v>
      </c>
      <c r="I867" t="s">
        <v>100</v>
      </c>
      <c r="J867">
        <v>339</v>
      </c>
      <c r="K867">
        <v>3</v>
      </c>
      <c r="L867">
        <v>2</v>
      </c>
      <c r="M867" t="s">
        <v>37</v>
      </c>
      <c r="N867">
        <v>94074</v>
      </c>
      <c r="O867" t="s">
        <v>78</v>
      </c>
      <c r="P867" t="s">
        <v>137</v>
      </c>
      <c r="Q867" t="s">
        <v>40</v>
      </c>
      <c r="R867" t="s">
        <v>41</v>
      </c>
      <c r="S867" t="s">
        <v>40</v>
      </c>
      <c r="T867">
        <v>6</v>
      </c>
      <c r="U867" t="b">
        <v>1</v>
      </c>
      <c r="V867" t="s">
        <v>42</v>
      </c>
      <c r="W867" t="s">
        <v>56</v>
      </c>
      <c r="X867">
        <v>12</v>
      </c>
      <c r="Y867">
        <v>2</v>
      </c>
      <c r="Z867" t="s">
        <v>57</v>
      </c>
      <c r="AA867" t="b">
        <v>1</v>
      </c>
      <c r="AB867">
        <v>2</v>
      </c>
      <c r="AC867" t="s">
        <v>45</v>
      </c>
    </row>
    <row r="868" spans="1:29" x14ac:dyDescent="0.25">
      <c r="A868" t="s">
        <v>3031</v>
      </c>
      <c r="B868" t="s">
        <v>3032</v>
      </c>
      <c r="C868">
        <v>24</v>
      </c>
      <c r="D868" t="s">
        <v>31</v>
      </c>
      <c r="E868" t="s">
        <v>61</v>
      </c>
      <c r="F868" t="s">
        <v>33</v>
      </c>
      <c r="G868" t="s">
        <v>3033</v>
      </c>
      <c r="H868" t="s">
        <v>1077</v>
      </c>
      <c r="I868" t="s">
        <v>1020</v>
      </c>
      <c r="J868">
        <v>355</v>
      </c>
      <c r="K868">
        <v>9</v>
      </c>
      <c r="L868">
        <v>3</v>
      </c>
      <c r="M868" t="s">
        <v>65</v>
      </c>
      <c r="N868">
        <v>172383</v>
      </c>
      <c r="O868" t="s">
        <v>86</v>
      </c>
      <c r="P868" t="s">
        <v>137</v>
      </c>
      <c r="Q868" t="s">
        <v>79</v>
      </c>
      <c r="R868" t="s">
        <v>41</v>
      </c>
      <c r="S868" t="s">
        <v>40</v>
      </c>
      <c r="T868">
        <v>3</v>
      </c>
      <c r="U868" t="b">
        <v>1</v>
      </c>
      <c r="V868" t="s">
        <v>42</v>
      </c>
      <c r="W868" t="s">
        <v>43</v>
      </c>
      <c r="X868">
        <v>10</v>
      </c>
      <c r="Y868">
        <v>4</v>
      </c>
      <c r="Z868" t="s">
        <v>57</v>
      </c>
      <c r="AA868" t="b">
        <v>1</v>
      </c>
      <c r="AB868">
        <v>2</v>
      </c>
      <c r="AC868" t="s">
        <v>108</v>
      </c>
    </row>
    <row r="869" spans="1:29" x14ac:dyDescent="0.25">
      <c r="A869" t="s">
        <v>3034</v>
      </c>
      <c r="B869" t="s">
        <v>3035</v>
      </c>
      <c r="C869">
        <v>29</v>
      </c>
      <c r="D869" t="s">
        <v>60</v>
      </c>
      <c r="E869" t="s">
        <v>73</v>
      </c>
      <c r="F869" t="s">
        <v>97</v>
      </c>
      <c r="G869" t="s">
        <v>3036</v>
      </c>
      <c r="H869" t="s">
        <v>2056</v>
      </c>
      <c r="I869" t="s">
        <v>150</v>
      </c>
      <c r="J869">
        <v>321</v>
      </c>
      <c r="K869">
        <v>8</v>
      </c>
      <c r="L869">
        <v>2</v>
      </c>
      <c r="M869" t="s">
        <v>65</v>
      </c>
      <c r="N869">
        <v>61103</v>
      </c>
      <c r="O869" t="s">
        <v>38</v>
      </c>
      <c r="P869" t="s">
        <v>66</v>
      </c>
      <c r="Q869" t="s">
        <v>79</v>
      </c>
      <c r="R869" t="s">
        <v>54</v>
      </c>
      <c r="S869" t="s">
        <v>151</v>
      </c>
      <c r="T869">
        <v>8</v>
      </c>
      <c r="U869" t="b">
        <v>1</v>
      </c>
      <c r="V869" t="s">
        <v>88</v>
      </c>
      <c r="W869" t="s">
        <v>56</v>
      </c>
      <c r="X869">
        <v>3</v>
      </c>
      <c r="Y869">
        <v>5</v>
      </c>
      <c r="Z869" t="s">
        <v>57</v>
      </c>
      <c r="AA869" t="b">
        <v>1</v>
      </c>
      <c r="AB869">
        <v>2</v>
      </c>
      <c r="AC869" t="s">
        <v>45</v>
      </c>
    </row>
    <row r="870" spans="1:29" x14ac:dyDescent="0.25">
      <c r="A870" t="s">
        <v>3037</v>
      </c>
      <c r="B870" t="s">
        <v>3038</v>
      </c>
      <c r="C870">
        <v>48</v>
      </c>
      <c r="D870" t="s">
        <v>104</v>
      </c>
      <c r="E870" t="s">
        <v>91</v>
      </c>
      <c r="F870" t="s">
        <v>97</v>
      </c>
      <c r="G870" t="s">
        <v>3039</v>
      </c>
      <c r="H870" t="s">
        <v>596</v>
      </c>
      <c r="I870" t="s">
        <v>1734</v>
      </c>
      <c r="J870">
        <v>362</v>
      </c>
      <c r="K870">
        <v>10</v>
      </c>
      <c r="L870">
        <v>1</v>
      </c>
      <c r="M870" t="s">
        <v>65</v>
      </c>
      <c r="N870">
        <v>11066</v>
      </c>
      <c r="O870" t="s">
        <v>86</v>
      </c>
      <c r="P870" t="s">
        <v>94</v>
      </c>
      <c r="Q870" t="s">
        <v>79</v>
      </c>
      <c r="R870" t="s">
        <v>54</v>
      </c>
      <c r="S870" t="s">
        <v>302</v>
      </c>
      <c r="T870">
        <v>6</v>
      </c>
      <c r="U870" t="b">
        <v>0</v>
      </c>
      <c r="V870" t="s">
        <v>88</v>
      </c>
      <c r="W870" t="s">
        <v>56</v>
      </c>
      <c r="X870">
        <v>8</v>
      </c>
      <c r="Y870">
        <v>5</v>
      </c>
      <c r="Z870" t="s">
        <v>44</v>
      </c>
      <c r="AA870" t="b">
        <v>0</v>
      </c>
      <c r="AB870">
        <v>3</v>
      </c>
      <c r="AC870" t="s">
        <v>70</v>
      </c>
    </row>
    <row r="871" spans="1:29" x14ac:dyDescent="0.25">
      <c r="A871" t="s">
        <v>3040</v>
      </c>
      <c r="B871" t="s">
        <v>3041</v>
      </c>
      <c r="C871">
        <v>34</v>
      </c>
      <c r="D871" t="s">
        <v>31</v>
      </c>
      <c r="E871" t="s">
        <v>123</v>
      </c>
      <c r="F871" t="s">
        <v>49</v>
      </c>
      <c r="G871" t="s">
        <v>3042</v>
      </c>
      <c r="H871" t="s">
        <v>471</v>
      </c>
      <c r="I871" t="s">
        <v>150</v>
      </c>
      <c r="J871">
        <v>223</v>
      </c>
      <c r="K871">
        <v>4</v>
      </c>
      <c r="L871">
        <v>4</v>
      </c>
      <c r="M871" t="s">
        <v>77</v>
      </c>
      <c r="N871">
        <v>3250</v>
      </c>
      <c r="O871" t="s">
        <v>86</v>
      </c>
      <c r="P871" t="s">
        <v>66</v>
      </c>
      <c r="Q871" t="s">
        <v>79</v>
      </c>
      <c r="R871" t="s">
        <v>41</v>
      </c>
      <c r="S871" t="s">
        <v>40</v>
      </c>
      <c r="T871">
        <v>6</v>
      </c>
      <c r="U871" t="b">
        <v>0</v>
      </c>
      <c r="V871" t="s">
        <v>55</v>
      </c>
      <c r="W871" t="s">
        <v>115</v>
      </c>
      <c r="X871">
        <v>5</v>
      </c>
      <c r="Y871">
        <v>2</v>
      </c>
      <c r="Z871" t="s">
        <v>57</v>
      </c>
      <c r="AA871" t="b">
        <v>1</v>
      </c>
      <c r="AB871">
        <v>4</v>
      </c>
      <c r="AC871" t="s">
        <v>131</v>
      </c>
    </row>
    <row r="872" spans="1:29" x14ac:dyDescent="0.25">
      <c r="A872" t="s">
        <v>3043</v>
      </c>
      <c r="B872" t="s">
        <v>3044</v>
      </c>
      <c r="C872">
        <v>55</v>
      </c>
      <c r="D872" t="s">
        <v>31</v>
      </c>
      <c r="E872" t="s">
        <v>48</v>
      </c>
      <c r="F872" t="s">
        <v>49</v>
      </c>
      <c r="G872" t="s">
        <v>3045</v>
      </c>
      <c r="H872" t="s">
        <v>99</v>
      </c>
      <c r="I872" t="s">
        <v>1175</v>
      </c>
      <c r="J872">
        <v>174</v>
      </c>
      <c r="K872">
        <v>7</v>
      </c>
      <c r="L872">
        <v>1</v>
      </c>
      <c r="M872" t="s">
        <v>65</v>
      </c>
      <c r="N872">
        <v>141225</v>
      </c>
      <c r="O872" t="s">
        <v>86</v>
      </c>
      <c r="P872" t="s">
        <v>87</v>
      </c>
      <c r="Q872" t="s">
        <v>79</v>
      </c>
      <c r="R872" t="s">
        <v>41</v>
      </c>
      <c r="S872" t="s">
        <v>302</v>
      </c>
      <c r="T872">
        <v>5</v>
      </c>
      <c r="U872" t="b">
        <v>1</v>
      </c>
      <c r="V872" t="s">
        <v>42</v>
      </c>
      <c r="W872" t="s">
        <v>56</v>
      </c>
      <c r="X872">
        <v>12</v>
      </c>
      <c r="Y872">
        <v>8</v>
      </c>
      <c r="Z872" t="s">
        <v>44</v>
      </c>
      <c r="AA872" t="b">
        <v>1</v>
      </c>
      <c r="AB872">
        <v>4</v>
      </c>
      <c r="AC872" t="s">
        <v>131</v>
      </c>
    </row>
    <row r="873" spans="1:29" x14ac:dyDescent="0.25">
      <c r="A873" t="s">
        <v>3046</v>
      </c>
      <c r="B873" t="s">
        <v>3047</v>
      </c>
      <c r="C873">
        <v>60</v>
      </c>
      <c r="D873" t="s">
        <v>31</v>
      </c>
      <c r="E873" t="s">
        <v>73</v>
      </c>
      <c r="F873" t="s">
        <v>33</v>
      </c>
      <c r="G873" t="s">
        <v>3048</v>
      </c>
      <c r="H873" t="s">
        <v>415</v>
      </c>
      <c r="I873" t="s">
        <v>1316</v>
      </c>
      <c r="J873">
        <v>364</v>
      </c>
      <c r="K873">
        <v>11</v>
      </c>
      <c r="L873">
        <v>1</v>
      </c>
      <c r="M873" t="s">
        <v>65</v>
      </c>
      <c r="N873">
        <v>21596</v>
      </c>
      <c r="O873" t="s">
        <v>38</v>
      </c>
      <c r="P873" t="s">
        <v>87</v>
      </c>
      <c r="Q873" t="s">
        <v>114</v>
      </c>
      <c r="R873" t="s">
        <v>41</v>
      </c>
      <c r="S873" t="s">
        <v>151</v>
      </c>
      <c r="T873">
        <v>7</v>
      </c>
      <c r="U873" t="b">
        <v>0</v>
      </c>
      <c r="V873" t="s">
        <v>88</v>
      </c>
      <c r="W873" t="s">
        <v>43</v>
      </c>
      <c r="X873">
        <v>11</v>
      </c>
      <c r="Y873">
        <v>8</v>
      </c>
      <c r="Z873" t="s">
        <v>57</v>
      </c>
      <c r="AA873" t="b">
        <v>1</v>
      </c>
      <c r="AB873">
        <v>1</v>
      </c>
      <c r="AC873" t="s">
        <v>45</v>
      </c>
    </row>
    <row r="874" spans="1:29" x14ac:dyDescent="0.25">
      <c r="A874" t="s">
        <v>3049</v>
      </c>
      <c r="B874" t="s">
        <v>3050</v>
      </c>
      <c r="C874">
        <v>21</v>
      </c>
      <c r="D874" t="s">
        <v>60</v>
      </c>
      <c r="E874" t="s">
        <v>48</v>
      </c>
      <c r="F874" t="s">
        <v>49</v>
      </c>
      <c r="G874" t="s">
        <v>3051</v>
      </c>
      <c r="H874" t="s">
        <v>1294</v>
      </c>
      <c r="I874" t="s">
        <v>903</v>
      </c>
      <c r="J874">
        <v>318</v>
      </c>
      <c r="K874">
        <v>4</v>
      </c>
      <c r="L874">
        <v>1</v>
      </c>
      <c r="M874" t="s">
        <v>37</v>
      </c>
      <c r="N874">
        <v>1737</v>
      </c>
      <c r="O874" t="s">
        <v>86</v>
      </c>
      <c r="P874" t="s">
        <v>94</v>
      </c>
      <c r="Q874" t="s">
        <v>40</v>
      </c>
      <c r="R874" t="s">
        <v>41</v>
      </c>
      <c r="S874" t="s">
        <v>40</v>
      </c>
      <c r="T874">
        <v>7</v>
      </c>
      <c r="U874" t="b">
        <v>1</v>
      </c>
      <c r="V874" t="s">
        <v>55</v>
      </c>
      <c r="W874" t="s">
        <v>56</v>
      </c>
      <c r="X874">
        <v>3</v>
      </c>
      <c r="Y874">
        <v>8</v>
      </c>
      <c r="Z874" t="s">
        <v>57</v>
      </c>
      <c r="AA874" t="b">
        <v>1</v>
      </c>
      <c r="AB874">
        <v>3</v>
      </c>
      <c r="AC874" t="s">
        <v>45</v>
      </c>
    </row>
    <row r="875" spans="1:29" x14ac:dyDescent="0.25">
      <c r="A875" t="s">
        <v>3052</v>
      </c>
      <c r="B875" t="s">
        <v>3053</v>
      </c>
      <c r="C875">
        <v>63</v>
      </c>
      <c r="D875" t="s">
        <v>60</v>
      </c>
      <c r="E875" t="s">
        <v>91</v>
      </c>
      <c r="F875" t="s">
        <v>97</v>
      </c>
      <c r="G875" t="s">
        <v>3054</v>
      </c>
      <c r="H875" t="s">
        <v>583</v>
      </c>
      <c r="I875" t="s">
        <v>120</v>
      </c>
      <c r="J875">
        <v>125</v>
      </c>
      <c r="K875">
        <v>4</v>
      </c>
      <c r="L875">
        <v>2</v>
      </c>
      <c r="M875" t="s">
        <v>77</v>
      </c>
      <c r="N875">
        <v>109025</v>
      </c>
      <c r="O875" t="s">
        <v>86</v>
      </c>
      <c r="P875" t="s">
        <v>137</v>
      </c>
      <c r="Q875" t="s">
        <v>79</v>
      </c>
      <c r="R875" t="s">
        <v>54</v>
      </c>
      <c r="S875" t="s">
        <v>40</v>
      </c>
      <c r="T875">
        <v>6</v>
      </c>
      <c r="U875" t="b">
        <v>0</v>
      </c>
      <c r="V875" t="s">
        <v>42</v>
      </c>
      <c r="W875" t="s">
        <v>115</v>
      </c>
      <c r="X875">
        <v>6</v>
      </c>
      <c r="Y875">
        <v>2</v>
      </c>
      <c r="Z875" t="s">
        <v>57</v>
      </c>
      <c r="AA875" t="b">
        <v>0</v>
      </c>
      <c r="AB875">
        <v>4</v>
      </c>
      <c r="AC875" t="s">
        <v>108</v>
      </c>
    </row>
    <row r="876" spans="1:29" x14ac:dyDescent="0.25">
      <c r="A876" t="s">
        <v>3055</v>
      </c>
      <c r="B876" t="s">
        <v>3056</v>
      </c>
      <c r="C876">
        <v>36</v>
      </c>
      <c r="D876" t="s">
        <v>104</v>
      </c>
      <c r="E876" t="s">
        <v>91</v>
      </c>
      <c r="F876" t="s">
        <v>97</v>
      </c>
      <c r="G876" t="s">
        <v>3057</v>
      </c>
      <c r="H876" t="s">
        <v>75</v>
      </c>
      <c r="I876" t="s">
        <v>170</v>
      </c>
      <c r="J876">
        <v>282</v>
      </c>
      <c r="K876">
        <v>1</v>
      </c>
      <c r="L876">
        <v>2</v>
      </c>
      <c r="M876" t="s">
        <v>37</v>
      </c>
      <c r="N876">
        <v>76315</v>
      </c>
      <c r="O876" t="s">
        <v>78</v>
      </c>
      <c r="P876" t="s">
        <v>94</v>
      </c>
      <c r="Q876" t="s">
        <v>40</v>
      </c>
      <c r="R876" t="s">
        <v>41</v>
      </c>
      <c r="S876" t="s">
        <v>40</v>
      </c>
      <c r="T876">
        <v>5</v>
      </c>
      <c r="U876" t="b">
        <v>1</v>
      </c>
      <c r="V876" t="s">
        <v>42</v>
      </c>
      <c r="W876" t="s">
        <v>43</v>
      </c>
      <c r="X876">
        <v>3</v>
      </c>
      <c r="Y876">
        <v>4</v>
      </c>
      <c r="Z876" t="s">
        <v>57</v>
      </c>
      <c r="AA876" t="b">
        <v>1</v>
      </c>
      <c r="AB876">
        <v>2</v>
      </c>
      <c r="AC876" t="s">
        <v>45</v>
      </c>
    </row>
    <row r="877" spans="1:29" x14ac:dyDescent="0.25">
      <c r="A877" t="s">
        <v>3058</v>
      </c>
      <c r="B877" t="s">
        <v>3059</v>
      </c>
      <c r="C877">
        <v>57</v>
      </c>
      <c r="D877" t="s">
        <v>60</v>
      </c>
      <c r="E877" t="s">
        <v>32</v>
      </c>
      <c r="F877" t="s">
        <v>49</v>
      </c>
      <c r="G877" t="s">
        <v>3060</v>
      </c>
      <c r="H877" t="s">
        <v>1258</v>
      </c>
      <c r="I877" t="s">
        <v>2066</v>
      </c>
      <c r="J877">
        <v>151</v>
      </c>
      <c r="K877">
        <v>7</v>
      </c>
      <c r="L877">
        <v>4</v>
      </c>
      <c r="M877" t="s">
        <v>65</v>
      </c>
      <c r="N877">
        <v>177506</v>
      </c>
      <c r="O877" t="s">
        <v>38</v>
      </c>
      <c r="P877" t="s">
        <v>39</v>
      </c>
      <c r="Q877" t="s">
        <v>114</v>
      </c>
      <c r="R877" t="s">
        <v>68</v>
      </c>
      <c r="S877" t="s">
        <v>69</v>
      </c>
      <c r="T877">
        <v>1</v>
      </c>
      <c r="U877" t="b">
        <v>0</v>
      </c>
      <c r="V877" t="s">
        <v>55</v>
      </c>
      <c r="W877" t="s">
        <v>115</v>
      </c>
      <c r="X877">
        <v>12</v>
      </c>
      <c r="Y877">
        <v>3</v>
      </c>
      <c r="Z877" t="s">
        <v>44</v>
      </c>
      <c r="AA877" t="b">
        <v>0</v>
      </c>
      <c r="AB877">
        <v>2</v>
      </c>
      <c r="AC877" t="s">
        <v>45</v>
      </c>
    </row>
    <row r="878" spans="1:29" x14ac:dyDescent="0.25">
      <c r="A878" t="s">
        <v>3061</v>
      </c>
      <c r="B878" t="s">
        <v>3062</v>
      </c>
      <c r="C878">
        <v>49</v>
      </c>
      <c r="D878" t="s">
        <v>31</v>
      </c>
      <c r="E878" t="s">
        <v>48</v>
      </c>
      <c r="F878" t="s">
        <v>49</v>
      </c>
      <c r="G878" t="s">
        <v>3063</v>
      </c>
      <c r="H878" t="s">
        <v>688</v>
      </c>
      <c r="I878" t="s">
        <v>1275</v>
      </c>
      <c r="J878">
        <v>198</v>
      </c>
      <c r="K878">
        <v>13</v>
      </c>
      <c r="L878">
        <v>2</v>
      </c>
      <c r="M878" t="s">
        <v>65</v>
      </c>
      <c r="N878">
        <v>17776</v>
      </c>
      <c r="O878" t="s">
        <v>86</v>
      </c>
      <c r="P878" t="s">
        <v>101</v>
      </c>
      <c r="Q878" t="s">
        <v>114</v>
      </c>
      <c r="R878" t="s">
        <v>68</v>
      </c>
      <c r="S878" t="s">
        <v>302</v>
      </c>
      <c r="T878">
        <v>2</v>
      </c>
      <c r="U878" t="b">
        <v>0</v>
      </c>
      <c r="V878" t="s">
        <v>55</v>
      </c>
      <c r="W878" t="s">
        <v>56</v>
      </c>
      <c r="X878">
        <v>12</v>
      </c>
      <c r="Y878">
        <v>7</v>
      </c>
      <c r="Z878" t="s">
        <v>44</v>
      </c>
      <c r="AA878" t="b">
        <v>0</v>
      </c>
      <c r="AB878">
        <v>1</v>
      </c>
      <c r="AC878" t="s">
        <v>70</v>
      </c>
    </row>
    <row r="879" spans="1:29" x14ac:dyDescent="0.25">
      <c r="A879" t="s">
        <v>3064</v>
      </c>
      <c r="B879" t="s">
        <v>3065</v>
      </c>
      <c r="C879">
        <v>25</v>
      </c>
      <c r="D879" t="s">
        <v>104</v>
      </c>
      <c r="E879" t="s">
        <v>32</v>
      </c>
      <c r="F879" t="s">
        <v>97</v>
      </c>
      <c r="G879" t="s">
        <v>3066</v>
      </c>
      <c r="H879" t="s">
        <v>292</v>
      </c>
      <c r="I879" t="s">
        <v>415</v>
      </c>
      <c r="J879">
        <v>140</v>
      </c>
      <c r="K879">
        <v>4</v>
      </c>
      <c r="L879">
        <v>1</v>
      </c>
      <c r="M879" t="s">
        <v>77</v>
      </c>
      <c r="N879">
        <v>54646</v>
      </c>
      <c r="O879" t="s">
        <v>38</v>
      </c>
      <c r="P879" t="s">
        <v>87</v>
      </c>
      <c r="Q879" t="s">
        <v>114</v>
      </c>
      <c r="R879" t="s">
        <v>54</v>
      </c>
      <c r="S879" t="s">
        <v>40</v>
      </c>
      <c r="T879">
        <v>6</v>
      </c>
      <c r="U879" t="b">
        <v>0</v>
      </c>
      <c r="V879" t="s">
        <v>88</v>
      </c>
      <c r="W879" t="s">
        <v>43</v>
      </c>
      <c r="X879">
        <v>9</v>
      </c>
      <c r="Y879">
        <v>12</v>
      </c>
      <c r="Z879" t="s">
        <v>44</v>
      </c>
      <c r="AA879" t="b">
        <v>0</v>
      </c>
      <c r="AB879">
        <v>2</v>
      </c>
      <c r="AC879" t="s">
        <v>45</v>
      </c>
    </row>
    <row r="880" spans="1:29" x14ac:dyDescent="0.25">
      <c r="A880" t="s">
        <v>3067</v>
      </c>
      <c r="B880" t="s">
        <v>3068</v>
      </c>
      <c r="C880">
        <v>40</v>
      </c>
      <c r="D880" t="s">
        <v>60</v>
      </c>
      <c r="E880" t="s">
        <v>61</v>
      </c>
      <c r="F880" t="s">
        <v>49</v>
      </c>
      <c r="G880" t="s">
        <v>3069</v>
      </c>
      <c r="H880" t="s">
        <v>373</v>
      </c>
      <c r="I880" t="s">
        <v>1211</v>
      </c>
      <c r="J880">
        <v>265</v>
      </c>
      <c r="K880">
        <v>8</v>
      </c>
      <c r="L880">
        <v>2</v>
      </c>
      <c r="M880" t="s">
        <v>65</v>
      </c>
      <c r="N880">
        <v>12944</v>
      </c>
      <c r="O880" t="s">
        <v>38</v>
      </c>
      <c r="P880" t="s">
        <v>137</v>
      </c>
      <c r="Q880" t="s">
        <v>79</v>
      </c>
      <c r="R880" t="s">
        <v>68</v>
      </c>
      <c r="S880" t="s">
        <v>302</v>
      </c>
      <c r="T880">
        <v>9</v>
      </c>
      <c r="U880" t="b">
        <v>1</v>
      </c>
      <c r="V880" t="s">
        <v>88</v>
      </c>
      <c r="W880" t="s">
        <v>115</v>
      </c>
      <c r="X880">
        <v>12</v>
      </c>
      <c r="Y880">
        <v>7</v>
      </c>
      <c r="Z880" t="s">
        <v>57</v>
      </c>
      <c r="AA880" t="b">
        <v>1</v>
      </c>
      <c r="AB880">
        <v>2</v>
      </c>
      <c r="AC880" t="s">
        <v>45</v>
      </c>
    </row>
    <row r="881" spans="1:29" x14ac:dyDescent="0.25">
      <c r="A881" t="s">
        <v>3070</v>
      </c>
      <c r="B881" t="s">
        <v>3071</v>
      </c>
      <c r="C881">
        <v>25</v>
      </c>
      <c r="D881" t="s">
        <v>60</v>
      </c>
      <c r="E881" t="s">
        <v>91</v>
      </c>
      <c r="F881" t="s">
        <v>33</v>
      </c>
      <c r="G881" t="s">
        <v>3072</v>
      </c>
      <c r="H881" t="s">
        <v>883</v>
      </c>
      <c r="I881" t="s">
        <v>1610</v>
      </c>
      <c r="J881">
        <v>189</v>
      </c>
      <c r="K881">
        <v>7</v>
      </c>
      <c r="L881">
        <v>4</v>
      </c>
      <c r="M881" t="s">
        <v>37</v>
      </c>
      <c r="N881">
        <v>19992</v>
      </c>
      <c r="O881" t="s">
        <v>86</v>
      </c>
      <c r="P881" t="s">
        <v>94</v>
      </c>
      <c r="Q881" t="s">
        <v>40</v>
      </c>
      <c r="R881" t="s">
        <v>68</v>
      </c>
      <c r="S881" t="s">
        <v>40</v>
      </c>
      <c r="T881">
        <v>1</v>
      </c>
      <c r="U881" t="b">
        <v>0</v>
      </c>
      <c r="V881" t="s">
        <v>42</v>
      </c>
      <c r="W881" t="s">
        <v>56</v>
      </c>
      <c r="X881">
        <v>2</v>
      </c>
      <c r="Y881">
        <v>11</v>
      </c>
      <c r="Z881" t="s">
        <v>44</v>
      </c>
      <c r="AA881" t="b">
        <v>1</v>
      </c>
      <c r="AB881">
        <v>2</v>
      </c>
      <c r="AC881" t="s">
        <v>45</v>
      </c>
    </row>
    <row r="882" spans="1:29" x14ac:dyDescent="0.25">
      <c r="A882" t="s">
        <v>3073</v>
      </c>
      <c r="B882" t="s">
        <v>3074</v>
      </c>
      <c r="C882">
        <v>47</v>
      </c>
      <c r="D882" t="s">
        <v>60</v>
      </c>
      <c r="E882" t="s">
        <v>123</v>
      </c>
      <c r="F882" t="s">
        <v>97</v>
      </c>
      <c r="G882" t="s">
        <v>3075</v>
      </c>
      <c r="H882" t="s">
        <v>596</v>
      </c>
      <c r="I882" t="s">
        <v>1222</v>
      </c>
      <c r="J882">
        <v>302</v>
      </c>
      <c r="K882">
        <v>8</v>
      </c>
      <c r="L882">
        <v>1</v>
      </c>
      <c r="M882" t="s">
        <v>37</v>
      </c>
      <c r="N882">
        <v>130794</v>
      </c>
      <c r="O882" t="s">
        <v>86</v>
      </c>
      <c r="P882" t="s">
        <v>66</v>
      </c>
      <c r="Q882" t="s">
        <v>40</v>
      </c>
      <c r="R882" t="s">
        <v>68</v>
      </c>
      <c r="S882" t="s">
        <v>40</v>
      </c>
      <c r="T882">
        <v>2</v>
      </c>
      <c r="U882" t="b">
        <v>0</v>
      </c>
      <c r="V882" t="s">
        <v>55</v>
      </c>
      <c r="W882" t="s">
        <v>56</v>
      </c>
      <c r="X882">
        <v>8</v>
      </c>
      <c r="Y882">
        <v>4</v>
      </c>
      <c r="Z882" t="s">
        <v>57</v>
      </c>
      <c r="AA882" t="b">
        <v>1</v>
      </c>
      <c r="AB882">
        <v>1</v>
      </c>
      <c r="AC882" t="s">
        <v>45</v>
      </c>
    </row>
    <row r="883" spans="1:29" x14ac:dyDescent="0.25">
      <c r="A883" t="s">
        <v>3076</v>
      </c>
      <c r="B883" t="s">
        <v>3077</v>
      </c>
      <c r="C883">
        <v>32</v>
      </c>
      <c r="D883" t="s">
        <v>104</v>
      </c>
      <c r="E883" t="s">
        <v>61</v>
      </c>
      <c r="F883" t="s">
        <v>97</v>
      </c>
      <c r="G883" t="s">
        <v>3078</v>
      </c>
      <c r="H883" t="s">
        <v>362</v>
      </c>
      <c r="I883" t="s">
        <v>150</v>
      </c>
      <c r="J883">
        <v>104</v>
      </c>
      <c r="K883">
        <v>3</v>
      </c>
      <c r="L883">
        <v>4</v>
      </c>
      <c r="M883" t="s">
        <v>77</v>
      </c>
      <c r="N883">
        <v>20528</v>
      </c>
      <c r="O883" t="s">
        <v>78</v>
      </c>
      <c r="P883" t="s">
        <v>94</v>
      </c>
      <c r="Q883" t="s">
        <v>79</v>
      </c>
      <c r="R883" t="s">
        <v>54</v>
      </c>
      <c r="S883" t="s">
        <v>40</v>
      </c>
      <c r="T883">
        <v>6</v>
      </c>
      <c r="U883" t="b">
        <v>0</v>
      </c>
      <c r="V883" t="s">
        <v>88</v>
      </c>
      <c r="W883" t="s">
        <v>115</v>
      </c>
      <c r="X883">
        <v>3</v>
      </c>
      <c r="Y883">
        <v>5</v>
      </c>
      <c r="Z883" t="s">
        <v>57</v>
      </c>
      <c r="AA883" t="b">
        <v>1</v>
      </c>
      <c r="AB883">
        <v>5</v>
      </c>
      <c r="AC883" t="s">
        <v>207</v>
      </c>
    </row>
    <row r="884" spans="1:29" x14ac:dyDescent="0.25">
      <c r="A884" t="s">
        <v>3079</v>
      </c>
      <c r="B884" t="s">
        <v>3080</v>
      </c>
      <c r="C884">
        <v>28</v>
      </c>
      <c r="D884" t="s">
        <v>31</v>
      </c>
      <c r="E884" t="s">
        <v>61</v>
      </c>
      <c r="F884" t="s">
        <v>49</v>
      </c>
      <c r="G884" t="s">
        <v>3081</v>
      </c>
      <c r="H884" t="s">
        <v>1783</v>
      </c>
      <c r="I884" t="s">
        <v>408</v>
      </c>
      <c r="J884">
        <v>310</v>
      </c>
      <c r="K884">
        <v>1</v>
      </c>
      <c r="L884">
        <v>1</v>
      </c>
      <c r="M884" t="s">
        <v>77</v>
      </c>
      <c r="N884">
        <v>79973</v>
      </c>
      <c r="O884" t="s">
        <v>78</v>
      </c>
      <c r="P884" t="s">
        <v>101</v>
      </c>
      <c r="Q884" t="s">
        <v>79</v>
      </c>
      <c r="R884" t="s">
        <v>41</v>
      </c>
      <c r="S884" t="s">
        <v>40</v>
      </c>
      <c r="T884">
        <v>6</v>
      </c>
      <c r="U884" t="b">
        <v>0</v>
      </c>
      <c r="V884" t="s">
        <v>55</v>
      </c>
      <c r="W884" t="s">
        <v>56</v>
      </c>
      <c r="X884">
        <v>10</v>
      </c>
      <c r="Y884">
        <v>4</v>
      </c>
      <c r="Z884" t="s">
        <v>44</v>
      </c>
      <c r="AA884" t="b">
        <v>1</v>
      </c>
      <c r="AB884">
        <v>4</v>
      </c>
      <c r="AC884" t="s">
        <v>70</v>
      </c>
    </row>
    <row r="885" spans="1:29" x14ac:dyDescent="0.25">
      <c r="A885" t="s">
        <v>3082</v>
      </c>
      <c r="B885" t="s">
        <v>3083</v>
      </c>
      <c r="C885">
        <v>27</v>
      </c>
      <c r="D885" t="s">
        <v>60</v>
      </c>
      <c r="E885" t="s">
        <v>61</v>
      </c>
      <c r="F885" t="s">
        <v>49</v>
      </c>
      <c r="G885" t="s">
        <v>3084</v>
      </c>
      <c r="H885" t="s">
        <v>399</v>
      </c>
      <c r="I885" t="s">
        <v>1632</v>
      </c>
      <c r="J885">
        <v>192</v>
      </c>
      <c r="K885">
        <v>10</v>
      </c>
      <c r="L885">
        <v>4</v>
      </c>
      <c r="M885" t="s">
        <v>65</v>
      </c>
      <c r="N885">
        <v>87343</v>
      </c>
      <c r="O885" t="s">
        <v>38</v>
      </c>
      <c r="P885" t="s">
        <v>39</v>
      </c>
      <c r="Q885" t="s">
        <v>67</v>
      </c>
      <c r="R885" t="s">
        <v>68</v>
      </c>
      <c r="S885" t="s">
        <v>151</v>
      </c>
      <c r="T885">
        <v>8</v>
      </c>
      <c r="U885" t="b">
        <v>1</v>
      </c>
      <c r="V885" t="s">
        <v>42</v>
      </c>
      <c r="W885" t="s">
        <v>56</v>
      </c>
      <c r="X885">
        <v>7</v>
      </c>
      <c r="Y885">
        <v>1</v>
      </c>
      <c r="Z885" t="s">
        <v>44</v>
      </c>
      <c r="AA885" t="b">
        <v>0</v>
      </c>
      <c r="AB885">
        <v>3</v>
      </c>
      <c r="AC885" t="s">
        <v>70</v>
      </c>
    </row>
    <row r="886" spans="1:29" x14ac:dyDescent="0.25">
      <c r="A886" t="s">
        <v>3085</v>
      </c>
      <c r="B886" t="s">
        <v>3086</v>
      </c>
      <c r="C886">
        <v>30</v>
      </c>
      <c r="D886" t="s">
        <v>104</v>
      </c>
      <c r="E886" t="s">
        <v>61</v>
      </c>
      <c r="F886" t="s">
        <v>49</v>
      </c>
      <c r="G886" t="s">
        <v>3087</v>
      </c>
      <c r="H886" t="s">
        <v>1323</v>
      </c>
      <c r="I886" t="s">
        <v>287</v>
      </c>
      <c r="J886">
        <v>306</v>
      </c>
      <c r="K886">
        <v>5</v>
      </c>
      <c r="L886">
        <v>4</v>
      </c>
      <c r="M886" t="s">
        <v>77</v>
      </c>
      <c r="N886">
        <v>102986</v>
      </c>
      <c r="O886" t="s">
        <v>78</v>
      </c>
      <c r="P886" t="s">
        <v>137</v>
      </c>
      <c r="Q886" t="s">
        <v>79</v>
      </c>
      <c r="R886" t="s">
        <v>68</v>
      </c>
      <c r="S886" t="s">
        <v>40</v>
      </c>
      <c r="T886">
        <v>5</v>
      </c>
      <c r="U886" t="b">
        <v>0</v>
      </c>
      <c r="V886" t="s">
        <v>88</v>
      </c>
      <c r="W886" t="s">
        <v>56</v>
      </c>
      <c r="X886">
        <v>3</v>
      </c>
      <c r="Y886">
        <v>10</v>
      </c>
      <c r="Z886" t="s">
        <v>44</v>
      </c>
      <c r="AA886" t="b">
        <v>1</v>
      </c>
      <c r="AB886">
        <v>5</v>
      </c>
      <c r="AC886" t="s">
        <v>108</v>
      </c>
    </row>
    <row r="887" spans="1:29" x14ac:dyDescent="0.25">
      <c r="A887" t="s">
        <v>3088</v>
      </c>
      <c r="B887" t="s">
        <v>3089</v>
      </c>
      <c r="C887">
        <v>63</v>
      </c>
      <c r="D887" t="s">
        <v>60</v>
      </c>
      <c r="E887" t="s">
        <v>73</v>
      </c>
      <c r="F887" t="s">
        <v>97</v>
      </c>
      <c r="G887" t="s">
        <v>3090</v>
      </c>
      <c r="H887" t="s">
        <v>1652</v>
      </c>
      <c r="I887" t="s">
        <v>436</v>
      </c>
      <c r="J887">
        <v>192</v>
      </c>
      <c r="K887">
        <v>3</v>
      </c>
      <c r="L887">
        <v>4</v>
      </c>
      <c r="M887" t="s">
        <v>65</v>
      </c>
      <c r="N887">
        <v>47379</v>
      </c>
      <c r="O887" t="s">
        <v>86</v>
      </c>
      <c r="P887" t="s">
        <v>101</v>
      </c>
      <c r="Q887" t="s">
        <v>79</v>
      </c>
      <c r="R887" t="s">
        <v>54</v>
      </c>
      <c r="S887" t="s">
        <v>302</v>
      </c>
      <c r="T887">
        <v>5</v>
      </c>
      <c r="U887" t="b">
        <v>0</v>
      </c>
      <c r="V887" t="s">
        <v>42</v>
      </c>
      <c r="W887" t="s">
        <v>115</v>
      </c>
      <c r="X887">
        <v>2</v>
      </c>
      <c r="Y887">
        <v>2</v>
      </c>
      <c r="Z887" t="s">
        <v>44</v>
      </c>
      <c r="AA887" t="b">
        <v>0</v>
      </c>
      <c r="AB887">
        <v>3</v>
      </c>
      <c r="AC887" t="s">
        <v>131</v>
      </c>
    </row>
    <row r="888" spans="1:29" x14ac:dyDescent="0.25">
      <c r="A888" t="s">
        <v>3091</v>
      </c>
      <c r="B888" t="s">
        <v>3092</v>
      </c>
      <c r="C888">
        <v>63</v>
      </c>
      <c r="D888" t="s">
        <v>31</v>
      </c>
      <c r="E888" t="s">
        <v>61</v>
      </c>
      <c r="F888" t="s">
        <v>49</v>
      </c>
      <c r="G888" t="s">
        <v>3093</v>
      </c>
      <c r="H888" t="s">
        <v>929</v>
      </c>
      <c r="I888" t="s">
        <v>2038</v>
      </c>
      <c r="J888">
        <v>245</v>
      </c>
      <c r="K888">
        <v>5</v>
      </c>
      <c r="L888">
        <v>4</v>
      </c>
      <c r="M888" t="s">
        <v>77</v>
      </c>
      <c r="N888">
        <v>78842</v>
      </c>
      <c r="O888" t="s">
        <v>38</v>
      </c>
      <c r="P888" t="s">
        <v>66</v>
      </c>
      <c r="Q888" t="s">
        <v>67</v>
      </c>
      <c r="R888" t="s">
        <v>41</v>
      </c>
      <c r="S888" t="s">
        <v>40</v>
      </c>
      <c r="T888">
        <v>3</v>
      </c>
      <c r="U888" t="b">
        <v>1</v>
      </c>
      <c r="V888" t="s">
        <v>88</v>
      </c>
      <c r="W888" t="s">
        <v>56</v>
      </c>
      <c r="X888">
        <v>3</v>
      </c>
      <c r="Y888">
        <v>8</v>
      </c>
      <c r="Z888" t="s">
        <v>57</v>
      </c>
      <c r="AA888" t="b">
        <v>1</v>
      </c>
      <c r="AB888">
        <v>5</v>
      </c>
      <c r="AC888" t="s">
        <v>40</v>
      </c>
    </row>
    <row r="889" spans="1:29" x14ac:dyDescent="0.25">
      <c r="A889" t="s">
        <v>3094</v>
      </c>
      <c r="B889" t="s">
        <v>3095</v>
      </c>
      <c r="C889">
        <v>41</v>
      </c>
      <c r="D889" t="s">
        <v>60</v>
      </c>
      <c r="E889" t="s">
        <v>61</v>
      </c>
      <c r="F889" t="s">
        <v>97</v>
      </c>
      <c r="G889" t="s">
        <v>3096</v>
      </c>
      <c r="H889" t="s">
        <v>216</v>
      </c>
      <c r="I889" t="s">
        <v>1316</v>
      </c>
      <c r="J889">
        <v>90</v>
      </c>
      <c r="K889">
        <v>1</v>
      </c>
      <c r="L889">
        <v>2</v>
      </c>
      <c r="M889" t="s">
        <v>77</v>
      </c>
      <c r="N889">
        <v>172825</v>
      </c>
      <c r="O889" t="s">
        <v>86</v>
      </c>
      <c r="P889" t="s">
        <v>137</v>
      </c>
      <c r="Q889" t="s">
        <v>114</v>
      </c>
      <c r="R889" t="s">
        <v>41</v>
      </c>
      <c r="S889" t="s">
        <v>40</v>
      </c>
      <c r="T889">
        <v>5</v>
      </c>
      <c r="U889" t="b">
        <v>1</v>
      </c>
      <c r="V889" t="s">
        <v>88</v>
      </c>
      <c r="W889" t="s">
        <v>43</v>
      </c>
      <c r="X889">
        <v>3</v>
      </c>
      <c r="Y889">
        <v>7</v>
      </c>
      <c r="Z889" t="s">
        <v>44</v>
      </c>
      <c r="AA889" t="b">
        <v>0</v>
      </c>
      <c r="AB889">
        <v>3</v>
      </c>
      <c r="AC889" t="s">
        <v>70</v>
      </c>
    </row>
    <row r="890" spans="1:29" x14ac:dyDescent="0.25">
      <c r="A890" t="s">
        <v>3097</v>
      </c>
      <c r="B890" t="s">
        <v>3098</v>
      </c>
      <c r="C890">
        <v>42</v>
      </c>
      <c r="D890" t="s">
        <v>31</v>
      </c>
      <c r="E890" t="s">
        <v>32</v>
      </c>
      <c r="F890" t="s">
        <v>97</v>
      </c>
      <c r="G890" t="s">
        <v>3099</v>
      </c>
      <c r="H890" t="s">
        <v>362</v>
      </c>
      <c r="I890" t="s">
        <v>640</v>
      </c>
      <c r="J890">
        <v>119</v>
      </c>
      <c r="K890">
        <v>1</v>
      </c>
      <c r="L890">
        <v>1</v>
      </c>
      <c r="M890" t="s">
        <v>77</v>
      </c>
      <c r="N890">
        <v>164237</v>
      </c>
      <c r="O890" t="s">
        <v>78</v>
      </c>
      <c r="P890" t="s">
        <v>137</v>
      </c>
      <c r="Q890" t="s">
        <v>67</v>
      </c>
      <c r="R890" t="s">
        <v>41</v>
      </c>
      <c r="S890" t="s">
        <v>40</v>
      </c>
      <c r="T890">
        <v>2</v>
      </c>
      <c r="U890" t="b">
        <v>0</v>
      </c>
      <c r="V890" t="s">
        <v>42</v>
      </c>
      <c r="W890" t="s">
        <v>56</v>
      </c>
      <c r="X890">
        <v>10</v>
      </c>
      <c r="Y890">
        <v>10</v>
      </c>
      <c r="Z890" t="s">
        <v>57</v>
      </c>
      <c r="AA890" t="b">
        <v>1</v>
      </c>
      <c r="AB890">
        <v>1</v>
      </c>
      <c r="AC890" t="s">
        <v>45</v>
      </c>
    </row>
    <row r="891" spans="1:29" x14ac:dyDescent="0.25">
      <c r="A891" t="s">
        <v>3100</v>
      </c>
      <c r="B891" t="s">
        <v>3101</v>
      </c>
      <c r="C891">
        <v>46</v>
      </c>
      <c r="D891" t="s">
        <v>104</v>
      </c>
      <c r="E891" t="s">
        <v>61</v>
      </c>
      <c r="F891" t="s">
        <v>33</v>
      </c>
      <c r="G891" t="s">
        <v>3102</v>
      </c>
      <c r="H891" t="s">
        <v>1995</v>
      </c>
      <c r="I891" t="s">
        <v>279</v>
      </c>
      <c r="J891">
        <v>257</v>
      </c>
      <c r="K891">
        <v>2</v>
      </c>
      <c r="L891">
        <v>1</v>
      </c>
      <c r="M891" t="s">
        <v>65</v>
      </c>
      <c r="N891">
        <v>108478</v>
      </c>
      <c r="O891" t="s">
        <v>38</v>
      </c>
      <c r="P891" t="s">
        <v>53</v>
      </c>
      <c r="Q891" t="s">
        <v>79</v>
      </c>
      <c r="R891" t="s">
        <v>68</v>
      </c>
      <c r="S891" t="s">
        <v>69</v>
      </c>
      <c r="T891">
        <v>3</v>
      </c>
      <c r="U891" t="b">
        <v>0</v>
      </c>
      <c r="V891" t="s">
        <v>55</v>
      </c>
      <c r="W891" t="s">
        <v>56</v>
      </c>
      <c r="X891">
        <v>9</v>
      </c>
      <c r="Y891">
        <v>4</v>
      </c>
      <c r="Z891" t="s">
        <v>44</v>
      </c>
      <c r="AA891" t="b">
        <v>1</v>
      </c>
      <c r="AB891">
        <v>4</v>
      </c>
      <c r="AC891" t="s">
        <v>40</v>
      </c>
    </row>
    <row r="892" spans="1:29" x14ac:dyDescent="0.25">
      <c r="A892" t="s">
        <v>3103</v>
      </c>
      <c r="B892" t="s">
        <v>3104</v>
      </c>
      <c r="C892">
        <v>20</v>
      </c>
      <c r="D892" t="s">
        <v>104</v>
      </c>
      <c r="E892" t="s">
        <v>91</v>
      </c>
      <c r="F892" t="s">
        <v>33</v>
      </c>
      <c r="G892" t="s">
        <v>3105</v>
      </c>
      <c r="H892" t="s">
        <v>206</v>
      </c>
      <c r="I892" t="s">
        <v>545</v>
      </c>
      <c r="J892">
        <v>253</v>
      </c>
      <c r="K892">
        <v>4</v>
      </c>
      <c r="L892">
        <v>2</v>
      </c>
      <c r="M892" t="s">
        <v>77</v>
      </c>
      <c r="N892">
        <v>149177</v>
      </c>
      <c r="O892" t="s">
        <v>38</v>
      </c>
      <c r="P892" t="s">
        <v>66</v>
      </c>
      <c r="Q892" t="s">
        <v>114</v>
      </c>
      <c r="R892" t="s">
        <v>41</v>
      </c>
      <c r="S892" t="s">
        <v>40</v>
      </c>
      <c r="T892">
        <v>4</v>
      </c>
      <c r="U892" t="b">
        <v>1</v>
      </c>
      <c r="V892" t="s">
        <v>88</v>
      </c>
      <c r="W892" t="s">
        <v>43</v>
      </c>
      <c r="X892">
        <v>6</v>
      </c>
      <c r="Y892">
        <v>6</v>
      </c>
      <c r="Z892" t="s">
        <v>57</v>
      </c>
      <c r="AA892" t="b">
        <v>0</v>
      </c>
      <c r="AB892">
        <v>4</v>
      </c>
      <c r="AC892" t="s">
        <v>131</v>
      </c>
    </row>
    <row r="893" spans="1:29" x14ac:dyDescent="0.25">
      <c r="A893" t="s">
        <v>3106</v>
      </c>
      <c r="B893" t="s">
        <v>3107</v>
      </c>
      <c r="C893">
        <v>58</v>
      </c>
      <c r="D893" t="s">
        <v>31</v>
      </c>
      <c r="E893" t="s">
        <v>73</v>
      </c>
      <c r="F893" t="s">
        <v>49</v>
      </c>
      <c r="G893" t="s">
        <v>3108</v>
      </c>
      <c r="H893" t="s">
        <v>1175</v>
      </c>
      <c r="I893" t="s">
        <v>817</v>
      </c>
      <c r="J893">
        <v>6</v>
      </c>
      <c r="K893">
        <v>13</v>
      </c>
      <c r="L893">
        <v>4</v>
      </c>
      <c r="M893" t="s">
        <v>37</v>
      </c>
      <c r="N893">
        <v>22546</v>
      </c>
      <c r="O893" t="s">
        <v>86</v>
      </c>
      <c r="P893" t="s">
        <v>137</v>
      </c>
      <c r="Q893" t="s">
        <v>40</v>
      </c>
      <c r="R893" t="s">
        <v>41</v>
      </c>
      <c r="S893" t="s">
        <v>40</v>
      </c>
      <c r="T893">
        <v>4</v>
      </c>
      <c r="U893" t="b">
        <v>1</v>
      </c>
      <c r="V893" t="s">
        <v>55</v>
      </c>
      <c r="W893" t="s">
        <v>56</v>
      </c>
      <c r="X893">
        <v>1</v>
      </c>
      <c r="Y893">
        <v>8</v>
      </c>
      <c r="Z893" t="s">
        <v>57</v>
      </c>
      <c r="AA893" t="b">
        <v>1</v>
      </c>
      <c r="AB893">
        <v>1</v>
      </c>
      <c r="AC893" t="s">
        <v>70</v>
      </c>
    </row>
    <row r="894" spans="1:29" x14ac:dyDescent="0.25">
      <c r="A894" t="s">
        <v>3109</v>
      </c>
      <c r="B894" t="s">
        <v>3110</v>
      </c>
      <c r="C894">
        <v>41</v>
      </c>
      <c r="D894" t="s">
        <v>104</v>
      </c>
      <c r="E894" t="s">
        <v>82</v>
      </c>
      <c r="F894" t="s">
        <v>33</v>
      </c>
      <c r="G894" t="s">
        <v>3111</v>
      </c>
      <c r="H894" t="s">
        <v>1084</v>
      </c>
      <c r="I894" t="s">
        <v>283</v>
      </c>
      <c r="J894">
        <v>265</v>
      </c>
      <c r="K894">
        <v>11</v>
      </c>
      <c r="L894">
        <v>1</v>
      </c>
      <c r="M894" t="s">
        <v>37</v>
      </c>
      <c r="N894">
        <v>164869</v>
      </c>
      <c r="O894" t="s">
        <v>38</v>
      </c>
      <c r="P894" t="s">
        <v>101</v>
      </c>
      <c r="Q894" t="s">
        <v>40</v>
      </c>
      <c r="R894" t="s">
        <v>41</v>
      </c>
      <c r="S894" t="s">
        <v>40</v>
      </c>
      <c r="T894">
        <v>3</v>
      </c>
      <c r="U894" t="b">
        <v>1</v>
      </c>
      <c r="V894" t="s">
        <v>88</v>
      </c>
      <c r="W894" t="s">
        <v>115</v>
      </c>
      <c r="X894">
        <v>10</v>
      </c>
      <c r="Y894">
        <v>7</v>
      </c>
      <c r="Z894" t="s">
        <v>44</v>
      </c>
      <c r="AA894" t="b">
        <v>0</v>
      </c>
      <c r="AB894">
        <v>5</v>
      </c>
      <c r="AC894" t="s">
        <v>131</v>
      </c>
    </row>
    <row r="895" spans="1:29" x14ac:dyDescent="0.25">
      <c r="A895" t="s">
        <v>3112</v>
      </c>
      <c r="B895" t="s">
        <v>3113</v>
      </c>
      <c r="C895">
        <v>48</v>
      </c>
      <c r="D895" t="s">
        <v>31</v>
      </c>
      <c r="E895" t="s">
        <v>32</v>
      </c>
      <c r="F895" t="s">
        <v>49</v>
      </c>
      <c r="G895" t="s">
        <v>3114</v>
      </c>
      <c r="H895" t="s">
        <v>2518</v>
      </c>
      <c r="I895" t="s">
        <v>1060</v>
      </c>
      <c r="J895">
        <v>277</v>
      </c>
      <c r="K895">
        <v>14</v>
      </c>
      <c r="L895">
        <v>4</v>
      </c>
      <c r="M895" t="s">
        <v>65</v>
      </c>
      <c r="N895">
        <v>45386</v>
      </c>
      <c r="O895" t="s">
        <v>86</v>
      </c>
      <c r="P895" t="s">
        <v>39</v>
      </c>
      <c r="Q895" t="s">
        <v>114</v>
      </c>
      <c r="R895" t="s">
        <v>68</v>
      </c>
      <c r="S895" t="s">
        <v>151</v>
      </c>
      <c r="T895">
        <v>3</v>
      </c>
      <c r="U895" t="b">
        <v>1</v>
      </c>
      <c r="V895" t="s">
        <v>88</v>
      </c>
      <c r="W895" t="s">
        <v>43</v>
      </c>
      <c r="X895">
        <v>2</v>
      </c>
      <c r="Y895">
        <v>12</v>
      </c>
      <c r="Z895" t="s">
        <v>44</v>
      </c>
      <c r="AA895" t="b">
        <v>0</v>
      </c>
      <c r="AB895">
        <v>4</v>
      </c>
      <c r="AC895" t="s">
        <v>131</v>
      </c>
    </row>
    <row r="896" spans="1:29" x14ac:dyDescent="0.25">
      <c r="A896" t="s">
        <v>3115</v>
      </c>
      <c r="B896" t="s">
        <v>3116</v>
      </c>
      <c r="C896">
        <v>34</v>
      </c>
      <c r="D896" t="s">
        <v>31</v>
      </c>
      <c r="E896" t="s">
        <v>73</v>
      </c>
      <c r="F896" t="s">
        <v>49</v>
      </c>
      <c r="G896" t="s">
        <v>3117</v>
      </c>
      <c r="H896" t="s">
        <v>288</v>
      </c>
      <c r="I896" t="s">
        <v>2466</v>
      </c>
      <c r="J896">
        <v>265</v>
      </c>
      <c r="K896">
        <v>9</v>
      </c>
      <c r="L896">
        <v>4</v>
      </c>
      <c r="M896" t="s">
        <v>37</v>
      </c>
      <c r="N896">
        <v>73316</v>
      </c>
      <c r="O896" t="s">
        <v>78</v>
      </c>
      <c r="P896" t="s">
        <v>101</v>
      </c>
      <c r="Q896" t="s">
        <v>40</v>
      </c>
      <c r="R896" t="s">
        <v>41</v>
      </c>
      <c r="S896" t="s">
        <v>40</v>
      </c>
      <c r="T896">
        <v>9</v>
      </c>
      <c r="U896" t="b">
        <v>0</v>
      </c>
      <c r="V896" t="s">
        <v>88</v>
      </c>
      <c r="W896" t="s">
        <v>115</v>
      </c>
      <c r="X896">
        <v>8</v>
      </c>
      <c r="Y896">
        <v>5</v>
      </c>
      <c r="Z896" t="s">
        <v>57</v>
      </c>
      <c r="AA896" t="b">
        <v>1</v>
      </c>
      <c r="AB896">
        <v>3</v>
      </c>
      <c r="AC896" t="s">
        <v>131</v>
      </c>
    </row>
    <row r="897" spans="1:29" x14ac:dyDescent="0.25">
      <c r="A897" t="s">
        <v>3118</v>
      </c>
      <c r="B897" t="s">
        <v>3119</v>
      </c>
      <c r="C897">
        <v>59</v>
      </c>
      <c r="D897" t="s">
        <v>104</v>
      </c>
      <c r="E897" t="s">
        <v>61</v>
      </c>
      <c r="F897" t="s">
        <v>33</v>
      </c>
      <c r="G897" t="s">
        <v>3120</v>
      </c>
      <c r="H897" t="s">
        <v>107</v>
      </c>
      <c r="I897" t="s">
        <v>378</v>
      </c>
      <c r="J897">
        <v>149</v>
      </c>
      <c r="K897">
        <v>13</v>
      </c>
      <c r="L897">
        <v>1</v>
      </c>
      <c r="M897" t="s">
        <v>37</v>
      </c>
      <c r="N897">
        <v>192989</v>
      </c>
      <c r="O897" t="s">
        <v>78</v>
      </c>
      <c r="P897" t="s">
        <v>101</v>
      </c>
      <c r="Q897" t="s">
        <v>40</v>
      </c>
      <c r="R897" t="s">
        <v>54</v>
      </c>
      <c r="S897" t="s">
        <v>40</v>
      </c>
      <c r="T897">
        <v>8</v>
      </c>
      <c r="U897" t="b">
        <v>1</v>
      </c>
      <c r="V897" t="s">
        <v>88</v>
      </c>
      <c r="W897" t="s">
        <v>56</v>
      </c>
      <c r="X897">
        <v>10</v>
      </c>
      <c r="Y897">
        <v>4</v>
      </c>
      <c r="Z897" t="s">
        <v>57</v>
      </c>
      <c r="AA897" t="b">
        <v>1</v>
      </c>
      <c r="AB897">
        <v>1</v>
      </c>
      <c r="AC897" t="s">
        <v>70</v>
      </c>
    </row>
    <row r="898" spans="1:29" x14ac:dyDescent="0.25">
      <c r="A898" t="s">
        <v>3121</v>
      </c>
      <c r="B898" t="s">
        <v>3122</v>
      </c>
      <c r="C898">
        <v>59</v>
      </c>
      <c r="D898" t="s">
        <v>60</v>
      </c>
      <c r="E898" t="s">
        <v>32</v>
      </c>
      <c r="F898" t="s">
        <v>97</v>
      </c>
      <c r="G898" t="s">
        <v>3123</v>
      </c>
      <c r="H898" t="s">
        <v>457</v>
      </c>
      <c r="I898" t="s">
        <v>1130</v>
      </c>
      <c r="J898">
        <v>7</v>
      </c>
      <c r="K898">
        <v>11</v>
      </c>
      <c r="L898">
        <v>4</v>
      </c>
      <c r="M898" t="s">
        <v>37</v>
      </c>
      <c r="N898">
        <v>161973</v>
      </c>
      <c r="O898" t="s">
        <v>78</v>
      </c>
      <c r="P898" t="s">
        <v>66</v>
      </c>
      <c r="Q898" t="s">
        <v>40</v>
      </c>
      <c r="R898" t="s">
        <v>68</v>
      </c>
      <c r="S898" t="s">
        <v>40</v>
      </c>
      <c r="T898">
        <v>6</v>
      </c>
      <c r="U898" t="b">
        <v>0</v>
      </c>
      <c r="V898" t="s">
        <v>42</v>
      </c>
      <c r="W898" t="s">
        <v>115</v>
      </c>
      <c r="X898">
        <v>6</v>
      </c>
      <c r="Y898">
        <v>1</v>
      </c>
      <c r="Z898" t="s">
        <v>44</v>
      </c>
      <c r="AA898" t="b">
        <v>0</v>
      </c>
      <c r="AB898">
        <v>1</v>
      </c>
      <c r="AC898" t="s">
        <v>45</v>
      </c>
    </row>
    <row r="899" spans="1:29" x14ac:dyDescent="0.25">
      <c r="A899" t="s">
        <v>3124</v>
      </c>
      <c r="B899" t="s">
        <v>3125</v>
      </c>
      <c r="C899">
        <v>19</v>
      </c>
      <c r="D899" t="s">
        <v>104</v>
      </c>
      <c r="E899" t="s">
        <v>48</v>
      </c>
      <c r="F899" t="s">
        <v>49</v>
      </c>
      <c r="G899" t="s">
        <v>3126</v>
      </c>
      <c r="H899" t="s">
        <v>1715</v>
      </c>
      <c r="I899" t="s">
        <v>808</v>
      </c>
      <c r="J899">
        <v>14</v>
      </c>
      <c r="K899">
        <v>3</v>
      </c>
      <c r="L899">
        <v>1</v>
      </c>
      <c r="M899" t="s">
        <v>65</v>
      </c>
      <c r="N899">
        <v>9827</v>
      </c>
      <c r="O899" t="s">
        <v>78</v>
      </c>
      <c r="P899" t="s">
        <v>137</v>
      </c>
      <c r="Q899" t="s">
        <v>114</v>
      </c>
      <c r="R899" t="s">
        <v>41</v>
      </c>
      <c r="S899" t="s">
        <v>302</v>
      </c>
      <c r="T899">
        <v>6</v>
      </c>
      <c r="U899" t="b">
        <v>0</v>
      </c>
      <c r="V899" t="s">
        <v>55</v>
      </c>
      <c r="W899" t="s">
        <v>43</v>
      </c>
      <c r="X899">
        <v>1</v>
      </c>
      <c r="Y899">
        <v>4</v>
      </c>
      <c r="Z899" t="s">
        <v>44</v>
      </c>
      <c r="AA899" t="b">
        <v>0</v>
      </c>
      <c r="AB899">
        <v>3</v>
      </c>
      <c r="AC899" t="s">
        <v>207</v>
      </c>
    </row>
    <row r="900" spans="1:29" x14ac:dyDescent="0.25">
      <c r="A900" t="s">
        <v>3127</v>
      </c>
      <c r="B900" t="s">
        <v>3128</v>
      </c>
      <c r="C900">
        <v>58</v>
      </c>
      <c r="D900" t="s">
        <v>60</v>
      </c>
      <c r="E900" t="s">
        <v>91</v>
      </c>
      <c r="F900" t="s">
        <v>33</v>
      </c>
      <c r="G900" t="s">
        <v>3129</v>
      </c>
      <c r="H900" t="s">
        <v>2229</v>
      </c>
      <c r="I900" t="s">
        <v>399</v>
      </c>
      <c r="J900">
        <v>276</v>
      </c>
      <c r="K900">
        <v>14</v>
      </c>
      <c r="L900">
        <v>2</v>
      </c>
      <c r="M900" t="s">
        <v>65</v>
      </c>
      <c r="N900">
        <v>36072</v>
      </c>
      <c r="O900" t="s">
        <v>38</v>
      </c>
      <c r="P900" t="s">
        <v>53</v>
      </c>
      <c r="Q900" t="s">
        <v>67</v>
      </c>
      <c r="R900" t="s">
        <v>68</v>
      </c>
      <c r="S900" t="s">
        <v>40</v>
      </c>
      <c r="T900">
        <v>9</v>
      </c>
      <c r="U900" t="b">
        <v>1</v>
      </c>
      <c r="V900" t="s">
        <v>88</v>
      </c>
      <c r="W900" t="s">
        <v>115</v>
      </c>
      <c r="X900">
        <v>2</v>
      </c>
      <c r="Y900">
        <v>6</v>
      </c>
      <c r="Z900" t="s">
        <v>57</v>
      </c>
      <c r="AA900" t="b">
        <v>0</v>
      </c>
      <c r="AB900">
        <v>1</v>
      </c>
      <c r="AC900" t="s">
        <v>45</v>
      </c>
    </row>
    <row r="901" spans="1:29" x14ac:dyDescent="0.25">
      <c r="A901" t="s">
        <v>3130</v>
      </c>
      <c r="B901" t="s">
        <v>3131</v>
      </c>
      <c r="C901">
        <v>23</v>
      </c>
      <c r="D901" t="s">
        <v>60</v>
      </c>
      <c r="E901" t="s">
        <v>48</v>
      </c>
      <c r="F901" t="s">
        <v>49</v>
      </c>
      <c r="G901" t="s">
        <v>3132</v>
      </c>
      <c r="H901" t="s">
        <v>645</v>
      </c>
      <c r="I901" t="s">
        <v>515</v>
      </c>
      <c r="J901">
        <v>270</v>
      </c>
      <c r="K901">
        <v>6</v>
      </c>
      <c r="L901">
        <v>4</v>
      </c>
      <c r="M901" t="s">
        <v>37</v>
      </c>
      <c r="N901">
        <v>63914</v>
      </c>
      <c r="O901" t="s">
        <v>38</v>
      </c>
      <c r="P901" t="s">
        <v>101</v>
      </c>
      <c r="Q901" t="s">
        <v>40</v>
      </c>
      <c r="R901" t="s">
        <v>54</v>
      </c>
      <c r="S901" t="s">
        <v>40</v>
      </c>
      <c r="T901">
        <v>1</v>
      </c>
      <c r="U901" t="b">
        <v>0</v>
      </c>
      <c r="V901" t="s">
        <v>88</v>
      </c>
      <c r="W901" t="s">
        <v>56</v>
      </c>
      <c r="X901">
        <v>5</v>
      </c>
      <c r="Y901">
        <v>4</v>
      </c>
      <c r="Z901" t="s">
        <v>57</v>
      </c>
      <c r="AA901" t="b">
        <v>1</v>
      </c>
      <c r="AB901">
        <v>5</v>
      </c>
      <c r="AC901" t="s">
        <v>108</v>
      </c>
    </row>
    <row r="902" spans="1:29" x14ac:dyDescent="0.25">
      <c r="A902" t="s">
        <v>3133</v>
      </c>
      <c r="B902" t="s">
        <v>3134</v>
      </c>
      <c r="C902">
        <v>55</v>
      </c>
      <c r="D902" t="s">
        <v>31</v>
      </c>
      <c r="E902" t="s">
        <v>32</v>
      </c>
      <c r="F902" t="s">
        <v>33</v>
      </c>
      <c r="G902" t="s">
        <v>3135</v>
      </c>
      <c r="H902" t="s">
        <v>436</v>
      </c>
      <c r="I902" t="s">
        <v>782</v>
      </c>
      <c r="J902">
        <v>164</v>
      </c>
      <c r="K902">
        <v>14</v>
      </c>
      <c r="L902">
        <v>3</v>
      </c>
      <c r="M902" t="s">
        <v>77</v>
      </c>
      <c r="N902">
        <v>187664</v>
      </c>
      <c r="O902" t="s">
        <v>38</v>
      </c>
      <c r="P902" t="s">
        <v>39</v>
      </c>
      <c r="Q902" t="s">
        <v>67</v>
      </c>
      <c r="R902" t="s">
        <v>41</v>
      </c>
      <c r="S902" t="s">
        <v>40</v>
      </c>
      <c r="T902">
        <v>9</v>
      </c>
      <c r="U902" t="b">
        <v>1</v>
      </c>
      <c r="V902" t="s">
        <v>88</v>
      </c>
      <c r="W902" t="s">
        <v>115</v>
      </c>
      <c r="X902">
        <v>9</v>
      </c>
      <c r="Y902">
        <v>3</v>
      </c>
      <c r="Z902" t="s">
        <v>44</v>
      </c>
      <c r="AA902" t="b">
        <v>0</v>
      </c>
      <c r="AB902">
        <v>3</v>
      </c>
      <c r="AC902" t="s">
        <v>45</v>
      </c>
    </row>
    <row r="903" spans="1:29" x14ac:dyDescent="0.25">
      <c r="A903" t="s">
        <v>3136</v>
      </c>
      <c r="B903" t="s">
        <v>3137</v>
      </c>
      <c r="C903">
        <v>37</v>
      </c>
      <c r="D903" t="s">
        <v>104</v>
      </c>
      <c r="E903" t="s">
        <v>73</v>
      </c>
      <c r="F903" t="s">
        <v>49</v>
      </c>
      <c r="G903" t="s">
        <v>3138</v>
      </c>
      <c r="H903" t="s">
        <v>3139</v>
      </c>
      <c r="I903" t="s">
        <v>195</v>
      </c>
      <c r="J903">
        <v>43</v>
      </c>
      <c r="K903">
        <v>9</v>
      </c>
      <c r="L903">
        <v>3</v>
      </c>
      <c r="M903" t="s">
        <v>65</v>
      </c>
      <c r="N903">
        <v>90279</v>
      </c>
      <c r="O903" t="s">
        <v>78</v>
      </c>
      <c r="P903" t="s">
        <v>101</v>
      </c>
      <c r="Q903" t="s">
        <v>79</v>
      </c>
      <c r="R903" t="s">
        <v>41</v>
      </c>
      <c r="S903" t="s">
        <v>40</v>
      </c>
      <c r="T903">
        <v>7</v>
      </c>
      <c r="U903" t="b">
        <v>0</v>
      </c>
      <c r="V903" t="s">
        <v>55</v>
      </c>
      <c r="W903" t="s">
        <v>43</v>
      </c>
      <c r="X903">
        <v>12</v>
      </c>
      <c r="Y903">
        <v>8</v>
      </c>
      <c r="Z903" t="s">
        <v>57</v>
      </c>
      <c r="AA903" t="b">
        <v>0</v>
      </c>
      <c r="AB903">
        <v>1</v>
      </c>
      <c r="AC903" t="s">
        <v>70</v>
      </c>
    </row>
    <row r="904" spans="1:29" x14ac:dyDescent="0.25">
      <c r="A904" t="s">
        <v>3140</v>
      </c>
      <c r="B904" t="s">
        <v>3141</v>
      </c>
      <c r="C904">
        <v>36</v>
      </c>
      <c r="D904" t="s">
        <v>104</v>
      </c>
      <c r="E904" t="s">
        <v>123</v>
      </c>
      <c r="F904" t="s">
        <v>97</v>
      </c>
      <c r="G904" t="s">
        <v>3142</v>
      </c>
      <c r="H904" t="s">
        <v>226</v>
      </c>
      <c r="I904" t="s">
        <v>230</v>
      </c>
      <c r="J904">
        <v>61</v>
      </c>
      <c r="K904">
        <v>8</v>
      </c>
      <c r="L904">
        <v>1</v>
      </c>
      <c r="M904" t="s">
        <v>65</v>
      </c>
      <c r="N904">
        <v>20816</v>
      </c>
      <c r="O904" t="s">
        <v>78</v>
      </c>
      <c r="P904" t="s">
        <v>94</v>
      </c>
      <c r="Q904" t="s">
        <v>67</v>
      </c>
      <c r="R904" t="s">
        <v>54</v>
      </c>
      <c r="S904" t="s">
        <v>151</v>
      </c>
      <c r="T904">
        <v>3</v>
      </c>
      <c r="U904" t="b">
        <v>0</v>
      </c>
      <c r="V904" t="s">
        <v>55</v>
      </c>
      <c r="W904" t="s">
        <v>56</v>
      </c>
      <c r="X904">
        <v>7</v>
      </c>
      <c r="Y904">
        <v>2</v>
      </c>
      <c r="Z904" t="s">
        <v>44</v>
      </c>
      <c r="AA904" t="b">
        <v>0</v>
      </c>
      <c r="AB904">
        <v>4</v>
      </c>
      <c r="AC904" t="s">
        <v>131</v>
      </c>
    </row>
    <row r="905" spans="1:29" x14ac:dyDescent="0.25">
      <c r="A905" t="s">
        <v>3143</v>
      </c>
      <c r="B905" t="s">
        <v>3144</v>
      </c>
      <c r="C905">
        <v>43</v>
      </c>
      <c r="D905" t="s">
        <v>31</v>
      </c>
      <c r="E905" t="s">
        <v>48</v>
      </c>
      <c r="F905" t="s">
        <v>49</v>
      </c>
      <c r="G905" t="s">
        <v>3145</v>
      </c>
      <c r="H905" t="s">
        <v>1005</v>
      </c>
      <c r="I905" t="s">
        <v>344</v>
      </c>
      <c r="J905">
        <v>28</v>
      </c>
      <c r="K905">
        <v>10</v>
      </c>
      <c r="L905">
        <v>4</v>
      </c>
      <c r="M905" t="s">
        <v>77</v>
      </c>
      <c r="N905">
        <v>121001</v>
      </c>
      <c r="O905" t="s">
        <v>86</v>
      </c>
      <c r="P905" t="s">
        <v>101</v>
      </c>
      <c r="Q905" t="s">
        <v>67</v>
      </c>
      <c r="R905" t="s">
        <v>68</v>
      </c>
      <c r="S905" t="s">
        <v>40</v>
      </c>
      <c r="T905">
        <v>1</v>
      </c>
      <c r="U905" t="b">
        <v>1</v>
      </c>
      <c r="V905" t="s">
        <v>88</v>
      </c>
      <c r="W905" t="s">
        <v>115</v>
      </c>
      <c r="X905">
        <v>9</v>
      </c>
      <c r="Y905">
        <v>2</v>
      </c>
      <c r="Z905" t="s">
        <v>57</v>
      </c>
      <c r="AA905" t="b">
        <v>0</v>
      </c>
      <c r="AB905">
        <v>4</v>
      </c>
      <c r="AC905" t="s">
        <v>108</v>
      </c>
    </row>
    <row r="906" spans="1:29" x14ac:dyDescent="0.25">
      <c r="A906" t="s">
        <v>3146</v>
      </c>
      <c r="B906" t="s">
        <v>3147</v>
      </c>
      <c r="C906">
        <v>64</v>
      </c>
      <c r="D906" t="s">
        <v>31</v>
      </c>
      <c r="E906" t="s">
        <v>48</v>
      </c>
      <c r="F906" t="s">
        <v>49</v>
      </c>
      <c r="G906" t="s">
        <v>3148</v>
      </c>
      <c r="H906" t="s">
        <v>1407</v>
      </c>
      <c r="I906" t="s">
        <v>327</v>
      </c>
      <c r="J906">
        <v>67</v>
      </c>
      <c r="K906">
        <v>3</v>
      </c>
      <c r="L906">
        <v>4</v>
      </c>
      <c r="M906" t="s">
        <v>65</v>
      </c>
      <c r="N906">
        <v>13959</v>
      </c>
      <c r="O906" t="s">
        <v>86</v>
      </c>
      <c r="P906" t="s">
        <v>94</v>
      </c>
      <c r="Q906" t="s">
        <v>114</v>
      </c>
      <c r="R906" t="s">
        <v>68</v>
      </c>
      <c r="S906" t="s">
        <v>302</v>
      </c>
      <c r="T906">
        <v>3</v>
      </c>
      <c r="U906" t="b">
        <v>1</v>
      </c>
      <c r="V906" t="s">
        <v>55</v>
      </c>
      <c r="W906" t="s">
        <v>56</v>
      </c>
      <c r="X906">
        <v>12</v>
      </c>
      <c r="Y906">
        <v>10</v>
      </c>
      <c r="Z906" t="s">
        <v>57</v>
      </c>
      <c r="AA906" t="b">
        <v>0</v>
      </c>
      <c r="AB906">
        <v>3</v>
      </c>
      <c r="AC906" t="s">
        <v>131</v>
      </c>
    </row>
    <row r="907" spans="1:29" x14ac:dyDescent="0.25">
      <c r="A907" t="s">
        <v>3149</v>
      </c>
      <c r="B907" t="s">
        <v>3150</v>
      </c>
      <c r="C907">
        <v>60</v>
      </c>
      <c r="D907" t="s">
        <v>104</v>
      </c>
      <c r="E907" t="s">
        <v>61</v>
      </c>
      <c r="F907" t="s">
        <v>97</v>
      </c>
      <c r="G907" t="s">
        <v>3151</v>
      </c>
      <c r="H907" t="s">
        <v>868</v>
      </c>
      <c r="I907" t="s">
        <v>1130</v>
      </c>
      <c r="J907">
        <v>64</v>
      </c>
      <c r="K907">
        <v>12</v>
      </c>
      <c r="L907">
        <v>4</v>
      </c>
      <c r="M907" t="s">
        <v>65</v>
      </c>
      <c r="N907">
        <v>109244</v>
      </c>
      <c r="O907" t="s">
        <v>38</v>
      </c>
      <c r="P907" t="s">
        <v>137</v>
      </c>
      <c r="Q907" t="s">
        <v>79</v>
      </c>
      <c r="R907" t="s">
        <v>54</v>
      </c>
      <c r="S907" t="s">
        <v>302</v>
      </c>
      <c r="T907">
        <v>3</v>
      </c>
      <c r="U907" t="b">
        <v>0</v>
      </c>
      <c r="V907" t="s">
        <v>88</v>
      </c>
      <c r="W907" t="s">
        <v>115</v>
      </c>
      <c r="X907">
        <v>3</v>
      </c>
      <c r="Y907">
        <v>11</v>
      </c>
      <c r="Z907" t="s">
        <v>57</v>
      </c>
      <c r="AA907" t="b">
        <v>0</v>
      </c>
      <c r="AB907">
        <v>5</v>
      </c>
      <c r="AC907" t="s">
        <v>131</v>
      </c>
    </row>
    <row r="908" spans="1:29" x14ac:dyDescent="0.25">
      <c r="A908" t="s">
        <v>3152</v>
      </c>
      <c r="B908" t="s">
        <v>3153</v>
      </c>
      <c r="C908">
        <v>22</v>
      </c>
      <c r="D908" t="s">
        <v>60</v>
      </c>
      <c r="E908" t="s">
        <v>32</v>
      </c>
      <c r="F908" t="s">
        <v>97</v>
      </c>
      <c r="G908" t="s">
        <v>3154</v>
      </c>
      <c r="H908" t="s">
        <v>1055</v>
      </c>
      <c r="I908" t="s">
        <v>917</v>
      </c>
      <c r="J908">
        <v>349</v>
      </c>
      <c r="K908">
        <v>4</v>
      </c>
      <c r="L908">
        <v>4</v>
      </c>
      <c r="M908" t="s">
        <v>65</v>
      </c>
      <c r="N908">
        <v>11335</v>
      </c>
      <c r="O908" t="s">
        <v>78</v>
      </c>
      <c r="P908" t="s">
        <v>94</v>
      </c>
      <c r="Q908" t="s">
        <v>114</v>
      </c>
      <c r="R908" t="s">
        <v>54</v>
      </c>
      <c r="S908" t="s">
        <v>151</v>
      </c>
      <c r="T908">
        <v>9</v>
      </c>
      <c r="U908" t="b">
        <v>1</v>
      </c>
      <c r="V908" t="s">
        <v>88</v>
      </c>
      <c r="W908" t="s">
        <v>56</v>
      </c>
      <c r="X908">
        <v>1</v>
      </c>
      <c r="Y908">
        <v>1</v>
      </c>
      <c r="Z908" t="s">
        <v>57</v>
      </c>
      <c r="AA908" t="b">
        <v>0</v>
      </c>
      <c r="AB908">
        <v>2</v>
      </c>
      <c r="AC908" t="s">
        <v>70</v>
      </c>
    </row>
    <row r="909" spans="1:29" x14ac:dyDescent="0.25">
      <c r="A909" t="s">
        <v>3155</v>
      </c>
      <c r="B909" t="s">
        <v>3156</v>
      </c>
      <c r="C909">
        <v>59</v>
      </c>
      <c r="D909" t="s">
        <v>31</v>
      </c>
      <c r="E909" t="s">
        <v>82</v>
      </c>
      <c r="F909" t="s">
        <v>49</v>
      </c>
      <c r="G909" t="s">
        <v>3157</v>
      </c>
      <c r="H909" t="s">
        <v>146</v>
      </c>
      <c r="I909" t="s">
        <v>1533</v>
      </c>
      <c r="J909">
        <v>44</v>
      </c>
      <c r="K909">
        <v>7</v>
      </c>
      <c r="L909">
        <v>2</v>
      </c>
      <c r="M909" t="s">
        <v>77</v>
      </c>
      <c r="N909">
        <v>72738</v>
      </c>
      <c r="O909" t="s">
        <v>78</v>
      </c>
      <c r="P909" t="s">
        <v>94</v>
      </c>
      <c r="Q909" t="s">
        <v>67</v>
      </c>
      <c r="R909" t="s">
        <v>54</v>
      </c>
      <c r="S909" t="s">
        <v>40</v>
      </c>
      <c r="T909">
        <v>6</v>
      </c>
      <c r="U909" t="b">
        <v>1</v>
      </c>
      <c r="V909" t="s">
        <v>55</v>
      </c>
      <c r="W909" t="s">
        <v>56</v>
      </c>
      <c r="X909">
        <v>6</v>
      </c>
      <c r="Y909">
        <v>4</v>
      </c>
      <c r="Z909" t="s">
        <v>44</v>
      </c>
      <c r="AA909" t="b">
        <v>0</v>
      </c>
      <c r="AB909">
        <v>3</v>
      </c>
      <c r="AC909" t="s">
        <v>70</v>
      </c>
    </row>
    <row r="910" spans="1:29" x14ac:dyDescent="0.25">
      <c r="A910" t="s">
        <v>3158</v>
      </c>
      <c r="B910" t="s">
        <v>3159</v>
      </c>
      <c r="C910">
        <v>44</v>
      </c>
      <c r="D910" t="s">
        <v>31</v>
      </c>
      <c r="E910" t="s">
        <v>48</v>
      </c>
      <c r="F910" t="s">
        <v>33</v>
      </c>
      <c r="G910" t="s">
        <v>3160</v>
      </c>
      <c r="H910" t="s">
        <v>1077</v>
      </c>
      <c r="I910" t="s">
        <v>1034</v>
      </c>
      <c r="J910">
        <v>111</v>
      </c>
      <c r="K910">
        <v>1</v>
      </c>
      <c r="L910">
        <v>3</v>
      </c>
      <c r="M910" t="s">
        <v>77</v>
      </c>
      <c r="N910">
        <v>175279</v>
      </c>
      <c r="O910" t="s">
        <v>86</v>
      </c>
      <c r="P910" t="s">
        <v>101</v>
      </c>
      <c r="Q910" t="s">
        <v>79</v>
      </c>
      <c r="R910" t="s">
        <v>54</v>
      </c>
      <c r="S910" t="s">
        <v>40</v>
      </c>
      <c r="T910">
        <v>8</v>
      </c>
      <c r="U910" t="b">
        <v>1</v>
      </c>
      <c r="V910" t="s">
        <v>88</v>
      </c>
      <c r="W910" t="s">
        <v>56</v>
      </c>
      <c r="X910">
        <v>3</v>
      </c>
      <c r="Y910">
        <v>4</v>
      </c>
      <c r="Z910" t="s">
        <v>57</v>
      </c>
      <c r="AA910" t="b">
        <v>1</v>
      </c>
      <c r="AB910">
        <v>2</v>
      </c>
      <c r="AC910" t="s">
        <v>45</v>
      </c>
    </row>
    <row r="911" spans="1:29" x14ac:dyDescent="0.25">
      <c r="A911" t="s">
        <v>3161</v>
      </c>
      <c r="B911" t="s">
        <v>3162</v>
      </c>
      <c r="C911">
        <v>39</v>
      </c>
      <c r="D911" t="s">
        <v>60</v>
      </c>
      <c r="E911" t="s">
        <v>91</v>
      </c>
      <c r="F911" t="s">
        <v>33</v>
      </c>
      <c r="G911" t="s">
        <v>3163</v>
      </c>
      <c r="H911" t="s">
        <v>726</v>
      </c>
      <c r="I911" t="s">
        <v>1034</v>
      </c>
      <c r="J911">
        <v>41</v>
      </c>
      <c r="K911">
        <v>5</v>
      </c>
      <c r="L911">
        <v>1</v>
      </c>
      <c r="M911" t="s">
        <v>77</v>
      </c>
      <c r="N911">
        <v>14766</v>
      </c>
      <c r="O911" t="s">
        <v>86</v>
      </c>
      <c r="P911" t="s">
        <v>66</v>
      </c>
      <c r="Q911" t="s">
        <v>67</v>
      </c>
      <c r="R911" t="s">
        <v>68</v>
      </c>
      <c r="S911" t="s">
        <v>40</v>
      </c>
      <c r="T911">
        <v>9</v>
      </c>
      <c r="U911" t="b">
        <v>0</v>
      </c>
      <c r="V911" t="s">
        <v>55</v>
      </c>
      <c r="W911" t="s">
        <v>115</v>
      </c>
      <c r="X911">
        <v>3</v>
      </c>
      <c r="Y911">
        <v>11</v>
      </c>
      <c r="Z911" t="s">
        <v>57</v>
      </c>
      <c r="AA911" t="b">
        <v>0</v>
      </c>
      <c r="AB911">
        <v>5</v>
      </c>
      <c r="AC911" t="s">
        <v>207</v>
      </c>
    </row>
    <row r="912" spans="1:29" x14ac:dyDescent="0.25">
      <c r="A912" t="s">
        <v>3164</v>
      </c>
      <c r="B912" t="s">
        <v>3165</v>
      </c>
      <c r="C912">
        <v>53</v>
      </c>
      <c r="D912" t="s">
        <v>60</v>
      </c>
      <c r="E912" t="s">
        <v>73</v>
      </c>
      <c r="F912" t="s">
        <v>49</v>
      </c>
      <c r="G912" t="s">
        <v>3166</v>
      </c>
      <c r="H912" t="s">
        <v>146</v>
      </c>
      <c r="I912" t="s">
        <v>925</v>
      </c>
      <c r="J912">
        <v>120</v>
      </c>
      <c r="K912">
        <v>1</v>
      </c>
      <c r="L912">
        <v>3</v>
      </c>
      <c r="M912" t="s">
        <v>37</v>
      </c>
      <c r="N912">
        <v>79768</v>
      </c>
      <c r="O912" t="s">
        <v>38</v>
      </c>
      <c r="P912" t="s">
        <v>39</v>
      </c>
      <c r="Q912" t="s">
        <v>40</v>
      </c>
      <c r="R912" t="s">
        <v>41</v>
      </c>
      <c r="S912" t="s">
        <v>40</v>
      </c>
      <c r="T912">
        <v>3</v>
      </c>
      <c r="U912" t="b">
        <v>0</v>
      </c>
      <c r="V912" t="s">
        <v>88</v>
      </c>
      <c r="W912" t="s">
        <v>115</v>
      </c>
      <c r="X912">
        <v>5</v>
      </c>
      <c r="Y912">
        <v>5</v>
      </c>
      <c r="Z912" t="s">
        <v>57</v>
      </c>
      <c r="AA912" t="b">
        <v>1</v>
      </c>
      <c r="AB912">
        <v>3</v>
      </c>
      <c r="AC912" t="s">
        <v>207</v>
      </c>
    </row>
    <row r="913" spans="1:29" x14ac:dyDescent="0.25">
      <c r="A913" t="s">
        <v>3167</v>
      </c>
      <c r="B913" t="s">
        <v>3168</v>
      </c>
      <c r="C913">
        <v>48</v>
      </c>
      <c r="D913" t="s">
        <v>31</v>
      </c>
      <c r="E913" t="s">
        <v>32</v>
      </c>
      <c r="F913" t="s">
        <v>33</v>
      </c>
      <c r="G913" t="s">
        <v>3169</v>
      </c>
      <c r="H913" t="s">
        <v>107</v>
      </c>
      <c r="I913" t="s">
        <v>3170</v>
      </c>
      <c r="J913">
        <v>133</v>
      </c>
      <c r="K913">
        <v>10</v>
      </c>
      <c r="L913">
        <v>3</v>
      </c>
      <c r="M913" t="s">
        <v>77</v>
      </c>
      <c r="N913">
        <v>6246</v>
      </c>
      <c r="O913" t="s">
        <v>86</v>
      </c>
      <c r="P913" t="s">
        <v>53</v>
      </c>
      <c r="Q913" t="s">
        <v>114</v>
      </c>
      <c r="R913" t="s">
        <v>41</v>
      </c>
      <c r="S913" t="s">
        <v>40</v>
      </c>
      <c r="T913">
        <v>2</v>
      </c>
      <c r="U913" t="b">
        <v>0</v>
      </c>
      <c r="V913" t="s">
        <v>88</v>
      </c>
      <c r="W913" t="s">
        <v>115</v>
      </c>
      <c r="X913">
        <v>10</v>
      </c>
      <c r="Y913">
        <v>8</v>
      </c>
      <c r="Z913" t="s">
        <v>44</v>
      </c>
      <c r="AA913" t="b">
        <v>0</v>
      </c>
      <c r="AB913">
        <v>4</v>
      </c>
      <c r="AC913" t="s">
        <v>108</v>
      </c>
    </row>
    <row r="914" spans="1:29" x14ac:dyDescent="0.25">
      <c r="A914" t="s">
        <v>3171</v>
      </c>
      <c r="B914" t="s">
        <v>3172</v>
      </c>
      <c r="C914">
        <v>48</v>
      </c>
      <c r="D914" t="s">
        <v>60</v>
      </c>
      <c r="E914" t="s">
        <v>91</v>
      </c>
      <c r="F914" t="s">
        <v>97</v>
      </c>
      <c r="G914" t="s">
        <v>3173</v>
      </c>
      <c r="H914" t="s">
        <v>1148</v>
      </c>
      <c r="I914" t="s">
        <v>584</v>
      </c>
      <c r="J914">
        <v>141</v>
      </c>
      <c r="K914">
        <v>12</v>
      </c>
      <c r="L914">
        <v>1</v>
      </c>
      <c r="M914" t="s">
        <v>77</v>
      </c>
      <c r="N914">
        <v>47713</v>
      </c>
      <c r="O914" t="s">
        <v>78</v>
      </c>
      <c r="P914" t="s">
        <v>87</v>
      </c>
      <c r="Q914" t="s">
        <v>67</v>
      </c>
      <c r="R914" t="s">
        <v>68</v>
      </c>
      <c r="S914" t="s">
        <v>40</v>
      </c>
      <c r="T914">
        <v>2</v>
      </c>
      <c r="U914" t="b">
        <v>0</v>
      </c>
      <c r="V914" t="s">
        <v>88</v>
      </c>
      <c r="W914" t="s">
        <v>56</v>
      </c>
      <c r="X914">
        <v>11</v>
      </c>
      <c r="Y914">
        <v>5</v>
      </c>
      <c r="Z914" t="s">
        <v>57</v>
      </c>
      <c r="AA914" t="b">
        <v>0</v>
      </c>
      <c r="AB914">
        <v>2</v>
      </c>
      <c r="AC914" t="s">
        <v>40</v>
      </c>
    </row>
    <row r="915" spans="1:29" x14ac:dyDescent="0.25">
      <c r="A915" t="s">
        <v>3174</v>
      </c>
      <c r="B915" t="s">
        <v>3175</v>
      </c>
      <c r="C915">
        <v>53</v>
      </c>
      <c r="D915" t="s">
        <v>31</v>
      </c>
      <c r="E915" t="s">
        <v>91</v>
      </c>
      <c r="F915" t="s">
        <v>49</v>
      </c>
      <c r="G915" t="s">
        <v>3176</v>
      </c>
      <c r="H915" t="s">
        <v>1013</v>
      </c>
      <c r="I915" t="s">
        <v>997</v>
      </c>
      <c r="J915">
        <v>5</v>
      </c>
      <c r="K915">
        <v>5</v>
      </c>
      <c r="L915">
        <v>1</v>
      </c>
      <c r="M915" t="s">
        <v>77</v>
      </c>
      <c r="N915">
        <v>60478</v>
      </c>
      <c r="O915" t="s">
        <v>78</v>
      </c>
      <c r="P915" t="s">
        <v>53</v>
      </c>
      <c r="Q915" t="s">
        <v>114</v>
      </c>
      <c r="R915" t="s">
        <v>41</v>
      </c>
      <c r="S915" t="s">
        <v>40</v>
      </c>
      <c r="T915">
        <v>9</v>
      </c>
      <c r="U915" t="b">
        <v>0</v>
      </c>
      <c r="V915" t="s">
        <v>55</v>
      </c>
      <c r="W915" t="s">
        <v>56</v>
      </c>
      <c r="X915">
        <v>5</v>
      </c>
      <c r="Y915">
        <v>10</v>
      </c>
      <c r="Z915" t="s">
        <v>57</v>
      </c>
      <c r="AA915" t="b">
        <v>1</v>
      </c>
      <c r="AB915">
        <v>1</v>
      </c>
      <c r="AC915" t="s">
        <v>45</v>
      </c>
    </row>
    <row r="916" spans="1:29" x14ac:dyDescent="0.25">
      <c r="A916" t="s">
        <v>3177</v>
      </c>
      <c r="B916" t="s">
        <v>3178</v>
      </c>
      <c r="C916">
        <v>63</v>
      </c>
      <c r="D916" t="s">
        <v>60</v>
      </c>
      <c r="E916" t="s">
        <v>73</v>
      </c>
      <c r="F916" t="s">
        <v>49</v>
      </c>
      <c r="G916" t="s">
        <v>3179</v>
      </c>
      <c r="H916" t="s">
        <v>424</v>
      </c>
      <c r="I916" t="s">
        <v>120</v>
      </c>
      <c r="J916">
        <v>311</v>
      </c>
      <c r="K916">
        <v>8</v>
      </c>
      <c r="L916">
        <v>2</v>
      </c>
      <c r="M916" t="s">
        <v>37</v>
      </c>
      <c r="N916">
        <v>49333</v>
      </c>
      <c r="O916" t="s">
        <v>78</v>
      </c>
      <c r="P916" t="s">
        <v>101</v>
      </c>
      <c r="Q916" t="s">
        <v>40</v>
      </c>
      <c r="R916" t="s">
        <v>41</v>
      </c>
      <c r="S916" t="s">
        <v>40</v>
      </c>
      <c r="T916">
        <v>2</v>
      </c>
      <c r="U916" t="b">
        <v>0</v>
      </c>
      <c r="V916" t="s">
        <v>55</v>
      </c>
      <c r="W916" t="s">
        <v>115</v>
      </c>
      <c r="X916">
        <v>8</v>
      </c>
      <c r="Y916">
        <v>12</v>
      </c>
      <c r="Z916" t="s">
        <v>44</v>
      </c>
      <c r="AA916" t="b">
        <v>0</v>
      </c>
      <c r="AB916">
        <v>2</v>
      </c>
      <c r="AC916" t="s">
        <v>70</v>
      </c>
    </row>
    <row r="917" spans="1:29" x14ac:dyDescent="0.25">
      <c r="A917" t="s">
        <v>3180</v>
      </c>
      <c r="B917" t="s">
        <v>3181</v>
      </c>
      <c r="C917">
        <v>46</v>
      </c>
      <c r="D917" t="s">
        <v>31</v>
      </c>
      <c r="E917" t="s">
        <v>61</v>
      </c>
      <c r="F917" t="s">
        <v>49</v>
      </c>
      <c r="G917" t="s">
        <v>3182</v>
      </c>
      <c r="H917" t="s">
        <v>527</v>
      </c>
      <c r="I917" t="s">
        <v>662</v>
      </c>
      <c r="J917">
        <v>339</v>
      </c>
      <c r="K917">
        <v>13</v>
      </c>
      <c r="L917">
        <v>4</v>
      </c>
      <c r="M917" t="s">
        <v>37</v>
      </c>
      <c r="N917">
        <v>6607</v>
      </c>
      <c r="O917" t="s">
        <v>78</v>
      </c>
      <c r="P917" t="s">
        <v>66</v>
      </c>
      <c r="Q917" t="s">
        <v>40</v>
      </c>
      <c r="R917" t="s">
        <v>54</v>
      </c>
      <c r="S917" t="s">
        <v>40</v>
      </c>
      <c r="T917">
        <v>1</v>
      </c>
      <c r="U917" t="b">
        <v>0</v>
      </c>
      <c r="V917" t="s">
        <v>42</v>
      </c>
      <c r="W917" t="s">
        <v>56</v>
      </c>
      <c r="X917">
        <v>9</v>
      </c>
      <c r="Y917">
        <v>8</v>
      </c>
      <c r="Z917" t="s">
        <v>44</v>
      </c>
      <c r="AA917" t="b">
        <v>1</v>
      </c>
      <c r="AB917">
        <v>2</v>
      </c>
      <c r="AC917" t="s">
        <v>40</v>
      </c>
    </row>
    <row r="918" spans="1:29" x14ac:dyDescent="0.25">
      <c r="A918" t="s">
        <v>3183</v>
      </c>
      <c r="B918" t="s">
        <v>3184</v>
      </c>
      <c r="C918">
        <v>22</v>
      </c>
      <c r="D918" t="s">
        <v>31</v>
      </c>
      <c r="E918" t="s">
        <v>82</v>
      </c>
      <c r="F918" t="s">
        <v>49</v>
      </c>
      <c r="G918" t="s">
        <v>3185</v>
      </c>
      <c r="H918" t="s">
        <v>185</v>
      </c>
      <c r="I918" t="s">
        <v>391</v>
      </c>
      <c r="J918">
        <v>169</v>
      </c>
      <c r="K918">
        <v>6</v>
      </c>
      <c r="L918">
        <v>1</v>
      </c>
      <c r="M918" t="s">
        <v>37</v>
      </c>
      <c r="N918">
        <v>130258</v>
      </c>
      <c r="O918" t="s">
        <v>78</v>
      </c>
      <c r="P918" t="s">
        <v>94</v>
      </c>
      <c r="Q918" t="s">
        <v>40</v>
      </c>
      <c r="R918" t="s">
        <v>41</v>
      </c>
      <c r="S918" t="s">
        <v>40</v>
      </c>
      <c r="T918">
        <v>7</v>
      </c>
      <c r="U918" t="b">
        <v>1</v>
      </c>
      <c r="V918" t="s">
        <v>88</v>
      </c>
      <c r="W918" t="s">
        <v>43</v>
      </c>
      <c r="X918">
        <v>2</v>
      </c>
      <c r="Y918">
        <v>4</v>
      </c>
      <c r="Z918" t="s">
        <v>57</v>
      </c>
      <c r="AA918" t="b">
        <v>0</v>
      </c>
      <c r="AB918">
        <v>5</v>
      </c>
      <c r="AC918" t="s">
        <v>207</v>
      </c>
    </row>
    <row r="919" spans="1:29" x14ac:dyDescent="0.25">
      <c r="A919" t="s">
        <v>3186</v>
      </c>
      <c r="B919" t="s">
        <v>3187</v>
      </c>
      <c r="C919">
        <v>31</v>
      </c>
      <c r="D919" t="s">
        <v>60</v>
      </c>
      <c r="E919" t="s">
        <v>32</v>
      </c>
      <c r="F919" t="s">
        <v>33</v>
      </c>
      <c r="G919" t="s">
        <v>3188</v>
      </c>
      <c r="H919" t="s">
        <v>273</v>
      </c>
      <c r="I919" t="s">
        <v>36</v>
      </c>
      <c r="J919">
        <v>108</v>
      </c>
      <c r="K919">
        <v>4</v>
      </c>
      <c r="L919">
        <v>1</v>
      </c>
      <c r="M919" t="s">
        <v>37</v>
      </c>
      <c r="N919">
        <v>147915</v>
      </c>
      <c r="O919" t="s">
        <v>78</v>
      </c>
      <c r="P919" t="s">
        <v>39</v>
      </c>
      <c r="Q919" t="s">
        <v>40</v>
      </c>
      <c r="R919" t="s">
        <v>41</v>
      </c>
      <c r="S919" t="s">
        <v>40</v>
      </c>
      <c r="T919">
        <v>2</v>
      </c>
      <c r="U919" t="b">
        <v>0</v>
      </c>
      <c r="V919" t="s">
        <v>42</v>
      </c>
      <c r="W919" t="s">
        <v>56</v>
      </c>
      <c r="X919">
        <v>6</v>
      </c>
      <c r="Y919">
        <v>7</v>
      </c>
      <c r="Z919" t="s">
        <v>44</v>
      </c>
      <c r="AA919" t="b">
        <v>1</v>
      </c>
      <c r="AB919">
        <v>1</v>
      </c>
      <c r="AC919" t="s">
        <v>45</v>
      </c>
    </row>
    <row r="920" spans="1:29" x14ac:dyDescent="0.25">
      <c r="A920" t="s">
        <v>3189</v>
      </c>
      <c r="B920" t="s">
        <v>3190</v>
      </c>
      <c r="C920">
        <v>61</v>
      </c>
      <c r="D920" t="s">
        <v>31</v>
      </c>
      <c r="E920" t="s">
        <v>48</v>
      </c>
      <c r="F920" t="s">
        <v>49</v>
      </c>
      <c r="G920" t="s">
        <v>3191</v>
      </c>
      <c r="H920" t="s">
        <v>677</v>
      </c>
      <c r="I920" t="s">
        <v>739</v>
      </c>
      <c r="J920">
        <v>38</v>
      </c>
      <c r="K920">
        <v>11</v>
      </c>
      <c r="L920">
        <v>1</v>
      </c>
      <c r="M920" t="s">
        <v>77</v>
      </c>
      <c r="N920">
        <v>187431</v>
      </c>
      <c r="O920" t="s">
        <v>38</v>
      </c>
      <c r="P920" t="s">
        <v>94</v>
      </c>
      <c r="Q920" t="s">
        <v>114</v>
      </c>
      <c r="R920" t="s">
        <v>41</v>
      </c>
      <c r="S920" t="s">
        <v>40</v>
      </c>
      <c r="T920">
        <v>7</v>
      </c>
      <c r="U920" t="b">
        <v>0</v>
      </c>
      <c r="V920" t="s">
        <v>42</v>
      </c>
      <c r="W920" t="s">
        <v>115</v>
      </c>
      <c r="X920">
        <v>6</v>
      </c>
      <c r="Y920">
        <v>12</v>
      </c>
      <c r="Z920" t="s">
        <v>57</v>
      </c>
      <c r="AA920" t="b">
        <v>1</v>
      </c>
      <c r="AB920">
        <v>1</v>
      </c>
      <c r="AC920" t="s">
        <v>70</v>
      </c>
    </row>
    <row r="921" spans="1:29" x14ac:dyDescent="0.25">
      <c r="A921" t="s">
        <v>3192</v>
      </c>
      <c r="B921" t="s">
        <v>3193</v>
      </c>
      <c r="C921">
        <v>52</v>
      </c>
      <c r="D921" t="s">
        <v>104</v>
      </c>
      <c r="E921" t="s">
        <v>48</v>
      </c>
      <c r="F921" t="s">
        <v>49</v>
      </c>
      <c r="G921" t="s">
        <v>3194</v>
      </c>
      <c r="H921" t="s">
        <v>520</v>
      </c>
      <c r="I921" t="s">
        <v>1516</v>
      </c>
      <c r="J921">
        <v>15</v>
      </c>
      <c r="K921">
        <v>1</v>
      </c>
      <c r="L921">
        <v>1</v>
      </c>
      <c r="M921" t="s">
        <v>37</v>
      </c>
      <c r="N921">
        <v>66562</v>
      </c>
      <c r="O921" t="s">
        <v>78</v>
      </c>
      <c r="P921" t="s">
        <v>53</v>
      </c>
      <c r="Q921" t="s">
        <v>40</v>
      </c>
      <c r="R921" t="s">
        <v>41</v>
      </c>
      <c r="S921" t="s">
        <v>40</v>
      </c>
      <c r="T921">
        <v>9</v>
      </c>
      <c r="U921" t="b">
        <v>1</v>
      </c>
      <c r="V921" t="s">
        <v>42</v>
      </c>
      <c r="W921" t="s">
        <v>115</v>
      </c>
      <c r="X921">
        <v>10</v>
      </c>
      <c r="Y921">
        <v>4</v>
      </c>
      <c r="Z921" t="s">
        <v>57</v>
      </c>
      <c r="AA921" t="b">
        <v>0</v>
      </c>
      <c r="AB921">
        <v>4</v>
      </c>
      <c r="AC921" t="s">
        <v>131</v>
      </c>
    </row>
    <row r="922" spans="1:29" x14ac:dyDescent="0.25">
      <c r="A922" t="s">
        <v>3195</v>
      </c>
      <c r="B922" t="s">
        <v>3196</v>
      </c>
      <c r="C922">
        <v>56</v>
      </c>
      <c r="D922" t="s">
        <v>31</v>
      </c>
      <c r="E922" t="s">
        <v>82</v>
      </c>
      <c r="F922" t="s">
        <v>97</v>
      </c>
      <c r="G922" t="s">
        <v>3197</v>
      </c>
      <c r="H922" t="s">
        <v>283</v>
      </c>
      <c r="I922" t="s">
        <v>436</v>
      </c>
      <c r="J922">
        <v>221</v>
      </c>
      <c r="K922">
        <v>7</v>
      </c>
      <c r="L922">
        <v>4</v>
      </c>
      <c r="M922" t="s">
        <v>65</v>
      </c>
      <c r="N922">
        <v>94773</v>
      </c>
      <c r="O922" t="s">
        <v>78</v>
      </c>
      <c r="P922" t="s">
        <v>53</v>
      </c>
      <c r="Q922" t="s">
        <v>114</v>
      </c>
      <c r="R922" t="s">
        <v>41</v>
      </c>
      <c r="S922" t="s">
        <v>302</v>
      </c>
      <c r="T922">
        <v>9</v>
      </c>
      <c r="U922" t="b">
        <v>1</v>
      </c>
      <c r="V922" t="s">
        <v>42</v>
      </c>
      <c r="W922" t="s">
        <v>56</v>
      </c>
      <c r="X922">
        <v>9</v>
      </c>
      <c r="Y922">
        <v>12</v>
      </c>
      <c r="Z922" t="s">
        <v>57</v>
      </c>
      <c r="AA922" t="b">
        <v>1</v>
      </c>
      <c r="AB922">
        <v>5</v>
      </c>
      <c r="AC922" t="s">
        <v>131</v>
      </c>
    </row>
    <row r="923" spans="1:29" x14ac:dyDescent="0.25">
      <c r="A923" t="s">
        <v>3198</v>
      </c>
      <c r="B923" t="s">
        <v>3199</v>
      </c>
      <c r="C923">
        <v>51</v>
      </c>
      <c r="D923" t="s">
        <v>31</v>
      </c>
      <c r="E923" t="s">
        <v>48</v>
      </c>
      <c r="F923" t="s">
        <v>49</v>
      </c>
      <c r="G923" t="s">
        <v>3200</v>
      </c>
      <c r="H923" t="s">
        <v>1221</v>
      </c>
      <c r="I923" t="s">
        <v>85</v>
      </c>
      <c r="J923">
        <v>246</v>
      </c>
      <c r="K923">
        <v>14</v>
      </c>
      <c r="L923">
        <v>3</v>
      </c>
      <c r="M923" t="s">
        <v>37</v>
      </c>
      <c r="N923">
        <v>96597</v>
      </c>
      <c r="O923" t="s">
        <v>86</v>
      </c>
      <c r="P923" t="s">
        <v>53</v>
      </c>
      <c r="Q923" t="s">
        <v>40</v>
      </c>
      <c r="R923" t="s">
        <v>41</v>
      </c>
      <c r="S923" t="s">
        <v>40</v>
      </c>
      <c r="T923">
        <v>2</v>
      </c>
      <c r="U923" t="b">
        <v>1</v>
      </c>
      <c r="V923" t="s">
        <v>88</v>
      </c>
      <c r="W923" t="s">
        <v>56</v>
      </c>
      <c r="X923">
        <v>10</v>
      </c>
      <c r="Y923">
        <v>4</v>
      </c>
      <c r="Z923" t="s">
        <v>44</v>
      </c>
      <c r="AA923" t="b">
        <v>1</v>
      </c>
      <c r="AB923">
        <v>2</v>
      </c>
      <c r="AC923" t="s">
        <v>45</v>
      </c>
    </row>
    <row r="924" spans="1:29" x14ac:dyDescent="0.25">
      <c r="A924" t="s">
        <v>3201</v>
      </c>
      <c r="B924" t="s">
        <v>3202</v>
      </c>
      <c r="C924">
        <v>18</v>
      </c>
      <c r="D924" t="s">
        <v>60</v>
      </c>
      <c r="E924" t="s">
        <v>91</v>
      </c>
      <c r="F924" t="s">
        <v>49</v>
      </c>
      <c r="G924" t="s">
        <v>3203</v>
      </c>
      <c r="H924" t="s">
        <v>2125</v>
      </c>
      <c r="I924" t="s">
        <v>84</v>
      </c>
      <c r="J924">
        <v>23</v>
      </c>
      <c r="K924">
        <v>14</v>
      </c>
      <c r="L924">
        <v>2</v>
      </c>
      <c r="M924" t="s">
        <v>65</v>
      </c>
      <c r="N924">
        <v>74618</v>
      </c>
      <c r="O924" t="s">
        <v>38</v>
      </c>
      <c r="P924" t="s">
        <v>94</v>
      </c>
      <c r="Q924" t="s">
        <v>114</v>
      </c>
      <c r="R924" t="s">
        <v>68</v>
      </c>
      <c r="S924" t="s">
        <v>151</v>
      </c>
      <c r="T924">
        <v>4</v>
      </c>
      <c r="U924" t="b">
        <v>1</v>
      </c>
      <c r="V924" t="s">
        <v>55</v>
      </c>
      <c r="W924" t="s">
        <v>43</v>
      </c>
      <c r="X924">
        <v>1</v>
      </c>
      <c r="Y924">
        <v>4</v>
      </c>
      <c r="Z924" t="s">
        <v>57</v>
      </c>
      <c r="AA924" t="b">
        <v>1</v>
      </c>
      <c r="AB924">
        <v>3</v>
      </c>
      <c r="AC924" t="s">
        <v>131</v>
      </c>
    </row>
    <row r="925" spans="1:29" x14ac:dyDescent="0.25">
      <c r="A925" t="s">
        <v>3204</v>
      </c>
      <c r="B925" t="s">
        <v>3205</v>
      </c>
      <c r="C925">
        <v>46</v>
      </c>
      <c r="D925" t="s">
        <v>31</v>
      </c>
      <c r="E925" t="s">
        <v>48</v>
      </c>
      <c r="F925" t="s">
        <v>49</v>
      </c>
      <c r="G925" t="s">
        <v>3206</v>
      </c>
      <c r="H925" t="s">
        <v>653</v>
      </c>
      <c r="I925" t="s">
        <v>112</v>
      </c>
      <c r="J925">
        <v>301</v>
      </c>
      <c r="K925">
        <v>2</v>
      </c>
      <c r="L925">
        <v>3</v>
      </c>
      <c r="M925" t="s">
        <v>77</v>
      </c>
      <c r="N925">
        <v>16823</v>
      </c>
      <c r="O925" t="s">
        <v>78</v>
      </c>
      <c r="P925" t="s">
        <v>94</v>
      </c>
      <c r="Q925" t="s">
        <v>114</v>
      </c>
      <c r="R925" t="s">
        <v>41</v>
      </c>
      <c r="S925" t="s">
        <v>40</v>
      </c>
      <c r="T925">
        <v>4</v>
      </c>
      <c r="U925" t="b">
        <v>0</v>
      </c>
      <c r="V925" t="s">
        <v>55</v>
      </c>
      <c r="W925" t="s">
        <v>56</v>
      </c>
      <c r="X925">
        <v>6</v>
      </c>
      <c r="Y925">
        <v>1</v>
      </c>
      <c r="Z925" t="s">
        <v>57</v>
      </c>
      <c r="AA925" t="b">
        <v>1</v>
      </c>
      <c r="AB925">
        <v>3</v>
      </c>
      <c r="AC925" t="s">
        <v>70</v>
      </c>
    </row>
    <row r="926" spans="1:29" x14ac:dyDescent="0.25">
      <c r="A926" t="s">
        <v>3207</v>
      </c>
      <c r="B926" t="s">
        <v>3208</v>
      </c>
      <c r="C926">
        <v>50</v>
      </c>
      <c r="D926" t="s">
        <v>60</v>
      </c>
      <c r="E926" t="s">
        <v>48</v>
      </c>
      <c r="F926" t="s">
        <v>49</v>
      </c>
      <c r="G926" t="s">
        <v>3209</v>
      </c>
      <c r="H926" t="s">
        <v>868</v>
      </c>
      <c r="I926" t="s">
        <v>1645</v>
      </c>
      <c r="J926">
        <v>165</v>
      </c>
      <c r="K926">
        <v>12</v>
      </c>
      <c r="L926">
        <v>3</v>
      </c>
      <c r="M926" t="s">
        <v>37</v>
      </c>
      <c r="N926">
        <v>10039</v>
      </c>
      <c r="O926" t="s">
        <v>78</v>
      </c>
      <c r="P926" t="s">
        <v>94</v>
      </c>
      <c r="Q926" t="s">
        <v>40</v>
      </c>
      <c r="R926" t="s">
        <v>54</v>
      </c>
      <c r="S926" t="s">
        <v>40</v>
      </c>
      <c r="T926">
        <v>6</v>
      </c>
      <c r="U926" t="b">
        <v>1</v>
      </c>
      <c r="V926" t="s">
        <v>42</v>
      </c>
      <c r="W926" t="s">
        <v>56</v>
      </c>
      <c r="X926">
        <v>5</v>
      </c>
      <c r="Y926">
        <v>9</v>
      </c>
      <c r="Z926" t="s">
        <v>44</v>
      </c>
      <c r="AA926" t="b">
        <v>1</v>
      </c>
      <c r="AB926">
        <v>5</v>
      </c>
      <c r="AC926" t="s">
        <v>40</v>
      </c>
    </row>
    <row r="927" spans="1:29" x14ac:dyDescent="0.25">
      <c r="A927" t="s">
        <v>3210</v>
      </c>
      <c r="B927" t="s">
        <v>3211</v>
      </c>
      <c r="C927">
        <v>38</v>
      </c>
      <c r="D927" t="s">
        <v>60</v>
      </c>
      <c r="E927" t="s">
        <v>123</v>
      </c>
      <c r="F927" t="s">
        <v>33</v>
      </c>
      <c r="G927" t="s">
        <v>3212</v>
      </c>
      <c r="H927" t="s">
        <v>247</v>
      </c>
      <c r="I927" t="s">
        <v>52</v>
      </c>
      <c r="J927">
        <v>348</v>
      </c>
      <c r="K927">
        <v>6</v>
      </c>
      <c r="L927">
        <v>3</v>
      </c>
      <c r="M927" t="s">
        <v>65</v>
      </c>
      <c r="N927">
        <v>56403</v>
      </c>
      <c r="O927" t="s">
        <v>86</v>
      </c>
      <c r="P927" t="s">
        <v>53</v>
      </c>
      <c r="Q927" t="s">
        <v>114</v>
      </c>
      <c r="R927" t="s">
        <v>68</v>
      </c>
      <c r="S927" t="s">
        <v>69</v>
      </c>
      <c r="T927">
        <v>7</v>
      </c>
      <c r="U927" t="b">
        <v>1</v>
      </c>
      <c r="V927" t="s">
        <v>55</v>
      </c>
      <c r="W927" t="s">
        <v>43</v>
      </c>
      <c r="X927">
        <v>9</v>
      </c>
      <c r="Y927">
        <v>9</v>
      </c>
      <c r="Z927" t="s">
        <v>44</v>
      </c>
      <c r="AA927" t="b">
        <v>0</v>
      </c>
      <c r="AB927">
        <v>4</v>
      </c>
      <c r="AC927" t="s">
        <v>131</v>
      </c>
    </row>
    <row r="928" spans="1:29" x14ac:dyDescent="0.25">
      <c r="A928" t="s">
        <v>3213</v>
      </c>
      <c r="B928" t="s">
        <v>3214</v>
      </c>
      <c r="C928">
        <v>38</v>
      </c>
      <c r="D928" t="s">
        <v>31</v>
      </c>
      <c r="E928" t="s">
        <v>123</v>
      </c>
      <c r="F928" t="s">
        <v>49</v>
      </c>
      <c r="G928" t="s">
        <v>3215</v>
      </c>
      <c r="H928" t="s">
        <v>1610</v>
      </c>
      <c r="I928" t="s">
        <v>448</v>
      </c>
      <c r="J928">
        <v>97</v>
      </c>
      <c r="K928">
        <v>10</v>
      </c>
      <c r="L928">
        <v>1</v>
      </c>
      <c r="M928" t="s">
        <v>37</v>
      </c>
      <c r="N928">
        <v>159316</v>
      </c>
      <c r="O928" t="s">
        <v>78</v>
      </c>
      <c r="P928" t="s">
        <v>66</v>
      </c>
      <c r="Q928" t="s">
        <v>40</v>
      </c>
      <c r="R928" t="s">
        <v>41</v>
      </c>
      <c r="S928" t="s">
        <v>40</v>
      </c>
      <c r="T928">
        <v>5</v>
      </c>
      <c r="U928" t="b">
        <v>0</v>
      </c>
      <c r="V928" t="s">
        <v>88</v>
      </c>
      <c r="W928" t="s">
        <v>43</v>
      </c>
      <c r="X928">
        <v>7</v>
      </c>
      <c r="Y928">
        <v>12</v>
      </c>
      <c r="Z928" t="s">
        <v>57</v>
      </c>
      <c r="AA928" t="b">
        <v>1</v>
      </c>
      <c r="AB928">
        <v>5</v>
      </c>
      <c r="AC928" t="s">
        <v>207</v>
      </c>
    </row>
    <row r="929" spans="1:29" x14ac:dyDescent="0.25">
      <c r="A929" t="s">
        <v>3216</v>
      </c>
      <c r="B929" t="s">
        <v>3217</v>
      </c>
      <c r="C929">
        <v>39</v>
      </c>
      <c r="D929" t="s">
        <v>60</v>
      </c>
      <c r="E929" t="s">
        <v>48</v>
      </c>
      <c r="F929" t="s">
        <v>49</v>
      </c>
      <c r="G929" t="s">
        <v>3218</v>
      </c>
      <c r="H929" t="s">
        <v>1980</v>
      </c>
      <c r="I929" t="s">
        <v>1976</v>
      </c>
      <c r="J929">
        <v>170</v>
      </c>
      <c r="K929">
        <v>5</v>
      </c>
      <c r="L929">
        <v>3</v>
      </c>
      <c r="M929" t="s">
        <v>65</v>
      </c>
      <c r="N929">
        <v>1919</v>
      </c>
      <c r="O929" t="s">
        <v>38</v>
      </c>
      <c r="P929" t="s">
        <v>94</v>
      </c>
      <c r="Q929" t="s">
        <v>67</v>
      </c>
      <c r="R929" t="s">
        <v>54</v>
      </c>
      <c r="S929" t="s">
        <v>302</v>
      </c>
      <c r="T929">
        <v>8</v>
      </c>
      <c r="U929" t="b">
        <v>0</v>
      </c>
      <c r="V929" t="s">
        <v>88</v>
      </c>
      <c r="W929" t="s">
        <v>115</v>
      </c>
      <c r="X929">
        <v>8</v>
      </c>
      <c r="Y929">
        <v>4</v>
      </c>
      <c r="Z929" t="s">
        <v>44</v>
      </c>
      <c r="AA929" t="b">
        <v>0</v>
      </c>
      <c r="AB929">
        <v>2</v>
      </c>
      <c r="AC929" t="s">
        <v>108</v>
      </c>
    </row>
    <row r="930" spans="1:29" x14ac:dyDescent="0.25">
      <c r="A930" t="s">
        <v>3219</v>
      </c>
      <c r="B930" t="s">
        <v>3220</v>
      </c>
      <c r="C930">
        <v>26</v>
      </c>
      <c r="D930" t="s">
        <v>31</v>
      </c>
      <c r="E930" t="s">
        <v>123</v>
      </c>
      <c r="F930" t="s">
        <v>33</v>
      </c>
      <c r="G930" t="s">
        <v>3221</v>
      </c>
      <c r="H930" t="s">
        <v>175</v>
      </c>
      <c r="I930" t="s">
        <v>2654</v>
      </c>
      <c r="J930">
        <v>247</v>
      </c>
      <c r="K930">
        <v>11</v>
      </c>
      <c r="L930">
        <v>1</v>
      </c>
      <c r="M930" t="s">
        <v>37</v>
      </c>
      <c r="N930">
        <v>102428</v>
      </c>
      <c r="O930" t="s">
        <v>38</v>
      </c>
      <c r="P930" t="s">
        <v>39</v>
      </c>
      <c r="Q930" t="s">
        <v>40</v>
      </c>
      <c r="R930" t="s">
        <v>54</v>
      </c>
      <c r="S930" t="s">
        <v>40</v>
      </c>
      <c r="T930">
        <v>9</v>
      </c>
      <c r="U930" t="b">
        <v>0</v>
      </c>
      <c r="V930" t="s">
        <v>88</v>
      </c>
      <c r="W930" t="s">
        <v>115</v>
      </c>
      <c r="X930">
        <v>8</v>
      </c>
      <c r="Y930">
        <v>4</v>
      </c>
      <c r="Z930" t="s">
        <v>57</v>
      </c>
      <c r="AA930" t="b">
        <v>0</v>
      </c>
      <c r="AB930">
        <v>4</v>
      </c>
      <c r="AC930" t="s">
        <v>131</v>
      </c>
    </row>
    <row r="931" spans="1:29" x14ac:dyDescent="0.25">
      <c r="A931" t="s">
        <v>3222</v>
      </c>
      <c r="B931" t="s">
        <v>3223</v>
      </c>
      <c r="C931">
        <v>19</v>
      </c>
      <c r="D931" t="s">
        <v>60</v>
      </c>
      <c r="E931" t="s">
        <v>61</v>
      </c>
      <c r="F931" t="s">
        <v>49</v>
      </c>
      <c r="G931" t="s">
        <v>3224</v>
      </c>
      <c r="H931" t="s">
        <v>165</v>
      </c>
      <c r="I931" t="s">
        <v>812</v>
      </c>
      <c r="J931">
        <v>252</v>
      </c>
      <c r="K931">
        <v>9</v>
      </c>
      <c r="L931">
        <v>1</v>
      </c>
      <c r="M931" t="s">
        <v>37</v>
      </c>
      <c r="N931">
        <v>28163</v>
      </c>
      <c r="O931" t="s">
        <v>86</v>
      </c>
      <c r="P931" t="s">
        <v>53</v>
      </c>
      <c r="Q931" t="s">
        <v>40</v>
      </c>
      <c r="R931" t="s">
        <v>41</v>
      </c>
      <c r="S931" t="s">
        <v>40</v>
      </c>
      <c r="T931">
        <v>1</v>
      </c>
      <c r="U931" t="b">
        <v>0</v>
      </c>
      <c r="V931" t="s">
        <v>42</v>
      </c>
      <c r="W931" t="s">
        <v>115</v>
      </c>
      <c r="X931">
        <v>9</v>
      </c>
      <c r="Y931">
        <v>5</v>
      </c>
      <c r="Z931" t="s">
        <v>57</v>
      </c>
      <c r="AA931" t="b">
        <v>0</v>
      </c>
      <c r="AB931">
        <v>1</v>
      </c>
      <c r="AC931" t="s">
        <v>70</v>
      </c>
    </row>
    <row r="932" spans="1:29" x14ac:dyDescent="0.25">
      <c r="A932" t="s">
        <v>3225</v>
      </c>
      <c r="B932" t="s">
        <v>3226</v>
      </c>
      <c r="C932">
        <v>65</v>
      </c>
      <c r="D932" t="s">
        <v>60</v>
      </c>
      <c r="E932" t="s">
        <v>32</v>
      </c>
      <c r="F932" t="s">
        <v>97</v>
      </c>
      <c r="G932" t="s">
        <v>3227</v>
      </c>
      <c r="H932" t="s">
        <v>821</v>
      </c>
      <c r="I932" t="s">
        <v>937</v>
      </c>
      <c r="J932">
        <v>73</v>
      </c>
      <c r="K932">
        <v>2</v>
      </c>
      <c r="L932">
        <v>1</v>
      </c>
      <c r="M932" t="s">
        <v>77</v>
      </c>
      <c r="N932">
        <v>20494</v>
      </c>
      <c r="O932" t="s">
        <v>38</v>
      </c>
      <c r="P932" t="s">
        <v>87</v>
      </c>
      <c r="Q932" t="s">
        <v>67</v>
      </c>
      <c r="R932" t="s">
        <v>68</v>
      </c>
      <c r="S932" t="s">
        <v>40</v>
      </c>
      <c r="T932">
        <v>2</v>
      </c>
      <c r="U932" t="b">
        <v>1</v>
      </c>
      <c r="V932" t="s">
        <v>55</v>
      </c>
      <c r="W932" t="s">
        <v>56</v>
      </c>
      <c r="X932">
        <v>4</v>
      </c>
      <c r="Y932">
        <v>6</v>
      </c>
      <c r="Z932" t="s">
        <v>44</v>
      </c>
      <c r="AA932" t="b">
        <v>1</v>
      </c>
      <c r="AB932">
        <v>1</v>
      </c>
      <c r="AC932" t="s">
        <v>70</v>
      </c>
    </row>
    <row r="933" spans="1:29" x14ac:dyDescent="0.25">
      <c r="A933" t="s">
        <v>3228</v>
      </c>
      <c r="B933" t="s">
        <v>3229</v>
      </c>
      <c r="C933">
        <v>54</v>
      </c>
      <c r="D933" t="s">
        <v>31</v>
      </c>
      <c r="E933" t="s">
        <v>91</v>
      </c>
      <c r="F933" t="s">
        <v>49</v>
      </c>
      <c r="G933" t="s">
        <v>3230</v>
      </c>
      <c r="H933" t="s">
        <v>343</v>
      </c>
      <c r="I933" t="s">
        <v>36</v>
      </c>
      <c r="J933">
        <v>183</v>
      </c>
      <c r="K933">
        <v>1</v>
      </c>
      <c r="L933">
        <v>2</v>
      </c>
      <c r="M933" t="s">
        <v>37</v>
      </c>
      <c r="N933">
        <v>100754</v>
      </c>
      <c r="O933" t="s">
        <v>86</v>
      </c>
      <c r="P933" t="s">
        <v>39</v>
      </c>
      <c r="Q933" t="s">
        <v>40</v>
      </c>
      <c r="R933" t="s">
        <v>41</v>
      </c>
      <c r="S933" t="s">
        <v>40</v>
      </c>
      <c r="T933">
        <v>1</v>
      </c>
      <c r="U933" t="b">
        <v>0</v>
      </c>
      <c r="V933" t="s">
        <v>42</v>
      </c>
      <c r="W933" t="s">
        <v>115</v>
      </c>
      <c r="X933">
        <v>9</v>
      </c>
      <c r="Y933">
        <v>4</v>
      </c>
      <c r="Z933" t="s">
        <v>44</v>
      </c>
      <c r="AA933" t="b">
        <v>0</v>
      </c>
      <c r="AB933">
        <v>4</v>
      </c>
      <c r="AC933" t="s">
        <v>108</v>
      </c>
    </row>
    <row r="934" spans="1:29" x14ac:dyDescent="0.25">
      <c r="A934" t="s">
        <v>3231</v>
      </c>
      <c r="B934" t="s">
        <v>3232</v>
      </c>
      <c r="C934">
        <v>48</v>
      </c>
      <c r="D934" t="s">
        <v>31</v>
      </c>
      <c r="E934" t="s">
        <v>48</v>
      </c>
      <c r="F934" t="s">
        <v>33</v>
      </c>
      <c r="G934" t="s">
        <v>3233</v>
      </c>
      <c r="H934" t="s">
        <v>735</v>
      </c>
      <c r="I934" t="s">
        <v>2925</v>
      </c>
      <c r="J934">
        <v>184</v>
      </c>
      <c r="K934">
        <v>5</v>
      </c>
      <c r="L934">
        <v>4</v>
      </c>
      <c r="M934" t="s">
        <v>37</v>
      </c>
      <c r="N934">
        <v>96775</v>
      </c>
      <c r="O934" t="s">
        <v>86</v>
      </c>
      <c r="P934" t="s">
        <v>87</v>
      </c>
      <c r="Q934" t="s">
        <v>40</v>
      </c>
      <c r="R934" t="s">
        <v>41</v>
      </c>
      <c r="S934" t="s">
        <v>40</v>
      </c>
      <c r="T934">
        <v>7</v>
      </c>
      <c r="U934" t="b">
        <v>1</v>
      </c>
      <c r="V934" t="s">
        <v>88</v>
      </c>
      <c r="W934" t="s">
        <v>56</v>
      </c>
      <c r="X934">
        <v>11</v>
      </c>
      <c r="Y934">
        <v>6</v>
      </c>
      <c r="Z934" t="s">
        <v>44</v>
      </c>
      <c r="AA934" t="b">
        <v>1</v>
      </c>
      <c r="AB934">
        <v>4</v>
      </c>
      <c r="AC934" t="s">
        <v>108</v>
      </c>
    </row>
    <row r="935" spans="1:29" x14ac:dyDescent="0.25">
      <c r="A935" t="s">
        <v>3234</v>
      </c>
      <c r="B935" t="s">
        <v>3235</v>
      </c>
      <c r="C935">
        <v>56</v>
      </c>
      <c r="D935" t="s">
        <v>104</v>
      </c>
      <c r="E935" t="s">
        <v>91</v>
      </c>
      <c r="F935" t="s">
        <v>49</v>
      </c>
      <c r="G935" t="s">
        <v>3236</v>
      </c>
      <c r="H935" t="s">
        <v>322</v>
      </c>
      <c r="I935" t="s">
        <v>2654</v>
      </c>
      <c r="J935">
        <v>110</v>
      </c>
      <c r="K935">
        <v>4</v>
      </c>
      <c r="L935">
        <v>3</v>
      </c>
      <c r="M935" t="s">
        <v>65</v>
      </c>
      <c r="N935">
        <v>168188</v>
      </c>
      <c r="O935" t="s">
        <v>86</v>
      </c>
      <c r="P935" t="s">
        <v>53</v>
      </c>
      <c r="Q935" t="s">
        <v>79</v>
      </c>
      <c r="R935" t="s">
        <v>41</v>
      </c>
      <c r="S935" t="s">
        <v>151</v>
      </c>
      <c r="T935">
        <v>8</v>
      </c>
      <c r="U935" t="b">
        <v>0</v>
      </c>
      <c r="V935" t="s">
        <v>42</v>
      </c>
      <c r="W935" t="s">
        <v>43</v>
      </c>
      <c r="X935">
        <v>1</v>
      </c>
      <c r="Y935">
        <v>2</v>
      </c>
      <c r="Z935" t="s">
        <v>57</v>
      </c>
      <c r="AA935" t="b">
        <v>1</v>
      </c>
      <c r="AB935">
        <v>4</v>
      </c>
      <c r="AC935" t="s">
        <v>131</v>
      </c>
    </row>
    <row r="936" spans="1:29" x14ac:dyDescent="0.25">
      <c r="A936" t="s">
        <v>3237</v>
      </c>
      <c r="B936" t="s">
        <v>3238</v>
      </c>
      <c r="C936">
        <v>60</v>
      </c>
      <c r="D936" t="s">
        <v>104</v>
      </c>
      <c r="E936" t="s">
        <v>82</v>
      </c>
      <c r="F936" t="s">
        <v>49</v>
      </c>
      <c r="G936" t="s">
        <v>3239</v>
      </c>
      <c r="H936" t="s">
        <v>216</v>
      </c>
      <c r="I936" t="s">
        <v>180</v>
      </c>
      <c r="J936">
        <v>221</v>
      </c>
      <c r="K936">
        <v>6</v>
      </c>
      <c r="L936">
        <v>2</v>
      </c>
      <c r="M936" t="s">
        <v>77</v>
      </c>
      <c r="N936">
        <v>135416</v>
      </c>
      <c r="O936" t="s">
        <v>86</v>
      </c>
      <c r="P936" t="s">
        <v>66</v>
      </c>
      <c r="Q936" t="s">
        <v>114</v>
      </c>
      <c r="R936" t="s">
        <v>54</v>
      </c>
      <c r="S936" t="s">
        <v>40</v>
      </c>
      <c r="T936">
        <v>4</v>
      </c>
      <c r="U936" t="b">
        <v>1</v>
      </c>
      <c r="V936" t="s">
        <v>42</v>
      </c>
      <c r="W936" t="s">
        <v>43</v>
      </c>
      <c r="X936">
        <v>11</v>
      </c>
      <c r="Y936">
        <v>3</v>
      </c>
      <c r="Z936" t="s">
        <v>44</v>
      </c>
      <c r="AA936" t="b">
        <v>1</v>
      </c>
      <c r="AB936">
        <v>4</v>
      </c>
      <c r="AC936" t="s">
        <v>131</v>
      </c>
    </row>
    <row r="937" spans="1:29" x14ac:dyDescent="0.25">
      <c r="A937" t="s">
        <v>3240</v>
      </c>
      <c r="B937" t="s">
        <v>3241</v>
      </c>
      <c r="C937">
        <v>42</v>
      </c>
      <c r="D937" t="s">
        <v>104</v>
      </c>
      <c r="E937" t="s">
        <v>73</v>
      </c>
      <c r="F937" t="s">
        <v>97</v>
      </c>
      <c r="G937" t="s">
        <v>3242</v>
      </c>
      <c r="H937" t="s">
        <v>613</v>
      </c>
      <c r="I937" t="s">
        <v>378</v>
      </c>
      <c r="J937">
        <v>194</v>
      </c>
      <c r="K937">
        <v>14</v>
      </c>
      <c r="L937">
        <v>4</v>
      </c>
      <c r="M937" t="s">
        <v>65</v>
      </c>
      <c r="N937">
        <v>16289</v>
      </c>
      <c r="O937" t="s">
        <v>38</v>
      </c>
      <c r="P937" t="s">
        <v>87</v>
      </c>
      <c r="Q937" t="s">
        <v>114</v>
      </c>
      <c r="R937" t="s">
        <v>54</v>
      </c>
      <c r="S937" t="s">
        <v>69</v>
      </c>
      <c r="T937">
        <v>1</v>
      </c>
      <c r="U937" t="b">
        <v>0</v>
      </c>
      <c r="V937" t="s">
        <v>88</v>
      </c>
      <c r="W937" t="s">
        <v>115</v>
      </c>
      <c r="X937">
        <v>5</v>
      </c>
      <c r="Y937">
        <v>2</v>
      </c>
      <c r="Z937" t="s">
        <v>57</v>
      </c>
      <c r="AA937" t="b">
        <v>0</v>
      </c>
      <c r="AB937">
        <v>1</v>
      </c>
      <c r="AC937" t="s">
        <v>70</v>
      </c>
    </row>
    <row r="938" spans="1:29" x14ac:dyDescent="0.25">
      <c r="A938" t="s">
        <v>3243</v>
      </c>
      <c r="B938" t="s">
        <v>3244</v>
      </c>
      <c r="C938">
        <v>60</v>
      </c>
      <c r="D938" t="s">
        <v>104</v>
      </c>
      <c r="E938" t="s">
        <v>123</v>
      </c>
      <c r="F938" t="s">
        <v>97</v>
      </c>
      <c r="G938" t="s">
        <v>3245</v>
      </c>
      <c r="H938" t="s">
        <v>311</v>
      </c>
      <c r="I938" t="s">
        <v>856</v>
      </c>
      <c r="J938">
        <v>179</v>
      </c>
      <c r="K938">
        <v>13</v>
      </c>
      <c r="L938">
        <v>4</v>
      </c>
      <c r="M938" t="s">
        <v>77</v>
      </c>
      <c r="N938">
        <v>7026</v>
      </c>
      <c r="O938" t="s">
        <v>38</v>
      </c>
      <c r="P938" t="s">
        <v>66</v>
      </c>
      <c r="Q938" t="s">
        <v>114</v>
      </c>
      <c r="R938" t="s">
        <v>54</v>
      </c>
      <c r="S938" t="s">
        <v>40</v>
      </c>
      <c r="T938">
        <v>4</v>
      </c>
      <c r="U938" t="b">
        <v>1</v>
      </c>
      <c r="V938" t="s">
        <v>42</v>
      </c>
      <c r="W938" t="s">
        <v>56</v>
      </c>
      <c r="X938">
        <v>11</v>
      </c>
      <c r="Y938">
        <v>5</v>
      </c>
      <c r="Z938" t="s">
        <v>44</v>
      </c>
      <c r="AA938" t="b">
        <v>1</v>
      </c>
      <c r="AB938">
        <v>3</v>
      </c>
      <c r="AC938" t="s">
        <v>45</v>
      </c>
    </row>
    <row r="939" spans="1:29" x14ac:dyDescent="0.25">
      <c r="A939" t="s">
        <v>3246</v>
      </c>
      <c r="B939" t="s">
        <v>3247</v>
      </c>
      <c r="C939">
        <v>43</v>
      </c>
      <c r="D939" t="s">
        <v>104</v>
      </c>
      <c r="E939" t="s">
        <v>32</v>
      </c>
      <c r="F939" t="s">
        <v>49</v>
      </c>
      <c r="G939" t="s">
        <v>3248</v>
      </c>
      <c r="H939" t="s">
        <v>963</v>
      </c>
      <c r="I939" t="s">
        <v>391</v>
      </c>
      <c r="J939">
        <v>267</v>
      </c>
      <c r="K939">
        <v>4</v>
      </c>
      <c r="L939">
        <v>1</v>
      </c>
      <c r="M939" t="s">
        <v>37</v>
      </c>
      <c r="N939">
        <v>79557</v>
      </c>
      <c r="O939" t="s">
        <v>38</v>
      </c>
      <c r="P939" t="s">
        <v>101</v>
      </c>
      <c r="Q939" t="s">
        <v>40</v>
      </c>
      <c r="R939" t="s">
        <v>54</v>
      </c>
      <c r="S939" t="s">
        <v>40</v>
      </c>
      <c r="T939">
        <v>8</v>
      </c>
      <c r="U939" t="b">
        <v>0</v>
      </c>
      <c r="V939" t="s">
        <v>88</v>
      </c>
      <c r="W939" t="s">
        <v>43</v>
      </c>
      <c r="X939">
        <v>9</v>
      </c>
      <c r="Y939">
        <v>1</v>
      </c>
      <c r="Z939" t="s">
        <v>44</v>
      </c>
      <c r="AA939" t="b">
        <v>1</v>
      </c>
      <c r="AB939">
        <v>4</v>
      </c>
      <c r="AC939" t="s">
        <v>131</v>
      </c>
    </row>
    <row r="940" spans="1:29" x14ac:dyDescent="0.25">
      <c r="A940" t="s">
        <v>3249</v>
      </c>
      <c r="B940" t="s">
        <v>3250</v>
      </c>
      <c r="C940">
        <v>52</v>
      </c>
      <c r="D940" t="s">
        <v>31</v>
      </c>
      <c r="E940" t="s">
        <v>32</v>
      </c>
      <c r="F940" t="s">
        <v>49</v>
      </c>
      <c r="G940" t="s">
        <v>3251</v>
      </c>
      <c r="H940" t="s">
        <v>288</v>
      </c>
      <c r="I940" t="s">
        <v>1576</v>
      </c>
      <c r="J940">
        <v>304</v>
      </c>
      <c r="K940">
        <v>12</v>
      </c>
      <c r="L940">
        <v>2</v>
      </c>
      <c r="M940" t="s">
        <v>65</v>
      </c>
      <c r="N940">
        <v>6027</v>
      </c>
      <c r="O940" t="s">
        <v>78</v>
      </c>
      <c r="P940" t="s">
        <v>137</v>
      </c>
      <c r="Q940" t="s">
        <v>67</v>
      </c>
      <c r="R940" t="s">
        <v>68</v>
      </c>
      <c r="S940" t="s">
        <v>40</v>
      </c>
      <c r="T940">
        <v>8</v>
      </c>
      <c r="U940" t="b">
        <v>1</v>
      </c>
      <c r="V940" t="s">
        <v>88</v>
      </c>
      <c r="W940" t="s">
        <v>56</v>
      </c>
      <c r="X940">
        <v>8</v>
      </c>
      <c r="Y940">
        <v>10</v>
      </c>
      <c r="Z940" t="s">
        <v>44</v>
      </c>
      <c r="AA940" t="b">
        <v>0</v>
      </c>
      <c r="AB940">
        <v>3</v>
      </c>
      <c r="AC940" t="s">
        <v>131</v>
      </c>
    </row>
    <row r="941" spans="1:29" x14ac:dyDescent="0.25">
      <c r="A941" t="s">
        <v>3252</v>
      </c>
      <c r="B941" t="s">
        <v>3253</v>
      </c>
      <c r="C941">
        <v>61</v>
      </c>
      <c r="D941" t="s">
        <v>31</v>
      </c>
      <c r="E941" t="s">
        <v>73</v>
      </c>
      <c r="F941" t="s">
        <v>49</v>
      </c>
      <c r="G941" t="s">
        <v>3254</v>
      </c>
      <c r="H941" t="s">
        <v>1980</v>
      </c>
      <c r="I941" t="s">
        <v>1084</v>
      </c>
      <c r="J941">
        <v>196</v>
      </c>
      <c r="K941">
        <v>8</v>
      </c>
      <c r="L941">
        <v>1</v>
      </c>
      <c r="M941" t="s">
        <v>77</v>
      </c>
      <c r="N941">
        <v>180296</v>
      </c>
      <c r="O941" t="s">
        <v>78</v>
      </c>
      <c r="P941" t="s">
        <v>66</v>
      </c>
      <c r="Q941" t="s">
        <v>114</v>
      </c>
      <c r="R941" t="s">
        <v>68</v>
      </c>
      <c r="S941" t="s">
        <v>40</v>
      </c>
      <c r="T941">
        <v>5</v>
      </c>
      <c r="U941" t="b">
        <v>0</v>
      </c>
      <c r="V941" t="s">
        <v>42</v>
      </c>
      <c r="W941" t="s">
        <v>115</v>
      </c>
      <c r="X941">
        <v>8</v>
      </c>
      <c r="Y941">
        <v>5</v>
      </c>
      <c r="Z941" t="s">
        <v>44</v>
      </c>
      <c r="AA941" t="b">
        <v>0</v>
      </c>
      <c r="AB941">
        <v>2</v>
      </c>
      <c r="AC941" t="s">
        <v>108</v>
      </c>
    </row>
    <row r="942" spans="1:29" x14ac:dyDescent="0.25">
      <c r="A942" t="s">
        <v>3255</v>
      </c>
      <c r="B942" t="s">
        <v>3256</v>
      </c>
      <c r="C942">
        <v>35</v>
      </c>
      <c r="D942" t="s">
        <v>104</v>
      </c>
      <c r="E942" t="s">
        <v>32</v>
      </c>
      <c r="F942" t="s">
        <v>97</v>
      </c>
      <c r="G942" t="s">
        <v>3257</v>
      </c>
      <c r="H942" t="s">
        <v>564</v>
      </c>
      <c r="I942" t="s">
        <v>297</v>
      </c>
      <c r="J942">
        <v>79</v>
      </c>
      <c r="K942">
        <v>3</v>
      </c>
      <c r="L942">
        <v>3</v>
      </c>
      <c r="M942" t="s">
        <v>37</v>
      </c>
      <c r="N942">
        <v>171193</v>
      </c>
      <c r="O942" t="s">
        <v>78</v>
      </c>
      <c r="P942" t="s">
        <v>87</v>
      </c>
      <c r="Q942" t="s">
        <v>40</v>
      </c>
      <c r="R942" t="s">
        <v>41</v>
      </c>
      <c r="S942" t="s">
        <v>40</v>
      </c>
      <c r="T942">
        <v>9</v>
      </c>
      <c r="U942" t="b">
        <v>1</v>
      </c>
      <c r="V942" t="s">
        <v>55</v>
      </c>
      <c r="W942" t="s">
        <v>56</v>
      </c>
      <c r="X942">
        <v>6</v>
      </c>
      <c r="Y942">
        <v>1</v>
      </c>
      <c r="Z942" t="s">
        <v>44</v>
      </c>
      <c r="AA942" t="b">
        <v>1</v>
      </c>
      <c r="AB942">
        <v>1</v>
      </c>
      <c r="AC942" t="s">
        <v>40</v>
      </c>
    </row>
    <row r="943" spans="1:29" x14ac:dyDescent="0.25">
      <c r="A943" t="s">
        <v>3258</v>
      </c>
      <c r="B943" t="s">
        <v>3259</v>
      </c>
      <c r="C943">
        <v>53</v>
      </c>
      <c r="D943" t="s">
        <v>104</v>
      </c>
      <c r="E943" t="s">
        <v>73</v>
      </c>
      <c r="F943" t="s">
        <v>97</v>
      </c>
      <c r="G943" t="s">
        <v>3260</v>
      </c>
      <c r="H943" t="s">
        <v>436</v>
      </c>
      <c r="I943" t="s">
        <v>1529</v>
      </c>
      <c r="J943">
        <v>53</v>
      </c>
      <c r="K943">
        <v>4</v>
      </c>
      <c r="L943">
        <v>4</v>
      </c>
      <c r="M943" t="s">
        <v>65</v>
      </c>
      <c r="N943">
        <v>136812</v>
      </c>
      <c r="O943" t="s">
        <v>78</v>
      </c>
      <c r="P943" t="s">
        <v>94</v>
      </c>
      <c r="Q943" t="s">
        <v>79</v>
      </c>
      <c r="R943" t="s">
        <v>41</v>
      </c>
      <c r="S943" t="s">
        <v>151</v>
      </c>
      <c r="T943">
        <v>1</v>
      </c>
      <c r="U943" t="b">
        <v>0</v>
      </c>
      <c r="V943" t="s">
        <v>55</v>
      </c>
      <c r="W943" t="s">
        <v>43</v>
      </c>
      <c r="X943">
        <v>12</v>
      </c>
      <c r="Y943">
        <v>4</v>
      </c>
      <c r="Z943" t="s">
        <v>44</v>
      </c>
      <c r="AA943" t="b">
        <v>0</v>
      </c>
      <c r="AB943">
        <v>2</v>
      </c>
      <c r="AC943" t="s">
        <v>108</v>
      </c>
    </row>
    <row r="944" spans="1:29" x14ac:dyDescent="0.25">
      <c r="A944" t="s">
        <v>3261</v>
      </c>
      <c r="B944" t="s">
        <v>3262</v>
      </c>
      <c r="C944">
        <v>55</v>
      </c>
      <c r="D944" t="s">
        <v>60</v>
      </c>
      <c r="E944" t="s">
        <v>73</v>
      </c>
      <c r="F944" t="s">
        <v>97</v>
      </c>
      <c r="G944" t="s">
        <v>3263</v>
      </c>
      <c r="H944" t="s">
        <v>1323</v>
      </c>
      <c r="I944" t="s">
        <v>220</v>
      </c>
      <c r="J944">
        <v>120</v>
      </c>
      <c r="K944">
        <v>10</v>
      </c>
      <c r="L944">
        <v>2</v>
      </c>
      <c r="M944" t="s">
        <v>77</v>
      </c>
      <c r="N944">
        <v>165932</v>
      </c>
      <c r="O944" t="s">
        <v>38</v>
      </c>
      <c r="P944" t="s">
        <v>39</v>
      </c>
      <c r="Q944" t="s">
        <v>67</v>
      </c>
      <c r="R944" t="s">
        <v>54</v>
      </c>
      <c r="S944" t="s">
        <v>40</v>
      </c>
      <c r="T944">
        <v>8</v>
      </c>
      <c r="U944" t="b">
        <v>0</v>
      </c>
      <c r="V944" t="s">
        <v>55</v>
      </c>
      <c r="W944" t="s">
        <v>115</v>
      </c>
      <c r="X944">
        <v>7</v>
      </c>
      <c r="Y944">
        <v>11</v>
      </c>
      <c r="Z944" t="s">
        <v>57</v>
      </c>
      <c r="AA944" t="b">
        <v>0</v>
      </c>
      <c r="AB944">
        <v>3</v>
      </c>
      <c r="AC944" t="s">
        <v>108</v>
      </c>
    </row>
    <row r="945" spans="1:29" x14ac:dyDescent="0.25">
      <c r="A945" t="s">
        <v>3264</v>
      </c>
      <c r="B945" t="s">
        <v>3265</v>
      </c>
      <c r="C945">
        <v>42</v>
      </c>
      <c r="D945" t="s">
        <v>31</v>
      </c>
      <c r="E945" t="s">
        <v>61</v>
      </c>
      <c r="F945" t="s">
        <v>97</v>
      </c>
      <c r="G945" t="s">
        <v>3266</v>
      </c>
      <c r="H945" t="s">
        <v>726</v>
      </c>
      <c r="I945" t="s">
        <v>160</v>
      </c>
      <c r="J945">
        <v>160</v>
      </c>
      <c r="K945">
        <v>13</v>
      </c>
      <c r="L945">
        <v>1</v>
      </c>
      <c r="M945" t="s">
        <v>65</v>
      </c>
      <c r="N945">
        <v>134453</v>
      </c>
      <c r="O945" t="s">
        <v>86</v>
      </c>
      <c r="P945" t="s">
        <v>94</v>
      </c>
      <c r="Q945" t="s">
        <v>67</v>
      </c>
      <c r="R945" t="s">
        <v>68</v>
      </c>
      <c r="S945" t="s">
        <v>40</v>
      </c>
      <c r="T945">
        <v>7</v>
      </c>
      <c r="U945" t="b">
        <v>1</v>
      </c>
      <c r="V945" t="s">
        <v>55</v>
      </c>
      <c r="W945" t="s">
        <v>115</v>
      </c>
      <c r="X945">
        <v>10</v>
      </c>
      <c r="Y945">
        <v>6</v>
      </c>
      <c r="Z945" t="s">
        <v>44</v>
      </c>
      <c r="AA945" t="b">
        <v>0</v>
      </c>
      <c r="AB945">
        <v>5</v>
      </c>
      <c r="AC945" t="s">
        <v>108</v>
      </c>
    </row>
    <row r="946" spans="1:29" x14ac:dyDescent="0.25">
      <c r="A946" t="s">
        <v>3267</v>
      </c>
      <c r="B946" t="s">
        <v>3268</v>
      </c>
      <c r="C946">
        <v>46</v>
      </c>
      <c r="D946" t="s">
        <v>31</v>
      </c>
      <c r="E946" t="s">
        <v>73</v>
      </c>
      <c r="F946" t="s">
        <v>49</v>
      </c>
      <c r="G946" t="s">
        <v>3269</v>
      </c>
      <c r="H946" t="s">
        <v>487</v>
      </c>
      <c r="I946" t="s">
        <v>1397</v>
      </c>
      <c r="J946">
        <v>314</v>
      </c>
      <c r="K946">
        <v>14</v>
      </c>
      <c r="L946">
        <v>4</v>
      </c>
      <c r="M946" t="s">
        <v>77</v>
      </c>
      <c r="N946">
        <v>63891</v>
      </c>
      <c r="O946" t="s">
        <v>38</v>
      </c>
      <c r="P946" t="s">
        <v>137</v>
      </c>
      <c r="Q946" t="s">
        <v>79</v>
      </c>
      <c r="R946" t="s">
        <v>41</v>
      </c>
      <c r="S946" t="s">
        <v>40</v>
      </c>
      <c r="T946">
        <v>4</v>
      </c>
      <c r="U946" t="b">
        <v>1</v>
      </c>
      <c r="V946" t="s">
        <v>88</v>
      </c>
      <c r="W946" t="s">
        <v>56</v>
      </c>
      <c r="X946">
        <v>8</v>
      </c>
      <c r="Y946">
        <v>1</v>
      </c>
      <c r="Z946" t="s">
        <v>44</v>
      </c>
      <c r="AA946" t="b">
        <v>1</v>
      </c>
      <c r="AB946">
        <v>1</v>
      </c>
      <c r="AC946" t="s">
        <v>70</v>
      </c>
    </row>
    <row r="947" spans="1:29" x14ac:dyDescent="0.25">
      <c r="A947" t="s">
        <v>3270</v>
      </c>
      <c r="B947" t="s">
        <v>3271</v>
      </c>
      <c r="C947">
        <v>39</v>
      </c>
      <c r="D947" t="s">
        <v>104</v>
      </c>
      <c r="E947" t="s">
        <v>61</v>
      </c>
      <c r="F947" t="s">
        <v>33</v>
      </c>
      <c r="G947" t="s">
        <v>3272</v>
      </c>
      <c r="H947" t="s">
        <v>1024</v>
      </c>
      <c r="I947" t="s">
        <v>196</v>
      </c>
      <c r="J947">
        <v>120</v>
      </c>
      <c r="K947">
        <v>14</v>
      </c>
      <c r="L947">
        <v>2</v>
      </c>
      <c r="M947" t="s">
        <v>37</v>
      </c>
      <c r="N947">
        <v>32771</v>
      </c>
      <c r="O947" t="s">
        <v>38</v>
      </c>
      <c r="P947" t="s">
        <v>53</v>
      </c>
      <c r="Q947" t="s">
        <v>40</v>
      </c>
      <c r="R947" t="s">
        <v>54</v>
      </c>
      <c r="S947" t="s">
        <v>40</v>
      </c>
      <c r="T947">
        <v>8</v>
      </c>
      <c r="U947" t="b">
        <v>0</v>
      </c>
      <c r="V947" t="s">
        <v>42</v>
      </c>
      <c r="W947" t="s">
        <v>56</v>
      </c>
      <c r="X947">
        <v>4</v>
      </c>
      <c r="Y947">
        <v>1</v>
      </c>
      <c r="Z947" t="s">
        <v>44</v>
      </c>
      <c r="AA947" t="b">
        <v>1</v>
      </c>
      <c r="AB947">
        <v>3</v>
      </c>
      <c r="AC947" t="s">
        <v>131</v>
      </c>
    </row>
    <row r="948" spans="1:29" x14ac:dyDescent="0.25">
      <c r="A948" t="s">
        <v>3273</v>
      </c>
      <c r="B948" t="s">
        <v>3274</v>
      </c>
      <c r="C948">
        <v>59</v>
      </c>
      <c r="D948" t="s">
        <v>31</v>
      </c>
      <c r="E948" t="s">
        <v>91</v>
      </c>
      <c r="F948" t="s">
        <v>49</v>
      </c>
      <c r="G948" t="s">
        <v>3275</v>
      </c>
      <c r="H948" t="s">
        <v>273</v>
      </c>
      <c r="I948" t="s">
        <v>554</v>
      </c>
      <c r="J948">
        <v>111</v>
      </c>
      <c r="K948">
        <v>5</v>
      </c>
      <c r="L948">
        <v>3</v>
      </c>
      <c r="M948" t="s">
        <v>65</v>
      </c>
      <c r="N948">
        <v>180414</v>
      </c>
      <c r="O948" t="s">
        <v>86</v>
      </c>
      <c r="P948" t="s">
        <v>39</v>
      </c>
      <c r="Q948" t="s">
        <v>79</v>
      </c>
      <c r="R948" t="s">
        <v>41</v>
      </c>
      <c r="S948" t="s">
        <v>302</v>
      </c>
      <c r="T948">
        <v>6</v>
      </c>
      <c r="U948" t="b">
        <v>1</v>
      </c>
      <c r="V948" t="s">
        <v>42</v>
      </c>
      <c r="W948" t="s">
        <v>115</v>
      </c>
      <c r="X948">
        <v>10</v>
      </c>
      <c r="Y948">
        <v>5</v>
      </c>
      <c r="Z948" t="s">
        <v>44</v>
      </c>
      <c r="AA948" t="b">
        <v>0</v>
      </c>
      <c r="AB948">
        <v>1</v>
      </c>
      <c r="AC948" t="s">
        <v>70</v>
      </c>
    </row>
    <row r="949" spans="1:29" x14ac:dyDescent="0.25">
      <c r="A949" t="s">
        <v>3276</v>
      </c>
      <c r="B949" t="s">
        <v>3277</v>
      </c>
      <c r="C949">
        <v>31</v>
      </c>
      <c r="D949" t="s">
        <v>104</v>
      </c>
      <c r="E949" t="s">
        <v>32</v>
      </c>
      <c r="F949" t="s">
        <v>49</v>
      </c>
      <c r="G949" t="s">
        <v>3278</v>
      </c>
      <c r="H949" t="s">
        <v>2076</v>
      </c>
      <c r="I949" t="s">
        <v>1119</v>
      </c>
      <c r="J949">
        <v>272</v>
      </c>
      <c r="K949">
        <v>8</v>
      </c>
      <c r="L949">
        <v>3</v>
      </c>
      <c r="M949" t="s">
        <v>65</v>
      </c>
      <c r="N949">
        <v>16997</v>
      </c>
      <c r="O949" t="s">
        <v>78</v>
      </c>
      <c r="P949" t="s">
        <v>137</v>
      </c>
      <c r="Q949" t="s">
        <v>114</v>
      </c>
      <c r="R949" t="s">
        <v>41</v>
      </c>
      <c r="S949" t="s">
        <v>302</v>
      </c>
      <c r="T949">
        <v>3</v>
      </c>
      <c r="U949" t="b">
        <v>1</v>
      </c>
      <c r="V949" t="s">
        <v>88</v>
      </c>
      <c r="W949" t="s">
        <v>115</v>
      </c>
      <c r="X949">
        <v>2</v>
      </c>
      <c r="Y949">
        <v>11</v>
      </c>
      <c r="Z949" t="s">
        <v>44</v>
      </c>
      <c r="AA949" t="b">
        <v>0</v>
      </c>
      <c r="AB949">
        <v>2</v>
      </c>
      <c r="AC949" t="s">
        <v>70</v>
      </c>
    </row>
    <row r="950" spans="1:29" x14ac:dyDescent="0.25">
      <c r="A950" t="s">
        <v>3279</v>
      </c>
      <c r="B950" t="s">
        <v>3280</v>
      </c>
      <c r="C950">
        <v>64</v>
      </c>
      <c r="D950" t="s">
        <v>60</v>
      </c>
      <c r="E950" t="s">
        <v>73</v>
      </c>
      <c r="F950" t="s">
        <v>49</v>
      </c>
      <c r="G950" t="s">
        <v>3281</v>
      </c>
      <c r="H950" t="s">
        <v>2326</v>
      </c>
      <c r="I950" t="s">
        <v>771</v>
      </c>
      <c r="J950">
        <v>27</v>
      </c>
      <c r="K950">
        <v>4</v>
      </c>
      <c r="L950">
        <v>3</v>
      </c>
      <c r="M950" t="s">
        <v>37</v>
      </c>
      <c r="N950">
        <v>17679</v>
      </c>
      <c r="O950" t="s">
        <v>86</v>
      </c>
      <c r="P950" t="s">
        <v>94</v>
      </c>
      <c r="Q950" t="s">
        <v>40</v>
      </c>
      <c r="R950" t="s">
        <v>41</v>
      </c>
      <c r="S950" t="s">
        <v>40</v>
      </c>
      <c r="T950">
        <v>1</v>
      </c>
      <c r="U950" t="b">
        <v>0</v>
      </c>
      <c r="V950" t="s">
        <v>42</v>
      </c>
      <c r="W950" t="s">
        <v>56</v>
      </c>
      <c r="X950">
        <v>11</v>
      </c>
      <c r="Y950">
        <v>8</v>
      </c>
      <c r="Z950" t="s">
        <v>44</v>
      </c>
      <c r="AA950" t="b">
        <v>1</v>
      </c>
      <c r="AB950">
        <v>3</v>
      </c>
      <c r="AC950" t="s">
        <v>131</v>
      </c>
    </row>
    <row r="951" spans="1:29" x14ac:dyDescent="0.25">
      <c r="A951" t="s">
        <v>3282</v>
      </c>
      <c r="B951" t="s">
        <v>3283</v>
      </c>
      <c r="C951">
        <v>38</v>
      </c>
      <c r="D951" t="s">
        <v>104</v>
      </c>
      <c r="E951" t="s">
        <v>73</v>
      </c>
      <c r="F951" t="s">
        <v>33</v>
      </c>
      <c r="G951" t="s">
        <v>3284</v>
      </c>
      <c r="H951" t="s">
        <v>963</v>
      </c>
      <c r="I951" t="s">
        <v>2762</v>
      </c>
      <c r="J951">
        <v>176</v>
      </c>
      <c r="K951">
        <v>2</v>
      </c>
      <c r="L951">
        <v>2</v>
      </c>
      <c r="M951" t="s">
        <v>37</v>
      </c>
      <c r="N951">
        <v>129607</v>
      </c>
      <c r="O951" t="s">
        <v>86</v>
      </c>
      <c r="P951" t="s">
        <v>137</v>
      </c>
      <c r="Q951" t="s">
        <v>40</v>
      </c>
      <c r="R951" t="s">
        <v>54</v>
      </c>
      <c r="S951" t="s">
        <v>40</v>
      </c>
      <c r="T951">
        <v>3</v>
      </c>
      <c r="U951" t="b">
        <v>1</v>
      </c>
      <c r="V951" t="s">
        <v>88</v>
      </c>
      <c r="W951" t="s">
        <v>56</v>
      </c>
      <c r="X951">
        <v>6</v>
      </c>
      <c r="Y951">
        <v>6</v>
      </c>
      <c r="Z951" t="s">
        <v>44</v>
      </c>
      <c r="AA951" t="b">
        <v>1</v>
      </c>
      <c r="AB951">
        <v>3</v>
      </c>
      <c r="AC951" t="s">
        <v>70</v>
      </c>
    </row>
    <row r="952" spans="1:29" x14ac:dyDescent="0.25">
      <c r="A952" t="s">
        <v>3285</v>
      </c>
      <c r="B952" t="s">
        <v>3286</v>
      </c>
      <c r="C952">
        <v>60</v>
      </c>
      <c r="D952" t="s">
        <v>60</v>
      </c>
      <c r="E952" t="s">
        <v>48</v>
      </c>
      <c r="F952" t="s">
        <v>33</v>
      </c>
      <c r="G952" t="s">
        <v>3287</v>
      </c>
      <c r="H952" t="s">
        <v>532</v>
      </c>
      <c r="I952" t="s">
        <v>1707</v>
      </c>
      <c r="J952">
        <v>265</v>
      </c>
      <c r="K952">
        <v>13</v>
      </c>
      <c r="L952">
        <v>4</v>
      </c>
      <c r="M952" t="s">
        <v>65</v>
      </c>
      <c r="N952">
        <v>130843</v>
      </c>
      <c r="O952" t="s">
        <v>38</v>
      </c>
      <c r="P952" t="s">
        <v>53</v>
      </c>
      <c r="Q952" t="s">
        <v>114</v>
      </c>
      <c r="R952" t="s">
        <v>54</v>
      </c>
      <c r="S952" t="s">
        <v>69</v>
      </c>
      <c r="T952">
        <v>3</v>
      </c>
      <c r="U952" t="b">
        <v>0</v>
      </c>
      <c r="V952" t="s">
        <v>42</v>
      </c>
      <c r="W952" t="s">
        <v>115</v>
      </c>
      <c r="X952">
        <v>7</v>
      </c>
      <c r="Y952">
        <v>11</v>
      </c>
      <c r="Z952" t="s">
        <v>57</v>
      </c>
      <c r="AA952" t="b">
        <v>0</v>
      </c>
      <c r="AB952">
        <v>1</v>
      </c>
      <c r="AC952" t="s">
        <v>70</v>
      </c>
    </row>
    <row r="953" spans="1:29" x14ac:dyDescent="0.25">
      <c r="A953" t="s">
        <v>3288</v>
      </c>
      <c r="B953" t="s">
        <v>3289</v>
      </c>
      <c r="C953">
        <v>51</v>
      </c>
      <c r="D953" t="s">
        <v>60</v>
      </c>
      <c r="E953" t="s">
        <v>123</v>
      </c>
      <c r="F953" t="s">
        <v>97</v>
      </c>
      <c r="G953" t="s">
        <v>3290</v>
      </c>
      <c r="H953" t="s">
        <v>343</v>
      </c>
      <c r="I953" t="s">
        <v>165</v>
      </c>
      <c r="J953">
        <v>154</v>
      </c>
      <c r="K953">
        <v>5</v>
      </c>
      <c r="L953">
        <v>3</v>
      </c>
      <c r="M953" t="s">
        <v>77</v>
      </c>
      <c r="N953">
        <v>182881</v>
      </c>
      <c r="O953" t="s">
        <v>86</v>
      </c>
      <c r="P953" t="s">
        <v>53</v>
      </c>
      <c r="Q953" t="s">
        <v>67</v>
      </c>
      <c r="R953" t="s">
        <v>54</v>
      </c>
      <c r="S953" t="s">
        <v>40</v>
      </c>
      <c r="T953">
        <v>4</v>
      </c>
      <c r="U953" t="b">
        <v>1</v>
      </c>
      <c r="V953" t="s">
        <v>42</v>
      </c>
      <c r="W953" t="s">
        <v>56</v>
      </c>
      <c r="X953">
        <v>12</v>
      </c>
      <c r="Y953">
        <v>3</v>
      </c>
      <c r="Z953" t="s">
        <v>44</v>
      </c>
      <c r="AA953" t="b">
        <v>0</v>
      </c>
      <c r="AB953">
        <v>2</v>
      </c>
      <c r="AC953" t="s">
        <v>45</v>
      </c>
    </row>
    <row r="954" spans="1:29" x14ac:dyDescent="0.25">
      <c r="A954" t="s">
        <v>3291</v>
      </c>
      <c r="B954" t="s">
        <v>3292</v>
      </c>
      <c r="C954">
        <v>56</v>
      </c>
      <c r="D954" t="s">
        <v>60</v>
      </c>
      <c r="E954" t="s">
        <v>91</v>
      </c>
      <c r="F954" t="s">
        <v>33</v>
      </c>
      <c r="G954" t="s">
        <v>3293</v>
      </c>
      <c r="H954" t="s">
        <v>1468</v>
      </c>
      <c r="I954" t="s">
        <v>368</v>
      </c>
      <c r="J954">
        <v>263</v>
      </c>
      <c r="K954">
        <v>3</v>
      </c>
      <c r="L954">
        <v>3</v>
      </c>
      <c r="M954" t="s">
        <v>65</v>
      </c>
      <c r="N954">
        <v>58499</v>
      </c>
      <c r="O954" t="s">
        <v>78</v>
      </c>
      <c r="P954" t="s">
        <v>94</v>
      </c>
      <c r="Q954" t="s">
        <v>114</v>
      </c>
      <c r="R954" t="s">
        <v>41</v>
      </c>
      <c r="S954" t="s">
        <v>69</v>
      </c>
      <c r="T954">
        <v>8</v>
      </c>
      <c r="U954" t="b">
        <v>1</v>
      </c>
      <c r="V954" t="s">
        <v>55</v>
      </c>
      <c r="W954" t="s">
        <v>115</v>
      </c>
      <c r="X954">
        <v>12</v>
      </c>
      <c r="Y954">
        <v>8</v>
      </c>
      <c r="Z954" t="s">
        <v>44</v>
      </c>
      <c r="AA954" t="b">
        <v>0</v>
      </c>
      <c r="AB954">
        <v>5</v>
      </c>
      <c r="AC954" t="s">
        <v>207</v>
      </c>
    </row>
    <row r="955" spans="1:29" x14ac:dyDescent="0.25">
      <c r="A955" t="s">
        <v>3294</v>
      </c>
      <c r="B955" t="s">
        <v>3295</v>
      </c>
      <c r="C955">
        <v>37</v>
      </c>
      <c r="D955" t="s">
        <v>60</v>
      </c>
      <c r="E955" t="s">
        <v>82</v>
      </c>
      <c r="F955" t="s">
        <v>97</v>
      </c>
      <c r="G955" t="s">
        <v>3296</v>
      </c>
      <c r="H955" t="s">
        <v>2125</v>
      </c>
      <c r="I955" t="s">
        <v>520</v>
      </c>
      <c r="J955">
        <v>94</v>
      </c>
      <c r="K955">
        <v>3</v>
      </c>
      <c r="L955">
        <v>3</v>
      </c>
      <c r="M955" t="s">
        <v>65</v>
      </c>
      <c r="N955">
        <v>150192</v>
      </c>
      <c r="O955" t="s">
        <v>78</v>
      </c>
      <c r="P955" t="s">
        <v>94</v>
      </c>
      <c r="Q955" t="s">
        <v>79</v>
      </c>
      <c r="R955" t="s">
        <v>41</v>
      </c>
      <c r="S955" t="s">
        <v>69</v>
      </c>
      <c r="T955">
        <v>4</v>
      </c>
      <c r="U955" t="b">
        <v>0</v>
      </c>
      <c r="V955" t="s">
        <v>55</v>
      </c>
      <c r="W955" t="s">
        <v>115</v>
      </c>
      <c r="X955">
        <v>1</v>
      </c>
      <c r="Y955">
        <v>10</v>
      </c>
      <c r="Z955" t="s">
        <v>57</v>
      </c>
      <c r="AA955" t="b">
        <v>0</v>
      </c>
      <c r="AB955">
        <v>1</v>
      </c>
      <c r="AC955" t="s">
        <v>70</v>
      </c>
    </row>
    <row r="956" spans="1:29" x14ac:dyDescent="0.25">
      <c r="A956" t="s">
        <v>3297</v>
      </c>
      <c r="B956" t="s">
        <v>3298</v>
      </c>
      <c r="C956">
        <v>60</v>
      </c>
      <c r="D956" t="s">
        <v>60</v>
      </c>
      <c r="E956" t="s">
        <v>123</v>
      </c>
      <c r="F956" t="s">
        <v>33</v>
      </c>
      <c r="G956" t="s">
        <v>3299</v>
      </c>
      <c r="H956" t="s">
        <v>269</v>
      </c>
      <c r="I956" t="s">
        <v>574</v>
      </c>
      <c r="J956">
        <v>301</v>
      </c>
      <c r="K956">
        <v>6</v>
      </c>
      <c r="L956">
        <v>1</v>
      </c>
      <c r="M956" t="s">
        <v>65</v>
      </c>
      <c r="N956">
        <v>142527</v>
      </c>
      <c r="O956" t="s">
        <v>78</v>
      </c>
      <c r="P956" t="s">
        <v>87</v>
      </c>
      <c r="Q956" t="s">
        <v>79</v>
      </c>
      <c r="R956" t="s">
        <v>54</v>
      </c>
      <c r="S956" t="s">
        <v>69</v>
      </c>
      <c r="T956">
        <v>5</v>
      </c>
      <c r="U956" t="b">
        <v>0</v>
      </c>
      <c r="V956" t="s">
        <v>55</v>
      </c>
      <c r="W956" t="s">
        <v>56</v>
      </c>
      <c r="X956">
        <v>10</v>
      </c>
      <c r="Y956">
        <v>10</v>
      </c>
      <c r="Z956" t="s">
        <v>57</v>
      </c>
      <c r="AA956" t="b">
        <v>0</v>
      </c>
      <c r="AB956">
        <v>4</v>
      </c>
      <c r="AC956" t="s">
        <v>108</v>
      </c>
    </row>
    <row r="957" spans="1:29" x14ac:dyDescent="0.25">
      <c r="A957" t="s">
        <v>3300</v>
      </c>
      <c r="B957" t="s">
        <v>3301</v>
      </c>
      <c r="C957">
        <v>48</v>
      </c>
      <c r="D957" t="s">
        <v>31</v>
      </c>
      <c r="E957" t="s">
        <v>82</v>
      </c>
      <c r="F957" t="s">
        <v>49</v>
      </c>
      <c r="G957" t="s">
        <v>3302</v>
      </c>
      <c r="H957" t="s">
        <v>170</v>
      </c>
      <c r="I957" t="s">
        <v>316</v>
      </c>
      <c r="J957">
        <v>170</v>
      </c>
      <c r="K957">
        <v>10</v>
      </c>
      <c r="L957">
        <v>4</v>
      </c>
      <c r="M957" t="s">
        <v>77</v>
      </c>
      <c r="N957">
        <v>117485</v>
      </c>
      <c r="O957" t="s">
        <v>38</v>
      </c>
      <c r="P957" t="s">
        <v>137</v>
      </c>
      <c r="Q957" t="s">
        <v>114</v>
      </c>
      <c r="R957" t="s">
        <v>41</v>
      </c>
      <c r="S957" t="s">
        <v>40</v>
      </c>
      <c r="T957">
        <v>9</v>
      </c>
      <c r="U957" t="b">
        <v>1</v>
      </c>
      <c r="V957" t="s">
        <v>42</v>
      </c>
      <c r="W957" t="s">
        <v>115</v>
      </c>
      <c r="X957">
        <v>11</v>
      </c>
      <c r="Y957">
        <v>11</v>
      </c>
      <c r="Z957" t="s">
        <v>44</v>
      </c>
      <c r="AA957" t="b">
        <v>0</v>
      </c>
      <c r="AB957">
        <v>1</v>
      </c>
      <c r="AC957" t="s">
        <v>70</v>
      </c>
    </row>
    <row r="958" spans="1:29" x14ac:dyDescent="0.25">
      <c r="A958" t="s">
        <v>3303</v>
      </c>
      <c r="B958" t="s">
        <v>3304</v>
      </c>
      <c r="C958">
        <v>56</v>
      </c>
      <c r="D958" t="s">
        <v>31</v>
      </c>
      <c r="E958" t="s">
        <v>123</v>
      </c>
      <c r="F958" t="s">
        <v>33</v>
      </c>
      <c r="G958" t="s">
        <v>3305</v>
      </c>
      <c r="H958" t="s">
        <v>200</v>
      </c>
      <c r="I958" t="s">
        <v>692</v>
      </c>
      <c r="J958">
        <v>223</v>
      </c>
      <c r="K958">
        <v>6</v>
      </c>
      <c r="L958">
        <v>1</v>
      </c>
      <c r="M958" t="s">
        <v>37</v>
      </c>
      <c r="N958">
        <v>82368</v>
      </c>
      <c r="O958" t="s">
        <v>86</v>
      </c>
      <c r="P958" t="s">
        <v>66</v>
      </c>
      <c r="Q958" t="s">
        <v>40</v>
      </c>
      <c r="R958" t="s">
        <v>41</v>
      </c>
      <c r="S958" t="s">
        <v>40</v>
      </c>
      <c r="T958">
        <v>7</v>
      </c>
      <c r="U958" t="b">
        <v>1</v>
      </c>
      <c r="V958" t="s">
        <v>88</v>
      </c>
      <c r="W958" t="s">
        <v>115</v>
      </c>
      <c r="X958">
        <v>1</v>
      </c>
      <c r="Y958">
        <v>2</v>
      </c>
      <c r="Z958" t="s">
        <v>57</v>
      </c>
      <c r="AA958" t="b">
        <v>0</v>
      </c>
      <c r="AB958">
        <v>2</v>
      </c>
      <c r="AC958" t="s">
        <v>45</v>
      </c>
    </row>
    <row r="959" spans="1:29" x14ac:dyDescent="0.25">
      <c r="A959" t="s">
        <v>3306</v>
      </c>
      <c r="B959" t="s">
        <v>3307</v>
      </c>
      <c r="C959">
        <v>24</v>
      </c>
      <c r="D959" t="s">
        <v>31</v>
      </c>
      <c r="E959" t="s">
        <v>32</v>
      </c>
      <c r="F959" t="s">
        <v>97</v>
      </c>
      <c r="G959" t="s">
        <v>3308</v>
      </c>
      <c r="H959" t="s">
        <v>2076</v>
      </c>
      <c r="I959" t="s">
        <v>1230</v>
      </c>
      <c r="J959">
        <v>173</v>
      </c>
      <c r="K959">
        <v>12</v>
      </c>
      <c r="L959">
        <v>2</v>
      </c>
      <c r="M959" t="s">
        <v>65</v>
      </c>
      <c r="N959">
        <v>37451</v>
      </c>
      <c r="O959" t="s">
        <v>86</v>
      </c>
      <c r="P959" t="s">
        <v>137</v>
      </c>
      <c r="Q959" t="s">
        <v>79</v>
      </c>
      <c r="R959" t="s">
        <v>41</v>
      </c>
      <c r="S959" t="s">
        <v>40</v>
      </c>
      <c r="T959">
        <v>1</v>
      </c>
      <c r="U959" t="b">
        <v>0</v>
      </c>
      <c r="V959" t="s">
        <v>42</v>
      </c>
      <c r="W959" t="s">
        <v>56</v>
      </c>
      <c r="X959">
        <v>3</v>
      </c>
      <c r="Y959">
        <v>7</v>
      </c>
      <c r="Z959" t="s">
        <v>44</v>
      </c>
      <c r="AA959" t="b">
        <v>0</v>
      </c>
      <c r="AB959">
        <v>2</v>
      </c>
      <c r="AC959" t="s">
        <v>40</v>
      </c>
    </row>
    <row r="960" spans="1:29" x14ac:dyDescent="0.25">
      <c r="A960" t="s">
        <v>3309</v>
      </c>
      <c r="B960" t="s">
        <v>3310</v>
      </c>
      <c r="C960">
        <v>42</v>
      </c>
      <c r="D960" t="s">
        <v>31</v>
      </c>
      <c r="E960" t="s">
        <v>91</v>
      </c>
      <c r="F960" t="s">
        <v>49</v>
      </c>
      <c r="G960" t="s">
        <v>3311</v>
      </c>
      <c r="H960" t="s">
        <v>735</v>
      </c>
      <c r="I960" t="s">
        <v>465</v>
      </c>
      <c r="J960">
        <v>223</v>
      </c>
      <c r="K960">
        <v>12</v>
      </c>
      <c r="L960">
        <v>2</v>
      </c>
      <c r="M960" t="s">
        <v>37</v>
      </c>
      <c r="N960">
        <v>1551</v>
      </c>
      <c r="O960" t="s">
        <v>38</v>
      </c>
      <c r="P960" t="s">
        <v>53</v>
      </c>
      <c r="Q960" t="s">
        <v>40</v>
      </c>
      <c r="R960" t="s">
        <v>68</v>
      </c>
      <c r="S960" t="s">
        <v>40</v>
      </c>
      <c r="T960">
        <v>5</v>
      </c>
      <c r="U960" t="b">
        <v>0</v>
      </c>
      <c r="V960" t="s">
        <v>88</v>
      </c>
      <c r="W960" t="s">
        <v>43</v>
      </c>
      <c r="X960">
        <v>11</v>
      </c>
      <c r="Y960">
        <v>6</v>
      </c>
      <c r="Z960" t="s">
        <v>44</v>
      </c>
      <c r="AA960" t="b">
        <v>1</v>
      </c>
      <c r="AB960">
        <v>3</v>
      </c>
      <c r="AC960" t="s">
        <v>70</v>
      </c>
    </row>
    <row r="961" spans="1:29" x14ac:dyDescent="0.25">
      <c r="A961" t="s">
        <v>3312</v>
      </c>
      <c r="B961" t="s">
        <v>3313</v>
      </c>
      <c r="C961">
        <v>23</v>
      </c>
      <c r="D961" t="s">
        <v>104</v>
      </c>
      <c r="E961" t="s">
        <v>61</v>
      </c>
      <c r="F961" t="s">
        <v>33</v>
      </c>
      <c r="G961" t="s">
        <v>3314</v>
      </c>
      <c r="H961" t="s">
        <v>735</v>
      </c>
      <c r="I961" t="s">
        <v>1397</v>
      </c>
      <c r="J961">
        <v>218</v>
      </c>
      <c r="K961">
        <v>9</v>
      </c>
      <c r="L961">
        <v>3</v>
      </c>
      <c r="M961" t="s">
        <v>77</v>
      </c>
      <c r="N961">
        <v>105876</v>
      </c>
      <c r="O961" t="s">
        <v>38</v>
      </c>
      <c r="P961" t="s">
        <v>94</v>
      </c>
      <c r="Q961" t="s">
        <v>67</v>
      </c>
      <c r="R961" t="s">
        <v>54</v>
      </c>
      <c r="S961" t="s">
        <v>40</v>
      </c>
      <c r="T961">
        <v>8</v>
      </c>
      <c r="U961" t="b">
        <v>1</v>
      </c>
      <c r="V961" t="s">
        <v>88</v>
      </c>
      <c r="W961" t="s">
        <v>56</v>
      </c>
      <c r="X961">
        <v>3</v>
      </c>
      <c r="Y961">
        <v>2</v>
      </c>
      <c r="Z961" t="s">
        <v>57</v>
      </c>
      <c r="AA961" t="b">
        <v>1</v>
      </c>
      <c r="AB961">
        <v>3</v>
      </c>
      <c r="AC961" t="s">
        <v>45</v>
      </c>
    </row>
    <row r="962" spans="1:29" x14ac:dyDescent="0.25">
      <c r="A962" t="s">
        <v>3315</v>
      </c>
      <c r="B962" t="s">
        <v>3316</v>
      </c>
      <c r="C962">
        <v>64</v>
      </c>
      <c r="D962" t="s">
        <v>104</v>
      </c>
      <c r="E962" t="s">
        <v>82</v>
      </c>
      <c r="F962" t="s">
        <v>49</v>
      </c>
      <c r="G962" t="s">
        <v>3317</v>
      </c>
      <c r="H962" t="s">
        <v>596</v>
      </c>
      <c r="I962" t="s">
        <v>1013</v>
      </c>
      <c r="J962">
        <v>163</v>
      </c>
      <c r="K962">
        <v>4</v>
      </c>
      <c r="L962">
        <v>4</v>
      </c>
      <c r="M962" t="s">
        <v>65</v>
      </c>
      <c r="N962">
        <v>191787</v>
      </c>
      <c r="O962" t="s">
        <v>78</v>
      </c>
      <c r="P962" t="s">
        <v>94</v>
      </c>
      <c r="Q962" t="s">
        <v>79</v>
      </c>
      <c r="R962" t="s">
        <v>68</v>
      </c>
      <c r="S962" t="s">
        <v>40</v>
      </c>
      <c r="T962">
        <v>3</v>
      </c>
      <c r="U962" t="b">
        <v>0</v>
      </c>
      <c r="V962" t="s">
        <v>88</v>
      </c>
      <c r="W962" t="s">
        <v>56</v>
      </c>
      <c r="X962">
        <v>7</v>
      </c>
      <c r="Y962">
        <v>10</v>
      </c>
      <c r="Z962" t="s">
        <v>44</v>
      </c>
      <c r="AA962" t="b">
        <v>1</v>
      </c>
      <c r="AB962">
        <v>3</v>
      </c>
      <c r="AC962" t="s">
        <v>131</v>
      </c>
    </row>
    <row r="963" spans="1:29" x14ac:dyDescent="0.25">
      <c r="A963" t="s">
        <v>3318</v>
      </c>
      <c r="B963" t="s">
        <v>3319</v>
      </c>
      <c r="C963">
        <v>22</v>
      </c>
      <c r="D963" t="s">
        <v>60</v>
      </c>
      <c r="E963" t="s">
        <v>91</v>
      </c>
      <c r="F963" t="s">
        <v>97</v>
      </c>
      <c r="G963" t="s">
        <v>3320</v>
      </c>
      <c r="H963" t="s">
        <v>1140</v>
      </c>
      <c r="I963" t="s">
        <v>1211</v>
      </c>
      <c r="J963">
        <v>114</v>
      </c>
      <c r="K963">
        <v>14</v>
      </c>
      <c r="L963">
        <v>4</v>
      </c>
      <c r="M963" t="s">
        <v>37</v>
      </c>
      <c r="N963">
        <v>38633</v>
      </c>
      <c r="O963" t="s">
        <v>86</v>
      </c>
      <c r="P963" t="s">
        <v>101</v>
      </c>
      <c r="Q963" t="s">
        <v>40</v>
      </c>
      <c r="R963" t="s">
        <v>54</v>
      </c>
      <c r="S963" t="s">
        <v>40</v>
      </c>
      <c r="T963">
        <v>1</v>
      </c>
      <c r="U963" t="b">
        <v>1</v>
      </c>
      <c r="V963" t="s">
        <v>88</v>
      </c>
      <c r="W963" t="s">
        <v>56</v>
      </c>
      <c r="X963">
        <v>3</v>
      </c>
      <c r="Y963">
        <v>2</v>
      </c>
      <c r="Z963" t="s">
        <v>44</v>
      </c>
      <c r="AA963" t="b">
        <v>1</v>
      </c>
      <c r="AB963">
        <v>5</v>
      </c>
      <c r="AC963" t="s">
        <v>108</v>
      </c>
    </row>
    <row r="964" spans="1:29" x14ac:dyDescent="0.25">
      <c r="A964" t="s">
        <v>3321</v>
      </c>
      <c r="B964" t="s">
        <v>3322</v>
      </c>
      <c r="C964">
        <v>28</v>
      </c>
      <c r="D964" t="s">
        <v>104</v>
      </c>
      <c r="E964" t="s">
        <v>123</v>
      </c>
      <c r="F964" t="s">
        <v>97</v>
      </c>
      <c r="G964" t="s">
        <v>3323</v>
      </c>
      <c r="H964" t="s">
        <v>868</v>
      </c>
      <c r="I964" t="s">
        <v>336</v>
      </c>
      <c r="J964">
        <v>270</v>
      </c>
      <c r="K964">
        <v>11</v>
      </c>
      <c r="L964">
        <v>2</v>
      </c>
      <c r="M964" t="s">
        <v>37</v>
      </c>
      <c r="N964">
        <v>13012</v>
      </c>
      <c r="O964" t="s">
        <v>78</v>
      </c>
      <c r="P964" t="s">
        <v>39</v>
      </c>
      <c r="Q964" t="s">
        <v>40</v>
      </c>
      <c r="R964" t="s">
        <v>54</v>
      </c>
      <c r="S964" t="s">
        <v>40</v>
      </c>
      <c r="T964">
        <v>2</v>
      </c>
      <c r="U964" t="b">
        <v>0</v>
      </c>
      <c r="V964" t="s">
        <v>55</v>
      </c>
      <c r="W964" t="s">
        <v>56</v>
      </c>
      <c r="X964">
        <v>1</v>
      </c>
      <c r="Y964">
        <v>12</v>
      </c>
      <c r="Z964" t="s">
        <v>57</v>
      </c>
      <c r="AA964" t="b">
        <v>1</v>
      </c>
      <c r="AB964">
        <v>2</v>
      </c>
      <c r="AC964" t="s">
        <v>40</v>
      </c>
    </row>
    <row r="965" spans="1:29" x14ac:dyDescent="0.25">
      <c r="A965" t="s">
        <v>3324</v>
      </c>
      <c r="B965" t="s">
        <v>3325</v>
      </c>
      <c r="C965">
        <v>22</v>
      </c>
      <c r="D965" t="s">
        <v>60</v>
      </c>
      <c r="E965" t="s">
        <v>32</v>
      </c>
      <c r="F965" t="s">
        <v>97</v>
      </c>
      <c r="G965" t="s">
        <v>3326</v>
      </c>
      <c r="H965" t="s">
        <v>722</v>
      </c>
      <c r="I965" t="s">
        <v>1009</v>
      </c>
      <c r="J965">
        <v>5</v>
      </c>
      <c r="K965">
        <v>2</v>
      </c>
      <c r="L965">
        <v>2</v>
      </c>
      <c r="M965" t="s">
        <v>37</v>
      </c>
      <c r="N965">
        <v>159924</v>
      </c>
      <c r="O965" t="s">
        <v>86</v>
      </c>
      <c r="P965" t="s">
        <v>94</v>
      </c>
      <c r="Q965" t="s">
        <v>40</v>
      </c>
      <c r="R965" t="s">
        <v>68</v>
      </c>
      <c r="S965" t="s">
        <v>40</v>
      </c>
      <c r="T965">
        <v>2</v>
      </c>
      <c r="U965" t="b">
        <v>0</v>
      </c>
      <c r="V965" t="s">
        <v>88</v>
      </c>
      <c r="W965" t="s">
        <v>56</v>
      </c>
      <c r="X965">
        <v>3</v>
      </c>
      <c r="Y965">
        <v>2</v>
      </c>
      <c r="Z965" t="s">
        <v>57</v>
      </c>
      <c r="AA965" t="b">
        <v>1</v>
      </c>
      <c r="AB965">
        <v>4</v>
      </c>
      <c r="AC965" t="s">
        <v>108</v>
      </c>
    </row>
    <row r="966" spans="1:29" x14ac:dyDescent="0.25">
      <c r="A966" t="s">
        <v>3327</v>
      </c>
      <c r="B966" t="s">
        <v>3328</v>
      </c>
      <c r="C966">
        <v>26</v>
      </c>
      <c r="D966" t="s">
        <v>60</v>
      </c>
      <c r="E966" t="s">
        <v>61</v>
      </c>
      <c r="F966" t="s">
        <v>97</v>
      </c>
      <c r="G966" t="s">
        <v>3329</v>
      </c>
      <c r="H966" t="s">
        <v>1980</v>
      </c>
      <c r="I966" t="s">
        <v>408</v>
      </c>
      <c r="J966">
        <v>185</v>
      </c>
      <c r="K966">
        <v>8</v>
      </c>
      <c r="L966">
        <v>1</v>
      </c>
      <c r="M966" t="s">
        <v>65</v>
      </c>
      <c r="N966">
        <v>132348</v>
      </c>
      <c r="O966" t="s">
        <v>78</v>
      </c>
      <c r="P966" t="s">
        <v>39</v>
      </c>
      <c r="Q966" t="s">
        <v>79</v>
      </c>
      <c r="R966" t="s">
        <v>41</v>
      </c>
      <c r="S966" t="s">
        <v>302</v>
      </c>
      <c r="T966">
        <v>2</v>
      </c>
      <c r="U966" t="b">
        <v>0</v>
      </c>
      <c r="V966" t="s">
        <v>42</v>
      </c>
      <c r="W966" t="s">
        <v>56</v>
      </c>
      <c r="X966">
        <v>10</v>
      </c>
      <c r="Y966">
        <v>10</v>
      </c>
      <c r="Z966" t="s">
        <v>57</v>
      </c>
      <c r="AA966" t="b">
        <v>1</v>
      </c>
      <c r="AB966">
        <v>3</v>
      </c>
      <c r="AC966" t="s">
        <v>131</v>
      </c>
    </row>
    <row r="967" spans="1:29" x14ac:dyDescent="0.25">
      <c r="A967" t="s">
        <v>3330</v>
      </c>
      <c r="B967" t="s">
        <v>3331</v>
      </c>
      <c r="C967">
        <v>63</v>
      </c>
      <c r="D967" t="s">
        <v>104</v>
      </c>
      <c r="E967" t="s">
        <v>123</v>
      </c>
      <c r="F967" t="s">
        <v>49</v>
      </c>
      <c r="G967" t="s">
        <v>3332</v>
      </c>
      <c r="H967" t="s">
        <v>349</v>
      </c>
      <c r="I967" t="s">
        <v>1140</v>
      </c>
      <c r="J967">
        <v>133</v>
      </c>
      <c r="K967">
        <v>8</v>
      </c>
      <c r="L967">
        <v>2</v>
      </c>
      <c r="M967" t="s">
        <v>65</v>
      </c>
      <c r="N967">
        <v>25432</v>
      </c>
      <c r="O967" t="s">
        <v>86</v>
      </c>
      <c r="P967" t="s">
        <v>94</v>
      </c>
      <c r="Q967" t="s">
        <v>67</v>
      </c>
      <c r="R967" t="s">
        <v>54</v>
      </c>
      <c r="S967" t="s">
        <v>69</v>
      </c>
      <c r="T967">
        <v>3</v>
      </c>
      <c r="U967" t="b">
        <v>1</v>
      </c>
      <c r="V967" t="s">
        <v>42</v>
      </c>
      <c r="W967" t="s">
        <v>56</v>
      </c>
      <c r="X967">
        <v>10</v>
      </c>
      <c r="Y967">
        <v>1</v>
      </c>
      <c r="Z967" t="s">
        <v>44</v>
      </c>
      <c r="AA967" t="b">
        <v>1</v>
      </c>
      <c r="AB967">
        <v>3</v>
      </c>
      <c r="AC967" t="s">
        <v>45</v>
      </c>
    </row>
    <row r="968" spans="1:29" x14ac:dyDescent="0.25">
      <c r="A968" t="s">
        <v>3333</v>
      </c>
      <c r="B968" t="s">
        <v>3334</v>
      </c>
      <c r="C968">
        <v>30</v>
      </c>
      <c r="D968" t="s">
        <v>31</v>
      </c>
      <c r="E968" t="s">
        <v>123</v>
      </c>
      <c r="F968" t="s">
        <v>49</v>
      </c>
      <c r="G968" t="s">
        <v>3335</v>
      </c>
      <c r="H968" t="s">
        <v>963</v>
      </c>
      <c r="I968" t="s">
        <v>448</v>
      </c>
      <c r="J968">
        <v>1</v>
      </c>
      <c r="K968">
        <v>13</v>
      </c>
      <c r="L968">
        <v>4</v>
      </c>
      <c r="M968" t="s">
        <v>77</v>
      </c>
      <c r="N968">
        <v>48285</v>
      </c>
      <c r="O968" t="s">
        <v>86</v>
      </c>
      <c r="P968" t="s">
        <v>39</v>
      </c>
      <c r="Q968" t="s">
        <v>79</v>
      </c>
      <c r="R968" t="s">
        <v>54</v>
      </c>
      <c r="S968" t="s">
        <v>40</v>
      </c>
      <c r="T968">
        <v>1</v>
      </c>
      <c r="U968" t="b">
        <v>1</v>
      </c>
      <c r="V968" t="s">
        <v>55</v>
      </c>
      <c r="W968" t="s">
        <v>56</v>
      </c>
      <c r="X968">
        <v>8</v>
      </c>
      <c r="Y968">
        <v>10</v>
      </c>
      <c r="Z968" t="s">
        <v>57</v>
      </c>
      <c r="AA968" t="b">
        <v>1</v>
      </c>
      <c r="AB968">
        <v>3</v>
      </c>
      <c r="AC968" t="s">
        <v>40</v>
      </c>
    </row>
    <row r="969" spans="1:29" x14ac:dyDescent="0.25">
      <c r="A969" t="s">
        <v>3336</v>
      </c>
      <c r="B969" t="s">
        <v>3337</v>
      </c>
      <c r="C969">
        <v>35</v>
      </c>
      <c r="D969" t="s">
        <v>60</v>
      </c>
      <c r="E969" t="s">
        <v>73</v>
      </c>
      <c r="F969" t="s">
        <v>97</v>
      </c>
      <c r="G969" t="s">
        <v>3338</v>
      </c>
      <c r="H969" t="s">
        <v>196</v>
      </c>
      <c r="I969" t="s">
        <v>488</v>
      </c>
      <c r="J969">
        <v>196</v>
      </c>
      <c r="K969">
        <v>7</v>
      </c>
      <c r="L969">
        <v>1</v>
      </c>
      <c r="M969" t="s">
        <v>37</v>
      </c>
      <c r="N969">
        <v>93836</v>
      </c>
      <c r="O969" t="s">
        <v>86</v>
      </c>
      <c r="P969" t="s">
        <v>53</v>
      </c>
      <c r="Q969" t="s">
        <v>40</v>
      </c>
      <c r="R969" t="s">
        <v>41</v>
      </c>
      <c r="S969" t="s">
        <v>40</v>
      </c>
      <c r="T969">
        <v>7</v>
      </c>
      <c r="U969" t="b">
        <v>1</v>
      </c>
      <c r="V969" t="s">
        <v>88</v>
      </c>
      <c r="W969" t="s">
        <v>43</v>
      </c>
      <c r="X969">
        <v>4</v>
      </c>
      <c r="Y969">
        <v>10</v>
      </c>
      <c r="Z969" t="s">
        <v>57</v>
      </c>
      <c r="AA969" t="b">
        <v>0</v>
      </c>
      <c r="AB969">
        <v>1</v>
      </c>
      <c r="AC969" t="s">
        <v>70</v>
      </c>
    </row>
    <row r="970" spans="1:29" x14ac:dyDescent="0.25">
      <c r="A970" t="s">
        <v>3339</v>
      </c>
      <c r="B970" t="s">
        <v>3340</v>
      </c>
      <c r="C970">
        <v>37</v>
      </c>
      <c r="D970" t="s">
        <v>60</v>
      </c>
      <c r="E970" t="s">
        <v>91</v>
      </c>
      <c r="F970" t="s">
        <v>97</v>
      </c>
      <c r="G970" t="s">
        <v>3341</v>
      </c>
      <c r="H970" t="s">
        <v>778</v>
      </c>
      <c r="I970" t="s">
        <v>782</v>
      </c>
      <c r="J970">
        <v>77</v>
      </c>
      <c r="K970">
        <v>5</v>
      </c>
      <c r="L970">
        <v>2</v>
      </c>
      <c r="M970" t="s">
        <v>77</v>
      </c>
      <c r="N970">
        <v>12584</v>
      </c>
      <c r="O970" t="s">
        <v>78</v>
      </c>
      <c r="P970" t="s">
        <v>101</v>
      </c>
      <c r="Q970" t="s">
        <v>67</v>
      </c>
      <c r="R970" t="s">
        <v>68</v>
      </c>
      <c r="S970" t="s">
        <v>40</v>
      </c>
      <c r="T970">
        <v>3</v>
      </c>
      <c r="U970" t="b">
        <v>1</v>
      </c>
      <c r="V970" t="s">
        <v>88</v>
      </c>
      <c r="W970" t="s">
        <v>56</v>
      </c>
      <c r="X970">
        <v>6</v>
      </c>
      <c r="Y970">
        <v>6</v>
      </c>
      <c r="Z970" t="s">
        <v>57</v>
      </c>
      <c r="AA970" t="b">
        <v>1</v>
      </c>
      <c r="AB970">
        <v>4</v>
      </c>
      <c r="AC970" t="s">
        <v>40</v>
      </c>
    </row>
    <row r="971" spans="1:29" x14ac:dyDescent="0.25">
      <c r="A971" t="s">
        <v>3342</v>
      </c>
      <c r="B971" t="s">
        <v>3343</v>
      </c>
      <c r="C971">
        <v>25</v>
      </c>
      <c r="D971" t="s">
        <v>104</v>
      </c>
      <c r="E971" t="s">
        <v>82</v>
      </c>
      <c r="F971" t="s">
        <v>49</v>
      </c>
      <c r="G971" t="s">
        <v>3344</v>
      </c>
      <c r="H971" t="s">
        <v>165</v>
      </c>
      <c r="I971" t="s">
        <v>212</v>
      </c>
      <c r="J971">
        <v>171</v>
      </c>
      <c r="K971">
        <v>7</v>
      </c>
      <c r="L971">
        <v>2</v>
      </c>
      <c r="M971" t="s">
        <v>37</v>
      </c>
      <c r="N971">
        <v>103094</v>
      </c>
      <c r="O971" t="s">
        <v>78</v>
      </c>
      <c r="P971" t="s">
        <v>101</v>
      </c>
      <c r="Q971" t="s">
        <v>40</v>
      </c>
      <c r="R971" t="s">
        <v>41</v>
      </c>
      <c r="S971" t="s">
        <v>40</v>
      </c>
      <c r="T971">
        <v>9</v>
      </c>
      <c r="U971" t="b">
        <v>1</v>
      </c>
      <c r="V971" t="s">
        <v>55</v>
      </c>
      <c r="W971" t="s">
        <v>43</v>
      </c>
      <c r="X971">
        <v>9</v>
      </c>
      <c r="Y971">
        <v>12</v>
      </c>
      <c r="Z971" t="s">
        <v>44</v>
      </c>
      <c r="AA971" t="b">
        <v>1</v>
      </c>
      <c r="AB971">
        <v>5</v>
      </c>
      <c r="AC971" t="s">
        <v>207</v>
      </c>
    </row>
    <row r="972" spans="1:29" x14ac:dyDescent="0.25">
      <c r="A972" t="s">
        <v>3345</v>
      </c>
      <c r="B972" t="s">
        <v>3346</v>
      </c>
      <c r="C972">
        <v>49</v>
      </c>
      <c r="D972" t="s">
        <v>60</v>
      </c>
      <c r="E972" t="s">
        <v>61</v>
      </c>
      <c r="F972" t="s">
        <v>97</v>
      </c>
      <c r="G972" t="s">
        <v>3347</v>
      </c>
      <c r="H972" t="s">
        <v>2925</v>
      </c>
      <c r="I972" t="s">
        <v>480</v>
      </c>
      <c r="J972">
        <v>258</v>
      </c>
      <c r="K972">
        <v>1</v>
      </c>
      <c r="L972">
        <v>4</v>
      </c>
      <c r="M972" t="s">
        <v>65</v>
      </c>
      <c r="N972">
        <v>191507</v>
      </c>
      <c r="O972" t="s">
        <v>86</v>
      </c>
      <c r="P972" t="s">
        <v>53</v>
      </c>
      <c r="Q972" t="s">
        <v>114</v>
      </c>
      <c r="R972" t="s">
        <v>41</v>
      </c>
      <c r="S972" t="s">
        <v>151</v>
      </c>
      <c r="T972">
        <v>9</v>
      </c>
      <c r="U972" t="b">
        <v>0</v>
      </c>
      <c r="V972" t="s">
        <v>55</v>
      </c>
      <c r="W972" t="s">
        <v>56</v>
      </c>
      <c r="X972">
        <v>1</v>
      </c>
      <c r="Y972">
        <v>4</v>
      </c>
      <c r="Z972" t="s">
        <v>57</v>
      </c>
      <c r="AA972" t="b">
        <v>0</v>
      </c>
      <c r="AB972">
        <v>2</v>
      </c>
      <c r="AC972" t="s">
        <v>108</v>
      </c>
    </row>
    <row r="973" spans="1:29" x14ac:dyDescent="0.25">
      <c r="A973" t="s">
        <v>3348</v>
      </c>
      <c r="B973" t="s">
        <v>3349</v>
      </c>
      <c r="C973">
        <v>29</v>
      </c>
      <c r="D973" t="s">
        <v>104</v>
      </c>
      <c r="E973" t="s">
        <v>82</v>
      </c>
      <c r="F973" t="s">
        <v>97</v>
      </c>
      <c r="G973" t="s">
        <v>3350</v>
      </c>
      <c r="H973" t="s">
        <v>997</v>
      </c>
      <c r="I973" t="s">
        <v>993</v>
      </c>
      <c r="J973">
        <v>67</v>
      </c>
      <c r="K973">
        <v>7</v>
      </c>
      <c r="L973">
        <v>3</v>
      </c>
      <c r="M973" t="s">
        <v>65</v>
      </c>
      <c r="N973">
        <v>193315</v>
      </c>
      <c r="O973" t="s">
        <v>78</v>
      </c>
      <c r="P973" t="s">
        <v>87</v>
      </c>
      <c r="Q973" t="s">
        <v>114</v>
      </c>
      <c r="R973" t="s">
        <v>41</v>
      </c>
      <c r="S973" t="s">
        <v>69</v>
      </c>
      <c r="T973">
        <v>2</v>
      </c>
      <c r="U973" t="b">
        <v>1</v>
      </c>
      <c r="V973" t="s">
        <v>88</v>
      </c>
      <c r="W973" t="s">
        <v>56</v>
      </c>
      <c r="X973">
        <v>12</v>
      </c>
      <c r="Y973">
        <v>9</v>
      </c>
      <c r="Z973" t="s">
        <v>44</v>
      </c>
      <c r="AA973" t="b">
        <v>1</v>
      </c>
      <c r="AB973">
        <v>2</v>
      </c>
      <c r="AC973" t="s">
        <v>108</v>
      </c>
    </row>
    <row r="974" spans="1:29" x14ac:dyDescent="0.25">
      <c r="A974" t="s">
        <v>3351</v>
      </c>
      <c r="B974" t="s">
        <v>3352</v>
      </c>
      <c r="C974">
        <v>41</v>
      </c>
      <c r="D974" t="s">
        <v>60</v>
      </c>
      <c r="E974" t="s">
        <v>91</v>
      </c>
      <c r="F974" t="s">
        <v>97</v>
      </c>
      <c r="G974" t="s">
        <v>3353</v>
      </c>
      <c r="H974" t="s">
        <v>353</v>
      </c>
      <c r="I974" t="s">
        <v>301</v>
      </c>
      <c r="J974">
        <v>345</v>
      </c>
      <c r="K974">
        <v>2</v>
      </c>
      <c r="L974">
        <v>1</v>
      </c>
      <c r="M974" t="s">
        <v>37</v>
      </c>
      <c r="N974">
        <v>11252</v>
      </c>
      <c r="O974" t="s">
        <v>38</v>
      </c>
      <c r="P974" t="s">
        <v>66</v>
      </c>
      <c r="Q974" t="s">
        <v>40</v>
      </c>
      <c r="R974" t="s">
        <v>68</v>
      </c>
      <c r="S974" t="s">
        <v>40</v>
      </c>
      <c r="T974">
        <v>7</v>
      </c>
      <c r="U974" t="b">
        <v>1</v>
      </c>
      <c r="V974" t="s">
        <v>88</v>
      </c>
      <c r="W974" t="s">
        <v>56</v>
      </c>
      <c r="X974">
        <v>6</v>
      </c>
      <c r="Y974">
        <v>11</v>
      </c>
      <c r="Z974" t="s">
        <v>44</v>
      </c>
      <c r="AA974" t="b">
        <v>0</v>
      </c>
      <c r="AB974">
        <v>4</v>
      </c>
      <c r="AC974" t="s">
        <v>131</v>
      </c>
    </row>
    <row r="975" spans="1:29" x14ac:dyDescent="0.25">
      <c r="A975" t="s">
        <v>3354</v>
      </c>
      <c r="B975" t="s">
        <v>3355</v>
      </c>
      <c r="C975">
        <v>63</v>
      </c>
      <c r="D975" t="s">
        <v>31</v>
      </c>
      <c r="E975" t="s">
        <v>91</v>
      </c>
      <c r="F975" t="s">
        <v>49</v>
      </c>
      <c r="G975" t="s">
        <v>3356</v>
      </c>
      <c r="H975" t="s">
        <v>161</v>
      </c>
      <c r="I975" t="s">
        <v>1707</v>
      </c>
      <c r="J975">
        <v>59</v>
      </c>
      <c r="K975">
        <v>13</v>
      </c>
      <c r="L975">
        <v>4</v>
      </c>
      <c r="M975" t="s">
        <v>37</v>
      </c>
      <c r="N975">
        <v>97628</v>
      </c>
      <c r="O975" t="s">
        <v>86</v>
      </c>
      <c r="P975" t="s">
        <v>66</v>
      </c>
      <c r="Q975" t="s">
        <v>40</v>
      </c>
      <c r="R975" t="s">
        <v>41</v>
      </c>
      <c r="S975" t="s">
        <v>40</v>
      </c>
      <c r="T975">
        <v>4</v>
      </c>
      <c r="U975" t="b">
        <v>1</v>
      </c>
      <c r="V975" t="s">
        <v>88</v>
      </c>
      <c r="W975" t="s">
        <v>56</v>
      </c>
      <c r="X975">
        <v>1</v>
      </c>
      <c r="Y975">
        <v>11</v>
      </c>
      <c r="Z975" t="s">
        <v>57</v>
      </c>
      <c r="AA975" t="b">
        <v>0</v>
      </c>
      <c r="AB975">
        <v>5</v>
      </c>
      <c r="AC975" t="s">
        <v>131</v>
      </c>
    </row>
    <row r="976" spans="1:29" x14ac:dyDescent="0.25">
      <c r="A976" t="s">
        <v>3357</v>
      </c>
      <c r="B976" t="s">
        <v>3358</v>
      </c>
      <c r="C976">
        <v>55</v>
      </c>
      <c r="D976" t="s">
        <v>31</v>
      </c>
      <c r="E976" t="s">
        <v>61</v>
      </c>
      <c r="F976" t="s">
        <v>49</v>
      </c>
      <c r="G976" t="s">
        <v>3359</v>
      </c>
      <c r="H976" t="s">
        <v>1516</v>
      </c>
      <c r="I976" t="s">
        <v>385</v>
      </c>
      <c r="J976">
        <v>2</v>
      </c>
      <c r="K976">
        <v>2</v>
      </c>
      <c r="L976">
        <v>1</v>
      </c>
      <c r="M976" t="s">
        <v>37</v>
      </c>
      <c r="N976">
        <v>47151</v>
      </c>
      <c r="O976" t="s">
        <v>86</v>
      </c>
      <c r="P976" t="s">
        <v>94</v>
      </c>
      <c r="Q976" t="s">
        <v>40</v>
      </c>
      <c r="R976" t="s">
        <v>41</v>
      </c>
      <c r="S976" t="s">
        <v>40</v>
      </c>
      <c r="T976">
        <v>1</v>
      </c>
      <c r="U976" t="b">
        <v>0</v>
      </c>
      <c r="V976" t="s">
        <v>42</v>
      </c>
      <c r="W976" t="s">
        <v>56</v>
      </c>
      <c r="X976">
        <v>1</v>
      </c>
      <c r="Y976">
        <v>3</v>
      </c>
      <c r="Z976" t="s">
        <v>57</v>
      </c>
      <c r="AA976" t="b">
        <v>1</v>
      </c>
      <c r="AB976">
        <v>2</v>
      </c>
      <c r="AC976" t="s">
        <v>108</v>
      </c>
    </row>
    <row r="977" spans="1:29" x14ac:dyDescent="0.25">
      <c r="A977" t="s">
        <v>3360</v>
      </c>
      <c r="B977" t="s">
        <v>3361</v>
      </c>
      <c r="C977">
        <v>21</v>
      </c>
      <c r="D977" t="s">
        <v>31</v>
      </c>
      <c r="E977" t="s">
        <v>123</v>
      </c>
      <c r="F977" t="s">
        <v>49</v>
      </c>
      <c r="G977" t="s">
        <v>3362</v>
      </c>
      <c r="H977" t="s">
        <v>362</v>
      </c>
      <c r="I977" t="s">
        <v>574</v>
      </c>
      <c r="J977">
        <v>161</v>
      </c>
      <c r="K977">
        <v>8</v>
      </c>
      <c r="L977">
        <v>4</v>
      </c>
      <c r="M977" t="s">
        <v>77</v>
      </c>
      <c r="N977">
        <v>42124</v>
      </c>
      <c r="O977" t="s">
        <v>78</v>
      </c>
      <c r="P977" t="s">
        <v>94</v>
      </c>
      <c r="Q977" t="s">
        <v>67</v>
      </c>
      <c r="R977" t="s">
        <v>68</v>
      </c>
      <c r="S977" t="s">
        <v>40</v>
      </c>
      <c r="T977">
        <v>4</v>
      </c>
      <c r="U977" t="b">
        <v>0</v>
      </c>
      <c r="V977" t="s">
        <v>88</v>
      </c>
      <c r="W977" t="s">
        <v>43</v>
      </c>
      <c r="X977">
        <v>11</v>
      </c>
      <c r="Y977">
        <v>7</v>
      </c>
      <c r="Z977" t="s">
        <v>44</v>
      </c>
      <c r="AA977" t="b">
        <v>1</v>
      </c>
      <c r="AB977">
        <v>4</v>
      </c>
      <c r="AC977" t="s">
        <v>108</v>
      </c>
    </row>
    <row r="978" spans="1:29" x14ac:dyDescent="0.25">
      <c r="A978" t="s">
        <v>3363</v>
      </c>
      <c r="B978" t="s">
        <v>3364</v>
      </c>
      <c r="C978">
        <v>23</v>
      </c>
      <c r="D978" t="s">
        <v>60</v>
      </c>
      <c r="E978" t="s">
        <v>91</v>
      </c>
      <c r="F978" t="s">
        <v>49</v>
      </c>
      <c r="G978" t="s">
        <v>3365</v>
      </c>
      <c r="H978" t="s">
        <v>322</v>
      </c>
      <c r="I978" t="s">
        <v>511</v>
      </c>
      <c r="J978">
        <v>225</v>
      </c>
      <c r="K978">
        <v>12</v>
      </c>
      <c r="L978">
        <v>2</v>
      </c>
      <c r="M978" t="s">
        <v>65</v>
      </c>
      <c r="N978">
        <v>130754</v>
      </c>
      <c r="O978" t="s">
        <v>38</v>
      </c>
      <c r="P978" t="s">
        <v>39</v>
      </c>
      <c r="Q978" t="s">
        <v>114</v>
      </c>
      <c r="R978" t="s">
        <v>41</v>
      </c>
      <c r="S978" t="s">
        <v>40</v>
      </c>
      <c r="T978">
        <v>4</v>
      </c>
      <c r="U978" t="b">
        <v>0</v>
      </c>
      <c r="V978" t="s">
        <v>88</v>
      </c>
      <c r="W978" t="s">
        <v>56</v>
      </c>
      <c r="X978">
        <v>7</v>
      </c>
      <c r="Y978">
        <v>2</v>
      </c>
      <c r="Z978" t="s">
        <v>57</v>
      </c>
      <c r="AA978" t="b">
        <v>0</v>
      </c>
      <c r="AB978">
        <v>4</v>
      </c>
      <c r="AC978" t="s">
        <v>108</v>
      </c>
    </row>
    <row r="979" spans="1:29" x14ac:dyDescent="0.25">
      <c r="A979" t="s">
        <v>3366</v>
      </c>
      <c r="B979" t="s">
        <v>3367</v>
      </c>
      <c r="C979">
        <v>27</v>
      </c>
      <c r="D979" t="s">
        <v>60</v>
      </c>
      <c r="E979" t="s">
        <v>123</v>
      </c>
      <c r="F979" t="s">
        <v>49</v>
      </c>
      <c r="G979" t="s">
        <v>3368</v>
      </c>
      <c r="H979" t="s">
        <v>2066</v>
      </c>
      <c r="I979" t="s">
        <v>583</v>
      </c>
      <c r="J979">
        <v>257</v>
      </c>
      <c r="K979">
        <v>6</v>
      </c>
      <c r="L979">
        <v>2</v>
      </c>
      <c r="M979" t="s">
        <v>77</v>
      </c>
      <c r="N979">
        <v>136385</v>
      </c>
      <c r="O979" t="s">
        <v>78</v>
      </c>
      <c r="P979" t="s">
        <v>87</v>
      </c>
      <c r="Q979" t="s">
        <v>67</v>
      </c>
      <c r="R979" t="s">
        <v>41</v>
      </c>
      <c r="S979" t="s">
        <v>40</v>
      </c>
      <c r="T979">
        <v>2</v>
      </c>
      <c r="U979" t="b">
        <v>0</v>
      </c>
      <c r="V979" t="s">
        <v>55</v>
      </c>
      <c r="W979" t="s">
        <v>56</v>
      </c>
      <c r="X979">
        <v>2</v>
      </c>
      <c r="Y979">
        <v>12</v>
      </c>
      <c r="Z979" t="s">
        <v>57</v>
      </c>
      <c r="AA979" t="b">
        <v>1</v>
      </c>
      <c r="AB979">
        <v>2</v>
      </c>
      <c r="AC979" t="s">
        <v>108</v>
      </c>
    </row>
    <row r="980" spans="1:29" x14ac:dyDescent="0.25">
      <c r="A980" t="s">
        <v>3369</v>
      </c>
      <c r="B980" t="s">
        <v>3370</v>
      </c>
      <c r="C980">
        <v>58</v>
      </c>
      <c r="D980" t="s">
        <v>60</v>
      </c>
      <c r="E980" t="s">
        <v>91</v>
      </c>
      <c r="F980" t="s">
        <v>33</v>
      </c>
      <c r="G980" t="s">
        <v>3371</v>
      </c>
      <c r="H980" t="s">
        <v>868</v>
      </c>
      <c r="I980" t="s">
        <v>385</v>
      </c>
      <c r="J980">
        <v>143</v>
      </c>
      <c r="K980">
        <v>11</v>
      </c>
      <c r="L980">
        <v>2</v>
      </c>
      <c r="M980" t="s">
        <v>65</v>
      </c>
      <c r="N980">
        <v>4699</v>
      </c>
      <c r="O980" t="s">
        <v>86</v>
      </c>
      <c r="P980" t="s">
        <v>94</v>
      </c>
      <c r="Q980" t="s">
        <v>79</v>
      </c>
      <c r="R980" t="s">
        <v>54</v>
      </c>
      <c r="S980" t="s">
        <v>302</v>
      </c>
      <c r="T980">
        <v>7</v>
      </c>
      <c r="U980" t="b">
        <v>0</v>
      </c>
      <c r="V980" t="s">
        <v>55</v>
      </c>
      <c r="W980" t="s">
        <v>115</v>
      </c>
      <c r="X980">
        <v>6</v>
      </c>
      <c r="Y980">
        <v>2</v>
      </c>
      <c r="Z980" t="s">
        <v>57</v>
      </c>
      <c r="AA980" t="b">
        <v>0</v>
      </c>
      <c r="AB980">
        <v>2</v>
      </c>
      <c r="AC980" t="s">
        <v>45</v>
      </c>
    </row>
    <row r="981" spans="1:29" x14ac:dyDescent="0.25">
      <c r="A981" t="s">
        <v>3372</v>
      </c>
      <c r="B981" t="s">
        <v>3373</v>
      </c>
      <c r="C981">
        <v>29</v>
      </c>
      <c r="D981" t="s">
        <v>31</v>
      </c>
      <c r="E981" t="s">
        <v>61</v>
      </c>
      <c r="F981" t="s">
        <v>49</v>
      </c>
      <c r="G981" t="s">
        <v>3374</v>
      </c>
      <c r="H981" t="s">
        <v>2135</v>
      </c>
      <c r="I981" t="s">
        <v>165</v>
      </c>
      <c r="J981">
        <v>332</v>
      </c>
      <c r="K981">
        <v>14</v>
      </c>
      <c r="L981">
        <v>1</v>
      </c>
      <c r="M981" t="s">
        <v>37</v>
      </c>
      <c r="N981">
        <v>135182</v>
      </c>
      <c r="O981" t="s">
        <v>86</v>
      </c>
      <c r="P981" t="s">
        <v>94</v>
      </c>
      <c r="Q981" t="s">
        <v>40</v>
      </c>
      <c r="R981" t="s">
        <v>54</v>
      </c>
      <c r="S981" t="s">
        <v>40</v>
      </c>
      <c r="T981">
        <v>4</v>
      </c>
      <c r="U981" t="b">
        <v>0</v>
      </c>
      <c r="V981" t="s">
        <v>55</v>
      </c>
      <c r="W981" t="s">
        <v>56</v>
      </c>
      <c r="X981">
        <v>12</v>
      </c>
      <c r="Y981">
        <v>4</v>
      </c>
      <c r="Z981" t="s">
        <v>57</v>
      </c>
      <c r="AA981" t="b">
        <v>1</v>
      </c>
      <c r="AB981">
        <v>5</v>
      </c>
      <c r="AC981" t="s">
        <v>40</v>
      </c>
    </row>
    <row r="982" spans="1:29" x14ac:dyDescent="0.25">
      <c r="A982" t="s">
        <v>3375</v>
      </c>
      <c r="B982" t="s">
        <v>3376</v>
      </c>
      <c r="C982">
        <v>42</v>
      </c>
      <c r="D982" t="s">
        <v>104</v>
      </c>
      <c r="E982" t="s">
        <v>61</v>
      </c>
      <c r="F982" t="s">
        <v>97</v>
      </c>
      <c r="G982" t="s">
        <v>3377</v>
      </c>
      <c r="H982" t="s">
        <v>423</v>
      </c>
      <c r="I982" t="s">
        <v>997</v>
      </c>
      <c r="J982">
        <v>334</v>
      </c>
      <c r="K982">
        <v>10</v>
      </c>
      <c r="L982">
        <v>1</v>
      </c>
      <c r="M982" t="s">
        <v>65</v>
      </c>
      <c r="N982">
        <v>144575</v>
      </c>
      <c r="O982" t="s">
        <v>86</v>
      </c>
      <c r="P982" t="s">
        <v>137</v>
      </c>
      <c r="Q982" t="s">
        <v>67</v>
      </c>
      <c r="R982" t="s">
        <v>68</v>
      </c>
      <c r="S982" t="s">
        <v>151</v>
      </c>
      <c r="T982">
        <v>6</v>
      </c>
      <c r="U982" t="b">
        <v>0</v>
      </c>
      <c r="V982" t="s">
        <v>55</v>
      </c>
      <c r="W982" t="s">
        <v>43</v>
      </c>
      <c r="X982">
        <v>6</v>
      </c>
      <c r="Y982">
        <v>7</v>
      </c>
      <c r="Z982" t="s">
        <v>44</v>
      </c>
      <c r="AA982" t="b">
        <v>0</v>
      </c>
      <c r="AB982">
        <v>3</v>
      </c>
      <c r="AC982" t="s">
        <v>108</v>
      </c>
    </row>
    <row r="983" spans="1:29" x14ac:dyDescent="0.25">
      <c r="A983" t="s">
        <v>3378</v>
      </c>
      <c r="B983" t="s">
        <v>3379</v>
      </c>
      <c r="C983">
        <v>26</v>
      </c>
      <c r="D983" t="s">
        <v>60</v>
      </c>
      <c r="E983" t="s">
        <v>73</v>
      </c>
      <c r="F983" t="s">
        <v>97</v>
      </c>
      <c r="G983" t="s">
        <v>3380</v>
      </c>
      <c r="H983" t="s">
        <v>395</v>
      </c>
      <c r="I983" t="s">
        <v>1516</v>
      </c>
      <c r="J983">
        <v>95</v>
      </c>
      <c r="K983">
        <v>12</v>
      </c>
      <c r="L983">
        <v>2</v>
      </c>
      <c r="M983" t="s">
        <v>37</v>
      </c>
      <c r="N983">
        <v>46916</v>
      </c>
      <c r="O983" t="s">
        <v>38</v>
      </c>
      <c r="P983" t="s">
        <v>39</v>
      </c>
      <c r="Q983" t="s">
        <v>40</v>
      </c>
      <c r="R983" t="s">
        <v>41</v>
      </c>
      <c r="S983" t="s">
        <v>40</v>
      </c>
      <c r="T983">
        <v>1</v>
      </c>
      <c r="U983" t="b">
        <v>0</v>
      </c>
      <c r="V983" t="s">
        <v>88</v>
      </c>
      <c r="W983" t="s">
        <v>56</v>
      </c>
      <c r="X983">
        <v>3</v>
      </c>
      <c r="Y983">
        <v>3</v>
      </c>
      <c r="Z983" t="s">
        <v>57</v>
      </c>
      <c r="AA983" t="b">
        <v>1</v>
      </c>
      <c r="AB983">
        <v>2</v>
      </c>
      <c r="AC983" t="s">
        <v>45</v>
      </c>
    </row>
    <row r="984" spans="1:29" x14ac:dyDescent="0.25">
      <c r="A984" t="s">
        <v>3381</v>
      </c>
      <c r="B984" t="s">
        <v>3382</v>
      </c>
      <c r="C984">
        <v>35</v>
      </c>
      <c r="D984" t="s">
        <v>104</v>
      </c>
      <c r="E984" t="s">
        <v>32</v>
      </c>
      <c r="F984" t="s">
        <v>97</v>
      </c>
      <c r="G984" t="s">
        <v>3383</v>
      </c>
      <c r="H984" t="s">
        <v>348</v>
      </c>
      <c r="I984" t="s">
        <v>541</v>
      </c>
      <c r="J984">
        <v>143</v>
      </c>
      <c r="K984">
        <v>9</v>
      </c>
      <c r="L984">
        <v>4</v>
      </c>
      <c r="M984" t="s">
        <v>77</v>
      </c>
      <c r="N984">
        <v>157693</v>
      </c>
      <c r="O984" t="s">
        <v>78</v>
      </c>
      <c r="P984" t="s">
        <v>94</v>
      </c>
      <c r="Q984" t="s">
        <v>114</v>
      </c>
      <c r="R984" t="s">
        <v>41</v>
      </c>
      <c r="S984" t="s">
        <v>40</v>
      </c>
      <c r="T984">
        <v>3</v>
      </c>
      <c r="U984" t="b">
        <v>1</v>
      </c>
      <c r="V984" t="s">
        <v>42</v>
      </c>
      <c r="W984" t="s">
        <v>43</v>
      </c>
      <c r="X984">
        <v>3</v>
      </c>
      <c r="Y984">
        <v>10</v>
      </c>
      <c r="Z984" t="s">
        <v>44</v>
      </c>
      <c r="AA984" t="b">
        <v>0</v>
      </c>
      <c r="AB984">
        <v>1</v>
      </c>
      <c r="AC984" t="s">
        <v>70</v>
      </c>
    </row>
    <row r="985" spans="1:29" x14ac:dyDescent="0.25">
      <c r="A985" t="s">
        <v>3384</v>
      </c>
      <c r="B985" t="s">
        <v>3385</v>
      </c>
      <c r="C985">
        <v>25</v>
      </c>
      <c r="D985" t="s">
        <v>104</v>
      </c>
      <c r="E985" t="s">
        <v>123</v>
      </c>
      <c r="F985" t="s">
        <v>97</v>
      </c>
      <c r="G985" t="s">
        <v>3386</v>
      </c>
      <c r="H985" t="s">
        <v>499</v>
      </c>
      <c r="I985" t="s">
        <v>251</v>
      </c>
      <c r="J985">
        <v>183</v>
      </c>
      <c r="K985">
        <v>8</v>
      </c>
      <c r="L985">
        <v>1</v>
      </c>
      <c r="M985" t="s">
        <v>37</v>
      </c>
      <c r="N985">
        <v>145537</v>
      </c>
      <c r="O985" t="s">
        <v>78</v>
      </c>
      <c r="P985" t="s">
        <v>53</v>
      </c>
      <c r="Q985" t="s">
        <v>40</v>
      </c>
      <c r="R985" t="s">
        <v>68</v>
      </c>
      <c r="S985" t="s">
        <v>40</v>
      </c>
      <c r="T985">
        <v>5</v>
      </c>
      <c r="U985" t="b">
        <v>0</v>
      </c>
      <c r="V985" t="s">
        <v>55</v>
      </c>
      <c r="W985" t="s">
        <v>56</v>
      </c>
      <c r="X985">
        <v>9</v>
      </c>
      <c r="Y985">
        <v>5</v>
      </c>
      <c r="Z985" t="s">
        <v>44</v>
      </c>
      <c r="AA985" t="b">
        <v>1</v>
      </c>
      <c r="AB985">
        <v>2</v>
      </c>
      <c r="AC985" t="s">
        <v>45</v>
      </c>
    </row>
    <row r="986" spans="1:29" x14ac:dyDescent="0.25">
      <c r="A986" t="s">
        <v>3387</v>
      </c>
      <c r="B986" t="s">
        <v>3388</v>
      </c>
      <c r="C986">
        <v>23</v>
      </c>
      <c r="D986" t="s">
        <v>104</v>
      </c>
      <c r="E986" t="s">
        <v>123</v>
      </c>
      <c r="F986" t="s">
        <v>97</v>
      </c>
      <c r="G986" t="s">
        <v>3389</v>
      </c>
      <c r="H986" t="s">
        <v>176</v>
      </c>
      <c r="I986" t="s">
        <v>588</v>
      </c>
      <c r="J986">
        <v>231</v>
      </c>
      <c r="K986">
        <v>12</v>
      </c>
      <c r="L986">
        <v>1</v>
      </c>
      <c r="M986" t="s">
        <v>77</v>
      </c>
      <c r="N986">
        <v>9942</v>
      </c>
      <c r="O986" t="s">
        <v>86</v>
      </c>
      <c r="P986" t="s">
        <v>101</v>
      </c>
      <c r="Q986" t="s">
        <v>79</v>
      </c>
      <c r="R986" t="s">
        <v>41</v>
      </c>
      <c r="S986" t="s">
        <v>40</v>
      </c>
      <c r="T986">
        <v>6</v>
      </c>
      <c r="U986" t="b">
        <v>1</v>
      </c>
      <c r="V986" t="s">
        <v>55</v>
      </c>
      <c r="W986" t="s">
        <v>56</v>
      </c>
      <c r="X986">
        <v>11</v>
      </c>
      <c r="Y986">
        <v>1</v>
      </c>
      <c r="Z986" t="s">
        <v>57</v>
      </c>
      <c r="AA986" t="b">
        <v>1</v>
      </c>
      <c r="AB986">
        <v>1</v>
      </c>
      <c r="AC986" t="s">
        <v>40</v>
      </c>
    </row>
    <row r="987" spans="1:29" x14ac:dyDescent="0.25">
      <c r="A987" t="s">
        <v>3390</v>
      </c>
      <c r="B987" t="s">
        <v>3391</v>
      </c>
      <c r="C987">
        <v>48</v>
      </c>
      <c r="D987" t="s">
        <v>60</v>
      </c>
      <c r="E987" t="s">
        <v>82</v>
      </c>
      <c r="F987" t="s">
        <v>97</v>
      </c>
      <c r="G987" t="s">
        <v>3392</v>
      </c>
      <c r="H987" t="s">
        <v>1077</v>
      </c>
      <c r="I987" t="s">
        <v>322</v>
      </c>
      <c r="J987">
        <v>24</v>
      </c>
      <c r="K987">
        <v>6</v>
      </c>
      <c r="L987">
        <v>1</v>
      </c>
      <c r="M987" t="s">
        <v>65</v>
      </c>
      <c r="N987">
        <v>53612</v>
      </c>
      <c r="O987" t="s">
        <v>38</v>
      </c>
      <c r="P987" t="s">
        <v>39</v>
      </c>
      <c r="Q987" t="s">
        <v>67</v>
      </c>
      <c r="R987" t="s">
        <v>68</v>
      </c>
      <c r="S987" t="s">
        <v>69</v>
      </c>
      <c r="T987">
        <v>5</v>
      </c>
      <c r="U987" t="b">
        <v>1</v>
      </c>
      <c r="V987" t="s">
        <v>55</v>
      </c>
      <c r="W987" t="s">
        <v>115</v>
      </c>
      <c r="X987">
        <v>3</v>
      </c>
      <c r="Y987">
        <v>8</v>
      </c>
      <c r="Z987" t="s">
        <v>44</v>
      </c>
      <c r="AA987" t="b">
        <v>0</v>
      </c>
      <c r="AB987">
        <v>4</v>
      </c>
      <c r="AC987" t="s">
        <v>108</v>
      </c>
    </row>
    <row r="988" spans="1:29" x14ac:dyDescent="0.25">
      <c r="A988" t="s">
        <v>3393</v>
      </c>
      <c r="B988" t="s">
        <v>3394</v>
      </c>
      <c r="C988">
        <v>47</v>
      </c>
      <c r="D988" t="s">
        <v>60</v>
      </c>
      <c r="E988" t="s">
        <v>123</v>
      </c>
      <c r="F988" t="s">
        <v>33</v>
      </c>
      <c r="G988" t="s">
        <v>3395</v>
      </c>
      <c r="H988" t="s">
        <v>617</v>
      </c>
      <c r="I988" t="s">
        <v>893</v>
      </c>
      <c r="J988">
        <v>247</v>
      </c>
      <c r="K988">
        <v>14</v>
      </c>
      <c r="L988">
        <v>4</v>
      </c>
      <c r="M988" t="s">
        <v>65</v>
      </c>
      <c r="N988">
        <v>11768</v>
      </c>
      <c r="O988" t="s">
        <v>86</v>
      </c>
      <c r="P988" t="s">
        <v>39</v>
      </c>
      <c r="Q988" t="s">
        <v>114</v>
      </c>
      <c r="R988" t="s">
        <v>54</v>
      </c>
      <c r="S988" t="s">
        <v>40</v>
      </c>
      <c r="T988">
        <v>5</v>
      </c>
      <c r="U988" t="b">
        <v>0</v>
      </c>
      <c r="V988" t="s">
        <v>88</v>
      </c>
      <c r="W988" t="s">
        <v>56</v>
      </c>
      <c r="X988">
        <v>3</v>
      </c>
      <c r="Y988">
        <v>4</v>
      </c>
      <c r="Z988" t="s">
        <v>57</v>
      </c>
      <c r="AA988" t="b">
        <v>1</v>
      </c>
      <c r="AB988">
        <v>1</v>
      </c>
      <c r="AC988" t="s">
        <v>70</v>
      </c>
    </row>
    <row r="989" spans="1:29" x14ac:dyDescent="0.25">
      <c r="A989" t="s">
        <v>3396</v>
      </c>
      <c r="B989" t="s">
        <v>3397</v>
      </c>
      <c r="C989">
        <v>64</v>
      </c>
      <c r="D989" t="s">
        <v>60</v>
      </c>
      <c r="E989" t="s">
        <v>61</v>
      </c>
      <c r="F989" t="s">
        <v>97</v>
      </c>
      <c r="G989" t="s">
        <v>3398</v>
      </c>
      <c r="H989" t="s">
        <v>255</v>
      </c>
      <c r="I989" t="s">
        <v>85</v>
      </c>
      <c r="J989">
        <v>285</v>
      </c>
      <c r="K989">
        <v>12</v>
      </c>
      <c r="L989">
        <v>3</v>
      </c>
      <c r="M989" t="s">
        <v>37</v>
      </c>
      <c r="N989">
        <v>141717</v>
      </c>
      <c r="O989" t="s">
        <v>78</v>
      </c>
      <c r="P989" t="s">
        <v>87</v>
      </c>
      <c r="Q989" t="s">
        <v>40</v>
      </c>
      <c r="R989" t="s">
        <v>68</v>
      </c>
      <c r="S989" t="s">
        <v>40</v>
      </c>
      <c r="T989">
        <v>1</v>
      </c>
      <c r="U989" t="b">
        <v>1</v>
      </c>
      <c r="V989" t="s">
        <v>88</v>
      </c>
      <c r="W989" t="s">
        <v>115</v>
      </c>
      <c r="X989">
        <v>6</v>
      </c>
      <c r="Y989">
        <v>11</v>
      </c>
      <c r="Z989" t="s">
        <v>57</v>
      </c>
      <c r="AA989" t="b">
        <v>0</v>
      </c>
      <c r="AB989">
        <v>1</v>
      </c>
      <c r="AC989" t="s">
        <v>70</v>
      </c>
    </row>
    <row r="990" spans="1:29" x14ac:dyDescent="0.25">
      <c r="A990" t="s">
        <v>3399</v>
      </c>
      <c r="B990" t="s">
        <v>3400</v>
      </c>
      <c r="C990">
        <v>50</v>
      </c>
      <c r="D990" t="s">
        <v>31</v>
      </c>
      <c r="E990" t="s">
        <v>73</v>
      </c>
      <c r="F990" t="s">
        <v>49</v>
      </c>
      <c r="G990" t="s">
        <v>3401</v>
      </c>
      <c r="H990" t="s">
        <v>85</v>
      </c>
      <c r="I990" t="s">
        <v>2654</v>
      </c>
      <c r="J990">
        <v>323</v>
      </c>
      <c r="K990">
        <v>6</v>
      </c>
      <c r="L990">
        <v>1</v>
      </c>
      <c r="M990" t="s">
        <v>37</v>
      </c>
      <c r="N990">
        <v>178463</v>
      </c>
      <c r="O990" t="s">
        <v>86</v>
      </c>
      <c r="P990" t="s">
        <v>53</v>
      </c>
      <c r="Q990" t="s">
        <v>40</v>
      </c>
      <c r="R990" t="s">
        <v>41</v>
      </c>
      <c r="S990" t="s">
        <v>40</v>
      </c>
      <c r="T990">
        <v>3</v>
      </c>
      <c r="U990" t="b">
        <v>0</v>
      </c>
      <c r="V990" t="s">
        <v>55</v>
      </c>
      <c r="W990" t="s">
        <v>43</v>
      </c>
      <c r="X990">
        <v>6</v>
      </c>
      <c r="Y990">
        <v>12</v>
      </c>
      <c r="Z990" t="s">
        <v>57</v>
      </c>
      <c r="AA990" t="b">
        <v>1</v>
      </c>
      <c r="AB990">
        <v>5</v>
      </c>
      <c r="AC990" t="s">
        <v>108</v>
      </c>
    </row>
    <row r="991" spans="1:29" x14ac:dyDescent="0.25">
      <c r="A991" t="s">
        <v>3402</v>
      </c>
      <c r="B991" t="s">
        <v>3403</v>
      </c>
      <c r="C991">
        <v>25</v>
      </c>
      <c r="D991" t="s">
        <v>31</v>
      </c>
      <c r="E991" t="s">
        <v>82</v>
      </c>
      <c r="F991" t="s">
        <v>49</v>
      </c>
      <c r="G991" t="s">
        <v>3404</v>
      </c>
      <c r="H991" t="s">
        <v>372</v>
      </c>
      <c r="I991" t="s">
        <v>1009</v>
      </c>
      <c r="J991">
        <v>81</v>
      </c>
      <c r="K991">
        <v>7</v>
      </c>
      <c r="L991">
        <v>3</v>
      </c>
      <c r="M991" t="s">
        <v>77</v>
      </c>
      <c r="N991">
        <v>123256</v>
      </c>
      <c r="O991" t="s">
        <v>86</v>
      </c>
      <c r="P991" t="s">
        <v>87</v>
      </c>
      <c r="Q991" t="s">
        <v>79</v>
      </c>
      <c r="R991" t="s">
        <v>68</v>
      </c>
      <c r="S991" t="s">
        <v>40</v>
      </c>
      <c r="T991">
        <v>7</v>
      </c>
      <c r="U991" t="b">
        <v>0</v>
      </c>
      <c r="V991" t="s">
        <v>88</v>
      </c>
      <c r="W991" t="s">
        <v>115</v>
      </c>
      <c r="X991">
        <v>8</v>
      </c>
      <c r="Y991">
        <v>9</v>
      </c>
      <c r="Z991" t="s">
        <v>57</v>
      </c>
      <c r="AA991" t="b">
        <v>1</v>
      </c>
      <c r="AB991">
        <v>5</v>
      </c>
      <c r="AC991" t="s">
        <v>131</v>
      </c>
    </row>
    <row r="992" spans="1:29" x14ac:dyDescent="0.25">
      <c r="A992" t="s">
        <v>3405</v>
      </c>
      <c r="B992" t="s">
        <v>3406</v>
      </c>
      <c r="C992">
        <v>36</v>
      </c>
      <c r="D992" t="s">
        <v>31</v>
      </c>
      <c r="E992" t="s">
        <v>82</v>
      </c>
      <c r="F992" t="s">
        <v>49</v>
      </c>
      <c r="G992" t="s">
        <v>3407</v>
      </c>
      <c r="H992" t="s">
        <v>569</v>
      </c>
      <c r="I992" t="s">
        <v>782</v>
      </c>
      <c r="J992">
        <v>192</v>
      </c>
      <c r="K992">
        <v>12</v>
      </c>
      <c r="L992">
        <v>3</v>
      </c>
      <c r="M992" t="s">
        <v>37</v>
      </c>
      <c r="N992">
        <v>108125</v>
      </c>
      <c r="O992" t="s">
        <v>86</v>
      </c>
      <c r="P992" t="s">
        <v>137</v>
      </c>
      <c r="Q992" t="s">
        <v>40</v>
      </c>
      <c r="R992" t="s">
        <v>41</v>
      </c>
      <c r="S992" t="s">
        <v>40</v>
      </c>
      <c r="T992">
        <v>5</v>
      </c>
      <c r="U992" t="b">
        <v>1</v>
      </c>
      <c r="V992" t="s">
        <v>42</v>
      </c>
      <c r="W992" t="s">
        <v>115</v>
      </c>
      <c r="X992">
        <v>8</v>
      </c>
      <c r="Y992">
        <v>6</v>
      </c>
      <c r="Z992" t="s">
        <v>44</v>
      </c>
      <c r="AA992" t="b">
        <v>0</v>
      </c>
      <c r="AB992">
        <v>5</v>
      </c>
      <c r="AC992" t="s">
        <v>207</v>
      </c>
    </row>
    <row r="993" spans="1:29" x14ac:dyDescent="0.25">
      <c r="A993" t="s">
        <v>3408</v>
      </c>
      <c r="B993" t="s">
        <v>3409</v>
      </c>
      <c r="C993">
        <v>46</v>
      </c>
      <c r="D993" t="s">
        <v>60</v>
      </c>
      <c r="E993" t="s">
        <v>123</v>
      </c>
      <c r="F993" t="s">
        <v>49</v>
      </c>
      <c r="G993" t="s">
        <v>3410</v>
      </c>
      <c r="H993" t="s">
        <v>1221</v>
      </c>
      <c r="I993" t="s">
        <v>771</v>
      </c>
      <c r="J993">
        <v>106</v>
      </c>
      <c r="K993">
        <v>5</v>
      </c>
      <c r="L993">
        <v>1</v>
      </c>
      <c r="M993" t="s">
        <v>65</v>
      </c>
      <c r="N993">
        <v>5208</v>
      </c>
      <c r="O993" t="s">
        <v>78</v>
      </c>
      <c r="P993" t="s">
        <v>137</v>
      </c>
      <c r="Q993" t="s">
        <v>79</v>
      </c>
      <c r="R993" t="s">
        <v>68</v>
      </c>
      <c r="S993" t="s">
        <v>151</v>
      </c>
      <c r="T993">
        <v>2</v>
      </c>
      <c r="U993" t="b">
        <v>1</v>
      </c>
      <c r="V993" t="s">
        <v>88</v>
      </c>
      <c r="W993" t="s">
        <v>43</v>
      </c>
      <c r="X993">
        <v>10</v>
      </c>
      <c r="Y993">
        <v>8</v>
      </c>
      <c r="Z993" t="s">
        <v>44</v>
      </c>
      <c r="AA993" t="b">
        <v>0</v>
      </c>
      <c r="AB993">
        <v>2</v>
      </c>
      <c r="AC993" t="s">
        <v>108</v>
      </c>
    </row>
    <row r="994" spans="1:29" x14ac:dyDescent="0.25">
      <c r="A994" t="s">
        <v>3411</v>
      </c>
      <c r="B994" t="s">
        <v>3412</v>
      </c>
      <c r="C994">
        <v>22</v>
      </c>
      <c r="D994" t="s">
        <v>60</v>
      </c>
      <c r="E994" t="s">
        <v>82</v>
      </c>
      <c r="F994" t="s">
        <v>97</v>
      </c>
      <c r="G994" t="s">
        <v>3413</v>
      </c>
      <c r="H994" t="s">
        <v>63</v>
      </c>
      <c r="I994" t="s">
        <v>288</v>
      </c>
      <c r="J994">
        <v>282</v>
      </c>
      <c r="K994">
        <v>10</v>
      </c>
      <c r="L994">
        <v>3</v>
      </c>
      <c r="M994" t="s">
        <v>65</v>
      </c>
      <c r="N994">
        <v>66492</v>
      </c>
      <c r="O994" t="s">
        <v>78</v>
      </c>
      <c r="P994" t="s">
        <v>94</v>
      </c>
      <c r="Q994" t="s">
        <v>67</v>
      </c>
      <c r="R994" t="s">
        <v>68</v>
      </c>
      <c r="S994" t="s">
        <v>40</v>
      </c>
      <c r="T994">
        <v>6</v>
      </c>
      <c r="U994" t="b">
        <v>1</v>
      </c>
      <c r="V994" t="s">
        <v>55</v>
      </c>
      <c r="W994" t="s">
        <v>56</v>
      </c>
      <c r="X994">
        <v>1</v>
      </c>
      <c r="Y994">
        <v>7</v>
      </c>
      <c r="Z994" t="s">
        <v>44</v>
      </c>
      <c r="AA994" t="b">
        <v>0</v>
      </c>
      <c r="AB994">
        <v>5</v>
      </c>
      <c r="AC994" t="s">
        <v>131</v>
      </c>
    </row>
    <row r="995" spans="1:29" x14ac:dyDescent="0.25">
      <c r="A995" t="s">
        <v>3414</v>
      </c>
      <c r="B995" t="s">
        <v>3415</v>
      </c>
      <c r="C995">
        <v>40</v>
      </c>
      <c r="D995" t="s">
        <v>31</v>
      </c>
      <c r="E995" t="s">
        <v>91</v>
      </c>
      <c r="F995" t="s">
        <v>49</v>
      </c>
      <c r="G995" t="s">
        <v>3416</v>
      </c>
      <c r="H995" t="s">
        <v>278</v>
      </c>
      <c r="I995" t="s">
        <v>191</v>
      </c>
      <c r="J995">
        <v>284</v>
      </c>
      <c r="K995">
        <v>13</v>
      </c>
      <c r="L995">
        <v>4</v>
      </c>
      <c r="M995" t="s">
        <v>65</v>
      </c>
      <c r="N995">
        <v>49315</v>
      </c>
      <c r="O995" t="s">
        <v>86</v>
      </c>
      <c r="P995" t="s">
        <v>94</v>
      </c>
      <c r="Q995" t="s">
        <v>79</v>
      </c>
      <c r="R995" t="s">
        <v>41</v>
      </c>
      <c r="S995" t="s">
        <v>151</v>
      </c>
      <c r="T995">
        <v>7</v>
      </c>
      <c r="U995" t="b">
        <v>1</v>
      </c>
      <c r="V995" t="s">
        <v>88</v>
      </c>
      <c r="W995" t="s">
        <v>43</v>
      </c>
      <c r="X995">
        <v>11</v>
      </c>
      <c r="Y995">
        <v>9</v>
      </c>
      <c r="Z995" t="s">
        <v>44</v>
      </c>
      <c r="AA995" t="b">
        <v>1</v>
      </c>
      <c r="AB995">
        <v>1</v>
      </c>
      <c r="AC995" t="s">
        <v>45</v>
      </c>
    </row>
    <row r="996" spans="1:29" x14ac:dyDescent="0.25">
      <c r="A996" t="s">
        <v>3417</v>
      </c>
      <c r="B996" t="s">
        <v>3418</v>
      </c>
      <c r="C996">
        <v>20</v>
      </c>
      <c r="D996" t="s">
        <v>60</v>
      </c>
      <c r="E996" t="s">
        <v>82</v>
      </c>
      <c r="F996" t="s">
        <v>97</v>
      </c>
      <c r="G996" t="s">
        <v>3419</v>
      </c>
      <c r="H996" t="s">
        <v>1914</v>
      </c>
      <c r="I996" t="s">
        <v>549</v>
      </c>
      <c r="J996">
        <v>32</v>
      </c>
      <c r="K996">
        <v>11</v>
      </c>
      <c r="L996">
        <v>2</v>
      </c>
      <c r="M996" t="s">
        <v>37</v>
      </c>
      <c r="N996">
        <v>39608</v>
      </c>
      <c r="O996" t="s">
        <v>86</v>
      </c>
      <c r="P996" t="s">
        <v>94</v>
      </c>
      <c r="Q996" t="s">
        <v>40</v>
      </c>
      <c r="R996" t="s">
        <v>54</v>
      </c>
      <c r="S996" t="s">
        <v>40</v>
      </c>
      <c r="T996">
        <v>3</v>
      </c>
      <c r="U996" t="b">
        <v>0</v>
      </c>
      <c r="V996" t="s">
        <v>55</v>
      </c>
      <c r="W996" t="s">
        <v>56</v>
      </c>
      <c r="X996">
        <v>5</v>
      </c>
      <c r="Y996">
        <v>8</v>
      </c>
      <c r="Z996" t="s">
        <v>44</v>
      </c>
      <c r="AA996" t="b">
        <v>0</v>
      </c>
      <c r="AB996">
        <v>2</v>
      </c>
      <c r="AC996" t="s">
        <v>108</v>
      </c>
    </row>
    <row r="997" spans="1:29" x14ac:dyDescent="0.25">
      <c r="A997" t="s">
        <v>3420</v>
      </c>
      <c r="B997" t="s">
        <v>3421</v>
      </c>
      <c r="C997">
        <v>43</v>
      </c>
      <c r="D997" t="s">
        <v>104</v>
      </c>
      <c r="E997" t="s">
        <v>32</v>
      </c>
      <c r="F997" t="s">
        <v>33</v>
      </c>
      <c r="G997" t="s">
        <v>3422</v>
      </c>
      <c r="H997" t="s">
        <v>925</v>
      </c>
      <c r="I997" t="s">
        <v>112</v>
      </c>
      <c r="J997">
        <v>136</v>
      </c>
      <c r="K997">
        <v>6</v>
      </c>
      <c r="L997">
        <v>3</v>
      </c>
      <c r="M997" t="s">
        <v>37</v>
      </c>
      <c r="N997">
        <v>17466</v>
      </c>
      <c r="O997" t="s">
        <v>38</v>
      </c>
      <c r="P997" t="s">
        <v>101</v>
      </c>
      <c r="Q997" t="s">
        <v>40</v>
      </c>
      <c r="R997" t="s">
        <v>41</v>
      </c>
      <c r="S997" t="s">
        <v>40</v>
      </c>
      <c r="T997">
        <v>4</v>
      </c>
      <c r="U997" t="b">
        <v>0</v>
      </c>
      <c r="V997" t="s">
        <v>55</v>
      </c>
      <c r="W997" t="s">
        <v>115</v>
      </c>
      <c r="X997">
        <v>7</v>
      </c>
      <c r="Y997">
        <v>5</v>
      </c>
      <c r="Z997" t="s">
        <v>44</v>
      </c>
      <c r="AA997" t="b">
        <v>0</v>
      </c>
      <c r="AB997">
        <v>3</v>
      </c>
      <c r="AC997" t="s">
        <v>131</v>
      </c>
    </row>
    <row r="998" spans="1:29" x14ac:dyDescent="0.25">
      <c r="A998" t="s">
        <v>3423</v>
      </c>
      <c r="B998" t="s">
        <v>3424</v>
      </c>
      <c r="C998">
        <v>21</v>
      </c>
      <c r="D998" t="s">
        <v>60</v>
      </c>
      <c r="E998" t="s">
        <v>61</v>
      </c>
      <c r="F998" t="s">
        <v>97</v>
      </c>
      <c r="G998" t="s">
        <v>3425</v>
      </c>
      <c r="H998" t="s">
        <v>1533</v>
      </c>
      <c r="I998" t="s">
        <v>386</v>
      </c>
      <c r="J998">
        <v>154</v>
      </c>
      <c r="K998">
        <v>10</v>
      </c>
      <c r="L998">
        <v>1</v>
      </c>
      <c r="M998" t="s">
        <v>77</v>
      </c>
      <c r="N998">
        <v>14463</v>
      </c>
      <c r="O998" t="s">
        <v>86</v>
      </c>
      <c r="P998" t="s">
        <v>39</v>
      </c>
      <c r="Q998" t="s">
        <v>67</v>
      </c>
      <c r="R998" t="s">
        <v>41</v>
      </c>
      <c r="S998" t="s">
        <v>40</v>
      </c>
      <c r="T998">
        <v>6</v>
      </c>
      <c r="U998" t="b">
        <v>1</v>
      </c>
      <c r="V998" t="s">
        <v>55</v>
      </c>
      <c r="W998" t="s">
        <v>56</v>
      </c>
      <c r="X998">
        <v>5</v>
      </c>
      <c r="Y998">
        <v>3</v>
      </c>
      <c r="Z998" t="s">
        <v>57</v>
      </c>
      <c r="AA998" t="b">
        <v>1</v>
      </c>
      <c r="AB998">
        <v>4</v>
      </c>
      <c r="AC998" t="s">
        <v>40</v>
      </c>
    </row>
    <row r="999" spans="1:29" x14ac:dyDescent="0.25">
      <c r="A999" t="s">
        <v>3426</v>
      </c>
      <c r="B999" t="s">
        <v>3427</v>
      </c>
      <c r="C999">
        <v>26</v>
      </c>
      <c r="D999" t="s">
        <v>31</v>
      </c>
      <c r="E999" t="s">
        <v>73</v>
      </c>
      <c r="F999" t="s">
        <v>97</v>
      </c>
      <c r="G999" t="s">
        <v>3428</v>
      </c>
      <c r="H999" t="s">
        <v>2038</v>
      </c>
      <c r="I999" t="s">
        <v>2173</v>
      </c>
      <c r="J999">
        <v>112</v>
      </c>
      <c r="K999">
        <v>2</v>
      </c>
      <c r="L999">
        <v>2</v>
      </c>
      <c r="M999" t="s">
        <v>77</v>
      </c>
      <c r="N999">
        <v>113408</v>
      </c>
      <c r="O999" t="s">
        <v>86</v>
      </c>
      <c r="P999" t="s">
        <v>39</v>
      </c>
      <c r="Q999" t="s">
        <v>67</v>
      </c>
      <c r="R999" t="s">
        <v>41</v>
      </c>
      <c r="S999" t="s">
        <v>40</v>
      </c>
      <c r="T999">
        <v>1</v>
      </c>
      <c r="U999" t="b">
        <v>0</v>
      </c>
      <c r="V999" t="s">
        <v>42</v>
      </c>
      <c r="W999" t="s">
        <v>56</v>
      </c>
      <c r="X999">
        <v>1</v>
      </c>
      <c r="Y999">
        <v>4</v>
      </c>
      <c r="Z999" t="s">
        <v>57</v>
      </c>
      <c r="AA999" t="b">
        <v>1</v>
      </c>
      <c r="AB999">
        <v>4</v>
      </c>
      <c r="AC999" t="s">
        <v>108</v>
      </c>
    </row>
    <row r="1000" spans="1:29" x14ac:dyDescent="0.25">
      <c r="A1000" t="s">
        <v>3429</v>
      </c>
      <c r="B1000" t="s">
        <v>3430</v>
      </c>
      <c r="C1000">
        <v>25</v>
      </c>
      <c r="D1000" t="s">
        <v>104</v>
      </c>
      <c r="E1000" t="s">
        <v>73</v>
      </c>
      <c r="F1000" t="s">
        <v>33</v>
      </c>
      <c r="G1000" t="s">
        <v>3431</v>
      </c>
      <c r="H1000" t="s">
        <v>2160</v>
      </c>
      <c r="I1000" t="s">
        <v>212</v>
      </c>
      <c r="J1000">
        <v>265</v>
      </c>
      <c r="K1000">
        <v>3</v>
      </c>
      <c r="L1000">
        <v>1</v>
      </c>
      <c r="M1000" t="s">
        <v>77</v>
      </c>
      <c r="N1000">
        <v>146167</v>
      </c>
      <c r="O1000" t="s">
        <v>38</v>
      </c>
      <c r="P1000" t="s">
        <v>66</v>
      </c>
      <c r="Q1000" t="s">
        <v>79</v>
      </c>
      <c r="R1000" t="s">
        <v>41</v>
      </c>
      <c r="S1000" t="s">
        <v>40</v>
      </c>
      <c r="T1000">
        <v>4</v>
      </c>
      <c r="U1000" t="b">
        <v>1</v>
      </c>
      <c r="V1000" t="s">
        <v>42</v>
      </c>
      <c r="W1000" t="s">
        <v>115</v>
      </c>
      <c r="X1000">
        <v>10</v>
      </c>
      <c r="Y1000">
        <v>1</v>
      </c>
      <c r="Z1000" t="s">
        <v>44</v>
      </c>
      <c r="AA1000" t="b">
        <v>0</v>
      </c>
      <c r="AB1000">
        <v>5</v>
      </c>
      <c r="AC1000" t="s">
        <v>207</v>
      </c>
    </row>
    <row r="1001" spans="1:29" x14ac:dyDescent="0.25">
      <c r="A1001" t="s">
        <v>3432</v>
      </c>
      <c r="B1001" t="s">
        <v>3433</v>
      </c>
      <c r="C1001">
        <v>43</v>
      </c>
      <c r="D1001" t="s">
        <v>104</v>
      </c>
      <c r="E1001" t="s">
        <v>48</v>
      </c>
      <c r="F1001" t="s">
        <v>97</v>
      </c>
      <c r="G1001" t="s">
        <v>3434</v>
      </c>
      <c r="H1001" t="s">
        <v>1060</v>
      </c>
      <c r="I1001" t="s">
        <v>1987</v>
      </c>
      <c r="J1001">
        <v>283</v>
      </c>
      <c r="K1001">
        <v>9</v>
      </c>
      <c r="L1001">
        <v>4</v>
      </c>
      <c r="M1001" t="s">
        <v>77</v>
      </c>
      <c r="N1001">
        <v>58388</v>
      </c>
      <c r="O1001" t="s">
        <v>78</v>
      </c>
      <c r="P1001" t="s">
        <v>53</v>
      </c>
      <c r="Q1001" t="s">
        <v>114</v>
      </c>
      <c r="R1001" t="s">
        <v>68</v>
      </c>
      <c r="S1001" t="s">
        <v>40</v>
      </c>
      <c r="T1001">
        <v>8</v>
      </c>
      <c r="U1001" t="b">
        <v>1</v>
      </c>
      <c r="V1001" t="s">
        <v>42</v>
      </c>
      <c r="W1001" t="s">
        <v>56</v>
      </c>
      <c r="X1001">
        <v>6</v>
      </c>
      <c r="Y1001">
        <v>12</v>
      </c>
      <c r="Z1001" t="s">
        <v>44</v>
      </c>
      <c r="AA1001" t="b">
        <v>1</v>
      </c>
      <c r="AB1001">
        <v>4</v>
      </c>
      <c r="AC1001" t="s">
        <v>131</v>
      </c>
    </row>
    <row r="1002" spans="1:29" x14ac:dyDescent="0.25">
      <c r="A1002" t="s">
        <v>3435</v>
      </c>
      <c r="B1002" t="s">
        <v>30</v>
      </c>
      <c r="C1002">
        <v>37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>
        <v>356</v>
      </c>
      <c r="K1002">
        <v>2</v>
      </c>
      <c r="L1002">
        <v>3</v>
      </c>
      <c r="M1002" t="s">
        <v>37</v>
      </c>
      <c r="N1002">
        <v>16704</v>
      </c>
      <c r="O1002" t="s">
        <v>38</v>
      </c>
      <c r="P1002" t="s">
        <v>39</v>
      </c>
      <c r="Q1002" t="s">
        <v>40</v>
      </c>
      <c r="R1002" t="s">
        <v>41</v>
      </c>
      <c r="S1002" t="s">
        <v>40</v>
      </c>
      <c r="T1002">
        <v>3</v>
      </c>
      <c r="U1002" t="b">
        <v>1</v>
      </c>
      <c r="V1002" t="s">
        <v>42</v>
      </c>
      <c r="W1002" t="s">
        <v>43</v>
      </c>
      <c r="X1002">
        <v>5</v>
      </c>
      <c r="Y1002">
        <v>12</v>
      </c>
      <c r="Z1002" t="s">
        <v>44</v>
      </c>
      <c r="AA1002" t="b">
        <v>0</v>
      </c>
      <c r="AB1002">
        <v>1</v>
      </c>
      <c r="AC1002" t="s">
        <v>45</v>
      </c>
    </row>
    <row r="1003" spans="1:29" x14ac:dyDescent="0.25">
      <c r="A1003" t="s">
        <v>3436</v>
      </c>
      <c r="B1003" t="s">
        <v>47</v>
      </c>
      <c r="C1003">
        <v>39</v>
      </c>
      <c r="D1003" t="s">
        <v>31</v>
      </c>
      <c r="E1003" t="s">
        <v>48</v>
      </c>
      <c r="F1003" t="s">
        <v>33</v>
      </c>
      <c r="G1003" t="s">
        <v>50</v>
      </c>
      <c r="H1003" t="s">
        <v>51</v>
      </c>
      <c r="I1003" t="s">
        <v>52</v>
      </c>
      <c r="J1003">
        <v>323</v>
      </c>
      <c r="K1003">
        <v>4</v>
      </c>
      <c r="L1003">
        <v>3</v>
      </c>
      <c r="M1003" t="s">
        <v>37</v>
      </c>
      <c r="N1003">
        <v>24523</v>
      </c>
      <c r="O1003" t="s">
        <v>38</v>
      </c>
      <c r="P1003" t="s">
        <v>53</v>
      </c>
      <c r="Q1003" t="s">
        <v>40</v>
      </c>
      <c r="R1003" t="s">
        <v>54</v>
      </c>
      <c r="S1003" t="s">
        <v>40</v>
      </c>
      <c r="T1003">
        <v>4</v>
      </c>
      <c r="U1003" t="b">
        <v>1</v>
      </c>
      <c r="V1003" t="s">
        <v>55</v>
      </c>
      <c r="W1003" t="s">
        <v>56</v>
      </c>
      <c r="X1003">
        <v>11</v>
      </c>
      <c r="Y1003">
        <v>1</v>
      </c>
      <c r="Z1003" t="s">
        <v>57</v>
      </c>
      <c r="AA1003" t="b">
        <v>1</v>
      </c>
      <c r="AB1003">
        <v>3</v>
      </c>
      <c r="AC1003" t="s">
        <v>45</v>
      </c>
    </row>
    <row r="1004" spans="1:29" x14ac:dyDescent="0.25">
      <c r="A1004" t="s">
        <v>3437</v>
      </c>
      <c r="B1004" t="s">
        <v>59</v>
      </c>
      <c r="C1004">
        <v>29</v>
      </c>
      <c r="D1004" t="s">
        <v>60</v>
      </c>
      <c r="E1004" t="s">
        <v>61</v>
      </c>
      <c r="F1004" t="s">
        <v>33</v>
      </c>
      <c r="G1004" t="s">
        <v>62</v>
      </c>
      <c r="H1004" t="s">
        <v>63</v>
      </c>
      <c r="I1004" t="s">
        <v>64</v>
      </c>
      <c r="J1004">
        <v>308</v>
      </c>
      <c r="K1004">
        <v>3</v>
      </c>
      <c r="L1004">
        <v>2</v>
      </c>
      <c r="M1004" t="s">
        <v>65</v>
      </c>
      <c r="N1004">
        <v>110786</v>
      </c>
      <c r="O1004" t="s">
        <v>38</v>
      </c>
      <c r="P1004" t="s">
        <v>66</v>
      </c>
      <c r="Q1004" t="s">
        <v>67</v>
      </c>
      <c r="R1004" t="s">
        <v>68</v>
      </c>
      <c r="S1004" t="s">
        <v>69</v>
      </c>
      <c r="T1004">
        <v>3</v>
      </c>
      <c r="U1004" t="b">
        <v>1</v>
      </c>
      <c r="V1004" t="s">
        <v>42</v>
      </c>
      <c r="W1004" t="s">
        <v>56</v>
      </c>
      <c r="X1004">
        <v>10</v>
      </c>
      <c r="Y1004">
        <v>12</v>
      </c>
      <c r="Z1004" t="s">
        <v>44</v>
      </c>
      <c r="AA1004" t="b">
        <v>1</v>
      </c>
      <c r="AB1004">
        <v>1</v>
      </c>
      <c r="AC1004" t="s">
        <v>70</v>
      </c>
    </row>
    <row r="1005" spans="1:29" x14ac:dyDescent="0.25">
      <c r="A1005" t="s">
        <v>3438</v>
      </c>
      <c r="B1005" t="s">
        <v>72</v>
      </c>
      <c r="C1005">
        <v>31</v>
      </c>
      <c r="D1005" t="s">
        <v>31</v>
      </c>
      <c r="E1005" t="s">
        <v>73</v>
      </c>
      <c r="F1005" t="s">
        <v>33</v>
      </c>
      <c r="G1005" t="s">
        <v>74</v>
      </c>
      <c r="H1005" t="s">
        <v>75</v>
      </c>
      <c r="I1005" t="s">
        <v>76</v>
      </c>
      <c r="J1005">
        <v>56</v>
      </c>
      <c r="K1005">
        <v>14</v>
      </c>
      <c r="L1005">
        <v>2</v>
      </c>
      <c r="M1005" t="s">
        <v>77</v>
      </c>
      <c r="N1005">
        <v>124329</v>
      </c>
      <c r="O1005" t="s">
        <v>78</v>
      </c>
      <c r="P1005" t="s">
        <v>53</v>
      </c>
      <c r="Q1005" t="s">
        <v>79</v>
      </c>
      <c r="R1005" t="s">
        <v>41</v>
      </c>
      <c r="S1005" t="s">
        <v>40</v>
      </c>
      <c r="T1005">
        <v>9</v>
      </c>
      <c r="U1005" t="b">
        <v>1</v>
      </c>
      <c r="V1005" t="s">
        <v>55</v>
      </c>
      <c r="W1005" t="s">
        <v>56</v>
      </c>
      <c r="X1005">
        <v>5</v>
      </c>
      <c r="Y1005">
        <v>1</v>
      </c>
      <c r="Z1005" t="s">
        <v>44</v>
      </c>
      <c r="AA1005" t="b">
        <v>0</v>
      </c>
      <c r="AB1005">
        <v>4</v>
      </c>
      <c r="AC1005" t="s">
        <v>40</v>
      </c>
    </row>
    <row r="1006" spans="1:29" x14ac:dyDescent="0.25">
      <c r="A1006" t="s">
        <v>3439</v>
      </c>
      <c r="B1006" t="s">
        <v>81</v>
      </c>
      <c r="C1006">
        <v>35</v>
      </c>
      <c r="D1006" t="s">
        <v>31</v>
      </c>
      <c r="E1006" t="s">
        <v>82</v>
      </c>
      <c r="F1006" t="s">
        <v>33</v>
      </c>
      <c r="G1006" t="s">
        <v>83</v>
      </c>
      <c r="H1006" t="s">
        <v>84</v>
      </c>
      <c r="I1006" t="s">
        <v>85</v>
      </c>
      <c r="J1006">
        <v>64</v>
      </c>
      <c r="K1006">
        <v>4</v>
      </c>
      <c r="L1006">
        <v>1</v>
      </c>
      <c r="M1006" t="s">
        <v>37</v>
      </c>
      <c r="N1006">
        <v>190262</v>
      </c>
      <c r="O1006" t="s">
        <v>86</v>
      </c>
      <c r="P1006" t="s">
        <v>87</v>
      </c>
      <c r="Q1006" t="s">
        <v>40</v>
      </c>
      <c r="R1006" t="s">
        <v>41</v>
      </c>
      <c r="S1006" t="s">
        <v>40</v>
      </c>
      <c r="T1006">
        <v>5</v>
      </c>
      <c r="U1006" t="b">
        <v>1</v>
      </c>
      <c r="V1006" t="s">
        <v>88</v>
      </c>
      <c r="W1006" t="s">
        <v>43</v>
      </c>
      <c r="X1006">
        <v>5</v>
      </c>
      <c r="Y1006">
        <v>6</v>
      </c>
      <c r="Z1006" t="s">
        <v>57</v>
      </c>
      <c r="AA1006" t="b">
        <v>0</v>
      </c>
      <c r="AB1006">
        <v>2</v>
      </c>
      <c r="AC1006" t="s">
        <v>45</v>
      </c>
    </row>
    <row r="1007" spans="1:29" x14ac:dyDescent="0.25">
      <c r="A1007" t="s">
        <v>3440</v>
      </c>
      <c r="B1007" t="s">
        <v>90</v>
      </c>
      <c r="C1007">
        <v>35</v>
      </c>
      <c r="D1007" t="s">
        <v>60</v>
      </c>
      <c r="E1007" t="s">
        <v>91</v>
      </c>
      <c r="F1007" t="s">
        <v>49</v>
      </c>
      <c r="G1007" t="s">
        <v>92</v>
      </c>
      <c r="H1007" t="s">
        <v>64</v>
      </c>
      <c r="I1007" t="s">
        <v>93</v>
      </c>
      <c r="J1007">
        <v>1</v>
      </c>
      <c r="K1007">
        <v>14</v>
      </c>
      <c r="L1007">
        <v>2</v>
      </c>
      <c r="M1007" t="s">
        <v>37</v>
      </c>
      <c r="N1007">
        <v>41678</v>
      </c>
      <c r="O1007" t="s">
        <v>86</v>
      </c>
      <c r="P1007" t="s">
        <v>94</v>
      </c>
      <c r="Q1007" t="s">
        <v>40</v>
      </c>
      <c r="R1007" t="s">
        <v>41</v>
      </c>
      <c r="S1007" t="s">
        <v>40</v>
      </c>
      <c r="T1007">
        <v>4</v>
      </c>
      <c r="U1007" t="b">
        <v>1</v>
      </c>
      <c r="V1007" t="s">
        <v>42</v>
      </c>
      <c r="W1007" t="s">
        <v>56</v>
      </c>
      <c r="X1007">
        <v>1</v>
      </c>
      <c r="Y1007">
        <v>3</v>
      </c>
      <c r="Z1007" t="s">
        <v>44</v>
      </c>
      <c r="AA1007" t="b">
        <v>1</v>
      </c>
      <c r="AB1007">
        <v>1</v>
      </c>
      <c r="AC1007" t="s">
        <v>70</v>
      </c>
    </row>
    <row r="1008" spans="1:29" x14ac:dyDescent="0.25">
      <c r="A1008" t="s">
        <v>3441</v>
      </c>
      <c r="B1008" t="s">
        <v>96</v>
      </c>
      <c r="C1008">
        <v>46</v>
      </c>
      <c r="D1008" t="s">
        <v>60</v>
      </c>
      <c r="E1008" t="s">
        <v>73</v>
      </c>
      <c r="F1008" t="s">
        <v>97</v>
      </c>
      <c r="G1008" t="s">
        <v>98</v>
      </c>
      <c r="H1008" t="s">
        <v>99</v>
      </c>
      <c r="I1008" t="s">
        <v>100</v>
      </c>
      <c r="J1008">
        <v>31</v>
      </c>
      <c r="K1008">
        <v>14</v>
      </c>
      <c r="L1008">
        <v>3</v>
      </c>
      <c r="M1008" t="s">
        <v>77</v>
      </c>
      <c r="N1008">
        <v>173441</v>
      </c>
      <c r="O1008" t="s">
        <v>38</v>
      </c>
      <c r="P1008" t="s">
        <v>101</v>
      </c>
      <c r="Q1008" t="s">
        <v>79</v>
      </c>
      <c r="R1008" t="s">
        <v>54</v>
      </c>
      <c r="S1008" t="s">
        <v>40</v>
      </c>
      <c r="T1008">
        <v>1</v>
      </c>
      <c r="U1008" t="b">
        <v>0</v>
      </c>
      <c r="V1008" t="s">
        <v>42</v>
      </c>
      <c r="W1008" t="s">
        <v>56</v>
      </c>
      <c r="X1008">
        <v>11</v>
      </c>
      <c r="Y1008">
        <v>2</v>
      </c>
      <c r="Z1008" t="s">
        <v>57</v>
      </c>
      <c r="AA1008" t="b">
        <v>0</v>
      </c>
      <c r="AB1008">
        <v>2</v>
      </c>
      <c r="AC1008" t="s">
        <v>40</v>
      </c>
    </row>
    <row r="1009" spans="1:29" x14ac:dyDescent="0.25">
      <c r="A1009" t="s">
        <v>3442</v>
      </c>
      <c r="B1009" t="s">
        <v>103</v>
      </c>
      <c r="C1009">
        <v>36</v>
      </c>
      <c r="D1009" t="s">
        <v>104</v>
      </c>
      <c r="E1009" t="s">
        <v>73</v>
      </c>
      <c r="F1009" t="s">
        <v>97</v>
      </c>
      <c r="G1009" t="s">
        <v>105</v>
      </c>
      <c r="H1009" t="s">
        <v>106</v>
      </c>
      <c r="I1009" t="s">
        <v>107</v>
      </c>
      <c r="J1009">
        <v>206</v>
      </c>
      <c r="K1009">
        <v>4</v>
      </c>
      <c r="L1009">
        <v>3</v>
      </c>
      <c r="M1009" t="s">
        <v>77</v>
      </c>
      <c r="N1009">
        <v>58668</v>
      </c>
      <c r="O1009" t="s">
        <v>78</v>
      </c>
      <c r="P1009" t="s">
        <v>87</v>
      </c>
      <c r="Q1009" t="s">
        <v>67</v>
      </c>
      <c r="R1009" t="s">
        <v>68</v>
      </c>
      <c r="S1009" t="s">
        <v>40</v>
      </c>
      <c r="T1009">
        <v>5</v>
      </c>
      <c r="U1009" t="b">
        <v>0</v>
      </c>
      <c r="V1009" t="s">
        <v>42</v>
      </c>
      <c r="W1009" t="s">
        <v>43</v>
      </c>
      <c r="X1009">
        <v>3</v>
      </c>
      <c r="Y1009">
        <v>6</v>
      </c>
      <c r="Z1009" t="s">
        <v>57</v>
      </c>
      <c r="AA1009" t="b">
        <v>0</v>
      </c>
      <c r="AB1009">
        <v>4</v>
      </c>
      <c r="AC1009" t="s">
        <v>108</v>
      </c>
    </row>
    <row r="1010" spans="1:29" x14ac:dyDescent="0.25">
      <c r="A1010" t="s">
        <v>3443</v>
      </c>
      <c r="B1010" t="s">
        <v>110</v>
      </c>
      <c r="C1010">
        <v>26</v>
      </c>
      <c r="D1010" t="s">
        <v>31</v>
      </c>
      <c r="E1010" t="s">
        <v>91</v>
      </c>
      <c r="F1010" t="s">
        <v>49</v>
      </c>
      <c r="G1010" t="s">
        <v>111</v>
      </c>
      <c r="H1010" t="s">
        <v>112</v>
      </c>
      <c r="I1010" t="s">
        <v>113</v>
      </c>
      <c r="J1010">
        <v>198</v>
      </c>
      <c r="K1010">
        <v>14</v>
      </c>
      <c r="L1010">
        <v>1</v>
      </c>
      <c r="M1010" t="s">
        <v>77</v>
      </c>
      <c r="N1010">
        <v>69762</v>
      </c>
      <c r="O1010" t="s">
        <v>78</v>
      </c>
      <c r="P1010" t="s">
        <v>101</v>
      </c>
      <c r="Q1010" t="s">
        <v>114</v>
      </c>
      <c r="R1010" t="s">
        <v>68</v>
      </c>
      <c r="S1010" t="s">
        <v>40</v>
      </c>
      <c r="T1010">
        <v>3</v>
      </c>
      <c r="U1010" t="b">
        <v>1</v>
      </c>
      <c r="V1010" t="s">
        <v>42</v>
      </c>
      <c r="W1010" t="s">
        <v>115</v>
      </c>
      <c r="X1010">
        <v>12</v>
      </c>
      <c r="Y1010">
        <v>6</v>
      </c>
      <c r="Z1010" t="s">
        <v>57</v>
      </c>
      <c r="AA1010" t="b">
        <v>1</v>
      </c>
      <c r="AB1010">
        <v>1</v>
      </c>
      <c r="AC1010" t="s">
        <v>70</v>
      </c>
    </row>
    <row r="1011" spans="1:29" x14ac:dyDescent="0.25">
      <c r="A1011" t="s">
        <v>3444</v>
      </c>
      <c r="B1011" t="s">
        <v>117</v>
      </c>
      <c r="C1011">
        <v>48</v>
      </c>
      <c r="D1011" t="s">
        <v>60</v>
      </c>
      <c r="E1011" t="s">
        <v>48</v>
      </c>
      <c r="F1011" t="s">
        <v>33</v>
      </c>
      <c r="G1011" t="s">
        <v>118</v>
      </c>
      <c r="H1011" t="s">
        <v>119</v>
      </c>
      <c r="I1011" t="s">
        <v>120</v>
      </c>
      <c r="J1011">
        <v>319</v>
      </c>
      <c r="K1011">
        <v>12</v>
      </c>
      <c r="L1011">
        <v>4</v>
      </c>
      <c r="M1011" t="s">
        <v>77</v>
      </c>
      <c r="N1011">
        <v>165961</v>
      </c>
      <c r="O1011" t="s">
        <v>78</v>
      </c>
      <c r="P1011" t="s">
        <v>53</v>
      </c>
      <c r="Q1011" t="s">
        <v>67</v>
      </c>
      <c r="R1011" t="s">
        <v>68</v>
      </c>
      <c r="S1011" t="s">
        <v>40</v>
      </c>
      <c r="T1011">
        <v>3</v>
      </c>
      <c r="U1011" t="b">
        <v>0</v>
      </c>
      <c r="V1011" t="s">
        <v>88</v>
      </c>
      <c r="W1011" t="s">
        <v>43</v>
      </c>
      <c r="X1011">
        <v>1</v>
      </c>
      <c r="Y1011">
        <v>6</v>
      </c>
      <c r="Z1011" t="s">
        <v>44</v>
      </c>
      <c r="AA1011" t="b">
        <v>0</v>
      </c>
      <c r="AB1011">
        <v>2</v>
      </c>
      <c r="AC1011" t="s">
        <v>45</v>
      </c>
    </row>
    <row r="1012" spans="1:29" x14ac:dyDescent="0.25">
      <c r="A1012" t="s">
        <v>3445</v>
      </c>
      <c r="B1012" t="s">
        <v>122</v>
      </c>
      <c r="C1012">
        <v>47</v>
      </c>
      <c r="D1012" t="s">
        <v>31</v>
      </c>
      <c r="E1012" t="s">
        <v>123</v>
      </c>
      <c r="F1012" t="s">
        <v>33</v>
      </c>
      <c r="G1012" t="s">
        <v>124</v>
      </c>
      <c r="H1012" t="s">
        <v>113</v>
      </c>
      <c r="I1012" t="s">
        <v>125</v>
      </c>
      <c r="J1012">
        <v>169</v>
      </c>
      <c r="K1012">
        <v>2</v>
      </c>
      <c r="L1012">
        <v>4</v>
      </c>
      <c r="M1012" t="s">
        <v>77</v>
      </c>
      <c r="N1012">
        <v>10230</v>
      </c>
      <c r="O1012" t="s">
        <v>86</v>
      </c>
      <c r="P1012" t="s">
        <v>66</v>
      </c>
      <c r="Q1012" t="s">
        <v>67</v>
      </c>
      <c r="R1012" t="s">
        <v>68</v>
      </c>
      <c r="S1012" t="s">
        <v>40</v>
      </c>
      <c r="T1012">
        <v>4</v>
      </c>
      <c r="U1012" t="b">
        <v>0</v>
      </c>
      <c r="V1012" t="s">
        <v>88</v>
      </c>
      <c r="W1012" t="s">
        <v>115</v>
      </c>
      <c r="X1012">
        <v>6</v>
      </c>
      <c r="Y1012">
        <v>12</v>
      </c>
      <c r="Z1012" t="s">
        <v>57</v>
      </c>
      <c r="AA1012" t="b">
        <v>1</v>
      </c>
      <c r="AB1012">
        <v>1</v>
      </c>
      <c r="AC1012" t="s">
        <v>45</v>
      </c>
    </row>
    <row r="1013" spans="1:29" x14ac:dyDescent="0.25">
      <c r="A1013" t="s">
        <v>3446</v>
      </c>
      <c r="B1013" t="s">
        <v>127</v>
      </c>
      <c r="C1013">
        <v>43</v>
      </c>
      <c r="D1013" t="s">
        <v>104</v>
      </c>
      <c r="E1013" t="s">
        <v>48</v>
      </c>
      <c r="F1013" t="s">
        <v>49</v>
      </c>
      <c r="G1013" t="s">
        <v>128</v>
      </c>
      <c r="H1013" t="s">
        <v>129</v>
      </c>
      <c r="I1013" t="s">
        <v>130</v>
      </c>
      <c r="J1013">
        <v>347</v>
      </c>
      <c r="K1013">
        <v>6</v>
      </c>
      <c r="L1013">
        <v>4</v>
      </c>
      <c r="M1013" t="s">
        <v>37</v>
      </c>
      <c r="N1013">
        <v>181989</v>
      </c>
      <c r="O1013" t="s">
        <v>78</v>
      </c>
      <c r="P1013" t="s">
        <v>94</v>
      </c>
      <c r="Q1013" t="s">
        <v>40</v>
      </c>
      <c r="R1013" t="s">
        <v>68</v>
      </c>
      <c r="S1013" t="s">
        <v>40</v>
      </c>
      <c r="T1013">
        <v>5</v>
      </c>
      <c r="U1013" t="b">
        <v>0</v>
      </c>
      <c r="V1013" t="s">
        <v>88</v>
      </c>
      <c r="W1013" t="s">
        <v>115</v>
      </c>
      <c r="X1013">
        <v>10</v>
      </c>
      <c r="Y1013">
        <v>9</v>
      </c>
      <c r="Z1013" t="s">
        <v>57</v>
      </c>
      <c r="AA1013" t="b">
        <v>1</v>
      </c>
      <c r="AB1013">
        <v>3</v>
      </c>
      <c r="AC1013" t="s">
        <v>131</v>
      </c>
    </row>
    <row r="1014" spans="1:29" x14ac:dyDescent="0.25">
      <c r="A1014" t="s">
        <v>3447</v>
      </c>
      <c r="B1014" t="s">
        <v>133</v>
      </c>
      <c r="C1014">
        <v>45</v>
      </c>
      <c r="D1014" t="s">
        <v>60</v>
      </c>
      <c r="E1014" t="s">
        <v>73</v>
      </c>
      <c r="F1014" t="s">
        <v>97</v>
      </c>
      <c r="G1014" t="s">
        <v>134</v>
      </c>
      <c r="H1014" t="s">
        <v>135</v>
      </c>
      <c r="I1014" t="s">
        <v>136</v>
      </c>
      <c r="J1014">
        <v>248</v>
      </c>
      <c r="K1014">
        <v>9</v>
      </c>
      <c r="L1014">
        <v>4</v>
      </c>
      <c r="M1014" t="s">
        <v>65</v>
      </c>
      <c r="N1014">
        <v>117147</v>
      </c>
      <c r="O1014" t="s">
        <v>86</v>
      </c>
      <c r="P1014" t="s">
        <v>137</v>
      </c>
      <c r="Q1014" t="s">
        <v>67</v>
      </c>
      <c r="R1014" t="s">
        <v>41</v>
      </c>
      <c r="S1014" t="s">
        <v>40</v>
      </c>
      <c r="T1014">
        <v>6</v>
      </c>
      <c r="U1014" t="b">
        <v>0</v>
      </c>
      <c r="V1014" t="s">
        <v>55</v>
      </c>
      <c r="W1014" t="s">
        <v>56</v>
      </c>
      <c r="X1014">
        <v>9</v>
      </c>
      <c r="Y1014">
        <v>11</v>
      </c>
      <c r="Z1014" t="s">
        <v>57</v>
      </c>
      <c r="AA1014" t="b">
        <v>0</v>
      </c>
      <c r="AB1014">
        <v>2</v>
      </c>
      <c r="AC1014" t="s">
        <v>40</v>
      </c>
    </row>
    <row r="1015" spans="1:29" x14ac:dyDescent="0.25">
      <c r="A1015" t="s">
        <v>3448</v>
      </c>
      <c r="B1015" t="s">
        <v>139</v>
      </c>
      <c r="C1015">
        <v>24</v>
      </c>
      <c r="D1015" t="s">
        <v>31</v>
      </c>
      <c r="E1015" t="s">
        <v>82</v>
      </c>
      <c r="F1015" t="s">
        <v>49</v>
      </c>
      <c r="G1015" t="s">
        <v>140</v>
      </c>
      <c r="H1015" t="s">
        <v>141</v>
      </c>
      <c r="I1015" t="s">
        <v>142</v>
      </c>
      <c r="J1015">
        <v>216</v>
      </c>
      <c r="K1015">
        <v>12</v>
      </c>
      <c r="L1015">
        <v>1</v>
      </c>
      <c r="M1015" t="s">
        <v>77</v>
      </c>
      <c r="N1015">
        <v>122681</v>
      </c>
      <c r="O1015" t="s">
        <v>78</v>
      </c>
      <c r="P1015" t="s">
        <v>101</v>
      </c>
      <c r="Q1015" t="s">
        <v>114</v>
      </c>
      <c r="R1015" t="s">
        <v>41</v>
      </c>
      <c r="S1015" t="s">
        <v>40</v>
      </c>
      <c r="T1015">
        <v>2</v>
      </c>
      <c r="U1015" t="b">
        <v>0</v>
      </c>
      <c r="V1015" t="s">
        <v>55</v>
      </c>
      <c r="W1015" t="s">
        <v>115</v>
      </c>
      <c r="X1015">
        <v>7</v>
      </c>
      <c r="Y1015">
        <v>1</v>
      </c>
      <c r="Z1015" t="s">
        <v>57</v>
      </c>
      <c r="AA1015" t="b">
        <v>1</v>
      </c>
      <c r="AB1015">
        <v>1</v>
      </c>
      <c r="AC1015" t="s">
        <v>45</v>
      </c>
    </row>
    <row r="1016" spans="1:29" x14ac:dyDescent="0.25">
      <c r="A1016" t="s">
        <v>3449</v>
      </c>
      <c r="B1016" t="s">
        <v>144</v>
      </c>
      <c r="C1016">
        <v>27</v>
      </c>
      <c r="D1016" t="s">
        <v>60</v>
      </c>
      <c r="E1016" t="s">
        <v>82</v>
      </c>
      <c r="F1016" t="s">
        <v>97</v>
      </c>
      <c r="G1016" t="s">
        <v>145</v>
      </c>
      <c r="H1016" t="s">
        <v>146</v>
      </c>
      <c r="I1016" t="s">
        <v>93</v>
      </c>
      <c r="J1016">
        <v>127</v>
      </c>
      <c r="K1016">
        <v>10</v>
      </c>
      <c r="L1016">
        <v>2</v>
      </c>
      <c r="M1016" t="s">
        <v>37</v>
      </c>
      <c r="N1016">
        <v>154964</v>
      </c>
      <c r="O1016" t="s">
        <v>86</v>
      </c>
      <c r="P1016" t="s">
        <v>94</v>
      </c>
      <c r="Q1016" t="s">
        <v>40</v>
      </c>
      <c r="R1016" t="s">
        <v>54</v>
      </c>
      <c r="S1016" t="s">
        <v>40</v>
      </c>
      <c r="T1016">
        <v>2</v>
      </c>
      <c r="U1016" t="b">
        <v>1</v>
      </c>
      <c r="V1016" t="s">
        <v>42</v>
      </c>
      <c r="W1016" t="s">
        <v>56</v>
      </c>
      <c r="X1016">
        <v>1</v>
      </c>
      <c r="Y1016">
        <v>12</v>
      </c>
      <c r="Z1016" t="s">
        <v>57</v>
      </c>
      <c r="AA1016" t="b">
        <v>1</v>
      </c>
      <c r="AB1016">
        <v>3</v>
      </c>
      <c r="AC1016" t="s">
        <v>70</v>
      </c>
    </row>
    <row r="1017" spans="1:29" x14ac:dyDescent="0.25">
      <c r="A1017" t="s">
        <v>3450</v>
      </c>
      <c r="B1017" t="s">
        <v>148</v>
      </c>
      <c r="C1017">
        <v>20</v>
      </c>
      <c r="D1017" t="s">
        <v>60</v>
      </c>
      <c r="E1017" t="s">
        <v>32</v>
      </c>
      <c r="F1017" t="s">
        <v>49</v>
      </c>
      <c r="G1017" t="s">
        <v>149</v>
      </c>
      <c r="H1017" t="s">
        <v>150</v>
      </c>
      <c r="I1017" t="s">
        <v>52</v>
      </c>
      <c r="J1017">
        <v>313</v>
      </c>
      <c r="K1017">
        <v>12</v>
      </c>
      <c r="L1017">
        <v>3</v>
      </c>
      <c r="M1017" t="s">
        <v>65</v>
      </c>
      <c r="N1017">
        <v>155862</v>
      </c>
      <c r="O1017" t="s">
        <v>86</v>
      </c>
      <c r="P1017" t="s">
        <v>94</v>
      </c>
      <c r="Q1017" t="s">
        <v>67</v>
      </c>
      <c r="R1017" t="s">
        <v>54</v>
      </c>
      <c r="S1017" t="s">
        <v>151</v>
      </c>
      <c r="T1017">
        <v>3</v>
      </c>
      <c r="U1017" t="b">
        <v>0</v>
      </c>
      <c r="V1017" t="s">
        <v>88</v>
      </c>
      <c r="W1017" t="s">
        <v>43</v>
      </c>
      <c r="X1017">
        <v>8</v>
      </c>
      <c r="Y1017">
        <v>6</v>
      </c>
      <c r="Z1017" t="s">
        <v>57</v>
      </c>
      <c r="AA1017" t="b">
        <v>0</v>
      </c>
      <c r="AB1017">
        <v>5</v>
      </c>
      <c r="AC1017" t="s">
        <v>108</v>
      </c>
    </row>
    <row r="1018" spans="1:29" x14ac:dyDescent="0.25">
      <c r="A1018" t="s">
        <v>3451</v>
      </c>
      <c r="B1018" t="s">
        <v>153</v>
      </c>
      <c r="C1018">
        <v>27</v>
      </c>
      <c r="D1018" t="s">
        <v>31</v>
      </c>
      <c r="E1018" t="s">
        <v>61</v>
      </c>
      <c r="F1018" t="s">
        <v>33</v>
      </c>
      <c r="G1018" t="s">
        <v>154</v>
      </c>
      <c r="H1018" t="s">
        <v>155</v>
      </c>
      <c r="I1018" t="s">
        <v>156</v>
      </c>
      <c r="J1018">
        <v>338</v>
      </c>
      <c r="K1018">
        <v>9</v>
      </c>
      <c r="L1018">
        <v>4</v>
      </c>
      <c r="M1018" t="s">
        <v>65</v>
      </c>
      <c r="N1018">
        <v>66848</v>
      </c>
      <c r="O1018" t="s">
        <v>38</v>
      </c>
      <c r="P1018" t="s">
        <v>137</v>
      </c>
      <c r="Q1018" t="s">
        <v>79</v>
      </c>
      <c r="R1018" t="s">
        <v>54</v>
      </c>
      <c r="S1018" t="s">
        <v>40</v>
      </c>
      <c r="T1018">
        <v>4</v>
      </c>
      <c r="U1018" t="b">
        <v>1</v>
      </c>
      <c r="V1018" t="s">
        <v>55</v>
      </c>
      <c r="W1018" t="s">
        <v>56</v>
      </c>
      <c r="X1018">
        <v>9</v>
      </c>
      <c r="Y1018">
        <v>5</v>
      </c>
      <c r="Z1018" t="s">
        <v>57</v>
      </c>
      <c r="AA1018" t="b">
        <v>1</v>
      </c>
      <c r="AB1018">
        <v>4</v>
      </c>
      <c r="AC1018" t="s">
        <v>108</v>
      </c>
    </row>
    <row r="1019" spans="1:29" x14ac:dyDescent="0.25">
      <c r="A1019" t="s">
        <v>3452</v>
      </c>
      <c r="B1019" t="s">
        <v>158</v>
      </c>
      <c r="C1019">
        <v>43</v>
      </c>
      <c r="D1019" t="s">
        <v>31</v>
      </c>
      <c r="E1019" t="s">
        <v>61</v>
      </c>
      <c r="F1019" t="s">
        <v>49</v>
      </c>
      <c r="G1019" t="s">
        <v>159</v>
      </c>
      <c r="H1019" t="s">
        <v>160</v>
      </c>
      <c r="I1019" t="s">
        <v>161</v>
      </c>
      <c r="J1019">
        <v>133</v>
      </c>
      <c r="K1019">
        <v>2</v>
      </c>
      <c r="L1019">
        <v>3</v>
      </c>
      <c r="M1019" t="s">
        <v>77</v>
      </c>
      <c r="N1019">
        <v>2777</v>
      </c>
      <c r="O1019" t="s">
        <v>38</v>
      </c>
      <c r="P1019" t="s">
        <v>87</v>
      </c>
      <c r="Q1019" t="s">
        <v>79</v>
      </c>
      <c r="R1019" t="s">
        <v>41</v>
      </c>
      <c r="S1019" t="s">
        <v>40</v>
      </c>
      <c r="T1019">
        <v>3</v>
      </c>
      <c r="U1019" t="b">
        <v>1</v>
      </c>
      <c r="V1019" t="s">
        <v>88</v>
      </c>
      <c r="W1019" t="s">
        <v>115</v>
      </c>
      <c r="X1019">
        <v>8</v>
      </c>
      <c r="Y1019">
        <v>10</v>
      </c>
      <c r="Z1019" t="s">
        <v>57</v>
      </c>
      <c r="AA1019" t="b">
        <v>0</v>
      </c>
      <c r="AB1019">
        <v>2</v>
      </c>
      <c r="AC1019" t="s">
        <v>108</v>
      </c>
    </row>
    <row r="1020" spans="1:29" x14ac:dyDescent="0.25">
      <c r="A1020" t="s">
        <v>3453</v>
      </c>
      <c r="B1020" t="s">
        <v>163</v>
      </c>
      <c r="C1020">
        <v>39</v>
      </c>
      <c r="D1020" t="s">
        <v>60</v>
      </c>
      <c r="E1020" t="s">
        <v>73</v>
      </c>
      <c r="F1020" t="s">
        <v>49</v>
      </c>
      <c r="G1020" t="s">
        <v>164</v>
      </c>
      <c r="H1020" t="s">
        <v>165</v>
      </c>
      <c r="I1020" t="s">
        <v>166</v>
      </c>
      <c r="J1020">
        <v>344</v>
      </c>
      <c r="K1020">
        <v>5</v>
      </c>
      <c r="L1020">
        <v>1</v>
      </c>
      <c r="M1020" t="s">
        <v>77</v>
      </c>
      <c r="N1020">
        <v>10278</v>
      </c>
      <c r="O1020" t="s">
        <v>78</v>
      </c>
      <c r="P1020" t="s">
        <v>137</v>
      </c>
      <c r="Q1020" t="s">
        <v>79</v>
      </c>
      <c r="R1020" t="s">
        <v>54</v>
      </c>
      <c r="S1020" t="s">
        <v>40</v>
      </c>
      <c r="T1020">
        <v>2</v>
      </c>
      <c r="U1020" t="b">
        <v>1</v>
      </c>
      <c r="V1020" t="s">
        <v>88</v>
      </c>
      <c r="W1020" t="s">
        <v>56</v>
      </c>
      <c r="X1020">
        <v>12</v>
      </c>
      <c r="Y1020">
        <v>12</v>
      </c>
      <c r="Z1020" t="s">
        <v>44</v>
      </c>
      <c r="AA1020" t="b">
        <v>0</v>
      </c>
      <c r="AB1020">
        <v>4</v>
      </c>
      <c r="AC1020" t="s">
        <v>131</v>
      </c>
    </row>
    <row r="1021" spans="1:29" x14ac:dyDescent="0.25">
      <c r="A1021" t="s">
        <v>3454</v>
      </c>
      <c r="B1021" t="s">
        <v>168</v>
      </c>
      <c r="C1021">
        <v>37</v>
      </c>
      <c r="D1021" t="s">
        <v>104</v>
      </c>
      <c r="E1021" t="s">
        <v>123</v>
      </c>
      <c r="F1021" t="s">
        <v>97</v>
      </c>
      <c r="G1021" t="s">
        <v>169</v>
      </c>
      <c r="H1021" t="s">
        <v>170</v>
      </c>
      <c r="I1021" t="s">
        <v>171</v>
      </c>
      <c r="J1021">
        <v>266</v>
      </c>
      <c r="K1021">
        <v>12</v>
      </c>
      <c r="L1021">
        <v>2</v>
      </c>
      <c r="M1021" t="s">
        <v>65</v>
      </c>
      <c r="N1021">
        <v>2634</v>
      </c>
      <c r="O1021" t="s">
        <v>38</v>
      </c>
      <c r="P1021" t="s">
        <v>66</v>
      </c>
      <c r="Q1021" t="s">
        <v>67</v>
      </c>
      <c r="R1021" t="s">
        <v>68</v>
      </c>
      <c r="S1021" t="s">
        <v>40</v>
      </c>
      <c r="T1021">
        <v>5</v>
      </c>
      <c r="U1021" t="b">
        <v>0</v>
      </c>
      <c r="V1021" t="s">
        <v>55</v>
      </c>
      <c r="W1021" t="s">
        <v>56</v>
      </c>
      <c r="X1021">
        <v>8</v>
      </c>
      <c r="Y1021">
        <v>1</v>
      </c>
      <c r="Z1021" t="s">
        <v>57</v>
      </c>
      <c r="AA1021" t="b">
        <v>0</v>
      </c>
      <c r="AB1021">
        <v>5</v>
      </c>
      <c r="AC1021" t="s">
        <v>108</v>
      </c>
    </row>
    <row r="1022" spans="1:29" x14ac:dyDescent="0.25">
      <c r="A1022" t="s">
        <v>3455</v>
      </c>
      <c r="B1022" t="s">
        <v>173</v>
      </c>
      <c r="C1022">
        <v>54</v>
      </c>
      <c r="D1022" t="s">
        <v>104</v>
      </c>
      <c r="E1022" t="s">
        <v>48</v>
      </c>
      <c r="F1022" t="s">
        <v>97</v>
      </c>
      <c r="G1022" t="s">
        <v>174</v>
      </c>
      <c r="H1022" t="s">
        <v>175</v>
      </c>
      <c r="I1022" t="s">
        <v>176</v>
      </c>
      <c r="J1022">
        <v>340</v>
      </c>
      <c r="K1022">
        <v>2</v>
      </c>
      <c r="L1022">
        <v>2</v>
      </c>
      <c r="M1022" t="s">
        <v>77</v>
      </c>
      <c r="N1022">
        <v>39788</v>
      </c>
      <c r="O1022" t="s">
        <v>78</v>
      </c>
      <c r="P1022" t="s">
        <v>94</v>
      </c>
      <c r="Q1022" t="s">
        <v>114</v>
      </c>
      <c r="R1022" t="s">
        <v>41</v>
      </c>
      <c r="S1022" t="s">
        <v>40</v>
      </c>
      <c r="T1022">
        <v>6</v>
      </c>
      <c r="U1022" t="b">
        <v>1</v>
      </c>
      <c r="V1022" t="s">
        <v>55</v>
      </c>
      <c r="W1022" t="s">
        <v>56</v>
      </c>
      <c r="X1022">
        <v>3</v>
      </c>
      <c r="Y1022">
        <v>5</v>
      </c>
      <c r="Z1022" t="s">
        <v>44</v>
      </c>
      <c r="AA1022" t="b">
        <v>0</v>
      </c>
      <c r="AB1022">
        <v>2</v>
      </c>
      <c r="AC1022" t="s">
        <v>45</v>
      </c>
    </row>
    <row r="1023" spans="1:29" x14ac:dyDescent="0.25">
      <c r="A1023" t="s">
        <v>3456</v>
      </c>
      <c r="B1023" t="s">
        <v>178</v>
      </c>
      <c r="C1023">
        <v>33</v>
      </c>
      <c r="D1023" t="s">
        <v>104</v>
      </c>
      <c r="E1023" t="s">
        <v>82</v>
      </c>
      <c r="F1023" t="s">
        <v>97</v>
      </c>
      <c r="G1023" t="s">
        <v>179</v>
      </c>
      <c r="H1023" t="s">
        <v>180</v>
      </c>
      <c r="I1023" t="s">
        <v>181</v>
      </c>
      <c r="J1023">
        <v>220</v>
      </c>
      <c r="K1023">
        <v>5</v>
      </c>
      <c r="L1023">
        <v>4</v>
      </c>
      <c r="M1023" t="s">
        <v>77</v>
      </c>
      <c r="N1023">
        <v>181613</v>
      </c>
      <c r="O1023" t="s">
        <v>78</v>
      </c>
      <c r="P1023" t="s">
        <v>94</v>
      </c>
      <c r="Q1023" t="s">
        <v>79</v>
      </c>
      <c r="R1023" t="s">
        <v>54</v>
      </c>
      <c r="S1023" t="s">
        <v>40</v>
      </c>
      <c r="T1023">
        <v>3</v>
      </c>
      <c r="U1023" t="b">
        <v>0</v>
      </c>
      <c r="V1023" t="s">
        <v>55</v>
      </c>
      <c r="W1023" t="s">
        <v>115</v>
      </c>
      <c r="X1023">
        <v>7</v>
      </c>
      <c r="Y1023">
        <v>1</v>
      </c>
      <c r="Z1023" t="s">
        <v>57</v>
      </c>
      <c r="AA1023" t="b">
        <v>0</v>
      </c>
      <c r="AB1023">
        <v>4</v>
      </c>
      <c r="AC1023" t="s">
        <v>108</v>
      </c>
    </row>
    <row r="1024" spans="1:29" x14ac:dyDescent="0.25">
      <c r="A1024" t="s">
        <v>3457</v>
      </c>
      <c r="B1024" t="s">
        <v>183</v>
      </c>
      <c r="C1024">
        <v>32</v>
      </c>
      <c r="D1024" t="s">
        <v>60</v>
      </c>
      <c r="E1024" t="s">
        <v>123</v>
      </c>
      <c r="F1024" t="s">
        <v>33</v>
      </c>
      <c r="G1024" t="s">
        <v>184</v>
      </c>
      <c r="H1024" t="s">
        <v>185</v>
      </c>
      <c r="I1024" t="s">
        <v>186</v>
      </c>
      <c r="J1024">
        <v>56</v>
      </c>
      <c r="K1024">
        <v>13</v>
      </c>
      <c r="L1024">
        <v>2</v>
      </c>
      <c r="M1024" t="s">
        <v>77</v>
      </c>
      <c r="N1024">
        <v>16784</v>
      </c>
      <c r="O1024" t="s">
        <v>38</v>
      </c>
      <c r="P1024" t="s">
        <v>39</v>
      </c>
      <c r="Q1024" t="s">
        <v>67</v>
      </c>
      <c r="R1024" t="s">
        <v>41</v>
      </c>
      <c r="S1024" t="s">
        <v>40</v>
      </c>
      <c r="T1024">
        <v>3</v>
      </c>
      <c r="U1024" t="b">
        <v>0</v>
      </c>
      <c r="V1024" t="s">
        <v>88</v>
      </c>
      <c r="W1024" t="s">
        <v>56</v>
      </c>
      <c r="X1024">
        <v>12</v>
      </c>
      <c r="Y1024">
        <v>10</v>
      </c>
      <c r="Z1024" t="s">
        <v>44</v>
      </c>
      <c r="AA1024" t="b">
        <v>1</v>
      </c>
      <c r="AB1024">
        <v>1</v>
      </c>
      <c r="AC1024" t="s">
        <v>70</v>
      </c>
    </row>
    <row r="1025" spans="1:29" x14ac:dyDescent="0.25">
      <c r="A1025" t="s">
        <v>3458</v>
      </c>
      <c r="B1025" t="s">
        <v>188</v>
      </c>
      <c r="C1025">
        <v>32</v>
      </c>
      <c r="D1025" t="s">
        <v>31</v>
      </c>
      <c r="E1025" t="s">
        <v>82</v>
      </c>
      <c r="F1025" t="s">
        <v>49</v>
      </c>
      <c r="G1025" t="s">
        <v>189</v>
      </c>
      <c r="H1025" t="s">
        <v>190</v>
      </c>
      <c r="I1025" t="s">
        <v>191</v>
      </c>
      <c r="J1025">
        <v>246</v>
      </c>
      <c r="K1025">
        <v>4</v>
      </c>
      <c r="L1025">
        <v>1</v>
      </c>
      <c r="M1025" t="s">
        <v>37</v>
      </c>
      <c r="N1025">
        <v>189468</v>
      </c>
      <c r="O1025" t="s">
        <v>38</v>
      </c>
      <c r="P1025" t="s">
        <v>39</v>
      </c>
      <c r="Q1025" t="s">
        <v>40</v>
      </c>
      <c r="R1025" t="s">
        <v>41</v>
      </c>
      <c r="S1025" t="s">
        <v>40</v>
      </c>
      <c r="T1025">
        <v>3</v>
      </c>
      <c r="U1025" t="b">
        <v>0</v>
      </c>
      <c r="V1025" t="s">
        <v>55</v>
      </c>
      <c r="W1025" t="s">
        <v>43</v>
      </c>
      <c r="X1025">
        <v>1</v>
      </c>
      <c r="Y1025">
        <v>2</v>
      </c>
      <c r="Z1025" t="s">
        <v>57</v>
      </c>
      <c r="AA1025" t="b">
        <v>1</v>
      </c>
      <c r="AB1025">
        <v>1</v>
      </c>
      <c r="AC1025" t="s">
        <v>70</v>
      </c>
    </row>
    <row r="1026" spans="1:29" x14ac:dyDescent="0.25">
      <c r="A1026" t="s">
        <v>3459</v>
      </c>
      <c r="B1026" t="s">
        <v>193</v>
      </c>
      <c r="C1026">
        <v>34</v>
      </c>
      <c r="D1026" t="s">
        <v>31</v>
      </c>
      <c r="E1026" t="s">
        <v>73</v>
      </c>
      <c r="F1026" t="s">
        <v>49</v>
      </c>
      <c r="G1026" t="s">
        <v>194</v>
      </c>
      <c r="H1026" t="s">
        <v>195</v>
      </c>
      <c r="I1026" t="s">
        <v>196</v>
      </c>
      <c r="J1026">
        <v>159</v>
      </c>
      <c r="K1026">
        <v>4</v>
      </c>
      <c r="L1026">
        <v>4</v>
      </c>
      <c r="M1026" t="s">
        <v>77</v>
      </c>
      <c r="N1026">
        <v>123378</v>
      </c>
      <c r="O1026" t="s">
        <v>78</v>
      </c>
      <c r="P1026" t="s">
        <v>53</v>
      </c>
      <c r="Q1026" t="s">
        <v>114</v>
      </c>
      <c r="R1026" t="s">
        <v>68</v>
      </c>
      <c r="S1026" t="s">
        <v>40</v>
      </c>
      <c r="T1026">
        <v>7</v>
      </c>
      <c r="U1026" t="b">
        <v>1</v>
      </c>
      <c r="V1026" t="s">
        <v>88</v>
      </c>
      <c r="W1026" t="s">
        <v>115</v>
      </c>
      <c r="X1026">
        <v>1</v>
      </c>
      <c r="Y1026">
        <v>3</v>
      </c>
      <c r="Z1026" t="s">
        <v>57</v>
      </c>
      <c r="AA1026" t="b">
        <v>1</v>
      </c>
      <c r="AB1026">
        <v>3</v>
      </c>
      <c r="AC1026" t="s">
        <v>70</v>
      </c>
    </row>
    <row r="1027" spans="1:29" x14ac:dyDescent="0.25">
      <c r="A1027" t="s">
        <v>3460</v>
      </c>
      <c r="B1027" t="s">
        <v>198</v>
      </c>
      <c r="C1027">
        <v>62</v>
      </c>
      <c r="D1027" t="s">
        <v>60</v>
      </c>
      <c r="E1027" t="s">
        <v>123</v>
      </c>
      <c r="F1027" t="s">
        <v>33</v>
      </c>
      <c r="G1027" t="s">
        <v>199</v>
      </c>
      <c r="H1027" t="s">
        <v>200</v>
      </c>
      <c r="I1027" t="s">
        <v>201</v>
      </c>
      <c r="J1027">
        <v>334</v>
      </c>
      <c r="K1027">
        <v>11</v>
      </c>
      <c r="L1027">
        <v>1</v>
      </c>
      <c r="M1027" t="s">
        <v>77</v>
      </c>
      <c r="N1027">
        <v>174113</v>
      </c>
      <c r="O1027" t="s">
        <v>78</v>
      </c>
      <c r="P1027" t="s">
        <v>53</v>
      </c>
      <c r="Q1027" t="s">
        <v>79</v>
      </c>
      <c r="R1027" t="s">
        <v>68</v>
      </c>
      <c r="S1027" t="s">
        <v>40</v>
      </c>
      <c r="T1027">
        <v>7</v>
      </c>
      <c r="U1027" t="b">
        <v>0</v>
      </c>
      <c r="V1027" t="s">
        <v>88</v>
      </c>
      <c r="W1027" t="s">
        <v>56</v>
      </c>
      <c r="X1027">
        <v>4</v>
      </c>
      <c r="Y1027">
        <v>1</v>
      </c>
      <c r="Z1027" t="s">
        <v>44</v>
      </c>
      <c r="AA1027" t="b">
        <v>0</v>
      </c>
      <c r="AB1027">
        <v>3</v>
      </c>
      <c r="AC1027" t="s">
        <v>40</v>
      </c>
    </row>
    <row r="1028" spans="1:29" x14ac:dyDescent="0.25">
      <c r="A1028" t="s">
        <v>3461</v>
      </c>
      <c r="B1028" t="s">
        <v>203</v>
      </c>
      <c r="C1028">
        <v>46</v>
      </c>
      <c r="D1028" t="s">
        <v>60</v>
      </c>
      <c r="E1028" t="s">
        <v>123</v>
      </c>
      <c r="F1028" t="s">
        <v>97</v>
      </c>
      <c r="G1028" t="s">
        <v>204</v>
      </c>
      <c r="H1028" t="s">
        <v>205</v>
      </c>
      <c r="I1028" t="s">
        <v>206</v>
      </c>
      <c r="J1028">
        <v>27</v>
      </c>
      <c r="K1028">
        <v>11</v>
      </c>
      <c r="L1028">
        <v>4</v>
      </c>
      <c r="M1028" t="s">
        <v>37</v>
      </c>
      <c r="N1028">
        <v>164558</v>
      </c>
      <c r="O1028" t="s">
        <v>86</v>
      </c>
      <c r="P1028" t="s">
        <v>66</v>
      </c>
      <c r="Q1028" t="s">
        <v>40</v>
      </c>
      <c r="R1028" t="s">
        <v>54</v>
      </c>
      <c r="S1028" t="s">
        <v>40</v>
      </c>
      <c r="T1028">
        <v>6</v>
      </c>
      <c r="U1028" t="b">
        <v>0</v>
      </c>
      <c r="V1028" t="s">
        <v>88</v>
      </c>
      <c r="W1028" t="s">
        <v>43</v>
      </c>
      <c r="X1028">
        <v>1</v>
      </c>
      <c r="Y1028">
        <v>11</v>
      </c>
      <c r="Z1028" t="s">
        <v>44</v>
      </c>
      <c r="AA1028" t="b">
        <v>0</v>
      </c>
      <c r="AB1028">
        <v>5</v>
      </c>
      <c r="AC1028" t="s">
        <v>207</v>
      </c>
    </row>
    <row r="1029" spans="1:29" x14ac:dyDescent="0.25">
      <c r="A1029" t="s">
        <v>3462</v>
      </c>
      <c r="B1029" t="s">
        <v>209</v>
      </c>
      <c r="C1029">
        <v>49</v>
      </c>
      <c r="D1029" t="s">
        <v>31</v>
      </c>
      <c r="E1029" t="s">
        <v>91</v>
      </c>
      <c r="F1029" t="s">
        <v>49</v>
      </c>
      <c r="G1029" t="s">
        <v>210</v>
      </c>
      <c r="H1029" t="s">
        <v>211</v>
      </c>
      <c r="I1029" t="s">
        <v>212</v>
      </c>
      <c r="J1029">
        <v>9</v>
      </c>
      <c r="K1029">
        <v>5</v>
      </c>
      <c r="L1029">
        <v>1</v>
      </c>
      <c r="M1029" t="s">
        <v>37</v>
      </c>
      <c r="N1029">
        <v>19227</v>
      </c>
      <c r="O1029" t="s">
        <v>86</v>
      </c>
      <c r="P1029" t="s">
        <v>39</v>
      </c>
      <c r="Q1029" t="s">
        <v>40</v>
      </c>
      <c r="R1029" t="s">
        <v>54</v>
      </c>
      <c r="S1029" t="s">
        <v>40</v>
      </c>
      <c r="T1029">
        <v>7</v>
      </c>
      <c r="U1029" t="b">
        <v>0</v>
      </c>
      <c r="V1029" t="s">
        <v>88</v>
      </c>
      <c r="W1029" t="s">
        <v>56</v>
      </c>
      <c r="X1029">
        <v>8</v>
      </c>
      <c r="Y1029">
        <v>8</v>
      </c>
      <c r="Z1029" t="s">
        <v>44</v>
      </c>
      <c r="AA1029" t="b">
        <v>0</v>
      </c>
      <c r="AB1029">
        <v>5</v>
      </c>
      <c r="AC1029" t="s">
        <v>131</v>
      </c>
    </row>
    <row r="1030" spans="1:29" x14ac:dyDescent="0.25">
      <c r="A1030" t="s">
        <v>3463</v>
      </c>
      <c r="B1030" t="s">
        <v>214</v>
      </c>
      <c r="C1030">
        <v>36</v>
      </c>
      <c r="D1030" t="s">
        <v>31</v>
      </c>
      <c r="E1030" t="s">
        <v>82</v>
      </c>
      <c r="F1030" t="s">
        <v>49</v>
      </c>
      <c r="G1030" t="s">
        <v>215</v>
      </c>
      <c r="H1030" t="s">
        <v>216</v>
      </c>
      <c r="I1030" t="s">
        <v>150</v>
      </c>
      <c r="J1030">
        <v>360</v>
      </c>
      <c r="K1030">
        <v>9</v>
      </c>
      <c r="L1030">
        <v>2</v>
      </c>
      <c r="M1030" t="s">
        <v>65</v>
      </c>
      <c r="N1030">
        <v>40601</v>
      </c>
      <c r="O1030" t="s">
        <v>38</v>
      </c>
      <c r="P1030" t="s">
        <v>53</v>
      </c>
      <c r="Q1030" t="s">
        <v>67</v>
      </c>
      <c r="R1030" t="s">
        <v>68</v>
      </c>
      <c r="S1030" t="s">
        <v>69</v>
      </c>
      <c r="T1030">
        <v>7</v>
      </c>
      <c r="U1030" t="b">
        <v>0</v>
      </c>
      <c r="V1030" t="s">
        <v>42</v>
      </c>
      <c r="W1030" t="s">
        <v>56</v>
      </c>
      <c r="X1030">
        <v>12</v>
      </c>
      <c r="Y1030">
        <v>11</v>
      </c>
      <c r="Z1030" t="s">
        <v>57</v>
      </c>
      <c r="AA1030" t="b">
        <v>1</v>
      </c>
      <c r="AB1030">
        <v>5</v>
      </c>
      <c r="AC1030" t="s">
        <v>131</v>
      </c>
    </row>
    <row r="1031" spans="1:29" x14ac:dyDescent="0.25">
      <c r="A1031" t="s">
        <v>3464</v>
      </c>
      <c r="B1031" t="s">
        <v>218</v>
      </c>
      <c r="C1031">
        <v>19</v>
      </c>
      <c r="D1031" t="s">
        <v>104</v>
      </c>
      <c r="E1031" t="s">
        <v>61</v>
      </c>
      <c r="F1031" t="s">
        <v>97</v>
      </c>
      <c r="G1031" t="s">
        <v>219</v>
      </c>
      <c r="H1031" t="s">
        <v>220</v>
      </c>
      <c r="I1031" t="s">
        <v>221</v>
      </c>
      <c r="J1031">
        <v>247</v>
      </c>
      <c r="K1031">
        <v>5</v>
      </c>
      <c r="L1031">
        <v>4</v>
      </c>
      <c r="M1031" t="s">
        <v>37</v>
      </c>
      <c r="N1031">
        <v>17571</v>
      </c>
      <c r="O1031" t="s">
        <v>38</v>
      </c>
      <c r="P1031" t="s">
        <v>137</v>
      </c>
      <c r="Q1031" t="s">
        <v>40</v>
      </c>
      <c r="R1031" t="s">
        <v>41</v>
      </c>
      <c r="S1031" t="s">
        <v>40</v>
      </c>
      <c r="T1031">
        <v>8</v>
      </c>
      <c r="U1031" t="b">
        <v>1</v>
      </c>
      <c r="V1031" t="s">
        <v>88</v>
      </c>
      <c r="W1031" t="s">
        <v>115</v>
      </c>
      <c r="X1031">
        <v>1</v>
      </c>
      <c r="Y1031">
        <v>10</v>
      </c>
      <c r="Z1031" t="s">
        <v>57</v>
      </c>
      <c r="AA1031" t="b">
        <v>1</v>
      </c>
      <c r="AB1031">
        <v>1</v>
      </c>
      <c r="AC1031" t="s">
        <v>70</v>
      </c>
    </row>
    <row r="1032" spans="1:29" x14ac:dyDescent="0.25">
      <c r="A1032" t="s">
        <v>3465</v>
      </c>
      <c r="B1032" t="s">
        <v>223</v>
      </c>
      <c r="C1032">
        <v>48</v>
      </c>
      <c r="D1032" t="s">
        <v>60</v>
      </c>
      <c r="E1032" t="s">
        <v>32</v>
      </c>
      <c r="F1032" t="s">
        <v>97</v>
      </c>
      <c r="G1032" t="s">
        <v>224</v>
      </c>
      <c r="H1032" t="s">
        <v>225</v>
      </c>
      <c r="I1032" t="s">
        <v>226</v>
      </c>
      <c r="J1032">
        <v>338</v>
      </c>
      <c r="K1032">
        <v>13</v>
      </c>
      <c r="L1032">
        <v>4</v>
      </c>
      <c r="M1032" t="s">
        <v>77</v>
      </c>
      <c r="N1032">
        <v>104975</v>
      </c>
      <c r="O1032" t="s">
        <v>78</v>
      </c>
      <c r="P1032" t="s">
        <v>94</v>
      </c>
      <c r="Q1032" t="s">
        <v>67</v>
      </c>
      <c r="R1032" t="s">
        <v>54</v>
      </c>
      <c r="S1032" t="s">
        <v>40</v>
      </c>
      <c r="T1032">
        <v>5</v>
      </c>
      <c r="U1032" t="b">
        <v>0</v>
      </c>
      <c r="V1032" t="s">
        <v>88</v>
      </c>
      <c r="W1032" t="s">
        <v>56</v>
      </c>
      <c r="X1032">
        <v>11</v>
      </c>
      <c r="Y1032">
        <v>6</v>
      </c>
      <c r="Z1032" t="s">
        <v>57</v>
      </c>
      <c r="AA1032" t="b">
        <v>0</v>
      </c>
      <c r="AB1032">
        <v>5</v>
      </c>
      <c r="AC1032" t="s">
        <v>108</v>
      </c>
    </row>
    <row r="1033" spans="1:29" x14ac:dyDescent="0.25">
      <c r="A1033" t="s">
        <v>3466</v>
      </c>
      <c r="B1033" t="s">
        <v>228</v>
      </c>
      <c r="C1033">
        <v>62</v>
      </c>
      <c r="D1033" t="s">
        <v>104</v>
      </c>
      <c r="E1033" t="s">
        <v>91</v>
      </c>
      <c r="F1033" t="s">
        <v>97</v>
      </c>
      <c r="G1033" t="s">
        <v>229</v>
      </c>
      <c r="H1033" t="s">
        <v>230</v>
      </c>
      <c r="I1033" t="s">
        <v>231</v>
      </c>
      <c r="J1033">
        <v>231</v>
      </c>
      <c r="K1033">
        <v>6</v>
      </c>
      <c r="L1033">
        <v>3</v>
      </c>
      <c r="M1033" t="s">
        <v>37</v>
      </c>
      <c r="N1033">
        <v>123858</v>
      </c>
      <c r="O1033" t="s">
        <v>78</v>
      </c>
      <c r="P1033" t="s">
        <v>137</v>
      </c>
      <c r="Q1033" t="s">
        <v>40</v>
      </c>
      <c r="R1033" t="s">
        <v>41</v>
      </c>
      <c r="S1033" t="s">
        <v>40</v>
      </c>
      <c r="T1033">
        <v>3</v>
      </c>
      <c r="U1033" t="b">
        <v>1</v>
      </c>
      <c r="V1033" t="s">
        <v>88</v>
      </c>
      <c r="W1033" t="s">
        <v>43</v>
      </c>
      <c r="X1033">
        <v>12</v>
      </c>
      <c r="Y1033">
        <v>7</v>
      </c>
      <c r="Z1033" t="s">
        <v>57</v>
      </c>
      <c r="AA1033" t="b">
        <v>0</v>
      </c>
      <c r="AB1033">
        <v>3</v>
      </c>
      <c r="AC1033" t="s">
        <v>108</v>
      </c>
    </row>
    <row r="1034" spans="1:29" x14ac:dyDescent="0.25">
      <c r="A1034" t="s">
        <v>3467</v>
      </c>
      <c r="B1034" t="s">
        <v>233</v>
      </c>
      <c r="C1034">
        <v>47</v>
      </c>
      <c r="D1034" t="s">
        <v>104</v>
      </c>
      <c r="E1034" t="s">
        <v>91</v>
      </c>
      <c r="F1034" t="s">
        <v>97</v>
      </c>
      <c r="G1034" t="s">
        <v>234</v>
      </c>
      <c r="H1034" t="s">
        <v>216</v>
      </c>
      <c r="I1034" t="s">
        <v>206</v>
      </c>
      <c r="J1034">
        <v>280</v>
      </c>
      <c r="K1034">
        <v>7</v>
      </c>
      <c r="L1034">
        <v>1</v>
      </c>
      <c r="M1034" t="s">
        <v>37</v>
      </c>
      <c r="N1034">
        <v>93928</v>
      </c>
      <c r="O1034" t="s">
        <v>38</v>
      </c>
      <c r="P1034" t="s">
        <v>53</v>
      </c>
      <c r="Q1034" t="s">
        <v>40</v>
      </c>
      <c r="R1034" t="s">
        <v>54</v>
      </c>
      <c r="S1034" t="s">
        <v>40</v>
      </c>
      <c r="T1034">
        <v>2</v>
      </c>
      <c r="U1034" t="b">
        <v>0</v>
      </c>
      <c r="V1034" t="s">
        <v>55</v>
      </c>
      <c r="W1034" t="s">
        <v>56</v>
      </c>
      <c r="X1034">
        <v>6</v>
      </c>
      <c r="Y1034">
        <v>12</v>
      </c>
      <c r="Z1034" t="s">
        <v>44</v>
      </c>
      <c r="AA1034" t="b">
        <v>0</v>
      </c>
      <c r="AB1034">
        <v>4</v>
      </c>
      <c r="AC1034" t="s">
        <v>131</v>
      </c>
    </row>
    <row r="1035" spans="1:29" x14ac:dyDescent="0.25">
      <c r="A1035" t="s">
        <v>3468</v>
      </c>
      <c r="B1035" t="s">
        <v>236</v>
      </c>
      <c r="C1035">
        <v>47</v>
      </c>
      <c r="D1035" t="s">
        <v>60</v>
      </c>
      <c r="E1035" t="s">
        <v>82</v>
      </c>
      <c r="F1035" t="s">
        <v>97</v>
      </c>
      <c r="G1035" t="s">
        <v>237</v>
      </c>
      <c r="H1035" t="s">
        <v>238</v>
      </c>
      <c r="I1035" t="s">
        <v>176</v>
      </c>
      <c r="J1035">
        <v>323</v>
      </c>
      <c r="K1035">
        <v>13</v>
      </c>
      <c r="L1035">
        <v>3</v>
      </c>
      <c r="M1035" t="s">
        <v>37</v>
      </c>
      <c r="N1035">
        <v>81451</v>
      </c>
      <c r="O1035" t="s">
        <v>86</v>
      </c>
      <c r="P1035" t="s">
        <v>94</v>
      </c>
      <c r="Q1035" t="s">
        <v>40</v>
      </c>
      <c r="R1035" t="s">
        <v>54</v>
      </c>
      <c r="S1035" t="s">
        <v>40</v>
      </c>
      <c r="T1035">
        <v>1</v>
      </c>
      <c r="U1035" t="b">
        <v>0</v>
      </c>
      <c r="V1035" t="s">
        <v>88</v>
      </c>
      <c r="W1035" t="s">
        <v>56</v>
      </c>
      <c r="X1035">
        <v>2</v>
      </c>
      <c r="Y1035">
        <v>11</v>
      </c>
      <c r="Z1035" t="s">
        <v>57</v>
      </c>
      <c r="AA1035" t="b">
        <v>1</v>
      </c>
      <c r="AB1035">
        <v>3</v>
      </c>
      <c r="AC1035" t="s">
        <v>45</v>
      </c>
    </row>
    <row r="1036" spans="1:29" x14ac:dyDescent="0.25">
      <c r="A1036" t="s">
        <v>3469</v>
      </c>
      <c r="B1036" t="s">
        <v>240</v>
      </c>
      <c r="C1036">
        <v>47</v>
      </c>
      <c r="D1036" t="s">
        <v>60</v>
      </c>
      <c r="E1036" t="s">
        <v>73</v>
      </c>
      <c r="F1036" t="s">
        <v>97</v>
      </c>
      <c r="G1036" t="s">
        <v>241</v>
      </c>
      <c r="H1036" t="s">
        <v>242</v>
      </c>
      <c r="I1036" t="s">
        <v>243</v>
      </c>
      <c r="J1036">
        <v>214</v>
      </c>
      <c r="K1036">
        <v>12</v>
      </c>
      <c r="L1036">
        <v>3</v>
      </c>
      <c r="M1036" t="s">
        <v>37</v>
      </c>
      <c r="N1036">
        <v>68112</v>
      </c>
      <c r="O1036" t="s">
        <v>38</v>
      </c>
      <c r="P1036" t="s">
        <v>39</v>
      </c>
      <c r="Q1036" t="s">
        <v>40</v>
      </c>
      <c r="R1036" t="s">
        <v>68</v>
      </c>
      <c r="S1036" t="s">
        <v>40</v>
      </c>
      <c r="T1036">
        <v>8</v>
      </c>
      <c r="U1036" t="b">
        <v>0</v>
      </c>
      <c r="V1036" t="s">
        <v>88</v>
      </c>
      <c r="W1036" t="s">
        <v>56</v>
      </c>
      <c r="X1036">
        <v>5</v>
      </c>
      <c r="Y1036">
        <v>4</v>
      </c>
      <c r="Z1036" t="s">
        <v>44</v>
      </c>
      <c r="AA1036" t="b">
        <v>1</v>
      </c>
      <c r="AB1036">
        <v>5</v>
      </c>
      <c r="AC1036" t="s">
        <v>108</v>
      </c>
    </row>
    <row r="1037" spans="1:29" x14ac:dyDescent="0.25">
      <c r="A1037" t="s">
        <v>3470</v>
      </c>
      <c r="B1037" t="s">
        <v>245</v>
      </c>
      <c r="C1037">
        <v>26</v>
      </c>
      <c r="D1037" t="s">
        <v>31</v>
      </c>
      <c r="E1037" t="s">
        <v>48</v>
      </c>
      <c r="F1037" t="s">
        <v>49</v>
      </c>
      <c r="G1037" t="s">
        <v>246</v>
      </c>
      <c r="H1037" t="s">
        <v>125</v>
      </c>
      <c r="I1037" t="s">
        <v>247</v>
      </c>
      <c r="J1037">
        <v>264</v>
      </c>
      <c r="K1037">
        <v>9</v>
      </c>
      <c r="L1037">
        <v>1</v>
      </c>
      <c r="M1037" t="s">
        <v>37</v>
      </c>
      <c r="N1037">
        <v>50129</v>
      </c>
      <c r="O1037" t="s">
        <v>38</v>
      </c>
      <c r="P1037" t="s">
        <v>39</v>
      </c>
      <c r="Q1037" t="s">
        <v>40</v>
      </c>
      <c r="R1037" t="s">
        <v>41</v>
      </c>
      <c r="S1037" t="s">
        <v>40</v>
      </c>
      <c r="T1037">
        <v>4</v>
      </c>
      <c r="U1037" t="b">
        <v>1</v>
      </c>
      <c r="V1037" t="s">
        <v>42</v>
      </c>
      <c r="W1037" t="s">
        <v>56</v>
      </c>
      <c r="X1037">
        <v>9</v>
      </c>
      <c r="Y1037">
        <v>4</v>
      </c>
      <c r="Z1037" t="s">
        <v>57</v>
      </c>
      <c r="AA1037" t="b">
        <v>1</v>
      </c>
      <c r="AB1037">
        <v>5</v>
      </c>
      <c r="AC1037" t="s">
        <v>131</v>
      </c>
    </row>
    <row r="1038" spans="1:29" x14ac:dyDescent="0.25">
      <c r="A1038" t="s">
        <v>3471</v>
      </c>
      <c r="B1038" t="s">
        <v>249</v>
      </c>
      <c r="C1038">
        <v>45</v>
      </c>
      <c r="D1038" t="s">
        <v>31</v>
      </c>
      <c r="E1038" t="s">
        <v>91</v>
      </c>
      <c r="F1038" t="s">
        <v>33</v>
      </c>
      <c r="G1038" t="s">
        <v>250</v>
      </c>
      <c r="H1038" t="s">
        <v>155</v>
      </c>
      <c r="I1038" t="s">
        <v>251</v>
      </c>
      <c r="J1038">
        <v>346</v>
      </c>
      <c r="K1038">
        <v>4</v>
      </c>
      <c r="L1038">
        <v>4</v>
      </c>
      <c r="M1038" t="s">
        <v>77</v>
      </c>
      <c r="N1038">
        <v>183074</v>
      </c>
      <c r="O1038" t="s">
        <v>38</v>
      </c>
      <c r="P1038" t="s">
        <v>53</v>
      </c>
      <c r="Q1038" t="s">
        <v>114</v>
      </c>
      <c r="R1038" t="s">
        <v>54</v>
      </c>
      <c r="S1038" t="s">
        <v>40</v>
      </c>
      <c r="T1038">
        <v>7</v>
      </c>
      <c r="U1038" t="b">
        <v>0</v>
      </c>
      <c r="V1038" t="s">
        <v>88</v>
      </c>
      <c r="W1038" t="s">
        <v>115</v>
      </c>
      <c r="X1038">
        <v>8</v>
      </c>
      <c r="Y1038">
        <v>6</v>
      </c>
      <c r="Z1038" t="s">
        <v>57</v>
      </c>
      <c r="AA1038" t="b">
        <v>1</v>
      </c>
      <c r="AB1038">
        <v>5</v>
      </c>
      <c r="AC1038" t="s">
        <v>108</v>
      </c>
    </row>
    <row r="1039" spans="1:29" x14ac:dyDescent="0.25">
      <c r="A1039" t="s">
        <v>3472</v>
      </c>
      <c r="B1039" t="s">
        <v>253</v>
      </c>
      <c r="C1039">
        <v>56</v>
      </c>
      <c r="D1039" t="s">
        <v>31</v>
      </c>
      <c r="E1039" t="s">
        <v>91</v>
      </c>
      <c r="F1039" t="s">
        <v>49</v>
      </c>
      <c r="G1039" t="s">
        <v>254</v>
      </c>
      <c r="H1039" t="s">
        <v>255</v>
      </c>
      <c r="I1039" t="s">
        <v>93</v>
      </c>
      <c r="J1039">
        <v>344</v>
      </c>
      <c r="K1039">
        <v>7</v>
      </c>
      <c r="L1039">
        <v>1</v>
      </c>
      <c r="M1039" t="s">
        <v>37</v>
      </c>
      <c r="N1039">
        <v>19336</v>
      </c>
      <c r="O1039" t="s">
        <v>86</v>
      </c>
      <c r="P1039" t="s">
        <v>53</v>
      </c>
      <c r="Q1039" t="s">
        <v>40</v>
      </c>
      <c r="R1039" t="s">
        <v>41</v>
      </c>
      <c r="S1039" t="s">
        <v>40</v>
      </c>
      <c r="T1039">
        <v>8</v>
      </c>
      <c r="U1039" t="b">
        <v>0</v>
      </c>
      <c r="V1039" t="s">
        <v>88</v>
      </c>
      <c r="W1039" t="s">
        <v>115</v>
      </c>
      <c r="X1039">
        <v>3</v>
      </c>
      <c r="Y1039">
        <v>12</v>
      </c>
      <c r="Z1039" t="s">
        <v>57</v>
      </c>
      <c r="AA1039" t="b">
        <v>1</v>
      </c>
      <c r="AB1039">
        <v>2</v>
      </c>
      <c r="AC1039" t="s">
        <v>108</v>
      </c>
    </row>
    <row r="1040" spans="1:29" x14ac:dyDescent="0.25">
      <c r="A1040" t="s">
        <v>3473</v>
      </c>
      <c r="B1040" t="s">
        <v>257</v>
      </c>
      <c r="C1040">
        <v>21</v>
      </c>
      <c r="D1040" t="s">
        <v>104</v>
      </c>
      <c r="E1040" t="s">
        <v>61</v>
      </c>
      <c r="F1040" t="s">
        <v>49</v>
      </c>
      <c r="G1040" t="s">
        <v>258</v>
      </c>
      <c r="H1040" t="s">
        <v>259</v>
      </c>
      <c r="I1040" t="s">
        <v>260</v>
      </c>
      <c r="J1040">
        <v>50</v>
      </c>
      <c r="K1040">
        <v>1</v>
      </c>
      <c r="L1040">
        <v>4</v>
      </c>
      <c r="M1040" t="s">
        <v>65</v>
      </c>
      <c r="N1040">
        <v>75232</v>
      </c>
      <c r="O1040" t="s">
        <v>78</v>
      </c>
      <c r="P1040" t="s">
        <v>39</v>
      </c>
      <c r="Q1040" t="s">
        <v>79</v>
      </c>
      <c r="R1040" t="s">
        <v>41</v>
      </c>
      <c r="S1040" t="s">
        <v>151</v>
      </c>
      <c r="T1040">
        <v>3</v>
      </c>
      <c r="U1040" t="b">
        <v>1</v>
      </c>
      <c r="V1040" t="s">
        <v>42</v>
      </c>
      <c r="W1040" t="s">
        <v>43</v>
      </c>
      <c r="X1040">
        <v>11</v>
      </c>
      <c r="Y1040">
        <v>11</v>
      </c>
      <c r="Z1040" t="s">
        <v>44</v>
      </c>
      <c r="AA1040" t="b">
        <v>1</v>
      </c>
      <c r="AB1040">
        <v>1</v>
      </c>
      <c r="AC1040" t="s">
        <v>70</v>
      </c>
    </row>
    <row r="1041" spans="1:29" x14ac:dyDescent="0.25">
      <c r="A1041" t="s">
        <v>3474</v>
      </c>
      <c r="B1041" t="s">
        <v>262</v>
      </c>
      <c r="C1041">
        <v>32</v>
      </c>
      <c r="D1041" t="s">
        <v>60</v>
      </c>
      <c r="E1041" t="s">
        <v>48</v>
      </c>
      <c r="F1041" t="s">
        <v>49</v>
      </c>
      <c r="G1041" t="s">
        <v>263</v>
      </c>
      <c r="H1041" t="s">
        <v>264</v>
      </c>
      <c r="I1041" t="s">
        <v>265</v>
      </c>
      <c r="J1041">
        <v>11</v>
      </c>
      <c r="K1041">
        <v>8</v>
      </c>
      <c r="L1041">
        <v>3</v>
      </c>
      <c r="M1041" t="s">
        <v>77</v>
      </c>
      <c r="N1041">
        <v>115171</v>
      </c>
      <c r="O1041" t="s">
        <v>38</v>
      </c>
      <c r="P1041" t="s">
        <v>53</v>
      </c>
      <c r="Q1041" t="s">
        <v>114</v>
      </c>
      <c r="R1041" t="s">
        <v>41</v>
      </c>
      <c r="S1041" t="s">
        <v>40</v>
      </c>
      <c r="T1041">
        <v>1</v>
      </c>
      <c r="U1041" t="b">
        <v>1</v>
      </c>
      <c r="V1041" t="s">
        <v>55</v>
      </c>
      <c r="W1041" t="s">
        <v>115</v>
      </c>
      <c r="X1041">
        <v>2</v>
      </c>
      <c r="Y1041">
        <v>3</v>
      </c>
      <c r="Z1041" t="s">
        <v>57</v>
      </c>
      <c r="AA1041" t="b">
        <v>0</v>
      </c>
      <c r="AB1041">
        <v>5</v>
      </c>
      <c r="AC1041" t="s">
        <v>207</v>
      </c>
    </row>
    <row r="1042" spans="1:29" x14ac:dyDescent="0.25">
      <c r="A1042" t="s">
        <v>3475</v>
      </c>
      <c r="B1042" t="s">
        <v>267</v>
      </c>
      <c r="C1042">
        <v>21</v>
      </c>
      <c r="D1042" t="s">
        <v>60</v>
      </c>
      <c r="E1042" t="s">
        <v>73</v>
      </c>
      <c r="F1042" t="s">
        <v>49</v>
      </c>
      <c r="G1042" t="s">
        <v>268</v>
      </c>
      <c r="H1042" t="s">
        <v>269</v>
      </c>
      <c r="I1042" t="s">
        <v>76</v>
      </c>
      <c r="J1042">
        <v>322</v>
      </c>
      <c r="K1042">
        <v>5</v>
      </c>
      <c r="L1042">
        <v>2</v>
      </c>
      <c r="M1042" t="s">
        <v>65</v>
      </c>
      <c r="N1042">
        <v>161923</v>
      </c>
      <c r="O1042" t="s">
        <v>86</v>
      </c>
      <c r="P1042" t="s">
        <v>87</v>
      </c>
      <c r="Q1042" t="s">
        <v>79</v>
      </c>
      <c r="R1042" t="s">
        <v>41</v>
      </c>
      <c r="S1042" t="s">
        <v>40</v>
      </c>
      <c r="T1042">
        <v>9</v>
      </c>
      <c r="U1042" t="b">
        <v>0</v>
      </c>
      <c r="V1042" t="s">
        <v>55</v>
      </c>
      <c r="W1042" t="s">
        <v>56</v>
      </c>
      <c r="X1042">
        <v>9</v>
      </c>
      <c r="Y1042">
        <v>10</v>
      </c>
      <c r="Z1042" t="s">
        <v>57</v>
      </c>
      <c r="AA1042" t="b">
        <v>1</v>
      </c>
      <c r="AB1042">
        <v>5</v>
      </c>
      <c r="AC1042" t="s">
        <v>131</v>
      </c>
    </row>
    <row r="1043" spans="1:29" x14ac:dyDescent="0.25">
      <c r="A1043" t="s">
        <v>3476</v>
      </c>
      <c r="B1043" t="s">
        <v>271</v>
      </c>
      <c r="C1043">
        <v>24</v>
      </c>
      <c r="D1043" t="s">
        <v>104</v>
      </c>
      <c r="E1043" t="s">
        <v>48</v>
      </c>
      <c r="F1043" t="s">
        <v>33</v>
      </c>
      <c r="G1043" t="s">
        <v>272</v>
      </c>
      <c r="H1043" t="s">
        <v>273</v>
      </c>
      <c r="I1043" t="s">
        <v>274</v>
      </c>
      <c r="J1043">
        <v>148</v>
      </c>
      <c r="K1043">
        <v>12</v>
      </c>
      <c r="L1043">
        <v>4</v>
      </c>
      <c r="M1043" t="s">
        <v>37</v>
      </c>
      <c r="N1043">
        <v>17231</v>
      </c>
      <c r="O1043" t="s">
        <v>78</v>
      </c>
      <c r="P1043" t="s">
        <v>137</v>
      </c>
      <c r="Q1043" t="s">
        <v>40</v>
      </c>
      <c r="R1043" t="s">
        <v>41</v>
      </c>
      <c r="S1043" t="s">
        <v>40</v>
      </c>
      <c r="T1043">
        <v>5</v>
      </c>
      <c r="U1043" t="b">
        <v>1</v>
      </c>
      <c r="V1043" t="s">
        <v>88</v>
      </c>
      <c r="W1043" t="s">
        <v>115</v>
      </c>
      <c r="X1043">
        <v>3</v>
      </c>
      <c r="Y1043">
        <v>11</v>
      </c>
      <c r="Z1043" t="s">
        <v>44</v>
      </c>
      <c r="AA1043" t="b">
        <v>0</v>
      </c>
      <c r="AB1043">
        <v>1</v>
      </c>
      <c r="AC1043" t="s">
        <v>70</v>
      </c>
    </row>
    <row r="1044" spans="1:29" x14ac:dyDescent="0.25">
      <c r="A1044" t="s">
        <v>3477</v>
      </c>
      <c r="B1044" t="s">
        <v>276</v>
      </c>
      <c r="C1044">
        <v>29</v>
      </c>
      <c r="D1044" t="s">
        <v>60</v>
      </c>
      <c r="E1044" t="s">
        <v>61</v>
      </c>
      <c r="F1044" t="s">
        <v>97</v>
      </c>
      <c r="G1044" t="s">
        <v>277</v>
      </c>
      <c r="H1044" t="s">
        <v>278</v>
      </c>
      <c r="I1044" t="s">
        <v>279</v>
      </c>
      <c r="J1044">
        <v>96</v>
      </c>
      <c r="K1044">
        <v>1</v>
      </c>
      <c r="L1044">
        <v>4</v>
      </c>
      <c r="M1044" t="s">
        <v>65</v>
      </c>
      <c r="N1044">
        <v>151954</v>
      </c>
      <c r="O1044" t="s">
        <v>86</v>
      </c>
      <c r="P1044" t="s">
        <v>66</v>
      </c>
      <c r="Q1044" t="s">
        <v>67</v>
      </c>
      <c r="R1044" t="s">
        <v>68</v>
      </c>
      <c r="S1044" t="s">
        <v>40</v>
      </c>
      <c r="T1044">
        <v>9</v>
      </c>
      <c r="U1044" t="b">
        <v>1</v>
      </c>
      <c r="V1044" t="s">
        <v>55</v>
      </c>
      <c r="W1044" t="s">
        <v>115</v>
      </c>
      <c r="X1044">
        <v>8</v>
      </c>
      <c r="Y1044">
        <v>6</v>
      </c>
      <c r="Z1044" t="s">
        <v>57</v>
      </c>
      <c r="AA1044" t="b">
        <v>1</v>
      </c>
      <c r="AB1044">
        <v>4</v>
      </c>
      <c r="AC1044" t="s">
        <v>131</v>
      </c>
    </row>
    <row r="1045" spans="1:29" x14ac:dyDescent="0.25">
      <c r="A1045" t="s">
        <v>3478</v>
      </c>
      <c r="B1045" t="s">
        <v>281</v>
      </c>
      <c r="C1045">
        <v>42</v>
      </c>
      <c r="D1045" t="s">
        <v>31</v>
      </c>
      <c r="E1045" t="s">
        <v>91</v>
      </c>
      <c r="F1045" t="s">
        <v>49</v>
      </c>
      <c r="G1045" t="s">
        <v>282</v>
      </c>
      <c r="H1045" t="s">
        <v>283</v>
      </c>
      <c r="I1045" t="s">
        <v>150</v>
      </c>
      <c r="J1045">
        <v>144</v>
      </c>
      <c r="K1045">
        <v>12</v>
      </c>
      <c r="L1045">
        <v>1</v>
      </c>
      <c r="M1045" t="s">
        <v>77</v>
      </c>
      <c r="N1045">
        <v>124108</v>
      </c>
      <c r="O1045" t="s">
        <v>78</v>
      </c>
      <c r="P1045" t="s">
        <v>53</v>
      </c>
      <c r="Q1045" t="s">
        <v>79</v>
      </c>
      <c r="R1045" t="s">
        <v>41</v>
      </c>
      <c r="S1045" t="s">
        <v>40</v>
      </c>
      <c r="T1045">
        <v>5</v>
      </c>
      <c r="U1045" t="b">
        <v>1</v>
      </c>
      <c r="V1045" t="s">
        <v>55</v>
      </c>
      <c r="W1045" t="s">
        <v>115</v>
      </c>
      <c r="X1045">
        <v>7</v>
      </c>
      <c r="Y1045">
        <v>4</v>
      </c>
      <c r="Z1045" t="s">
        <v>57</v>
      </c>
      <c r="AA1045" t="b">
        <v>0</v>
      </c>
      <c r="AB1045">
        <v>1</v>
      </c>
      <c r="AC1045" t="s">
        <v>70</v>
      </c>
    </row>
    <row r="1046" spans="1:29" x14ac:dyDescent="0.25">
      <c r="A1046" t="s">
        <v>3479</v>
      </c>
      <c r="B1046" t="s">
        <v>285</v>
      </c>
      <c r="C1046">
        <v>43</v>
      </c>
      <c r="D1046" t="s">
        <v>60</v>
      </c>
      <c r="E1046" t="s">
        <v>73</v>
      </c>
      <c r="F1046" t="s">
        <v>33</v>
      </c>
      <c r="G1046" t="s">
        <v>286</v>
      </c>
      <c r="H1046" t="s">
        <v>287</v>
      </c>
      <c r="I1046" t="s">
        <v>288</v>
      </c>
      <c r="J1046">
        <v>82</v>
      </c>
      <c r="K1046">
        <v>12</v>
      </c>
      <c r="L1046">
        <v>2</v>
      </c>
      <c r="M1046" t="s">
        <v>77</v>
      </c>
      <c r="N1046">
        <v>155791</v>
      </c>
      <c r="O1046" t="s">
        <v>38</v>
      </c>
      <c r="P1046" t="s">
        <v>94</v>
      </c>
      <c r="Q1046" t="s">
        <v>67</v>
      </c>
      <c r="R1046" t="s">
        <v>41</v>
      </c>
      <c r="S1046" t="s">
        <v>40</v>
      </c>
      <c r="T1046">
        <v>9</v>
      </c>
      <c r="U1046" t="b">
        <v>1</v>
      </c>
      <c r="V1046" t="s">
        <v>55</v>
      </c>
      <c r="W1046" t="s">
        <v>115</v>
      </c>
      <c r="X1046">
        <v>10</v>
      </c>
      <c r="Y1046">
        <v>3</v>
      </c>
      <c r="Z1046" t="s">
        <v>57</v>
      </c>
      <c r="AA1046" t="b">
        <v>0</v>
      </c>
      <c r="AB1046">
        <v>4</v>
      </c>
      <c r="AC1046" t="s">
        <v>131</v>
      </c>
    </row>
    <row r="1047" spans="1:29" x14ac:dyDescent="0.25">
      <c r="A1047" t="s">
        <v>3480</v>
      </c>
      <c r="B1047" t="s">
        <v>290</v>
      </c>
      <c r="C1047">
        <v>63</v>
      </c>
      <c r="D1047" t="s">
        <v>60</v>
      </c>
      <c r="E1047" t="s">
        <v>82</v>
      </c>
      <c r="F1047" t="s">
        <v>97</v>
      </c>
      <c r="G1047" t="s">
        <v>291</v>
      </c>
      <c r="H1047" t="s">
        <v>292</v>
      </c>
      <c r="I1047" t="s">
        <v>185</v>
      </c>
      <c r="J1047">
        <v>321</v>
      </c>
      <c r="K1047">
        <v>7</v>
      </c>
      <c r="L1047">
        <v>4</v>
      </c>
      <c r="M1047" t="s">
        <v>77</v>
      </c>
      <c r="N1047">
        <v>36475</v>
      </c>
      <c r="O1047" t="s">
        <v>78</v>
      </c>
      <c r="P1047" t="s">
        <v>53</v>
      </c>
      <c r="Q1047" t="s">
        <v>67</v>
      </c>
      <c r="R1047" t="s">
        <v>41</v>
      </c>
      <c r="S1047" t="s">
        <v>40</v>
      </c>
      <c r="T1047">
        <v>7</v>
      </c>
      <c r="U1047" t="b">
        <v>1</v>
      </c>
      <c r="V1047" t="s">
        <v>88</v>
      </c>
      <c r="W1047" t="s">
        <v>56</v>
      </c>
      <c r="X1047">
        <v>10</v>
      </c>
      <c r="Y1047">
        <v>3</v>
      </c>
      <c r="Z1047" t="s">
        <v>44</v>
      </c>
      <c r="AA1047" t="b">
        <v>1</v>
      </c>
      <c r="AB1047">
        <v>5</v>
      </c>
      <c r="AC1047" t="s">
        <v>40</v>
      </c>
    </row>
    <row r="1048" spans="1:29" x14ac:dyDescent="0.25">
      <c r="A1048" t="s">
        <v>3481</v>
      </c>
      <c r="B1048" t="s">
        <v>294</v>
      </c>
      <c r="C1048">
        <v>34</v>
      </c>
      <c r="D1048" t="s">
        <v>104</v>
      </c>
      <c r="E1048" t="s">
        <v>32</v>
      </c>
      <c r="F1048" t="s">
        <v>49</v>
      </c>
      <c r="G1048" t="s">
        <v>295</v>
      </c>
      <c r="H1048" t="s">
        <v>296</v>
      </c>
      <c r="I1048" t="s">
        <v>297</v>
      </c>
      <c r="J1048">
        <v>239</v>
      </c>
      <c r="K1048">
        <v>10</v>
      </c>
      <c r="L1048">
        <v>3</v>
      </c>
      <c r="M1048" t="s">
        <v>77</v>
      </c>
      <c r="N1048">
        <v>15315</v>
      </c>
      <c r="O1048" t="s">
        <v>78</v>
      </c>
      <c r="P1048" t="s">
        <v>101</v>
      </c>
      <c r="Q1048" t="s">
        <v>79</v>
      </c>
      <c r="R1048" t="s">
        <v>54</v>
      </c>
      <c r="S1048" t="s">
        <v>40</v>
      </c>
      <c r="T1048">
        <v>7</v>
      </c>
      <c r="U1048" t="b">
        <v>1</v>
      </c>
      <c r="V1048" t="s">
        <v>55</v>
      </c>
      <c r="W1048" t="s">
        <v>43</v>
      </c>
      <c r="X1048">
        <v>8</v>
      </c>
      <c r="Y1048">
        <v>10</v>
      </c>
      <c r="Z1048" t="s">
        <v>57</v>
      </c>
      <c r="AA1048" t="b">
        <v>0</v>
      </c>
      <c r="AB1048">
        <v>3</v>
      </c>
      <c r="AC1048" t="s">
        <v>131</v>
      </c>
    </row>
    <row r="1049" spans="1:29" x14ac:dyDescent="0.25">
      <c r="A1049" t="s">
        <v>3482</v>
      </c>
      <c r="B1049" t="s">
        <v>299</v>
      </c>
      <c r="C1049">
        <v>64</v>
      </c>
      <c r="D1049" t="s">
        <v>60</v>
      </c>
      <c r="E1049" t="s">
        <v>82</v>
      </c>
      <c r="F1049" t="s">
        <v>33</v>
      </c>
      <c r="G1049" t="s">
        <v>300</v>
      </c>
      <c r="H1049" t="s">
        <v>278</v>
      </c>
      <c r="I1049" t="s">
        <v>301</v>
      </c>
      <c r="J1049">
        <v>291</v>
      </c>
      <c r="K1049">
        <v>8</v>
      </c>
      <c r="L1049">
        <v>1</v>
      </c>
      <c r="M1049" t="s">
        <v>65</v>
      </c>
      <c r="N1049">
        <v>116456</v>
      </c>
      <c r="O1049" t="s">
        <v>38</v>
      </c>
      <c r="P1049" t="s">
        <v>39</v>
      </c>
      <c r="Q1049" t="s">
        <v>114</v>
      </c>
      <c r="R1049" t="s">
        <v>68</v>
      </c>
      <c r="S1049" t="s">
        <v>302</v>
      </c>
      <c r="T1049">
        <v>6</v>
      </c>
      <c r="U1049" t="b">
        <v>0</v>
      </c>
      <c r="V1049" t="s">
        <v>55</v>
      </c>
      <c r="W1049" t="s">
        <v>115</v>
      </c>
      <c r="X1049">
        <v>11</v>
      </c>
      <c r="Y1049">
        <v>6</v>
      </c>
      <c r="Z1049" t="s">
        <v>57</v>
      </c>
      <c r="AA1049" t="b">
        <v>0</v>
      </c>
      <c r="AB1049">
        <v>3</v>
      </c>
      <c r="AC1049" t="s">
        <v>108</v>
      </c>
    </row>
    <row r="1050" spans="1:29" x14ac:dyDescent="0.25">
      <c r="A1050" t="s">
        <v>3483</v>
      </c>
      <c r="B1050" t="s">
        <v>304</v>
      </c>
      <c r="C1050">
        <v>19</v>
      </c>
      <c r="D1050" t="s">
        <v>31</v>
      </c>
      <c r="E1050" t="s">
        <v>61</v>
      </c>
      <c r="F1050" t="s">
        <v>33</v>
      </c>
      <c r="G1050" t="s">
        <v>305</v>
      </c>
      <c r="H1050" t="s">
        <v>306</v>
      </c>
      <c r="I1050" t="s">
        <v>307</v>
      </c>
      <c r="J1050">
        <v>210</v>
      </c>
      <c r="K1050">
        <v>12</v>
      </c>
      <c r="L1050">
        <v>4</v>
      </c>
      <c r="M1050" t="s">
        <v>77</v>
      </c>
      <c r="N1050">
        <v>31758</v>
      </c>
      <c r="O1050" t="s">
        <v>78</v>
      </c>
      <c r="P1050" t="s">
        <v>53</v>
      </c>
      <c r="Q1050" t="s">
        <v>67</v>
      </c>
      <c r="R1050" t="s">
        <v>68</v>
      </c>
      <c r="S1050" t="s">
        <v>40</v>
      </c>
      <c r="T1050">
        <v>9</v>
      </c>
      <c r="U1050" t="b">
        <v>1</v>
      </c>
      <c r="V1050" t="s">
        <v>55</v>
      </c>
      <c r="W1050" t="s">
        <v>115</v>
      </c>
      <c r="X1050">
        <v>6</v>
      </c>
      <c r="Y1050">
        <v>10</v>
      </c>
      <c r="Z1050" t="s">
        <v>44</v>
      </c>
      <c r="AA1050" t="b">
        <v>0</v>
      </c>
      <c r="AB1050">
        <v>2</v>
      </c>
      <c r="AC1050" t="s">
        <v>70</v>
      </c>
    </row>
    <row r="1051" spans="1:29" x14ac:dyDescent="0.25">
      <c r="A1051" t="s">
        <v>3484</v>
      </c>
      <c r="B1051" t="s">
        <v>309</v>
      </c>
      <c r="C1051">
        <v>37</v>
      </c>
      <c r="D1051" t="s">
        <v>104</v>
      </c>
      <c r="E1051" t="s">
        <v>123</v>
      </c>
      <c r="F1051" t="s">
        <v>97</v>
      </c>
      <c r="G1051" t="s">
        <v>310</v>
      </c>
      <c r="H1051" t="s">
        <v>311</v>
      </c>
      <c r="I1051" t="s">
        <v>312</v>
      </c>
      <c r="J1051">
        <v>260</v>
      </c>
      <c r="K1051">
        <v>3</v>
      </c>
      <c r="L1051">
        <v>4</v>
      </c>
      <c r="M1051" t="s">
        <v>77</v>
      </c>
      <c r="N1051">
        <v>82705</v>
      </c>
      <c r="O1051" t="s">
        <v>38</v>
      </c>
      <c r="P1051" t="s">
        <v>94</v>
      </c>
      <c r="Q1051" t="s">
        <v>67</v>
      </c>
      <c r="R1051" t="s">
        <v>54</v>
      </c>
      <c r="S1051" t="s">
        <v>40</v>
      </c>
      <c r="T1051">
        <v>8</v>
      </c>
      <c r="U1051" t="b">
        <v>0</v>
      </c>
      <c r="V1051" t="s">
        <v>42</v>
      </c>
      <c r="W1051" t="s">
        <v>115</v>
      </c>
      <c r="X1051">
        <v>5</v>
      </c>
      <c r="Y1051">
        <v>9</v>
      </c>
      <c r="Z1051" t="s">
        <v>44</v>
      </c>
      <c r="AA1051" t="b">
        <v>0</v>
      </c>
      <c r="AB1051">
        <v>1</v>
      </c>
      <c r="AC1051" t="s">
        <v>70</v>
      </c>
    </row>
    <row r="1052" spans="1:29" x14ac:dyDescent="0.25">
      <c r="A1052" t="s">
        <v>3485</v>
      </c>
      <c r="B1052" t="s">
        <v>314</v>
      </c>
      <c r="C1052">
        <v>55</v>
      </c>
      <c r="D1052" t="s">
        <v>31</v>
      </c>
      <c r="E1052" t="s">
        <v>48</v>
      </c>
      <c r="F1052" t="s">
        <v>49</v>
      </c>
      <c r="G1052" t="s">
        <v>315</v>
      </c>
      <c r="H1052" t="s">
        <v>316</v>
      </c>
      <c r="I1052" t="s">
        <v>317</v>
      </c>
      <c r="J1052">
        <v>62</v>
      </c>
      <c r="K1052">
        <v>14</v>
      </c>
      <c r="L1052">
        <v>1</v>
      </c>
      <c r="M1052" t="s">
        <v>65</v>
      </c>
      <c r="N1052">
        <v>169621</v>
      </c>
      <c r="O1052" t="s">
        <v>86</v>
      </c>
      <c r="P1052" t="s">
        <v>94</v>
      </c>
      <c r="Q1052" t="s">
        <v>79</v>
      </c>
      <c r="R1052" t="s">
        <v>54</v>
      </c>
      <c r="S1052" t="s">
        <v>151</v>
      </c>
      <c r="T1052">
        <v>5</v>
      </c>
      <c r="U1052" t="b">
        <v>1</v>
      </c>
      <c r="V1052" t="s">
        <v>42</v>
      </c>
      <c r="W1052" t="s">
        <v>56</v>
      </c>
      <c r="X1052">
        <v>3</v>
      </c>
      <c r="Y1052">
        <v>12</v>
      </c>
      <c r="Z1052" t="s">
        <v>44</v>
      </c>
      <c r="AA1052" t="b">
        <v>0</v>
      </c>
      <c r="AB1052">
        <v>2</v>
      </c>
      <c r="AC1052" t="s">
        <v>45</v>
      </c>
    </row>
    <row r="1053" spans="1:29" x14ac:dyDescent="0.25">
      <c r="A1053" t="s">
        <v>3486</v>
      </c>
      <c r="B1053" t="s">
        <v>319</v>
      </c>
      <c r="C1053">
        <v>41</v>
      </c>
      <c r="D1053" t="s">
        <v>104</v>
      </c>
      <c r="E1053" t="s">
        <v>82</v>
      </c>
      <c r="F1053" t="s">
        <v>33</v>
      </c>
      <c r="G1053" t="s">
        <v>320</v>
      </c>
      <c r="H1053" t="s">
        <v>321</v>
      </c>
      <c r="I1053" t="s">
        <v>322</v>
      </c>
      <c r="J1053">
        <v>249</v>
      </c>
      <c r="K1053">
        <v>8</v>
      </c>
      <c r="L1053">
        <v>1</v>
      </c>
      <c r="M1053" t="s">
        <v>65</v>
      </c>
      <c r="N1053">
        <v>150498</v>
      </c>
      <c r="O1053" t="s">
        <v>86</v>
      </c>
      <c r="P1053" t="s">
        <v>39</v>
      </c>
      <c r="Q1053" t="s">
        <v>79</v>
      </c>
      <c r="R1053" t="s">
        <v>41</v>
      </c>
      <c r="S1053" t="s">
        <v>151</v>
      </c>
      <c r="T1053">
        <v>3</v>
      </c>
      <c r="U1053" t="b">
        <v>1</v>
      </c>
      <c r="V1053" t="s">
        <v>42</v>
      </c>
      <c r="W1053" t="s">
        <v>43</v>
      </c>
      <c r="X1053">
        <v>1</v>
      </c>
      <c r="Y1053">
        <v>12</v>
      </c>
      <c r="Z1053" t="s">
        <v>57</v>
      </c>
      <c r="AA1053" t="b">
        <v>0</v>
      </c>
      <c r="AB1053">
        <v>1</v>
      </c>
      <c r="AC1053" t="s">
        <v>70</v>
      </c>
    </row>
    <row r="1054" spans="1:29" x14ac:dyDescent="0.25">
      <c r="A1054" t="s">
        <v>3487</v>
      </c>
      <c r="B1054" t="s">
        <v>324</v>
      </c>
      <c r="C1054">
        <v>25</v>
      </c>
      <c r="D1054" t="s">
        <v>60</v>
      </c>
      <c r="E1054" t="s">
        <v>82</v>
      </c>
      <c r="F1054" t="s">
        <v>97</v>
      </c>
      <c r="G1054" t="s">
        <v>325</v>
      </c>
      <c r="H1054" t="s">
        <v>326</v>
      </c>
      <c r="I1054" t="s">
        <v>327</v>
      </c>
      <c r="J1054">
        <v>278</v>
      </c>
      <c r="K1054">
        <v>8</v>
      </c>
      <c r="L1054">
        <v>1</v>
      </c>
      <c r="M1054" t="s">
        <v>65</v>
      </c>
      <c r="N1054">
        <v>51356</v>
      </c>
      <c r="O1054" t="s">
        <v>86</v>
      </c>
      <c r="P1054" t="s">
        <v>137</v>
      </c>
      <c r="Q1054" t="s">
        <v>114</v>
      </c>
      <c r="R1054" t="s">
        <v>54</v>
      </c>
      <c r="S1054" t="s">
        <v>69</v>
      </c>
      <c r="T1054">
        <v>8</v>
      </c>
      <c r="U1054" t="b">
        <v>0</v>
      </c>
      <c r="V1054" t="s">
        <v>55</v>
      </c>
      <c r="W1054" t="s">
        <v>56</v>
      </c>
      <c r="X1054">
        <v>1</v>
      </c>
      <c r="Y1054">
        <v>4</v>
      </c>
      <c r="Z1054" t="s">
        <v>44</v>
      </c>
      <c r="AA1054" t="b">
        <v>1</v>
      </c>
      <c r="AB1054">
        <v>1</v>
      </c>
      <c r="AC1054" t="s">
        <v>70</v>
      </c>
    </row>
    <row r="1055" spans="1:29" x14ac:dyDescent="0.25">
      <c r="A1055" t="s">
        <v>3488</v>
      </c>
      <c r="B1055" t="s">
        <v>329</v>
      </c>
      <c r="C1055">
        <v>31</v>
      </c>
      <c r="D1055" t="s">
        <v>60</v>
      </c>
      <c r="E1055" t="s">
        <v>123</v>
      </c>
      <c r="F1055" t="s">
        <v>33</v>
      </c>
      <c r="G1055" t="s">
        <v>330</v>
      </c>
      <c r="H1055" t="s">
        <v>331</v>
      </c>
      <c r="I1055" t="s">
        <v>332</v>
      </c>
      <c r="J1055">
        <v>138</v>
      </c>
      <c r="K1055">
        <v>4</v>
      </c>
      <c r="L1055">
        <v>1</v>
      </c>
      <c r="M1055" t="s">
        <v>77</v>
      </c>
      <c r="N1055">
        <v>105659</v>
      </c>
      <c r="O1055" t="s">
        <v>86</v>
      </c>
      <c r="P1055" t="s">
        <v>66</v>
      </c>
      <c r="Q1055" t="s">
        <v>79</v>
      </c>
      <c r="R1055" t="s">
        <v>41</v>
      </c>
      <c r="S1055" t="s">
        <v>40</v>
      </c>
      <c r="T1055">
        <v>8</v>
      </c>
      <c r="U1055" t="b">
        <v>1</v>
      </c>
      <c r="V1055" t="s">
        <v>55</v>
      </c>
      <c r="W1055" t="s">
        <v>56</v>
      </c>
      <c r="X1055">
        <v>5</v>
      </c>
      <c r="Y1055">
        <v>1</v>
      </c>
      <c r="Z1055" t="s">
        <v>57</v>
      </c>
      <c r="AA1055" t="b">
        <v>1</v>
      </c>
      <c r="AB1055">
        <v>5</v>
      </c>
      <c r="AC1055" t="s">
        <v>131</v>
      </c>
    </row>
    <row r="1056" spans="1:29" x14ac:dyDescent="0.25">
      <c r="A1056" t="s">
        <v>3489</v>
      </c>
      <c r="B1056" t="s">
        <v>334</v>
      </c>
      <c r="C1056">
        <v>54</v>
      </c>
      <c r="D1056" t="s">
        <v>60</v>
      </c>
      <c r="E1056" t="s">
        <v>82</v>
      </c>
      <c r="F1056" t="s">
        <v>97</v>
      </c>
      <c r="G1056" t="s">
        <v>335</v>
      </c>
      <c r="H1056" t="s">
        <v>336</v>
      </c>
      <c r="I1056" t="s">
        <v>142</v>
      </c>
      <c r="J1056">
        <v>36</v>
      </c>
      <c r="K1056">
        <v>14</v>
      </c>
      <c r="L1056">
        <v>3</v>
      </c>
      <c r="M1056" t="s">
        <v>37</v>
      </c>
      <c r="N1056">
        <v>8970</v>
      </c>
      <c r="O1056" t="s">
        <v>38</v>
      </c>
      <c r="P1056" t="s">
        <v>39</v>
      </c>
      <c r="Q1056" t="s">
        <v>40</v>
      </c>
      <c r="R1056" t="s">
        <v>68</v>
      </c>
      <c r="S1056" t="s">
        <v>40</v>
      </c>
      <c r="T1056">
        <v>3</v>
      </c>
      <c r="U1056" t="b">
        <v>1</v>
      </c>
      <c r="V1056" t="s">
        <v>42</v>
      </c>
      <c r="W1056" t="s">
        <v>56</v>
      </c>
      <c r="X1056">
        <v>9</v>
      </c>
      <c r="Y1056">
        <v>6</v>
      </c>
      <c r="Z1056" t="s">
        <v>44</v>
      </c>
      <c r="AA1056" t="b">
        <v>0</v>
      </c>
      <c r="AB1056">
        <v>5</v>
      </c>
      <c r="AC1056" t="s">
        <v>131</v>
      </c>
    </row>
    <row r="1057" spans="1:29" x14ac:dyDescent="0.25">
      <c r="A1057" t="s">
        <v>3490</v>
      </c>
      <c r="B1057" t="s">
        <v>338</v>
      </c>
      <c r="C1057">
        <v>26</v>
      </c>
      <c r="D1057" t="s">
        <v>60</v>
      </c>
      <c r="E1057" t="s">
        <v>91</v>
      </c>
      <c r="F1057" t="s">
        <v>97</v>
      </c>
      <c r="G1057" t="s">
        <v>339</v>
      </c>
      <c r="H1057" t="s">
        <v>238</v>
      </c>
      <c r="I1057" t="s">
        <v>135</v>
      </c>
      <c r="J1057">
        <v>336</v>
      </c>
      <c r="K1057">
        <v>4</v>
      </c>
      <c r="L1057">
        <v>1</v>
      </c>
      <c r="M1057" t="s">
        <v>37</v>
      </c>
      <c r="N1057">
        <v>194934</v>
      </c>
      <c r="O1057" t="s">
        <v>86</v>
      </c>
      <c r="P1057" t="s">
        <v>87</v>
      </c>
      <c r="Q1057" t="s">
        <v>40</v>
      </c>
      <c r="R1057" t="s">
        <v>68</v>
      </c>
      <c r="S1057" t="s">
        <v>40</v>
      </c>
      <c r="T1057">
        <v>8</v>
      </c>
      <c r="U1057" t="b">
        <v>0</v>
      </c>
      <c r="V1057" t="s">
        <v>42</v>
      </c>
      <c r="W1057" t="s">
        <v>43</v>
      </c>
      <c r="X1057">
        <v>4</v>
      </c>
      <c r="Y1057">
        <v>7</v>
      </c>
      <c r="Z1057" t="s">
        <v>44</v>
      </c>
      <c r="AA1057" t="b">
        <v>1</v>
      </c>
      <c r="AB1057">
        <v>5</v>
      </c>
      <c r="AC1057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1106-ECAA-4B3C-81BD-EE884B273DE5}">
  <dimension ref="A1:AS1001"/>
  <sheetViews>
    <sheetView tabSelected="1" workbookViewId="0">
      <selection activeCell="O1" sqref="O1:O1048576"/>
    </sheetView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" hidden="1" customWidth="1"/>
    <col min="5" max="5" width="10" customWidth="1"/>
    <col min="6" max="6" width="12.140625" hidden="1" customWidth="1"/>
    <col min="7" max="7" width="12.140625" customWidth="1"/>
    <col min="8" max="8" width="14.28515625" hidden="1" customWidth="1"/>
    <col min="9" max="9" width="14.28515625" customWidth="1"/>
    <col min="10" max="10" width="13.42578125" bestFit="1" customWidth="1"/>
    <col min="11" max="12" width="18.7109375" style="8" bestFit="1" customWidth="1"/>
    <col min="13" max="13" width="21.140625" hidden="1" customWidth="1"/>
    <col min="14" max="14" width="21.140625" customWidth="1"/>
    <col min="15" max="15" width="16.7109375" bestFit="1" customWidth="1"/>
    <col min="16" max="16" width="19.85546875" bestFit="1" customWidth="1"/>
    <col min="17" max="17" width="18.42578125" hidden="1" customWidth="1"/>
    <col min="18" max="18" width="18.42578125" customWidth="1"/>
    <col min="19" max="19" width="14" style="10" customWidth="1"/>
    <col min="20" max="20" width="21.85546875" bestFit="1" customWidth="1"/>
    <col min="21" max="21" width="10.42578125" bestFit="1" customWidth="1"/>
    <col min="22" max="22" width="10.42578125" customWidth="1"/>
    <col min="23" max="23" width="19" bestFit="1" customWidth="1"/>
    <col min="24" max="24" width="14.42578125" bestFit="1" customWidth="1"/>
    <col min="25" max="26" width="25.28515625" hidden="1" customWidth="1"/>
    <col min="27" max="27" width="25.28515625" customWidth="1"/>
    <col min="28" max="28" width="27" hidden="1" customWidth="1"/>
    <col min="29" max="29" width="27" customWidth="1"/>
    <col min="30" max="30" width="21.5703125" hidden="1" customWidth="1"/>
    <col min="31" max="31" width="21.5703125" customWidth="1"/>
    <col min="32" max="32" width="17.7109375" bestFit="1" customWidth="1"/>
    <col min="33" max="33" width="17.5703125" bestFit="1" customWidth="1"/>
    <col min="34" max="34" width="15.140625" hidden="1" customWidth="1"/>
    <col min="35" max="35" width="15.140625" customWidth="1"/>
    <col min="36" max="36" width="12.28515625" hidden="1" customWidth="1"/>
    <col min="37" max="37" width="12.28515625" customWidth="1"/>
    <col min="38" max="38" width="16.42578125" bestFit="1" customWidth="1"/>
    <col min="39" max="39" width="22.7109375" bestFit="1" customWidth="1"/>
    <col min="40" max="40" width="22.7109375" customWidth="1"/>
    <col min="41" max="41" width="21.85546875" bestFit="1" customWidth="1"/>
    <col min="42" max="42" width="23.5703125" bestFit="1" customWidth="1"/>
    <col min="43" max="43" width="17" customWidth="1"/>
    <col min="44" max="44" width="16.140625" style="10" customWidth="1"/>
    <col min="45" max="45" width="15.42578125" style="10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3494</v>
      </c>
      <c r="E1" t="s">
        <v>3</v>
      </c>
      <c r="F1" t="s">
        <v>3503</v>
      </c>
      <c r="G1" t="s">
        <v>4</v>
      </c>
      <c r="H1" t="s">
        <v>3505</v>
      </c>
      <c r="I1" t="s">
        <v>5</v>
      </c>
      <c r="J1" t="s">
        <v>6</v>
      </c>
      <c r="K1" s="8" t="s">
        <v>7</v>
      </c>
      <c r="L1" s="8" t="s">
        <v>8</v>
      </c>
      <c r="M1" t="s">
        <v>3506</v>
      </c>
      <c r="N1" t="s">
        <v>9</v>
      </c>
      <c r="O1" t="s">
        <v>3507</v>
      </c>
      <c r="P1" t="s">
        <v>11</v>
      </c>
      <c r="Q1" t="s">
        <v>3510</v>
      </c>
      <c r="R1" t="s">
        <v>12</v>
      </c>
      <c r="S1" s="10" t="s">
        <v>13</v>
      </c>
      <c r="T1" t="s">
        <v>14</v>
      </c>
      <c r="U1" t="s">
        <v>3515</v>
      </c>
      <c r="V1" t="s">
        <v>15</v>
      </c>
      <c r="W1" t="s">
        <v>3516</v>
      </c>
      <c r="X1" t="s">
        <v>17</v>
      </c>
      <c r="Y1" t="s">
        <v>3517</v>
      </c>
      <c r="Z1" t="s">
        <v>3519</v>
      </c>
      <c r="AA1" t="s">
        <v>18</v>
      </c>
      <c r="AB1" t="s">
        <v>3520</v>
      </c>
      <c r="AC1" t="s">
        <v>19</v>
      </c>
      <c r="AD1" t="s">
        <v>3521</v>
      </c>
      <c r="AE1" t="s">
        <v>20</v>
      </c>
      <c r="AF1" t="s">
        <v>21</v>
      </c>
      <c r="AG1" t="s">
        <v>22</v>
      </c>
      <c r="AH1" t="s">
        <v>3522</v>
      </c>
      <c r="AI1" t="s">
        <v>23</v>
      </c>
      <c r="AJ1" t="s">
        <v>3523</v>
      </c>
      <c r="AK1" t="s">
        <v>24</v>
      </c>
      <c r="AL1" t="s">
        <v>25</v>
      </c>
      <c r="AM1" t="s">
        <v>3524</v>
      </c>
      <c r="AN1" t="s">
        <v>3525</v>
      </c>
      <c r="AO1" t="s">
        <v>27</v>
      </c>
      <c r="AP1" t="s">
        <v>28</v>
      </c>
      <c r="AQ1" t="s">
        <v>3526</v>
      </c>
      <c r="AR1" s="10" t="s">
        <v>3527</v>
      </c>
      <c r="AS1" s="10" t="s">
        <v>3528</v>
      </c>
    </row>
    <row r="2" spans="1:45" x14ac:dyDescent="0.25">
      <c r="A2" t="s">
        <v>29</v>
      </c>
      <c r="B2" t="s">
        <v>30</v>
      </c>
      <c r="C2">
        <v>37</v>
      </c>
      <c r="D2" t="s">
        <v>31</v>
      </c>
      <c r="E2" t="str">
        <f>VLOOKUP(Tabla_Transformados[[#This Row],[Género_sucio]],Tabla4[#All],2,0)</f>
        <v>Femenino</v>
      </c>
      <c r="F2" t="s">
        <v>32</v>
      </c>
      <c r="G2" t="str">
        <f>VLOOKUP(Tabla_Transformados[[#This Row],[Ubicación_sucio]],auxiliares!$E$6:$F$13,2,0)</f>
        <v>Méjico</v>
      </c>
      <c r="H2" t="s">
        <v>33</v>
      </c>
      <c r="I2" t="str">
        <f>IFERROR(VLOOKUP(Tabla_Transformados[[#This Row],[Tipo_Viajero_sucio]],auxiliares!$H$6:$I$6,2,0),Tabla_Transformados[[#This Row],[Tipo_Viajero_sucio]])</f>
        <v>Turista</v>
      </c>
      <c r="J2" t="s">
        <v>34</v>
      </c>
      <c r="K2" s="8">
        <v>45391</v>
      </c>
      <c r="L2" s="8">
        <v>45616</v>
      </c>
      <c r="M2">
        <v>356</v>
      </c>
      <c r="N2">
        <f>DATEDIF(Tabla_Transformados[[#This Row],[Fecha_Reserva]],Tabla_Transformados[[#This Row],[Fecha_Viaje]],"d")</f>
        <v>225</v>
      </c>
      <c r="O2">
        <v>2</v>
      </c>
      <c r="P2">
        <v>3</v>
      </c>
      <c r="Q2" t="s">
        <v>37</v>
      </c>
      <c r="R2" t="str">
        <f>IFERROR(VLOOKUP(Tabla_Transformados[[#This Row],[Tipo_Paquete_sucio]],auxiliares!$H$6:$I$7,2,0),Tabla_Transformados[[#This Row],[Tipo_Paquete_sucio]])</f>
        <v>Vuelo</v>
      </c>
      <c r="S2" s="10">
        <v>1670.4</v>
      </c>
      <c r="T2" t="s">
        <v>38</v>
      </c>
      <c r="U2" t="s">
        <v>39</v>
      </c>
      <c r="V2" t="str">
        <f>VLOOKUP(Tabla_Transformados[[#This Row],[Destino_sucio]],auxiliares!$E$5:$F$19,2,0)</f>
        <v>Tokio</v>
      </c>
      <c r="W2" t="s">
        <v>40</v>
      </c>
      <c r="X2" t="s">
        <v>41</v>
      </c>
      <c r="Y2" t="s">
        <v>40</v>
      </c>
      <c r="Z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" t="str">
        <f>IFERROR(VLOOKUP(Tabla_Transformados[[#This Row],[Actividades_Reser_sucio2]],auxiliares!$E$5:$F$20,2,0),Tabla_Transformados[[#This Row],[Actividades_Reser_sucio2]])</f>
        <v/>
      </c>
      <c r="AB2">
        <v>3</v>
      </c>
      <c r="AC2">
        <f>Tabla_Transformados[[#This Row],[Duracion_Viaje_sucio]]-1</f>
        <v>1</v>
      </c>
      <c r="AD2" t="b">
        <v>1</v>
      </c>
      <c r="AE2" t="str">
        <f>VLOOKUP(Tabla_Transformados[[#This Row],[Promocion_Aplicada_sucio]],auxiliares!$H$6:$I$9,2,0)</f>
        <v>Verdadero</v>
      </c>
      <c r="AF2" t="s">
        <v>42</v>
      </c>
      <c r="AG2" t="s">
        <v>43</v>
      </c>
      <c r="AH2">
        <v>5</v>
      </c>
      <c r="AI2" t="str">
        <f>TEXT(Tabla_Transformados[[#This Row],[Fecha_Reserva]],"m")</f>
        <v>4</v>
      </c>
      <c r="AJ2">
        <v>12</v>
      </c>
      <c r="AK2" t="str">
        <f>TEXT(Tabla_Transformados[[#This Row],[Fecha_Viaje]],"m")</f>
        <v>11</v>
      </c>
      <c r="AL2" t="s">
        <v>44</v>
      </c>
      <c r="AM2" t="b">
        <v>1</v>
      </c>
      <c r="AN2" t="str">
        <f>VLOOKUP(Tabla_Transformados[[#This Row],[Cancelacion_Reserva_sucio]],auxiliares!$H$6:$I$9,2,0)</f>
        <v>Verdadero</v>
      </c>
      <c r="AO2">
        <v>1</v>
      </c>
      <c r="AP2" t="s">
        <v>45</v>
      </c>
      <c r="AQ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" s="10">
        <f>Tabla_Transformados[[#This Row],[Costo_Total]]/Tabla_Transformados[[#This Row],[Numero_Personas]]</f>
        <v>556.80000000000007</v>
      </c>
      <c r="AS2" s="10">
        <f>Tabla_Transformados[[#This Row],[Costo_Total]]/Tabla_Transformados[[#This Row],[Duracion_Viaje_sucio]]</f>
        <v>835.2</v>
      </c>
    </row>
    <row r="3" spans="1:45" x14ac:dyDescent="0.25">
      <c r="A3" t="s">
        <v>46</v>
      </c>
      <c r="B3" t="s">
        <v>47</v>
      </c>
      <c r="C3">
        <v>39</v>
      </c>
      <c r="D3" t="s">
        <v>31</v>
      </c>
      <c r="E3" t="str">
        <f>VLOOKUP(Tabla_Transformados[[#This Row],[Género_sucio]],Tabla4[#All],2,0)</f>
        <v>Femenino</v>
      </c>
      <c r="F3" t="s">
        <v>48</v>
      </c>
      <c r="G3" t="str">
        <f>VLOOKUP(Tabla_Transformados[[#This Row],[Ubicación_sucio]],auxiliares!$E$6:$F$13,2,0)</f>
        <v>EEUU</v>
      </c>
      <c r="H3" t="s">
        <v>49</v>
      </c>
      <c r="I3" t="str">
        <f>IFERROR(VLOOKUP(Tabla_Transformados[[#This Row],[Tipo_Viajero_sucio]],auxiliares!$H$6:$I$6,2,0),Tabla_Transformados[[#This Row],[Tipo_Viajero_sucio]])</f>
        <v>Turista</v>
      </c>
      <c r="J3" t="s">
        <v>50</v>
      </c>
      <c r="K3" s="8">
        <v>45635</v>
      </c>
      <c r="L3" s="8">
        <v>45646</v>
      </c>
      <c r="M3">
        <v>323</v>
      </c>
      <c r="N3">
        <f>DATEDIF(Tabla_Transformados[[#This Row],[Fecha_Reserva]],Tabla_Transformados[[#This Row],[Fecha_Viaje]],"d")</f>
        <v>11</v>
      </c>
      <c r="O3">
        <v>4</v>
      </c>
      <c r="P3">
        <v>3</v>
      </c>
      <c r="Q3" t="s">
        <v>37</v>
      </c>
      <c r="R3" t="str">
        <f>IFERROR(VLOOKUP(Tabla_Transformados[[#This Row],[Tipo_Paquete_sucio]],auxiliares!$H$6:$I$7,2,0),Tabla_Transformados[[#This Row],[Tipo_Paquete_sucio]])</f>
        <v>Vuelo</v>
      </c>
      <c r="S3" s="10">
        <v>2452.3000000000002</v>
      </c>
      <c r="T3" t="s">
        <v>38</v>
      </c>
      <c r="U3" t="s">
        <v>53</v>
      </c>
      <c r="V3" t="str">
        <f>VLOOKUP(Tabla_Transformados[[#This Row],[Destino_sucio]],auxiliares!$E$5:$F$19,2,0)</f>
        <v>Nueva York</v>
      </c>
      <c r="W3" t="s">
        <v>40</v>
      </c>
      <c r="X3" t="s">
        <v>54</v>
      </c>
      <c r="Y3" t="s">
        <v>40</v>
      </c>
      <c r="Z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" t="str">
        <f>IFERROR(VLOOKUP(Tabla_Transformados[[#This Row],[Actividades_Reser_sucio2]],auxiliares!$E$5:$F$20,2,0),Tabla_Transformados[[#This Row],[Actividades_Reser_sucio2]])</f>
        <v/>
      </c>
      <c r="AB3">
        <v>4</v>
      </c>
      <c r="AC3">
        <f>Tabla_Transformados[[#This Row],[Duracion_Viaje_sucio]]-1</f>
        <v>3</v>
      </c>
      <c r="AD3" t="b">
        <v>1</v>
      </c>
      <c r="AE3" t="str">
        <f>VLOOKUP(Tabla_Transformados[[#This Row],[Promocion_Aplicada_sucio]],auxiliares!$H$6:$I$9,2,0)</f>
        <v>Verdadero</v>
      </c>
      <c r="AF3" t="s">
        <v>55</v>
      </c>
      <c r="AG3" t="s">
        <v>56</v>
      </c>
      <c r="AH3">
        <v>11</v>
      </c>
      <c r="AI3" t="str">
        <f>TEXT(Tabla_Transformados[[#This Row],[Fecha_Reserva]],"m")</f>
        <v>12</v>
      </c>
      <c r="AJ3">
        <v>1</v>
      </c>
      <c r="AK3" t="str">
        <f>TEXT(Tabla_Transformados[[#This Row],[Fecha_Viaje]],"m")</f>
        <v>12</v>
      </c>
      <c r="AL3" t="s">
        <v>57</v>
      </c>
      <c r="AM3" t="b">
        <v>1</v>
      </c>
      <c r="AN3" t="str">
        <f>VLOOKUP(Tabla_Transformados[[#This Row],[Cancelacion_Reserva_sucio]],auxiliares!$H$6:$I$9,2,0)</f>
        <v>Verdadero</v>
      </c>
      <c r="AO3">
        <v>3</v>
      </c>
      <c r="AP3" t="s">
        <v>45</v>
      </c>
      <c r="AQ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" s="10">
        <f>Tabla_Transformados[[#This Row],[Costo_Total]]/Tabla_Transformados[[#This Row],[Numero_Personas]]</f>
        <v>817.43333333333339</v>
      </c>
      <c r="AS3" s="10">
        <f>Tabla_Transformados[[#This Row],[Costo_Total]]/Tabla_Transformados[[#This Row],[Duracion_Viaje_sucio]]</f>
        <v>613.07500000000005</v>
      </c>
    </row>
    <row r="4" spans="1:45" x14ac:dyDescent="0.25">
      <c r="A4" t="s">
        <v>58</v>
      </c>
      <c r="B4" t="s">
        <v>59</v>
      </c>
      <c r="C4">
        <v>29</v>
      </c>
      <c r="D4" t="s">
        <v>60</v>
      </c>
      <c r="E4" t="str">
        <f>VLOOKUP(Tabla_Transformados[[#This Row],[Género_sucio]],Tabla4[#All],2,0)</f>
        <v>Otro</v>
      </c>
      <c r="F4" t="s">
        <v>61</v>
      </c>
      <c r="G4" t="str">
        <f>VLOOKUP(Tabla_Transformados[[#This Row],[Ubicación_sucio]],auxiliares!$E$6:$F$13,2,0)</f>
        <v>Australia</v>
      </c>
      <c r="H4" t="s">
        <v>33</v>
      </c>
      <c r="I4" t="str">
        <f>IFERROR(VLOOKUP(Tabla_Transformados[[#This Row],[Tipo_Viajero_sucio]],auxiliares!$H$6:$I$6,2,0),Tabla_Transformados[[#This Row],[Tipo_Viajero_sucio]])</f>
        <v>Turista</v>
      </c>
      <c r="J4" t="s">
        <v>62</v>
      </c>
      <c r="K4" s="8">
        <v>45384</v>
      </c>
      <c r="L4" s="8">
        <v>45418</v>
      </c>
      <c r="M4">
        <v>308</v>
      </c>
      <c r="N4">
        <f>DATEDIF(Tabla_Transformados[[#This Row],[Fecha_Reserva]],Tabla_Transformados[[#This Row],[Fecha_Viaje]],"d")</f>
        <v>34</v>
      </c>
      <c r="O4">
        <v>3</v>
      </c>
      <c r="P4">
        <v>2</v>
      </c>
      <c r="Q4" t="s">
        <v>65</v>
      </c>
      <c r="R4" t="str">
        <f>IFERROR(VLOOKUP(Tabla_Transformados[[#This Row],[Tipo_Paquete_sucio]],auxiliares!$H$6:$I$7,2,0),Tabla_Transformados[[#This Row],[Tipo_Paquete_sucio]])</f>
        <v>Vuelo + Hotel + Tour</v>
      </c>
      <c r="S4" s="10">
        <v>11078.6</v>
      </c>
      <c r="T4" t="s">
        <v>38</v>
      </c>
      <c r="U4" t="s">
        <v>66</v>
      </c>
      <c r="V4" t="str">
        <f>VLOOKUP(Tabla_Transformados[[#This Row],[Destino_sucio]],auxiliares!$E$5:$F$19,2,0)</f>
        <v>Barcelona</v>
      </c>
      <c r="W4" t="s">
        <v>67</v>
      </c>
      <c r="X4" t="s">
        <v>68</v>
      </c>
      <c r="Y4" t="s">
        <v>69</v>
      </c>
      <c r="Z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" t="str">
        <f>IFERROR(VLOOKUP(Tabla_Transformados[[#This Row],[Actividades_Reser_sucio2]],auxiliares!$E$5:$F$20,2,0),Tabla_Transformados[[#This Row],[Actividades_Reser_sucio2]])</f>
        <v>Excursión en bote</v>
      </c>
      <c r="AB4">
        <v>3</v>
      </c>
      <c r="AC4">
        <f>Tabla_Transformados[[#This Row],[Duracion_Viaje_sucio]]-1</f>
        <v>2</v>
      </c>
      <c r="AD4" t="b">
        <v>1</v>
      </c>
      <c r="AE4" t="str">
        <f>VLOOKUP(Tabla_Transformados[[#This Row],[Promocion_Aplicada_sucio]],auxiliares!$H$6:$I$9,2,0)</f>
        <v>Verdadero</v>
      </c>
      <c r="AF4" t="s">
        <v>42</v>
      </c>
      <c r="AG4" t="s">
        <v>56</v>
      </c>
      <c r="AH4">
        <v>10</v>
      </c>
      <c r="AI4" t="str">
        <f>TEXT(Tabla_Transformados[[#This Row],[Fecha_Reserva]],"m")</f>
        <v>4</v>
      </c>
      <c r="AJ4">
        <v>12</v>
      </c>
      <c r="AK4" t="str">
        <f>TEXT(Tabla_Transformados[[#This Row],[Fecha_Viaje]],"m")</f>
        <v>5</v>
      </c>
      <c r="AL4" t="s">
        <v>44</v>
      </c>
      <c r="AM4" t="b">
        <v>1</v>
      </c>
      <c r="AN4" t="str">
        <f>VLOOKUP(Tabla_Transformados[[#This Row],[Cancelacion_Reserva_sucio]],auxiliares!$H$6:$I$9,2,0)</f>
        <v>Verdadero</v>
      </c>
      <c r="AO4">
        <v>1</v>
      </c>
      <c r="AP4" t="s">
        <v>70</v>
      </c>
      <c r="AQ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" s="10">
        <f>Tabla_Transformados[[#This Row],[Costo_Total]]/Tabla_Transformados[[#This Row],[Numero_Personas]]</f>
        <v>5539.3</v>
      </c>
      <c r="AS4" s="10">
        <f>Tabla_Transformados[[#This Row],[Costo_Total]]/Tabla_Transformados[[#This Row],[Duracion_Viaje_sucio]]</f>
        <v>3692.8666666666668</v>
      </c>
    </row>
    <row r="5" spans="1:45" x14ac:dyDescent="0.25">
      <c r="A5" t="s">
        <v>71</v>
      </c>
      <c r="B5" t="s">
        <v>72</v>
      </c>
      <c r="C5">
        <v>31</v>
      </c>
      <c r="D5" t="s">
        <v>31</v>
      </c>
      <c r="E5" t="str">
        <f>VLOOKUP(Tabla_Transformados[[#This Row],[Género_sucio]],Tabla4[#All],2,0)</f>
        <v>Femenino</v>
      </c>
      <c r="F5" t="s">
        <v>73</v>
      </c>
      <c r="G5" t="str">
        <f>VLOOKUP(Tabla_Transformados[[#This Row],[Ubicación_sucio]],auxiliares!$E$6:$F$13,2,0)</f>
        <v>Reino unido</v>
      </c>
      <c r="H5" t="s">
        <v>33</v>
      </c>
      <c r="I5" t="str">
        <f>IFERROR(VLOOKUP(Tabla_Transformados[[#This Row],[Tipo_Viajero_sucio]],auxiliares!$H$6:$I$6,2,0),Tabla_Transformados[[#This Row],[Tipo_Viajero_sucio]])</f>
        <v>Turista</v>
      </c>
      <c r="J5" t="s">
        <v>74</v>
      </c>
      <c r="K5" s="8">
        <v>45294</v>
      </c>
      <c r="L5" s="8">
        <v>45641</v>
      </c>
      <c r="M5">
        <v>56</v>
      </c>
      <c r="N5">
        <f>DATEDIF(Tabla_Transformados[[#This Row],[Fecha_Reserva]],Tabla_Transformados[[#This Row],[Fecha_Viaje]],"d")</f>
        <v>347</v>
      </c>
      <c r="O5">
        <v>14</v>
      </c>
      <c r="P5">
        <v>2</v>
      </c>
      <c r="Q5" t="s">
        <v>77</v>
      </c>
      <c r="R5" t="str">
        <f>IFERROR(VLOOKUP(Tabla_Transformados[[#This Row],[Tipo_Paquete_sucio]],auxiliares!$H$6:$I$7,2,0),Tabla_Transformados[[#This Row],[Tipo_Paquete_sucio]])</f>
        <v>Vuelo + Hotel</v>
      </c>
      <c r="S5" s="10">
        <v>12432.9</v>
      </c>
      <c r="T5" t="s">
        <v>78</v>
      </c>
      <c r="U5" t="s">
        <v>53</v>
      </c>
      <c r="V5" t="str">
        <f>VLOOKUP(Tabla_Transformados[[#This Row],[Destino_sucio]],auxiliares!$E$5:$F$19,2,0)</f>
        <v>Nueva York</v>
      </c>
      <c r="W5" t="s">
        <v>79</v>
      </c>
      <c r="X5" t="s">
        <v>41</v>
      </c>
      <c r="Y5" t="s">
        <v>40</v>
      </c>
      <c r="Z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" t="str">
        <f>IFERROR(VLOOKUP(Tabla_Transformados[[#This Row],[Actividades_Reser_sucio2]],auxiliares!$E$5:$F$20,2,0),Tabla_Transformados[[#This Row],[Actividades_Reser_sucio2]])</f>
        <v/>
      </c>
      <c r="AB5">
        <v>9</v>
      </c>
      <c r="AC5">
        <f>Tabla_Transformados[[#This Row],[Duracion_Viaje_sucio]]-1</f>
        <v>13</v>
      </c>
      <c r="AD5" t="b">
        <v>1</v>
      </c>
      <c r="AE5" t="str">
        <f>VLOOKUP(Tabla_Transformados[[#This Row],[Promocion_Aplicada_sucio]],auxiliares!$H$6:$I$9,2,0)</f>
        <v>Verdadero</v>
      </c>
      <c r="AF5" t="s">
        <v>55</v>
      </c>
      <c r="AG5" t="s">
        <v>56</v>
      </c>
      <c r="AH5">
        <v>5</v>
      </c>
      <c r="AI5" t="str">
        <f>TEXT(Tabla_Transformados[[#This Row],[Fecha_Reserva]],"m")</f>
        <v>1</v>
      </c>
      <c r="AJ5">
        <v>1</v>
      </c>
      <c r="AK5" t="str">
        <f>TEXT(Tabla_Transformados[[#This Row],[Fecha_Viaje]],"m")</f>
        <v>12</v>
      </c>
      <c r="AL5" t="s">
        <v>44</v>
      </c>
      <c r="AM5" t="b">
        <v>1</v>
      </c>
      <c r="AN5" t="str">
        <f>VLOOKUP(Tabla_Transformados[[#This Row],[Cancelacion_Reserva_sucio]],auxiliares!$H$6:$I$9,2,0)</f>
        <v>Verdadero</v>
      </c>
      <c r="AO5">
        <v>4</v>
      </c>
      <c r="AP5" t="s">
        <v>40</v>
      </c>
      <c r="AQ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" s="10">
        <f>Tabla_Transformados[[#This Row],[Costo_Total]]/Tabla_Transformados[[#This Row],[Numero_Personas]]</f>
        <v>6216.45</v>
      </c>
      <c r="AS5" s="10">
        <f>Tabla_Transformados[[#This Row],[Costo_Total]]/Tabla_Transformados[[#This Row],[Duracion_Viaje_sucio]]</f>
        <v>888.06428571428569</v>
      </c>
    </row>
    <row r="6" spans="1:45" x14ac:dyDescent="0.25">
      <c r="A6" t="s">
        <v>80</v>
      </c>
      <c r="B6" t="s">
        <v>81</v>
      </c>
      <c r="C6">
        <v>35</v>
      </c>
      <c r="D6" t="s">
        <v>31</v>
      </c>
      <c r="E6" t="str">
        <f>VLOOKUP(Tabla_Transformados[[#This Row],[Género_sucio]],Tabla4[#All],2,0)</f>
        <v>Femenino</v>
      </c>
      <c r="F6" t="s">
        <v>82</v>
      </c>
      <c r="G6" t="str">
        <f>VLOOKUP(Tabla_Transformados[[#This Row],[Ubicación_sucio]],auxiliares!$E$6:$F$13,2,0)</f>
        <v>Alemania</v>
      </c>
      <c r="H6" t="s">
        <v>49</v>
      </c>
      <c r="I6" t="str">
        <f>IFERROR(VLOOKUP(Tabla_Transformados[[#This Row],[Tipo_Viajero_sucio]],auxiliares!$H$6:$I$6,2,0),Tabla_Transformados[[#This Row],[Tipo_Viajero_sucio]])</f>
        <v>Turista</v>
      </c>
      <c r="J6" t="s">
        <v>83</v>
      </c>
      <c r="K6" s="8">
        <v>45456</v>
      </c>
      <c r="L6" s="8">
        <v>45531</v>
      </c>
      <c r="M6">
        <v>64</v>
      </c>
      <c r="N6">
        <f>DATEDIF(Tabla_Transformados[[#This Row],[Fecha_Reserva]],Tabla_Transformados[[#This Row],[Fecha_Viaje]],"d")</f>
        <v>75</v>
      </c>
      <c r="O6">
        <v>4</v>
      </c>
      <c r="P6">
        <v>1</v>
      </c>
      <c r="Q6" t="s">
        <v>37</v>
      </c>
      <c r="R6" t="str">
        <f>IFERROR(VLOOKUP(Tabla_Transformados[[#This Row],[Tipo_Paquete_sucio]],auxiliares!$H$6:$I$7,2,0),Tabla_Transformados[[#This Row],[Tipo_Paquete_sucio]])</f>
        <v>Vuelo</v>
      </c>
      <c r="S6" s="10">
        <v>19026.2</v>
      </c>
      <c r="T6" t="s">
        <v>86</v>
      </c>
      <c r="U6" t="s">
        <v>87</v>
      </c>
      <c r="V6" t="str">
        <f>VLOOKUP(Tabla_Transformados[[#This Row],[Destino_sucio]],auxiliares!$E$5:$F$19,2,0)</f>
        <v>Londres</v>
      </c>
      <c r="W6" t="s">
        <v>40</v>
      </c>
      <c r="X6" t="s">
        <v>41</v>
      </c>
      <c r="Y6" t="s">
        <v>40</v>
      </c>
      <c r="Z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" t="str">
        <f>IFERROR(VLOOKUP(Tabla_Transformados[[#This Row],[Actividades_Reser_sucio2]],auxiliares!$E$5:$F$20,2,0),Tabla_Transformados[[#This Row],[Actividades_Reser_sucio2]])</f>
        <v/>
      </c>
      <c r="AB6">
        <v>5</v>
      </c>
      <c r="AC6">
        <f>Tabla_Transformados[[#This Row],[Duracion_Viaje_sucio]]-1</f>
        <v>3</v>
      </c>
      <c r="AD6" t="b">
        <v>1</v>
      </c>
      <c r="AE6" t="str">
        <f>VLOOKUP(Tabla_Transformados[[#This Row],[Promocion_Aplicada_sucio]],auxiliares!$H$6:$I$9,2,0)</f>
        <v>Verdadero</v>
      </c>
      <c r="AF6" t="s">
        <v>88</v>
      </c>
      <c r="AG6" t="s">
        <v>43</v>
      </c>
      <c r="AH6">
        <v>5</v>
      </c>
      <c r="AI6" t="str">
        <f>TEXT(Tabla_Transformados[[#This Row],[Fecha_Reserva]],"m")</f>
        <v>6</v>
      </c>
      <c r="AJ6">
        <v>6</v>
      </c>
      <c r="AK6" t="str">
        <f>TEXT(Tabla_Transformados[[#This Row],[Fecha_Viaje]],"m")</f>
        <v>8</v>
      </c>
      <c r="AL6" t="s">
        <v>57</v>
      </c>
      <c r="AM6" t="b">
        <v>1</v>
      </c>
      <c r="AN6" t="str">
        <f>VLOOKUP(Tabla_Transformados[[#This Row],[Cancelacion_Reserva_sucio]],auxiliares!$H$6:$I$9,2,0)</f>
        <v>Verdadero</v>
      </c>
      <c r="AO6">
        <v>2</v>
      </c>
      <c r="AP6" t="s">
        <v>45</v>
      </c>
      <c r="AQ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" s="10">
        <f>Tabla_Transformados[[#This Row],[Costo_Total]]/Tabla_Transformados[[#This Row],[Numero_Personas]]</f>
        <v>19026.2</v>
      </c>
      <c r="AS6" s="10">
        <f>Tabla_Transformados[[#This Row],[Costo_Total]]/Tabla_Transformados[[#This Row],[Duracion_Viaje_sucio]]</f>
        <v>4756.55</v>
      </c>
    </row>
    <row r="7" spans="1:45" x14ac:dyDescent="0.25">
      <c r="A7" t="s">
        <v>89</v>
      </c>
      <c r="B7" t="s">
        <v>90</v>
      </c>
      <c r="C7">
        <v>35</v>
      </c>
      <c r="D7" t="s">
        <v>60</v>
      </c>
      <c r="E7" t="str">
        <f>VLOOKUP(Tabla_Transformados[[#This Row],[Género_sucio]],Tabla4[#All],2,0)</f>
        <v>Otro</v>
      </c>
      <c r="F7" t="s">
        <v>91</v>
      </c>
      <c r="G7" t="str">
        <f>VLOOKUP(Tabla_Transformados[[#This Row],[Ubicación_sucio]],auxiliares!$E$6:$F$13,2,0)</f>
        <v>India</v>
      </c>
      <c r="H7" t="s">
        <v>33</v>
      </c>
      <c r="I7" t="str">
        <f>IFERROR(VLOOKUP(Tabla_Transformados[[#This Row],[Tipo_Viajero_sucio]],auxiliares!$H$6:$I$6,2,0),Tabla_Transformados[[#This Row],[Tipo_Viajero_sucio]])</f>
        <v>Turista</v>
      </c>
      <c r="J7" t="s">
        <v>92</v>
      </c>
      <c r="K7" s="8">
        <v>45418</v>
      </c>
      <c r="L7" s="8">
        <v>45549</v>
      </c>
      <c r="M7">
        <v>1</v>
      </c>
      <c r="N7">
        <f>DATEDIF(Tabla_Transformados[[#This Row],[Fecha_Reserva]],Tabla_Transformados[[#This Row],[Fecha_Viaje]],"d")</f>
        <v>131</v>
      </c>
      <c r="O7">
        <v>14</v>
      </c>
      <c r="P7">
        <v>2</v>
      </c>
      <c r="Q7" t="s">
        <v>37</v>
      </c>
      <c r="R7" t="str">
        <f>IFERROR(VLOOKUP(Tabla_Transformados[[#This Row],[Tipo_Paquete_sucio]],auxiliares!$H$6:$I$7,2,0),Tabla_Transformados[[#This Row],[Tipo_Paquete_sucio]])</f>
        <v>Vuelo</v>
      </c>
      <c r="S7" s="10">
        <v>4167.8</v>
      </c>
      <c r="T7" t="s">
        <v>86</v>
      </c>
      <c r="U7" t="s">
        <v>94</v>
      </c>
      <c r="V7" t="str">
        <f>VLOOKUP(Tabla_Transformados[[#This Row],[Destino_sucio]],auxiliares!$E$5:$F$19,2,0)</f>
        <v>Cancun</v>
      </c>
      <c r="W7" t="s">
        <v>40</v>
      </c>
      <c r="X7" t="s">
        <v>41</v>
      </c>
      <c r="Y7" t="s">
        <v>40</v>
      </c>
      <c r="Z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" t="str">
        <f>IFERROR(VLOOKUP(Tabla_Transformados[[#This Row],[Actividades_Reser_sucio2]],auxiliares!$E$5:$F$20,2,0),Tabla_Transformados[[#This Row],[Actividades_Reser_sucio2]])</f>
        <v/>
      </c>
      <c r="AB7">
        <v>4</v>
      </c>
      <c r="AC7">
        <f>Tabla_Transformados[[#This Row],[Duracion_Viaje_sucio]]-1</f>
        <v>13</v>
      </c>
      <c r="AD7" t="b">
        <v>1</v>
      </c>
      <c r="AE7" t="str">
        <f>VLOOKUP(Tabla_Transformados[[#This Row],[Promocion_Aplicada_sucio]],auxiliares!$H$6:$I$9,2,0)</f>
        <v>Verdadero</v>
      </c>
      <c r="AF7" t="s">
        <v>42</v>
      </c>
      <c r="AG7" t="s">
        <v>56</v>
      </c>
      <c r="AH7">
        <v>1</v>
      </c>
      <c r="AI7" t="str">
        <f>TEXT(Tabla_Transformados[[#This Row],[Fecha_Reserva]],"m")</f>
        <v>5</v>
      </c>
      <c r="AJ7">
        <v>3</v>
      </c>
      <c r="AK7" t="str">
        <f>TEXT(Tabla_Transformados[[#This Row],[Fecha_Viaje]],"m")</f>
        <v>9</v>
      </c>
      <c r="AL7" t="s">
        <v>44</v>
      </c>
      <c r="AM7" t="b">
        <v>0</v>
      </c>
      <c r="AN7" t="str">
        <f>VLOOKUP(Tabla_Transformados[[#This Row],[Cancelacion_Reserva_sucio]],auxiliares!$H$6:$I$9,2,0)</f>
        <v>Falso</v>
      </c>
      <c r="AO7">
        <v>1</v>
      </c>
      <c r="AP7" t="s">
        <v>70</v>
      </c>
      <c r="AQ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" s="10">
        <f>Tabla_Transformados[[#This Row],[Costo_Total]]/Tabla_Transformados[[#This Row],[Numero_Personas]]</f>
        <v>2083.9</v>
      </c>
      <c r="AS7" s="10">
        <f>Tabla_Transformados[[#This Row],[Costo_Total]]/Tabla_Transformados[[#This Row],[Duracion_Viaje_sucio]]</f>
        <v>297.7</v>
      </c>
    </row>
    <row r="8" spans="1:45" x14ac:dyDescent="0.25">
      <c r="A8" t="s">
        <v>95</v>
      </c>
      <c r="B8" t="s">
        <v>96</v>
      </c>
      <c r="C8">
        <v>46</v>
      </c>
      <c r="D8" t="s">
        <v>60</v>
      </c>
      <c r="E8" t="str">
        <f>VLOOKUP(Tabla_Transformados[[#This Row],[Género_sucio]],Tabla4[#All],2,0)</f>
        <v>Otro</v>
      </c>
      <c r="F8" t="s">
        <v>73</v>
      </c>
      <c r="G8" t="str">
        <f>VLOOKUP(Tabla_Transformados[[#This Row],[Ubicación_sucio]],auxiliares!$E$6:$F$13,2,0)</f>
        <v>Reino unido</v>
      </c>
      <c r="H8" t="s">
        <v>97</v>
      </c>
      <c r="I8" t="str">
        <f>IFERROR(VLOOKUP(Tabla_Transformados[[#This Row],[Tipo_Viajero_sucio]],auxiliares!$H$6:$I$6,2,0),Tabla_Transformados[[#This Row],[Tipo_Viajero_sucio]])</f>
        <v>Negocios</v>
      </c>
      <c r="J8" t="s">
        <v>98</v>
      </c>
      <c r="K8" s="8">
        <v>45401</v>
      </c>
      <c r="L8" s="8">
        <v>45458</v>
      </c>
      <c r="M8">
        <v>31</v>
      </c>
      <c r="N8">
        <f>DATEDIF(Tabla_Transformados[[#This Row],[Fecha_Reserva]],Tabla_Transformados[[#This Row],[Fecha_Viaje]],"d")</f>
        <v>57</v>
      </c>
      <c r="O8">
        <v>14</v>
      </c>
      <c r="P8">
        <v>3</v>
      </c>
      <c r="Q8" t="s">
        <v>77</v>
      </c>
      <c r="R8" t="str">
        <f>IFERROR(VLOOKUP(Tabla_Transformados[[#This Row],[Tipo_Paquete_sucio]],auxiliares!$H$6:$I$7,2,0),Tabla_Transformados[[#This Row],[Tipo_Paquete_sucio]])</f>
        <v>Vuelo + Hotel</v>
      </c>
      <c r="S8" s="10">
        <v>17344.099999999999</v>
      </c>
      <c r="T8" t="s">
        <v>38</v>
      </c>
      <c r="U8" t="s">
        <v>101</v>
      </c>
      <c r="V8" t="str">
        <f>VLOOKUP(Tabla_Transformados[[#This Row],[Destino_sucio]],auxiliares!$E$5:$F$19,2,0)</f>
        <v>Roma</v>
      </c>
      <c r="W8" t="s">
        <v>79</v>
      </c>
      <c r="X8" t="s">
        <v>54</v>
      </c>
      <c r="Y8" t="s">
        <v>40</v>
      </c>
      <c r="Z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" t="str">
        <f>IFERROR(VLOOKUP(Tabla_Transformados[[#This Row],[Actividades_Reser_sucio2]],auxiliares!$E$5:$F$20,2,0),Tabla_Transformados[[#This Row],[Actividades_Reser_sucio2]])</f>
        <v/>
      </c>
      <c r="AB8">
        <v>1</v>
      </c>
      <c r="AC8">
        <f>Tabla_Transformados[[#This Row],[Duracion_Viaje_sucio]]-1</f>
        <v>13</v>
      </c>
      <c r="AD8" t="b">
        <v>0</v>
      </c>
      <c r="AE8" t="str">
        <f>VLOOKUP(Tabla_Transformados[[#This Row],[Promocion_Aplicada_sucio]],auxiliares!$H$6:$I$9,2,0)</f>
        <v>Falso</v>
      </c>
      <c r="AF8" t="s">
        <v>42</v>
      </c>
      <c r="AG8" t="s">
        <v>56</v>
      </c>
      <c r="AH8">
        <v>11</v>
      </c>
      <c r="AI8" t="str">
        <f>TEXT(Tabla_Transformados[[#This Row],[Fecha_Reserva]],"m")</f>
        <v>4</v>
      </c>
      <c r="AJ8">
        <v>2</v>
      </c>
      <c r="AK8" t="str">
        <f>TEXT(Tabla_Transformados[[#This Row],[Fecha_Viaje]],"m")</f>
        <v>6</v>
      </c>
      <c r="AL8" t="s">
        <v>57</v>
      </c>
      <c r="AM8" t="b">
        <v>1</v>
      </c>
      <c r="AN8" t="str">
        <f>VLOOKUP(Tabla_Transformados[[#This Row],[Cancelacion_Reserva_sucio]],auxiliares!$H$6:$I$9,2,0)</f>
        <v>Verdadero</v>
      </c>
      <c r="AO8">
        <v>2</v>
      </c>
      <c r="AP8" t="s">
        <v>40</v>
      </c>
      <c r="AQ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" s="10">
        <f>Tabla_Transformados[[#This Row],[Costo_Total]]/Tabla_Transformados[[#This Row],[Numero_Personas]]</f>
        <v>5781.3666666666659</v>
      </c>
      <c r="AS8" s="10">
        <f>Tabla_Transformados[[#This Row],[Costo_Total]]/Tabla_Transformados[[#This Row],[Duracion_Viaje_sucio]]</f>
        <v>1238.8642857142856</v>
      </c>
    </row>
    <row r="9" spans="1:45" x14ac:dyDescent="0.25">
      <c r="A9" t="s">
        <v>102</v>
      </c>
      <c r="B9" t="s">
        <v>103</v>
      </c>
      <c r="C9">
        <v>36</v>
      </c>
      <c r="D9" t="s">
        <v>104</v>
      </c>
      <c r="E9" t="str">
        <f>VLOOKUP(Tabla_Transformados[[#This Row],[Género_sucio]],Tabla4[#All],2,0)</f>
        <v>Masculino</v>
      </c>
      <c r="F9" t="s">
        <v>73</v>
      </c>
      <c r="G9" t="str">
        <f>VLOOKUP(Tabla_Transformados[[#This Row],[Ubicación_sucio]],auxiliares!$E$6:$F$13,2,0)</f>
        <v>Reino unido</v>
      </c>
      <c r="H9" t="s">
        <v>97</v>
      </c>
      <c r="I9" t="str">
        <f>IFERROR(VLOOKUP(Tabla_Transformados[[#This Row],[Tipo_Viajero_sucio]],auxiliares!$H$6:$I$6,2,0),Tabla_Transformados[[#This Row],[Tipo_Viajero_sucio]])</f>
        <v>Negocios</v>
      </c>
      <c r="J9" t="s">
        <v>105</v>
      </c>
      <c r="K9" s="8">
        <v>45465</v>
      </c>
      <c r="L9" s="8">
        <v>45525</v>
      </c>
      <c r="M9">
        <v>206</v>
      </c>
      <c r="N9">
        <f>DATEDIF(Tabla_Transformados[[#This Row],[Fecha_Reserva]],Tabla_Transformados[[#This Row],[Fecha_Viaje]],"d")</f>
        <v>60</v>
      </c>
      <c r="O9">
        <v>4</v>
      </c>
      <c r="P9">
        <v>3</v>
      </c>
      <c r="Q9" t="s">
        <v>77</v>
      </c>
      <c r="R9" t="str">
        <f>IFERROR(VLOOKUP(Tabla_Transformados[[#This Row],[Tipo_Paquete_sucio]],auxiliares!$H$6:$I$7,2,0),Tabla_Transformados[[#This Row],[Tipo_Paquete_sucio]])</f>
        <v>Vuelo + Hotel</v>
      </c>
      <c r="S9" s="10">
        <v>5866.8</v>
      </c>
      <c r="T9" t="s">
        <v>78</v>
      </c>
      <c r="U9" t="s">
        <v>87</v>
      </c>
      <c r="V9" t="str">
        <f>VLOOKUP(Tabla_Transformados[[#This Row],[Destino_sucio]],auxiliares!$E$5:$F$19,2,0)</f>
        <v>Londres</v>
      </c>
      <c r="W9" t="s">
        <v>67</v>
      </c>
      <c r="X9" t="s">
        <v>68</v>
      </c>
      <c r="Y9" t="s">
        <v>40</v>
      </c>
      <c r="Z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" t="str">
        <f>IFERROR(VLOOKUP(Tabla_Transformados[[#This Row],[Actividades_Reser_sucio2]],auxiliares!$E$5:$F$20,2,0),Tabla_Transformados[[#This Row],[Actividades_Reser_sucio2]])</f>
        <v/>
      </c>
      <c r="AB9">
        <v>5</v>
      </c>
      <c r="AC9">
        <f>Tabla_Transformados[[#This Row],[Duracion_Viaje_sucio]]-1</f>
        <v>3</v>
      </c>
      <c r="AD9" t="b">
        <v>0</v>
      </c>
      <c r="AE9" t="str">
        <f>VLOOKUP(Tabla_Transformados[[#This Row],[Promocion_Aplicada_sucio]],auxiliares!$H$6:$I$9,2,0)</f>
        <v>Falso</v>
      </c>
      <c r="AF9" t="s">
        <v>42</v>
      </c>
      <c r="AG9" t="s">
        <v>43</v>
      </c>
      <c r="AH9">
        <v>3</v>
      </c>
      <c r="AI9" t="str">
        <f>TEXT(Tabla_Transformados[[#This Row],[Fecha_Reserva]],"m")</f>
        <v>6</v>
      </c>
      <c r="AJ9">
        <v>6</v>
      </c>
      <c r="AK9" t="str">
        <f>TEXT(Tabla_Transformados[[#This Row],[Fecha_Viaje]],"m")</f>
        <v>8</v>
      </c>
      <c r="AL9" t="s">
        <v>57</v>
      </c>
      <c r="AM9" t="b">
        <v>0</v>
      </c>
      <c r="AN9" t="str">
        <f>VLOOKUP(Tabla_Transformados[[#This Row],[Cancelacion_Reserva_sucio]],auxiliares!$H$6:$I$9,2,0)</f>
        <v>Falso</v>
      </c>
      <c r="AO9">
        <v>4</v>
      </c>
      <c r="AP9" t="s">
        <v>108</v>
      </c>
      <c r="AQ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" s="10">
        <f>Tabla_Transformados[[#This Row],[Costo_Total]]/Tabla_Transformados[[#This Row],[Numero_Personas]]</f>
        <v>1955.6000000000001</v>
      </c>
      <c r="AS9" s="10">
        <f>Tabla_Transformados[[#This Row],[Costo_Total]]/Tabla_Transformados[[#This Row],[Duracion_Viaje_sucio]]</f>
        <v>1466.7</v>
      </c>
    </row>
    <row r="10" spans="1:45" x14ac:dyDescent="0.25">
      <c r="A10" t="s">
        <v>109</v>
      </c>
      <c r="B10" t="s">
        <v>110</v>
      </c>
      <c r="C10">
        <v>26</v>
      </c>
      <c r="D10" t="s">
        <v>31</v>
      </c>
      <c r="E10" t="str">
        <f>VLOOKUP(Tabla_Transformados[[#This Row],[Género_sucio]],Tabla4[#All],2,0)</f>
        <v>Femenino</v>
      </c>
      <c r="F10" t="s">
        <v>91</v>
      </c>
      <c r="G10" t="str">
        <f>VLOOKUP(Tabla_Transformados[[#This Row],[Ubicación_sucio]],auxiliares!$E$6:$F$13,2,0)</f>
        <v>India</v>
      </c>
      <c r="H10" t="s">
        <v>49</v>
      </c>
      <c r="I10" t="str">
        <f>IFERROR(VLOOKUP(Tabla_Transformados[[#This Row],[Tipo_Viajero_sucio]],auxiliares!$H$6:$I$6,2,0),Tabla_Transformados[[#This Row],[Tipo_Viajero_sucio]])</f>
        <v>Turista</v>
      </c>
      <c r="J10" t="s">
        <v>111</v>
      </c>
      <c r="K10" s="8">
        <v>45478</v>
      </c>
      <c r="L10" s="8">
        <v>45511</v>
      </c>
      <c r="M10">
        <v>198</v>
      </c>
      <c r="N10">
        <f>DATEDIF(Tabla_Transformados[[#This Row],[Fecha_Reserva]],Tabla_Transformados[[#This Row],[Fecha_Viaje]],"d")</f>
        <v>33</v>
      </c>
      <c r="O10">
        <v>14</v>
      </c>
      <c r="P10">
        <v>1</v>
      </c>
      <c r="Q10" t="s">
        <v>77</v>
      </c>
      <c r="R10" t="str">
        <f>IFERROR(VLOOKUP(Tabla_Transformados[[#This Row],[Tipo_Paquete_sucio]],auxiliares!$H$6:$I$7,2,0),Tabla_Transformados[[#This Row],[Tipo_Paquete_sucio]])</f>
        <v>Vuelo + Hotel</v>
      </c>
      <c r="S10" s="10">
        <v>6976.2</v>
      </c>
      <c r="T10" t="s">
        <v>78</v>
      </c>
      <c r="U10" t="s">
        <v>101</v>
      </c>
      <c r="V10" t="str">
        <f>VLOOKUP(Tabla_Transformados[[#This Row],[Destino_sucio]],auxiliares!$E$5:$F$19,2,0)</f>
        <v>Roma</v>
      </c>
      <c r="W10" t="s">
        <v>114</v>
      </c>
      <c r="X10" t="s">
        <v>41</v>
      </c>
      <c r="Y10" t="s">
        <v>40</v>
      </c>
      <c r="Z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" t="str">
        <f>IFERROR(VLOOKUP(Tabla_Transformados[[#This Row],[Actividades_Reser_sucio2]],auxiliares!$E$5:$F$20,2,0),Tabla_Transformados[[#This Row],[Actividades_Reser_sucio2]])</f>
        <v/>
      </c>
      <c r="AB10">
        <v>3</v>
      </c>
      <c r="AC10">
        <f>Tabla_Transformados[[#This Row],[Duracion_Viaje_sucio]]-1</f>
        <v>13</v>
      </c>
      <c r="AD10" t="b">
        <v>1</v>
      </c>
      <c r="AE10" t="str">
        <f>VLOOKUP(Tabla_Transformados[[#This Row],[Promocion_Aplicada_sucio]],auxiliares!$H$6:$I$9,2,0)</f>
        <v>Verdadero</v>
      </c>
      <c r="AF10" t="s">
        <v>42</v>
      </c>
      <c r="AG10" t="s">
        <v>115</v>
      </c>
      <c r="AH10">
        <v>12</v>
      </c>
      <c r="AI10" t="str">
        <f>TEXT(Tabla_Transformados[[#This Row],[Fecha_Reserva]],"m")</f>
        <v>7</v>
      </c>
      <c r="AJ10">
        <v>6</v>
      </c>
      <c r="AK10" t="str">
        <f>TEXT(Tabla_Transformados[[#This Row],[Fecha_Viaje]],"m")</f>
        <v>8</v>
      </c>
      <c r="AL10" t="s">
        <v>57</v>
      </c>
      <c r="AM10" t="b">
        <v>0</v>
      </c>
      <c r="AN10" t="str">
        <f>VLOOKUP(Tabla_Transformados[[#This Row],[Cancelacion_Reserva_sucio]],auxiliares!$H$6:$I$9,2,0)</f>
        <v>Falso</v>
      </c>
      <c r="AO10">
        <v>1</v>
      </c>
      <c r="AP10" t="s">
        <v>70</v>
      </c>
      <c r="AQ1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" s="10">
        <f>Tabla_Transformados[[#This Row],[Costo_Total]]/Tabla_Transformados[[#This Row],[Numero_Personas]]</f>
        <v>6976.2</v>
      </c>
      <c r="AS10" s="10">
        <f>Tabla_Transformados[[#This Row],[Costo_Total]]/Tabla_Transformados[[#This Row],[Duracion_Viaje_sucio]]</f>
        <v>498.3</v>
      </c>
    </row>
    <row r="11" spans="1:45" x14ac:dyDescent="0.25">
      <c r="A11" t="s">
        <v>116</v>
      </c>
      <c r="B11" t="s">
        <v>117</v>
      </c>
      <c r="C11">
        <v>48</v>
      </c>
      <c r="D11" t="s">
        <v>60</v>
      </c>
      <c r="E11" t="str">
        <f>VLOOKUP(Tabla_Transformados[[#This Row],[Género_sucio]],Tabla4[#All],2,0)</f>
        <v>Otro</v>
      </c>
      <c r="F11" t="s">
        <v>48</v>
      </c>
      <c r="G11" t="str">
        <f>VLOOKUP(Tabla_Transformados[[#This Row],[Ubicación_sucio]],auxiliares!$E$6:$F$13,2,0)</f>
        <v>EEUU</v>
      </c>
      <c r="H11" t="s">
        <v>33</v>
      </c>
      <c r="I11" t="str">
        <f>IFERROR(VLOOKUP(Tabla_Transformados[[#This Row],[Tipo_Viajero_sucio]],auxiliares!$H$6:$I$6,2,0),Tabla_Transformados[[#This Row],[Tipo_Viajero_sucio]])</f>
        <v>Turista</v>
      </c>
      <c r="J11" t="s">
        <v>118</v>
      </c>
      <c r="K11" s="8">
        <v>45501</v>
      </c>
      <c r="L11" s="8">
        <v>45536</v>
      </c>
      <c r="M11">
        <v>319</v>
      </c>
      <c r="N11">
        <f>DATEDIF(Tabla_Transformados[[#This Row],[Fecha_Reserva]],Tabla_Transformados[[#This Row],[Fecha_Viaje]],"d")</f>
        <v>35</v>
      </c>
      <c r="O11">
        <v>12</v>
      </c>
      <c r="P11">
        <v>4</v>
      </c>
      <c r="Q11" t="s">
        <v>77</v>
      </c>
      <c r="R11" t="str">
        <f>IFERROR(VLOOKUP(Tabla_Transformados[[#This Row],[Tipo_Paquete_sucio]],auxiliares!$H$6:$I$7,2,0),Tabla_Transformados[[#This Row],[Tipo_Paquete_sucio]])</f>
        <v>Vuelo + Hotel</v>
      </c>
      <c r="S11" s="10">
        <v>16596.099999999999</v>
      </c>
      <c r="T11" t="s">
        <v>78</v>
      </c>
      <c r="U11" t="s">
        <v>53</v>
      </c>
      <c r="V11" t="str">
        <f>VLOOKUP(Tabla_Transformados[[#This Row],[Destino_sucio]],auxiliares!$E$5:$F$19,2,0)</f>
        <v>Nueva York</v>
      </c>
      <c r="W11" t="s">
        <v>67</v>
      </c>
      <c r="X11" t="s">
        <v>68</v>
      </c>
      <c r="Y11" t="s">
        <v>40</v>
      </c>
      <c r="Z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" t="str">
        <f>IFERROR(VLOOKUP(Tabla_Transformados[[#This Row],[Actividades_Reser_sucio2]],auxiliares!$E$5:$F$20,2,0),Tabla_Transformados[[#This Row],[Actividades_Reser_sucio2]])</f>
        <v/>
      </c>
      <c r="AB11">
        <v>3</v>
      </c>
      <c r="AC11">
        <f>Tabla_Transformados[[#This Row],[Duracion_Viaje_sucio]]-1</f>
        <v>11</v>
      </c>
      <c r="AD11" t="b">
        <v>0</v>
      </c>
      <c r="AE11" t="str">
        <f>VLOOKUP(Tabla_Transformados[[#This Row],[Promocion_Aplicada_sucio]],auxiliares!$H$6:$I$9,2,0)</f>
        <v>Falso</v>
      </c>
      <c r="AF11" t="s">
        <v>88</v>
      </c>
      <c r="AG11" t="s">
        <v>43</v>
      </c>
      <c r="AH11">
        <v>1</v>
      </c>
      <c r="AI11" t="str">
        <f>TEXT(Tabla_Transformados[[#This Row],[Fecha_Reserva]],"m")</f>
        <v>7</v>
      </c>
      <c r="AJ11">
        <v>6</v>
      </c>
      <c r="AK11" t="str">
        <f>TEXT(Tabla_Transformados[[#This Row],[Fecha_Viaje]],"m")</f>
        <v>9</v>
      </c>
      <c r="AL11" t="s">
        <v>44</v>
      </c>
      <c r="AM11" t="b">
        <v>0</v>
      </c>
      <c r="AN11" t="str">
        <f>VLOOKUP(Tabla_Transformados[[#This Row],[Cancelacion_Reserva_sucio]],auxiliares!$H$6:$I$9,2,0)</f>
        <v>Falso</v>
      </c>
      <c r="AO11">
        <v>2</v>
      </c>
      <c r="AP11" t="s">
        <v>45</v>
      </c>
      <c r="AQ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1" s="10">
        <f>Tabla_Transformados[[#This Row],[Costo_Total]]/Tabla_Transformados[[#This Row],[Numero_Personas]]</f>
        <v>4149.0249999999996</v>
      </c>
      <c r="AS11" s="10">
        <f>Tabla_Transformados[[#This Row],[Costo_Total]]/Tabla_Transformados[[#This Row],[Duracion_Viaje_sucio]]</f>
        <v>1383.0083333333332</v>
      </c>
    </row>
    <row r="12" spans="1:45" x14ac:dyDescent="0.25">
      <c r="A12" t="s">
        <v>121</v>
      </c>
      <c r="B12" t="s">
        <v>122</v>
      </c>
      <c r="C12">
        <v>47</v>
      </c>
      <c r="D12" t="s">
        <v>31</v>
      </c>
      <c r="E12" t="str">
        <f>VLOOKUP(Tabla_Transformados[[#This Row],[Género_sucio]],Tabla4[#All],2,0)</f>
        <v>Femenino</v>
      </c>
      <c r="F12" t="s">
        <v>123</v>
      </c>
      <c r="G12" t="str">
        <f>VLOOKUP(Tabla_Transformados[[#This Row],[Ubicación_sucio]],auxiliares!$E$6:$F$13,2,0)</f>
        <v>España</v>
      </c>
      <c r="H12" t="s">
        <v>33</v>
      </c>
      <c r="I12" t="str">
        <f>IFERROR(VLOOKUP(Tabla_Transformados[[#This Row],[Tipo_Viajero_sucio]],auxiliares!$H$6:$I$6,2,0),Tabla_Transformados[[#This Row],[Tipo_Viajero_sucio]])</f>
        <v>Turista</v>
      </c>
      <c r="J12" t="s">
        <v>124</v>
      </c>
      <c r="K12" s="8">
        <v>45511</v>
      </c>
      <c r="L12" s="8">
        <v>45625</v>
      </c>
      <c r="M12">
        <v>169</v>
      </c>
      <c r="N12">
        <f>DATEDIF(Tabla_Transformados[[#This Row],[Fecha_Reserva]],Tabla_Transformados[[#This Row],[Fecha_Viaje]],"d")</f>
        <v>114</v>
      </c>
      <c r="O12">
        <v>2</v>
      </c>
      <c r="P12">
        <v>4</v>
      </c>
      <c r="Q12" t="s">
        <v>77</v>
      </c>
      <c r="R12" t="str">
        <f>IFERROR(VLOOKUP(Tabla_Transformados[[#This Row],[Tipo_Paquete_sucio]],auxiliares!$H$6:$I$7,2,0),Tabla_Transformados[[#This Row],[Tipo_Paquete_sucio]])</f>
        <v>Vuelo + Hotel</v>
      </c>
      <c r="S12" s="10">
        <v>1023</v>
      </c>
      <c r="T12" t="s">
        <v>86</v>
      </c>
      <c r="U12" t="s">
        <v>66</v>
      </c>
      <c r="V12" t="str">
        <f>VLOOKUP(Tabla_Transformados[[#This Row],[Destino_sucio]],auxiliares!$E$5:$F$19,2,0)</f>
        <v>Barcelona</v>
      </c>
      <c r="W12" t="s">
        <v>67</v>
      </c>
      <c r="X12" t="s">
        <v>68</v>
      </c>
      <c r="Y12" t="s">
        <v>40</v>
      </c>
      <c r="Z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" t="str">
        <f>IFERROR(VLOOKUP(Tabla_Transformados[[#This Row],[Actividades_Reser_sucio2]],auxiliares!$E$5:$F$20,2,0),Tabla_Transformados[[#This Row],[Actividades_Reser_sucio2]])</f>
        <v/>
      </c>
      <c r="AB12">
        <v>4</v>
      </c>
      <c r="AC12">
        <f>Tabla_Transformados[[#This Row],[Duracion_Viaje_sucio]]-1</f>
        <v>1</v>
      </c>
      <c r="AD12" t="b">
        <v>0</v>
      </c>
      <c r="AE12" t="str">
        <f>VLOOKUP(Tabla_Transformados[[#This Row],[Promocion_Aplicada_sucio]],auxiliares!$H$6:$I$9,2,0)</f>
        <v>Falso</v>
      </c>
      <c r="AF12" t="s">
        <v>88</v>
      </c>
      <c r="AG12" t="s">
        <v>115</v>
      </c>
      <c r="AH12">
        <v>6</v>
      </c>
      <c r="AI12" t="str">
        <f>TEXT(Tabla_Transformados[[#This Row],[Fecha_Reserva]],"m")</f>
        <v>8</v>
      </c>
      <c r="AJ12">
        <v>12</v>
      </c>
      <c r="AK12" t="str">
        <f>TEXT(Tabla_Transformados[[#This Row],[Fecha_Viaje]],"m")</f>
        <v>11</v>
      </c>
      <c r="AL12" t="s">
        <v>57</v>
      </c>
      <c r="AM12" t="b">
        <v>1</v>
      </c>
      <c r="AN12" t="str">
        <f>VLOOKUP(Tabla_Transformados[[#This Row],[Cancelacion_Reserva_sucio]],auxiliares!$H$6:$I$9,2,0)</f>
        <v>Verdadero</v>
      </c>
      <c r="AO12">
        <v>1</v>
      </c>
      <c r="AP12" t="s">
        <v>45</v>
      </c>
      <c r="AQ1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" s="10">
        <f>Tabla_Transformados[[#This Row],[Costo_Total]]/Tabla_Transformados[[#This Row],[Numero_Personas]]</f>
        <v>255.75</v>
      </c>
      <c r="AS12" s="10">
        <f>Tabla_Transformados[[#This Row],[Costo_Total]]/Tabla_Transformados[[#This Row],[Duracion_Viaje_sucio]]</f>
        <v>511.5</v>
      </c>
    </row>
    <row r="13" spans="1:45" x14ac:dyDescent="0.25">
      <c r="A13" t="s">
        <v>126</v>
      </c>
      <c r="B13" t="s">
        <v>127</v>
      </c>
      <c r="C13">
        <v>43</v>
      </c>
      <c r="D13" t="s">
        <v>104</v>
      </c>
      <c r="E13" t="str">
        <f>VLOOKUP(Tabla_Transformados[[#This Row],[Género_sucio]],Tabla4[#All],2,0)</f>
        <v>Masculino</v>
      </c>
      <c r="F13" t="s">
        <v>48</v>
      </c>
      <c r="G13" t="str">
        <f>VLOOKUP(Tabla_Transformados[[#This Row],[Ubicación_sucio]],auxiliares!$E$6:$F$13,2,0)</f>
        <v>EEUU</v>
      </c>
      <c r="H13" t="s">
        <v>49</v>
      </c>
      <c r="I13" t="str">
        <f>IFERROR(VLOOKUP(Tabla_Transformados[[#This Row],[Tipo_Viajero_sucio]],auxiliares!$H$6:$I$6,2,0),Tabla_Transformados[[#This Row],[Tipo_Viajero_sucio]])</f>
        <v>Turista</v>
      </c>
      <c r="J13" t="s">
        <v>128</v>
      </c>
      <c r="K13" s="8">
        <v>45509</v>
      </c>
      <c r="L13" s="8">
        <v>45554</v>
      </c>
      <c r="M13">
        <v>347</v>
      </c>
      <c r="N13">
        <f>DATEDIF(Tabla_Transformados[[#This Row],[Fecha_Reserva]],Tabla_Transformados[[#This Row],[Fecha_Viaje]],"d")</f>
        <v>45</v>
      </c>
      <c r="O13">
        <v>6</v>
      </c>
      <c r="P13">
        <v>4</v>
      </c>
      <c r="Q13" t="s">
        <v>37</v>
      </c>
      <c r="R13" t="str">
        <f>IFERROR(VLOOKUP(Tabla_Transformados[[#This Row],[Tipo_Paquete_sucio]],auxiliares!$H$6:$I$7,2,0),Tabla_Transformados[[#This Row],[Tipo_Paquete_sucio]])</f>
        <v>Vuelo</v>
      </c>
      <c r="S13" s="10">
        <v>18198.900000000001</v>
      </c>
      <c r="T13" t="s">
        <v>78</v>
      </c>
      <c r="U13" t="s">
        <v>94</v>
      </c>
      <c r="V13" t="str">
        <f>VLOOKUP(Tabla_Transformados[[#This Row],[Destino_sucio]],auxiliares!$E$5:$F$19,2,0)</f>
        <v>Cancun</v>
      </c>
      <c r="W13" t="s">
        <v>40</v>
      </c>
      <c r="X13" t="s">
        <v>68</v>
      </c>
      <c r="Y13" t="s">
        <v>40</v>
      </c>
      <c r="Z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" t="str">
        <f>IFERROR(VLOOKUP(Tabla_Transformados[[#This Row],[Actividades_Reser_sucio2]],auxiliares!$E$5:$F$20,2,0),Tabla_Transformados[[#This Row],[Actividades_Reser_sucio2]])</f>
        <v/>
      </c>
      <c r="AB13">
        <v>5</v>
      </c>
      <c r="AC13">
        <f>Tabla_Transformados[[#This Row],[Duracion_Viaje_sucio]]-1</f>
        <v>5</v>
      </c>
      <c r="AD13" t="b">
        <v>0</v>
      </c>
      <c r="AE13" t="str">
        <f>VLOOKUP(Tabla_Transformados[[#This Row],[Promocion_Aplicada_sucio]],auxiliares!$H$6:$I$9,2,0)</f>
        <v>Falso</v>
      </c>
      <c r="AF13" t="s">
        <v>88</v>
      </c>
      <c r="AG13" t="s">
        <v>115</v>
      </c>
      <c r="AH13">
        <v>10</v>
      </c>
      <c r="AI13" t="str">
        <f>TEXT(Tabla_Transformados[[#This Row],[Fecha_Reserva]],"m")</f>
        <v>8</v>
      </c>
      <c r="AJ13">
        <v>9</v>
      </c>
      <c r="AK13" t="str">
        <f>TEXT(Tabla_Transformados[[#This Row],[Fecha_Viaje]],"m")</f>
        <v>9</v>
      </c>
      <c r="AL13" t="s">
        <v>57</v>
      </c>
      <c r="AM13" t="b">
        <v>0</v>
      </c>
      <c r="AN13" t="str">
        <f>VLOOKUP(Tabla_Transformados[[#This Row],[Cancelacion_Reserva_sucio]],auxiliares!$H$6:$I$9,2,0)</f>
        <v>Falso</v>
      </c>
      <c r="AO13">
        <v>3</v>
      </c>
      <c r="AP13" t="s">
        <v>131</v>
      </c>
      <c r="AQ1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" s="10">
        <f>Tabla_Transformados[[#This Row],[Costo_Total]]/Tabla_Transformados[[#This Row],[Numero_Personas]]</f>
        <v>4549.7250000000004</v>
      </c>
      <c r="AS13" s="10">
        <f>Tabla_Transformados[[#This Row],[Costo_Total]]/Tabla_Transformados[[#This Row],[Duracion_Viaje_sucio]]</f>
        <v>3033.15</v>
      </c>
    </row>
    <row r="14" spans="1:45" x14ac:dyDescent="0.25">
      <c r="A14" t="s">
        <v>132</v>
      </c>
      <c r="B14" t="s">
        <v>133</v>
      </c>
      <c r="C14">
        <v>45</v>
      </c>
      <c r="D14" t="s">
        <v>60</v>
      </c>
      <c r="E14" t="str">
        <f>VLOOKUP(Tabla_Transformados[[#This Row],[Género_sucio]],Tabla4[#All],2,0)</f>
        <v>Otro</v>
      </c>
      <c r="F14" t="s">
        <v>73</v>
      </c>
      <c r="G14" t="str">
        <f>VLOOKUP(Tabla_Transformados[[#This Row],[Ubicación_sucio]],auxiliares!$E$6:$F$13,2,0)</f>
        <v>Reino unido</v>
      </c>
      <c r="H14" t="s">
        <v>97</v>
      </c>
      <c r="I14" t="str">
        <f>IFERROR(VLOOKUP(Tabla_Transformados[[#This Row],[Tipo_Viajero_sucio]],auxiliares!$H$6:$I$6,2,0),Tabla_Transformados[[#This Row],[Tipo_Viajero_sucio]])</f>
        <v>Negocios</v>
      </c>
      <c r="J14" t="s">
        <v>134</v>
      </c>
      <c r="K14" s="8">
        <v>45394</v>
      </c>
      <c r="L14" s="8">
        <v>45576</v>
      </c>
      <c r="M14">
        <v>248</v>
      </c>
      <c r="N14">
        <f>DATEDIF(Tabla_Transformados[[#This Row],[Fecha_Reserva]],Tabla_Transformados[[#This Row],[Fecha_Viaje]],"d")</f>
        <v>182</v>
      </c>
      <c r="O14">
        <v>9</v>
      </c>
      <c r="P14">
        <v>4</v>
      </c>
      <c r="Q14" t="s">
        <v>65</v>
      </c>
      <c r="R14" t="str">
        <f>IFERROR(VLOOKUP(Tabla_Transformados[[#This Row],[Tipo_Paquete_sucio]],auxiliares!$H$6:$I$7,2,0),Tabla_Transformados[[#This Row],[Tipo_Paquete_sucio]])</f>
        <v>Vuelo + Hotel + Tour</v>
      </c>
      <c r="S14" s="10">
        <v>11714.7</v>
      </c>
      <c r="T14" t="s">
        <v>86</v>
      </c>
      <c r="U14" t="s">
        <v>137</v>
      </c>
      <c r="V14" t="str">
        <f>VLOOKUP(Tabla_Transformados[[#This Row],[Destino_sucio]],auxiliares!$E$5:$F$19,2,0)</f>
        <v>Paris</v>
      </c>
      <c r="W14" t="s">
        <v>67</v>
      </c>
      <c r="X14" t="s">
        <v>41</v>
      </c>
      <c r="Y14" t="s">
        <v>40</v>
      </c>
      <c r="Z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4" t="str">
        <f>IFERROR(VLOOKUP(Tabla_Transformados[[#This Row],[Actividades_Reser_sucio2]],auxiliares!$E$5:$F$20,2,0),Tabla_Transformados[[#This Row],[Actividades_Reser_sucio2]])</f>
        <v>Desconocido</v>
      </c>
      <c r="AB14">
        <v>6</v>
      </c>
      <c r="AC14">
        <f>Tabla_Transformados[[#This Row],[Duracion_Viaje_sucio]]-1</f>
        <v>8</v>
      </c>
      <c r="AD14" t="b">
        <v>0</v>
      </c>
      <c r="AE14" t="str">
        <f>VLOOKUP(Tabla_Transformados[[#This Row],[Promocion_Aplicada_sucio]],auxiliares!$H$6:$I$9,2,0)</f>
        <v>Falso</v>
      </c>
      <c r="AF14" t="s">
        <v>55</v>
      </c>
      <c r="AG14" t="s">
        <v>56</v>
      </c>
      <c r="AH14">
        <v>9</v>
      </c>
      <c r="AI14" t="str">
        <f>TEXT(Tabla_Transformados[[#This Row],[Fecha_Reserva]],"m")</f>
        <v>4</v>
      </c>
      <c r="AJ14">
        <v>11</v>
      </c>
      <c r="AK14" t="str">
        <f>TEXT(Tabla_Transformados[[#This Row],[Fecha_Viaje]],"m")</f>
        <v>10</v>
      </c>
      <c r="AL14" t="s">
        <v>57</v>
      </c>
      <c r="AM14" t="b">
        <v>1</v>
      </c>
      <c r="AN14" t="str">
        <f>VLOOKUP(Tabla_Transformados[[#This Row],[Cancelacion_Reserva_sucio]],auxiliares!$H$6:$I$9,2,0)</f>
        <v>Verdadero</v>
      </c>
      <c r="AO14">
        <v>2</v>
      </c>
      <c r="AP14" t="s">
        <v>40</v>
      </c>
      <c r="AQ1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4" s="10">
        <f>Tabla_Transformados[[#This Row],[Costo_Total]]/Tabla_Transformados[[#This Row],[Numero_Personas]]</f>
        <v>2928.6750000000002</v>
      </c>
      <c r="AS14" s="10">
        <f>Tabla_Transformados[[#This Row],[Costo_Total]]/Tabla_Transformados[[#This Row],[Duracion_Viaje_sucio]]</f>
        <v>1301.6333333333334</v>
      </c>
    </row>
    <row r="15" spans="1:45" x14ac:dyDescent="0.25">
      <c r="A15" t="s">
        <v>138</v>
      </c>
      <c r="B15" t="s">
        <v>139</v>
      </c>
      <c r="C15">
        <v>24</v>
      </c>
      <c r="D15" t="s">
        <v>31</v>
      </c>
      <c r="E15" t="str">
        <f>VLOOKUP(Tabla_Transformados[[#This Row],[Género_sucio]],Tabla4[#All],2,0)</f>
        <v>Femenino</v>
      </c>
      <c r="F15" t="s">
        <v>82</v>
      </c>
      <c r="G15" t="str">
        <f>VLOOKUP(Tabla_Transformados[[#This Row],[Ubicación_sucio]],auxiliares!$E$6:$F$13,2,0)</f>
        <v>Alemania</v>
      </c>
      <c r="H15" t="s">
        <v>49</v>
      </c>
      <c r="I15" t="str">
        <f>IFERROR(VLOOKUP(Tabla_Transformados[[#This Row],[Tipo_Viajero_sucio]],auxiliares!$H$6:$I$6,2,0),Tabla_Transformados[[#This Row],[Tipo_Viajero_sucio]])</f>
        <v>Turista</v>
      </c>
      <c r="J15" t="s">
        <v>140</v>
      </c>
      <c r="K15" s="8">
        <v>45306</v>
      </c>
      <c r="L15" s="8">
        <v>45496</v>
      </c>
      <c r="M15">
        <v>216</v>
      </c>
      <c r="N15">
        <f>DATEDIF(Tabla_Transformados[[#This Row],[Fecha_Reserva]],Tabla_Transformados[[#This Row],[Fecha_Viaje]],"d")</f>
        <v>190</v>
      </c>
      <c r="O15">
        <v>12</v>
      </c>
      <c r="P15">
        <v>1</v>
      </c>
      <c r="Q15" t="s">
        <v>77</v>
      </c>
      <c r="R15" t="str">
        <f>IFERROR(VLOOKUP(Tabla_Transformados[[#This Row],[Tipo_Paquete_sucio]],auxiliares!$H$6:$I$7,2,0),Tabla_Transformados[[#This Row],[Tipo_Paquete_sucio]])</f>
        <v>Vuelo + Hotel</v>
      </c>
      <c r="S15" s="10">
        <v>12268.1</v>
      </c>
      <c r="T15" t="s">
        <v>78</v>
      </c>
      <c r="U15" t="s">
        <v>101</v>
      </c>
      <c r="V15" t="str">
        <f>VLOOKUP(Tabla_Transformados[[#This Row],[Destino_sucio]],auxiliares!$E$5:$F$19,2,0)</f>
        <v>Roma</v>
      </c>
      <c r="W15" t="s">
        <v>114</v>
      </c>
      <c r="X15" t="s">
        <v>41</v>
      </c>
      <c r="Y15" t="s">
        <v>40</v>
      </c>
      <c r="Z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" t="str">
        <f>IFERROR(VLOOKUP(Tabla_Transformados[[#This Row],[Actividades_Reser_sucio2]],auxiliares!$E$5:$F$20,2,0),Tabla_Transformados[[#This Row],[Actividades_Reser_sucio2]])</f>
        <v/>
      </c>
      <c r="AB15">
        <v>2</v>
      </c>
      <c r="AC15">
        <f>Tabla_Transformados[[#This Row],[Duracion_Viaje_sucio]]-1</f>
        <v>11</v>
      </c>
      <c r="AD15" t="b">
        <v>0</v>
      </c>
      <c r="AE15" t="str">
        <f>VLOOKUP(Tabla_Transformados[[#This Row],[Promocion_Aplicada_sucio]],auxiliares!$H$6:$I$9,2,0)</f>
        <v>Falso</v>
      </c>
      <c r="AF15" t="s">
        <v>55</v>
      </c>
      <c r="AG15" t="s">
        <v>115</v>
      </c>
      <c r="AH15">
        <v>7</v>
      </c>
      <c r="AI15" t="str">
        <f>TEXT(Tabla_Transformados[[#This Row],[Fecha_Reserva]],"m")</f>
        <v>1</v>
      </c>
      <c r="AJ15">
        <v>1</v>
      </c>
      <c r="AK15" t="str">
        <f>TEXT(Tabla_Transformados[[#This Row],[Fecha_Viaje]],"m")</f>
        <v>7</v>
      </c>
      <c r="AL15" t="s">
        <v>57</v>
      </c>
      <c r="AM15" t="b">
        <v>0</v>
      </c>
      <c r="AN15" t="str">
        <f>VLOOKUP(Tabla_Transformados[[#This Row],[Cancelacion_Reserva_sucio]],auxiliares!$H$6:$I$9,2,0)</f>
        <v>Falso</v>
      </c>
      <c r="AO15">
        <v>1</v>
      </c>
      <c r="AP15" t="s">
        <v>45</v>
      </c>
      <c r="AQ1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" s="10">
        <f>Tabla_Transformados[[#This Row],[Costo_Total]]/Tabla_Transformados[[#This Row],[Numero_Personas]]</f>
        <v>12268.1</v>
      </c>
      <c r="AS15" s="10">
        <f>Tabla_Transformados[[#This Row],[Costo_Total]]/Tabla_Transformados[[#This Row],[Duracion_Viaje_sucio]]</f>
        <v>1022.3416666666667</v>
      </c>
    </row>
    <row r="16" spans="1:45" x14ac:dyDescent="0.25">
      <c r="A16" t="s">
        <v>143</v>
      </c>
      <c r="B16" t="s">
        <v>144</v>
      </c>
      <c r="C16">
        <v>27</v>
      </c>
      <c r="D16" t="s">
        <v>60</v>
      </c>
      <c r="E16" t="str">
        <f>VLOOKUP(Tabla_Transformados[[#This Row],[Género_sucio]],Tabla4[#All],2,0)</f>
        <v>Otro</v>
      </c>
      <c r="F16" t="s">
        <v>82</v>
      </c>
      <c r="G16" t="str">
        <f>VLOOKUP(Tabla_Transformados[[#This Row],[Ubicación_sucio]],auxiliares!$E$6:$F$13,2,0)</f>
        <v>Alemania</v>
      </c>
      <c r="H16" t="s">
        <v>97</v>
      </c>
      <c r="I16" t="str">
        <f>IFERROR(VLOOKUP(Tabla_Transformados[[#This Row],[Tipo_Viajero_sucio]],auxiliares!$H$6:$I$6,2,0),Tabla_Transformados[[#This Row],[Tipo_Viajero_sucio]])</f>
        <v>Negocios</v>
      </c>
      <c r="J16" t="s">
        <v>145</v>
      </c>
      <c r="K16" s="8">
        <v>45381</v>
      </c>
      <c r="L16" s="8">
        <v>45549</v>
      </c>
      <c r="M16">
        <v>127</v>
      </c>
      <c r="N16">
        <f>DATEDIF(Tabla_Transformados[[#This Row],[Fecha_Reserva]],Tabla_Transformados[[#This Row],[Fecha_Viaje]],"d")</f>
        <v>168</v>
      </c>
      <c r="O16">
        <v>10</v>
      </c>
      <c r="P16">
        <v>2</v>
      </c>
      <c r="Q16" t="s">
        <v>37</v>
      </c>
      <c r="R16" t="str">
        <f>IFERROR(VLOOKUP(Tabla_Transformados[[#This Row],[Tipo_Paquete_sucio]],auxiliares!$H$6:$I$7,2,0),Tabla_Transformados[[#This Row],[Tipo_Paquete_sucio]])</f>
        <v>Vuelo</v>
      </c>
      <c r="S16" s="10">
        <v>15496.4</v>
      </c>
      <c r="T16" t="s">
        <v>86</v>
      </c>
      <c r="U16" t="s">
        <v>94</v>
      </c>
      <c r="V16" t="str">
        <f>VLOOKUP(Tabla_Transformados[[#This Row],[Destino_sucio]],auxiliares!$E$5:$F$19,2,0)</f>
        <v>Cancun</v>
      </c>
      <c r="W16" t="s">
        <v>40</v>
      </c>
      <c r="X16" t="s">
        <v>54</v>
      </c>
      <c r="Y16" t="s">
        <v>40</v>
      </c>
      <c r="Z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" t="str">
        <f>IFERROR(VLOOKUP(Tabla_Transformados[[#This Row],[Actividades_Reser_sucio2]],auxiliares!$E$5:$F$20,2,0),Tabla_Transformados[[#This Row],[Actividades_Reser_sucio2]])</f>
        <v/>
      </c>
      <c r="AB16">
        <v>2</v>
      </c>
      <c r="AC16">
        <f>Tabla_Transformados[[#This Row],[Duracion_Viaje_sucio]]-1</f>
        <v>9</v>
      </c>
      <c r="AD16" t="b">
        <v>1</v>
      </c>
      <c r="AE16" t="str">
        <f>VLOOKUP(Tabla_Transformados[[#This Row],[Promocion_Aplicada_sucio]],auxiliares!$H$6:$I$9,2,0)</f>
        <v>Verdadero</v>
      </c>
      <c r="AF16" t="s">
        <v>42</v>
      </c>
      <c r="AG16" t="s">
        <v>56</v>
      </c>
      <c r="AH16">
        <v>1</v>
      </c>
      <c r="AI16" t="str">
        <f>TEXT(Tabla_Transformados[[#This Row],[Fecha_Reserva]],"m")</f>
        <v>3</v>
      </c>
      <c r="AJ16">
        <v>12</v>
      </c>
      <c r="AK16" t="str">
        <f>TEXT(Tabla_Transformados[[#This Row],[Fecha_Viaje]],"m")</f>
        <v>9</v>
      </c>
      <c r="AL16" t="s">
        <v>57</v>
      </c>
      <c r="AM16" t="b">
        <v>0</v>
      </c>
      <c r="AN16" t="str">
        <f>VLOOKUP(Tabla_Transformados[[#This Row],[Cancelacion_Reserva_sucio]],auxiliares!$H$6:$I$9,2,0)</f>
        <v>Falso</v>
      </c>
      <c r="AO16">
        <v>3</v>
      </c>
      <c r="AP16" t="s">
        <v>70</v>
      </c>
      <c r="AQ1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" s="10">
        <f>Tabla_Transformados[[#This Row],[Costo_Total]]/Tabla_Transformados[[#This Row],[Numero_Personas]]</f>
        <v>7748.2</v>
      </c>
      <c r="AS16" s="10">
        <f>Tabla_Transformados[[#This Row],[Costo_Total]]/Tabla_Transformados[[#This Row],[Duracion_Viaje_sucio]]</f>
        <v>1549.6399999999999</v>
      </c>
    </row>
    <row r="17" spans="1:45" x14ac:dyDescent="0.25">
      <c r="A17" t="s">
        <v>147</v>
      </c>
      <c r="B17" t="s">
        <v>148</v>
      </c>
      <c r="C17">
        <v>20</v>
      </c>
      <c r="D17" t="s">
        <v>60</v>
      </c>
      <c r="E17" t="str">
        <f>VLOOKUP(Tabla_Transformados[[#This Row],[Género_sucio]],Tabla4[#All],2,0)</f>
        <v>Otro</v>
      </c>
      <c r="F17" t="s">
        <v>32</v>
      </c>
      <c r="G17" t="str">
        <f>VLOOKUP(Tabla_Transformados[[#This Row],[Ubicación_sucio]],auxiliares!$E$6:$F$13,2,0)</f>
        <v>Méjico</v>
      </c>
      <c r="H17" t="s">
        <v>33</v>
      </c>
      <c r="I17" t="str">
        <f>IFERROR(VLOOKUP(Tabla_Transformados[[#This Row],[Tipo_Viajero_sucio]],auxiliares!$H$6:$I$6,2,0),Tabla_Transformados[[#This Row],[Tipo_Viajero_sucio]])</f>
        <v>Turista</v>
      </c>
      <c r="J17" t="s">
        <v>149</v>
      </c>
      <c r="K17" s="8">
        <v>45587</v>
      </c>
      <c r="L17" s="8">
        <v>45646</v>
      </c>
      <c r="M17">
        <v>313</v>
      </c>
      <c r="N17">
        <f>DATEDIF(Tabla_Transformados[[#This Row],[Fecha_Reserva]],Tabla_Transformados[[#This Row],[Fecha_Viaje]],"d")</f>
        <v>59</v>
      </c>
      <c r="O17">
        <v>12</v>
      </c>
      <c r="P17">
        <v>3</v>
      </c>
      <c r="Q17" t="s">
        <v>65</v>
      </c>
      <c r="R17" t="str">
        <f>IFERROR(VLOOKUP(Tabla_Transformados[[#This Row],[Tipo_Paquete_sucio]],auxiliares!$H$6:$I$7,2,0),Tabla_Transformados[[#This Row],[Tipo_Paquete_sucio]])</f>
        <v>Vuelo + Hotel + Tour</v>
      </c>
      <c r="S17" s="10">
        <v>15586.2</v>
      </c>
      <c r="T17" t="s">
        <v>86</v>
      </c>
      <c r="U17" t="s">
        <v>94</v>
      </c>
      <c r="V17" t="str">
        <f>VLOOKUP(Tabla_Transformados[[#This Row],[Destino_sucio]],auxiliares!$E$5:$F$19,2,0)</f>
        <v>Cancun</v>
      </c>
      <c r="W17" t="s">
        <v>67</v>
      </c>
      <c r="X17" t="s">
        <v>54</v>
      </c>
      <c r="Y17" t="s">
        <v>151</v>
      </c>
      <c r="Z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7" t="str">
        <f>IFERROR(VLOOKUP(Tabla_Transformados[[#This Row],[Actividades_Reser_sucio2]],auxiliares!$E$5:$F$20,2,0),Tabla_Transformados[[#This Row],[Actividades_Reser_sucio2]])</f>
        <v>Tour en Cuidad</v>
      </c>
      <c r="AB17">
        <v>3</v>
      </c>
      <c r="AC17">
        <f>Tabla_Transformados[[#This Row],[Duracion_Viaje_sucio]]-1</f>
        <v>11</v>
      </c>
      <c r="AD17" t="b">
        <v>0</v>
      </c>
      <c r="AE17" t="str">
        <f>VLOOKUP(Tabla_Transformados[[#This Row],[Promocion_Aplicada_sucio]],auxiliares!$H$6:$I$9,2,0)</f>
        <v>Falso</v>
      </c>
      <c r="AF17" t="s">
        <v>88</v>
      </c>
      <c r="AG17" t="s">
        <v>43</v>
      </c>
      <c r="AH17">
        <v>8</v>
      </c>
      <c r="AI17" t="str">
        <f>TEXT(Tabla_Transformados[[#This Row],[Fecha_Reserva]],"m")</f>
        <v>10</v>
      </c>
      <c r="AJ17">
        <v>6</v>
      </c>
      <c r="AK17" t="str">
        <f>TEXT(Tabla_Transformados[[#This Row],[Fecha_Viaje]],"m")</f>
        <v>12</v>
      </c>
      <c r="AL17" t="s">
        <v>57</v>
      </c>
      <c r="AM17" t="b">
        <v>1</v>
      </c>
      <c r="AN17" t="str">
        <f>VLOOKUP(Tabla_Transformados[[#This Row],[Cancelacion_Reserva_sucio]],auxiliares!$H$6:$I$9,2,0)</f>
        <v>Verdadero</v>
      </c>
      <c r="AO17">
        <v>5</v>
      </c>
      <c r="AP17" t="s">
        <v>108</v>
      </c>
      <c r="AQ1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" s="10">
        <f>Tabla_Transformados[[#This Row],[Costo_Total]]/Tabla_Transformados[[#This Row],[Numero_Personas]]</f>
        <v>5195.4000000000005</v>
      </c>
      <c r="AS17" s="10">
        <f>Tabla_Transformados[[#This Row],[Costo_Total]]/Tabla_Transformados[[#This Row],[Duracion_Viaje_sucio]]</f>
        <v>1298.8500000000001</v>
      </c>
    </row>
    <row r="18" spans="1:45" x14ac:dyDescent="0.25">
      <c r="A18" t="s">
        <v>152</v>
      </c>
      <c r="B18" t="s">
        <v>153</v>
      </c>
      <c r="C18">
        <v>27</v>
      </c>
      <c r="D18" t="s">
        <v>31</v>
      </c>
      <c r="E18" t="str">
        <f>VLOOKUP(Tabla_Transformados[[#This Row],[Género_sucio]],Tabla4[#All],2,0)</f>
        <v>Femenino</v>
      </c>
      <c r="F18" t="s">
        <v>61</v>
      </c>
      <c r="G18" t="str">
        <f>VLOOKUP(Tabla_Transformados[[#This Row],[Ubicación_sucio]],auxiliares!$E$6:$F$13,2,0)</f>
        <v>Australia</v>
      </c>
      <c r="H18" t="s">
        <v>33</v>
      </c>
      <c r="I18" t="str">
        <f>IFERROR(VLOOKUP(Tabla_Transformados[[#This Row],[Tipo_Viajero_sucio]],auxiliares!$H$6:$I$6,2,0),Tabla_Transformados[[#This Row],[Tipo_Viajero_sucio]])</f>
        <v>Turista</v>
      </c>
      <c r="J18" t="s">
        <v>154</v>
      </c>
      <c r="K18" s="8">
        <v>45389</v>
      </c>
      <c r="L18" s="8">
        <v>45609</v>
      </c>
      <c r="M18">
        <v>338</v>
      </c>
      <c r="N18">
        <f>DATEDIF(Tabla_Transformados[[#This Row],[Fecha_Reserva]],Tabla_Transformados[[#This Row],[Fecha_Viaje]],"d")</f>
        <v>220</v>
      </c>
      <c r="O18">
        <v>9</v>
      </c>
      <c r="P18">
        <v>4</v>
      </c>
      <c r="Q18" t="s">
        <v>65</v>
      </c>
      <c r="R18" t="str">
        <f>IFERROR(VLOOKUP(Tabla_Transformados[[#This Row],[Tipo_Paquete_sucio]],auxiliares!$H$6:$I$7,2,0),Tabla_Transformados[[#This Row],[Tipo_Paquete_sucio]])</f>
        <v>Vuelo + Hotel + Tour</v>
      </c>
      <c r="S18" s="10">
        <v>6684.8</v>
      </c>
      <c r="T18" t="s">
        <v>38</v>
      </c>
      <c r="U18" t="s">
        <v>137</v>
      </c>
      <c r="V18" t="str">
        <f>VLOOKUP(Tabla_Transformados[[#This Row],[Destino_sucio]],auxiliares!$E$5:$F$19,2,0)</f>
        <v>Paris</v>
      </c>
      <c r="W18" t="s">
        <v>79</v>
      </c>
      <c r="X18" t="s">
        <v>41</v>
      </c>
      <c r="Y18" t="s">
        <v>40</v>
      </c>
      <c r="Z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8" t="str">
        <f>IFERROR(VLOOKUP(Tabla_Transformados[[#This Row],[Actividades_Reser_sucio2]],auxiliares!$E$5:$F$20,2,0),Tabla_Transformados[[#This Row],[Actividades_Reser_sucio2]])</f>
        <v>Desconocido</v>
      </c>
      <c r="AB18">
        <v>4</v>
      </c>
      <c r="AC18">
        <f>Tabla_Transformados[[#This Row],[Duracion_Viaje_sucio]]-1</f>
        <v>8</v>
      </c>
      <c r="AD18" t="b">
        <v>1</v>
      </c>
      <c r="AE18" t="str">
        <f>VLOOKUP(Tabla_Transformados[[#This Row],[Promocion_Aplicada_sucio]],auxiliares!$H$6:$I$9,2,0)</f>
        <v>Verdadero</v>
      </c>
      <c r="AF18" t="s">
        <v>55</v>
      </c>
      <c r="AG18" t="s">
        <v>56</v>
      </c>
      <c r="AH18">
        <v>9</v>
      </c>
      <c r="AI18" t="str">
        <f>TEXT(Tabla_Transformados[[#This Row],[Fecha_Reserva]],"m")</f>
        <v>4</v>
      </c>
      <c r="AJ18">
        <v>5</v>
      </c>
      <c r="AK18" t="str">
        <f>TEXT(Tabla_Transformados[[#This Row],[Fecha_Viaje]],"m")</f>
        <v>11</v>
      </c>
      <c r="AL18" t="s">
        <v>57</v>
      </c>
      <c r="AM18" t="b">
        <v>1</v>
      </c>
      <c r="AN18" t="str">
        <f>VLOOKUP(Tabla_Transformados[[#This Row],[Cancelacion_Reserva_sucio]],auxiliares!$H$6:$I$9,2,0)</f>
        <v>Verdadero</v>
      </c>
      <c r="AO18">
        <v>4</v>
      </c>
      <c r="AP18" t="s">
        <v>108</v>
      </c>
      <c r="AQ1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" s="10">
        <f>Tabla_Transformados[[#This Row],[Costo_Total]]/Tabla_Transformados[[#This Row],[Numero_Personas]]</f>
        <v>1671.2</v>
      </c>
      <c r="AS18" s="10">
        <f>Tabla_Transformados[[#This Row],[Costo_Total]]/Tabla_Transformados[[#This Row],[Duracion_Viaje_sucio]]</f>
        <v>742.75555555555559</v>
      </c>
    </row>
    <row r="19" spans="1:45" x14ac:dyDescent="0.25">
      <c r="A19" t="s">
        <v>157</v>
      </c>
      <c r="B19" t="s">
        <v>158</v>
      </c>
      <c r="C19">
        <v>43</v>
      </c>
      <c r="D19" t="s">
        <v>31</v>
      </c>
      <c r="E19" t="str">
        <f>VLOOKUP(Tabla_Transformados[[#This Row],[Género_sucio]],Tabla4[#All],2,0)</f>
        <v>Femenino</v>
      </c>
      <c r="F19" t="s">
        <v>61</v>
      </c>
      <c r="G19" t="str">
        <f>VLOOKUP(Tabla_Transformados[[#This Row],[Ubicación_sucio]],auxiliares!$E$6:$F$13,2,0)</f>
        <v>Australia</v>
      </c>
      <c r="H19" t="s">
        <v>49</v>
      </c>
      <c r="I19" t="str">
        <f>IFERROR(VLOOKUP(Tabla_Transformados[[#This Row],[Tipo_Viajero_sucio]],auxiliares!$H$6:$I$6,2,0),Tabla_Transformados[[#This Row],[Tipo_Viajero_sucio]])</f>
        <v>Turista</v>
      </c>
      <c r="J19" t="s">
        <v>159</v>
      </c>
      <c r="K19" s="8">
        <v>45426</v>
      </c>
      <c r="L19" s="8">
        <v>45530</v>
      </c>
      <c r="M19">
        <v>133</v>
      </c>
      <c r="N19">
        <f>DATEDIF(Tabla_Transformados[[#This Row],[Fecha_Reserva]],Tabla_Transformados[[#This Row],[Fecha_Viaje]],"d")</f>
        <v>104</v>
      </c>
      <c r="O19">
        <v>2</v>
      </c>
      <c r="P19">
        <v>3</v>
      </c>
      <c r="Q19" t="s">
        <v>77</v>
      </c>
      <c r="R19" t="str">
        <f>IFERROR(VLOOKUP(Tabla_Transformados[[#This Row],[Tipo_Paquete_sucio]],auxiliares!$H$6:$I$7,2,0),Tabla_Transformados[[#This Row],[Tipo_Paquete_sucio]])</f>
        <v>Vuelo + Hotel</v>
      </c>
      <c r="S19" s="10">
        <v>277.7</v>
      </c>
      <c r="T19" t="s">
        <v>38</v>
      </c>
      <c r="U19" t="s">
        <v>87</v>
      </c>
      <c r="V19" t="str">
        <f>VLOOKUP(Tabla_Transformados[[#This Row],[Destino_sucio]],auxiliares!$E$5:$F$19,2,0)</f>
        <v>Londres</v>
      </c>
      <c r="W19" t="s">
        <v>79</v>
      </c>
      <c r="X19" t="s">
        <v>41</v>
      </c>
      <c r="Y19" t="s">
        <v>40</v>
      </c>
      <c r="Z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" t="str">
        <f>IFERROR(VLOOKUP(Tabla_Transformados[[#This Row],[Actividades_Reser_sucio2]],auxiliares!$E$5:$F$20,2,0),Tabla_Transformados[[#This Row],[Actividades_Reser_sucio2]])</f>
        <v/>
      </c>
      <c r="AB19">
        <v>3</v>
      </c>
      <c r="AC19">
        <f>Tabla_Transformados[[#This Row],[Duracion_Viaje_sucio]]-1</f>
        <v>1</v>
      </c>
      <c r="AD19" t="b">
        <v>1</v>
      </c>
      <c r="AE19" t="str">
        <f>VLOOKUP(Tabla_Transformados[[#This Row],[Promocion_Aplicada_sucio]],auxiliares!$H$6:$I$9,2,0)</f>
        <v>Verdadero</v>
      </c>
      <c r="AF19" t="s">
        <v>88</v>
      </c>
      <c r="AG19" t="s">
        <v>115</v>
      </c>
      <c r="AH19">
        <v>8</v>
      </c>
      <c r="AI19" t="str">
        <f>TEXT(Tabla_Transformados[[#This Row],[Fecha_Reserva]],"m")</f>
        <v>5</v>
      </c>
      <c r="AJ19">
        <v>10</v>
      </c>
      <c r="AK19" t="str">
        <f>TEXT(Tabla_Transformados[[#This Row],[Fecha_Viaje]],"m")</f>
        <v>8</v>
      </c>
      <c r="AL19" t="s">
        <v>57</v>
      </c>
      <c r="AM19" t="b">
        <v>1</v>
      </c>
      <c r="AN19" t="str">
        <f>VLOOKUP(Tabla_Transformados[[#This Row],[Cancelacion_Reserva_sucio]],auxiliares!$H$6:$I$9,2,0)</f>
        <v>Verdadero</v>
      </c>
      <c r="AO19">
        <v>2</v>
      </c>
      <c r="AP19" t="s">
        <v>108</v>
      </c>
      <c r="AQ1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" s="10">
        <f>Tabla_Transformados[[#This Row],[Costo_Total]]/Tabla_Transformados[[#This Row],[Numero_Personas]]</f>
        <v>92.566666666666663</v>
      </c>
      <c r="AS19" s="10">
        <f>Tabla_Transformados[[#This Row],[Costo_Total]]/Tabla_Transformados[[#This Row],[Duracion_Viaje_sucio]]</f>
        <v>138.85</v>
      </c>
    </row>
    <row r="20" spans="1:45" x14ac:dyDescent="0.25">
      <c r="A20" t="s">
        <v>162</v>
      </c>
      <c r="B20" t="s">
        <v>163</v>
      </c>
      <c r="C20">
        <v>39</v>
      </c>
      <c r="D20" t="s">
        <v>60</v>
      </c>
      <c r="E20" t="str">
        <f>VLOOKUP(Tabla_Transformados[[#This Row],[Género_sucio]],Tabla4[#All],2,0)</f>
        <v>Otro</v>
      </c>
      <c r="F20" t="s">
        <v>73</v>
      </c>
      <c r="G20" t="str">
        <f>VLOOKUP(Tabla_Transformados[[#This Row],[Ubicación_sucio]],auxiliares!$E$6:$F$13,2,0)</f>
        <v>Reino unido</v>
      </c>
      <c r="H20" t="s">
        <v>33</v>
      </c>
      <c r="I20" t="str">
        <f>IFERROR(VLOOKUP(Tabla_Transformados[[#This Row],[Tipo_Viajero_sucio]],auxiliares!$H$6:$I$6,2,0),Tabla_Transformados[[#This Row],[Tipo_Viajero_sucio]])</f>
        <v>Turista</v>
      </c>
      <c r="J20" t="s">
        <v>164</v>
      </c>
      <c r="K20" s="8">
        <v>45459</v>
      </c>
      <c r="L20" s="8">
        <v>45477</v>
      </c>
      <c r="M20">
        <v>344</v>
      </c>
      <c r="N20">
        <f>DATEDIF(Tabla_Transformados[[#This Row],[Fecha_Reserva]],Tabla_Transformados[[#This Row],[Fecha_Viaje]],"d")</f>
        <v>18</v>
      </c>
      <c r="O20">
        <v>5</v>
      </c>
      <c r="P20">
        <v>1</v>
      </c>
      <c r="Q20" t="s">
        <v>77</v>
      </c>
      <c r="R20" t="str">
        <f>IFERROR(VLOOKUP(Tabla_Transformados[[#This Row],[Tipo_Paquete_sucio]],auxiliares!$H$6:$I$7,2,0),Tabla_Transformados[[#This Row],[Tipo_Paquete_sucio]])</f>
        <v>Vuelo + Hotel</v>
      </c>
      <c r="S20" s="10">
        <v>1027.8</v>
      </c>
      <c r="T20" t="s">
        <v>78</v>
      </c>
      <c r="U20" t="s">
        <v>137</v>
      </c>
      <c r="V20" t="str">
        <f>VLOOKUP(Tabla_Transformados[[#This Row],[Destino_sucio]],auxiliares!$E$5:$F$19,2,0)</f>
        <v>Paris</v>
      </c>
      <c r="W20" t="s">
        <v>79</v>
      </c>
      <c r="X20" t="s">
        <v>54</v>
      </c>
      <c r="Y20" t="s">
        <v>40</v>
      </c>
      <c r="Z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" t="str">
        <f>IFERROR(VLOOKUP(Tabla_Transformados[[#This Row],[Actividades_Reser_sucio2]],auxiliares!$E$5:$F$20,2,0),Tabla_Transformados[[#This Row],[Actividades_Reser_sucio2]])</f>
        <v/>
      </c>
      <c r="AB20">
        <v>2</v>
      </c>
      <c r="AC20">
        <f>Tabla_Transformados[[#This Row],[Duracion_Viaje_sucio]]-1</f>
        <v>4</v>
      </c>
      <c r="AD20" t="b">
        <v>1</v>
      </c>
      <c r="AE20" t="str">
        <f>VLOOKUP(Tabla_Transformados[[#This Row],[Promocion_Aplicada_sucio]],auxiliares!$H$6:$I$9,2,0)</f>
        <v>Verdadero</v>
      </c>
      <c r="AF20" t="s">
        <v>88</v>
      </c>
      <c r="AG20" t="s">
        <v>56</v>
      </c>
      <c r="AH20">
        <v>12</v>
      </c>
      <c r="AI20" t="str">
        <f>TEXT(Tabla_Transformados[[#This Row],[Fecha_Reserva]],"m")</f>
        <v>6</v>
      </c>
      <c r="AJ20">
        <v>12</v>
      </c>
      <c r="AK20" t="str">
        <f>TEXT(Tabla_Transformados[[#This Row],[Fecha_Viaje]],"m")</f>
        <v>7</v>
      </c>
      <c r="AL20" t="s">
        <v>44</v>
      </c>
      <c r="AM20" t="b">
        <v>1</v>
      </c>
      <c r="AN20" t="str">
        <f>VLOOKUP(Tabla_Transformados[[#This Row],[Cancelacion_Reserva_sucio]],auxiliares!$H$6:$I$9,2,0)</f>
        <v>Verdadero</v>
      </c>
      <c r="AO20">
        <v>4</v>
      </c>
      <c r="AP20" t="s">
        <v>131</v>
      </c>
      <c r="AQ2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" s="10">
        <f>Tabla_Transformados[[#This Row],[Costo_Total]]/Tabla_Transformados[[#This Row],[Numero_Personas]]</f>
        <v>1027.8</v>
      </c>
      <c r="AS20" s="10">
        <f>Tabla_Transformados[[#This Row],[Costo_Total]]/Tabla_Transformados[[#This Row],[Duracion_Viaje_sucio]]</f>
        <v>205.56</v>
      </c>
    </row>
    <row r="21" spans="1:45" x14ac:dyDescent="0.25">
      <c r="A21" t="s">
        <v>167</v>
      </c>
      <c r="B21" t="s">
        <v>168</v>
      </c>
      <c r="C21">
        <v>37</v>
      </c>
      <c r="D21" t="s">
        <v>104</v>
      </c>
      <c r="E21" t="str">
        <f>VLOOKUP(Tabla_Transformados[[#This Row],[Género_sucio]],Tabla4[#All],2,0)</f>
        <v>Masculino</v>
      </c>
      <c r="F21" t="s">
        <v>123</v>
      </c>
      <c r="G21" t="str">
        <f>VLOOKUP(Tabla_Transformados[[#This Row],[Ubicación_sucio]],auxiliares!$E$6:$F$13,2,0)</f>
        <v>España</v>
      </c>
      <c r="H21" t="s">
        <v>97</v>
      </c>
      <c r="I21" t="str">
        <f>IFERROR(VLOOKUP(Tabla_Transformados[[#This Row],[Tipo_Viajero_sucio]],auxiliares!$H$6:$I$6,2,0),Tabla_Transformados[[#This Row],[Tipo_Viajero_sucio]])</f>
        <v>Negocios</v>
      </c>
      <c r="J21" t="s">
        <v>169</v>
      </c>
      <c r="K21" s="8">
        <v>45461</v>
      </c>
      <c r="L21" s="8">
        <v>45495</v>
      </c>
      <c r="M21">
        <v>266</v>
      </c>
      <c r="N21">
        <f>DATEDIF(Tabla_Transformados[[#This Row],[Fecha_Reserva]],Tabla_Transformados[[#This Row],[Fecha_Viaje]],"d")</f>
        <v>34</v>
      </c>
      <c r="O21">
        <v>12</v>
      </c>
      <c r="P21">
        <v>2</v>
      </c>
      <c r="Q21" t="s">
        <v>65</v>
      </c>
      <c r="R21" t="str">
        <f>IFERROR(VLOOKUP(Tabla_Transformados[[#This Row],[Tipo_Paquete_sucio]],auxiliares!$H$6:$I$7,2,0),Tabla_Transformados[[#This Row],[Tipo_Paquete_sucio]])</f>
        <v>Vuelo + Hotel + Tour</v>
      </c>
      <c r="S21" s="10">
        <v>263.39999999999998</v>
      </c>
      <c r="T21" t="s">
        <v>38</v>
      </c>
      <c r="U21" t="s">
        <v>66</v>
      </c>
      <c r="V21" t="str">
        <f>VLOOKUP(Tabla_Transformados[[#This Row],[Destino_sucio]],auxiliares!$E$5:$F$19,2,0)</f>
        <v>Barcelona</v>
      </c>
      <c r="W21" t="s">
        <v>67</v>
      </c>
      <c r="X21" t="s">
        <v>68</v>
      </c>
      <c r="Y21" t="s">
        <v>40</v>
      </c>
      <c r="Z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1" t="str">
        <f>IFERROR(VLOOKUP(Tabla_Transformados[[#This Row],[Actividades_Reser_sucio2]],auxiliares!$E$5:$F$20,2,0),Tabla_Transformados[[#This Row],[Actividades_Reser_sucio2]])</f>
        <v>Desconocido</v>
      </c>
      <c r="AB21">
        <v>5</v>
      </c>
      <c r="AC21">
        <f>Tabla_Transformados[[#This Row],[Duracion_Viaje_sucio]]-1</f>
        <v>11</v>
      </c>
      <c r="AD21" t="b">
        <v>0</v>
      </c>
      <c r="AE21" t="str">
        <f>VLOOKUP(Tabla_Transformados[[#This Row],[Promocion_Aplicada_sucio]],auxiliares!$H$6:$I$9,2,0)</f>
        <v>Falso</v>
      </c>
      <c r="AF21" t="s">
        <v>55</v>
      </c>
      <c r="AG21" t="s">
        <v>56</v>
      </c>
      <c r="AH21">
        <v>8</v>
      </c>
      <c r="AI21" t="str">
        <f>TEXT(Tabla_Transformados[[#This Row],[Fecha_Reserva]],"m")</f>
        <v>6</v>
      </c>
      <c r="AJ21">
        <v>1</v>
      </c>
      <c r="AK21" t="str">
        <f>TEXT(Tabla_Transformados[[#This Row],[Fecha_Viaje]],"m")</f>
        <v>7</v>
      </c>
      <c r="AL21" t="s">
        <v>57</v>
      </c>
      <c r="AM21" t="b">
        <v>0</v>
      </c>
      <c r="AN21" t="str">
        <f>VLOOKUP(Tabla_Transformados[[#This Row],[Cancelacion_Reserva_sucio]],auxiliares!$H$6:$I$9,2,0)</f>
        <v>Falso</v>
      </c>
      <c r="AO21">
        <v>5</v>
      </c>
      <c r="AP21" t="s">
        <v>108</v>
      </c>
      <c r="AQ2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" s="10">
        <f>Tabla_Transformados[[#This Row],[Costo_Total]]/Tabla_Transformados[[#This Row],[Numero_Personas]]</f>
        <v>131.69999999999999</v>
      </c>
      <c r="AS21" s="10">
        <f>Tabla_Transformados[[#This Row],[Costo_Total]]/Tabla_Transformados[[#This Row],[Duracion_Viaje_sucio]]</f>
        <v>21.95</v>
      </c>
    </row>
    <row r="22" spans="1:45" x14ac:dyDescent="0.25">
      <c r="A22" t="s">
        <v>172</v>
      </c>
      <c r="B22" t="s">
        <v>173</v>
      </c>
      <c r="C22">
        <v>54</v>
      </c>
      <c r="D22" t="s">
        <v>104</v>
      </c>
      <c r="E22" t="str">
        <f>VLOOKUP(Tabla_Transformados[[#This Row],[Género_sucio]],Tabla4[#All],2,0)</f>
        <v>Masculino</v>
      </c>
      <c r="F22" t="s">
        <v>48</v>
      </c>
      <c r="G22" t="str">
        <f>VLOOKUP(Tabla_Transformados[[#This Row],[Ubicación_sucio]],auxiliares!$E$6:$F$13,2,0)</f>
        <v>EEUU</v>
      </c>
      <c r="H22" t="s">
        <v>97</v>
      </c>
      <c r="I22" t="str">
        <f>IFERROR(VLOOKUP(Tabla_Transformados[[#This Row],[Tipo_Viajero_sucio]],auxiliares!$H$6:$I$6,2,0),Tabla_Transformados[[#This Row],[Tipo_Viajero_sucio]])</f>
        <v>Negocios</v>
      </c>
      <c r="J22" t="s">
        <v>174</v>
      </c>
      <c r="K22" s="8">
        <v>45332</v>
      </c>
      <c r="L22" s="8">
        <v>45533</v>
      </c>
      <c r="M22">
        <v>340</v>
      </c>
      <c r="N22">
        <f>DATEDIF(Tabla_Transformados[[#This Row],[Fecha_Reserva]],Tabla_Transformados[[#This Row],[Fecha_Viaje]],"d")</f>
        <v>201</v>
      </c>
      <c r="O22">
        <v>2</v>
      </c>
      <c r="P22">
        <v>2</v>
      </c>
      <c r="Q22" t="s">
        <v>77</v>
      </c>
      <c r="R22" t="str">
        <f>IFERROR(VLOOKUP(Tabla_Transformados[[#This Row],[Tipo_Paquete_sucio]],auxiliares!$H$6:$I$7,2,0),Tabla_Transformados[[#This Row],[Tipo_Paquete_sucio]])</f>
        <v>Vuelo + Hotel</v>
      </c>
      <c r="S22" s="10">
        <v>3978.8</v>
      </c>
      <c r="T22" t="s">
        <v>78</v>
      </c>
      <c r="U22" t="s">
        <v>94</v>
      </c>
      <c r="V22" t="str">
        <f>VLOOKUP(Tabla_Transformados[[#This Row],[Destino_sucio]],auxiliares!$E$5:$F$19,2,0)</f>
        <v>Cancun</v>
      </c>
      <c r="W22" t="s">
        <v>114</v>
      </c>
      <c r="X22" t="s">
        <v>41</v>
      </c>
      <c r="Y22" t="s">
        <v>40</v>
      </c>
      <c r="Z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" t="str">
        <f>IFERROR(VLOOKUP(Tabla_Transformados[[#This Row],[Actividades_Reser_sucio2]],auxiliares!$E$5:$F$20,2,0),Tabla_Transformados[[#This Row],[Actividades_Reser_sucio2]])</f>
        <v/>
      </c>
      <c r="AB22">
        <v>6</v>
      </c>
      <c r="AC22">
        <f>Tabla_Transformados[[#This Row],[Duracion_Viaje_sucio]]-1</f>
        <v>1</v>
      </c>
      <c r="AD22" t="b">
        <v>1</v>
      </c>
      <c r="AE22" t="str">
        <f>VLOOKUP(Tabla_Transformados[[#This Row],[Promocion_Aplicada_sucio]],auxiliares!$H$6:$I$9,2,0)</f>
        <v>Verdadero</v>
      </c>
      <c r="AF22" t="s">
        <v>55</v>
      </c>
      <c r="AG22" t="s">
        <v>56</v>
      </c>
      <c r="AH22">
        <v>3</v>
      </c>
      <c r="AI22" t="str">
        <f>TEXT(Tabla_Transformados[[#This Row],[Fecha_Reserva]],"m")</f>
        <v>2</v>
      </c>
      <c r="AJ22">
        <v>5</v>
      </c>
      <c r="AK22" t="str">
        <f>TEXT(Tabla_Transformados[[#This Row],[Fecha_Viaje]],"m")</f>
        <v>8</v>
      </c>
      <c r="AL22" t="s">
        <v>44</v>
      </c>
      <c r="AM22" t="b">
        <v>1</v>
      </c>
      <c r="AN22" t="str">
        <f>VLOOKUP(Tabla_Transformados[[#This Row],[Cancelacion_Reserva_sucio]],auxiliares!$H$6:$I$9,2,0)</f>
        <v>Verdadero</v>
      </c>
      <c r="AO22">
        <v>2</v>
      </c>
      <c r="AP22" t="s">
        <v>45</v>
      </c>
      <c r="AQ2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2" s="10">
        <f>Tabla_Transformados[[#This Row],[Costo_Total]]/Tabla_Transformados[[#This Row],[Numero_Personas]]</f>
        <v>1989.4</v>
      </c>
      <c r="AS22" s="10">
        <f>Tabla_Transformados[[#This Row],[Costo_Total]]/Tabla_Transformados[[#This Row],[Duracion_Viaje_sucio]]</f>
        <v>1989.4</v>
      </c>
    </row>
    <row r="23" spans="1:45" x14ac:dyDescent="0.25">
      <c r="A23" t="s">
        <v>177</v>
      </c>
      <c r="B23" t="s">
        <v>178</v>
      </c>
      <c r="C23">
        <v>33</v>
      </c>
      <c r="D23" t="s">
        <v>104</v>
      </c>
      <c r="E23" t="str">
        <f>VLOOKUP(Tabla_Transformados[[#This Row],[Género_sucio]],Tabla4[#All],2,0)</f>
        <v>Masculino</v>
      </c>
      <c r="F23" t="s">
        <v>82</v>
      </c>
      <c r="G23" t="str">
        <f>VLOOKUP(Tabla_Transformados[[#This Row],[Ubicación_sucio]],auxiliares!$E$6:$F$13,2,0)</f>
        <v>Alemania</v>
      </c>
      <c r="H23" t="s">
        <v>97</v>
      </c>
      <c r="I23" t="str">
        <f>IFERROR(VLOOKUP(Tabla_Transformados[[#This Row],[Tipo_Viajero_sucio]],auxiliares!$H$6:$I$6,2,0),Tabla_Transformados[[#This Row],[Tipo_Viajero_sucio]])</f>
        <v>Negocios</v>
      </c>
      <c r="J23" t="s">
        <v>179</v>
      </c>
      <c r="K23" s="8">
        <v>45588</v>
      </c>
      <c r="L23" s="8">
        <v>45595</v>
      </c>
      <c r="M23">
        <v>220</v>
      </c>
      <c r="N23">
        <f>DATEDIF(Tabla_Transformados[[#This Row],[Fecha_Reserva]],Tabla_Transformados[[#This Row],[Fecha_Viaje]],"d")</f>
        <v>7</v>
      </c>
      <c r="O23">
        <v>5</v>
      </c>
      <c r="P23">
        <v>4</v>
      </c>
      <c r="Q23" t="s">
        <v>77</v>
      </c>
      <c r="R23" t="str">
        <f>IFERROR(VLOOKUP(Tabla_Transformados[[#This Row],[Tipo_Paquete_sucio]],auxiliares!$H$6:$I$7,2,0),Tabla_Transformados[[#This Row],[Tipo_Paquete_sucio]])</f>
        <v>Vuelo + Hotel</v>
      </c>
      <c r="S23" s="10">
        <v>18161.3</v>
      </c>
      <c r="T23" t="s">
        <v>78</v>
      </c>
      <c r="U23" t="s">
        <v>94</v>
      </c>
      <c r="V23" t="str">
        <f>VLOOKUP(Tabla_Transformados[[#This Row],[Destino_sucio]],auxiliares!$E$5:$F$19,2,0)</f>
        <v>Cancun</v>
      </c>
      <c r="W23" t="s">
        <v>79</v>
      </c>
      <c r="X23" t="s">
        <v>54</v>
      </c>
      <c r="Y23" t="s">
        <v>40</v>
      </c>
      <c r="Z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" t="str">
        <f>IFERROR(VLOOKUP(Tabla_Transformados[[#This Row],[Actividades_Reser_sucio2]],auxiliares!$E$5:$F$20,2,0),Tabla_Transformados[[#This Row],[Actividades_Reser_sucio2]])</f>
        <v/>
      </c>
      <c r="AB23">
        <v>3</v>
      </c>
      <c r="AC23">
        <f>Tabla_Transformados[[#This Row],[Duracion_Viaje_sucio]]-1</f>
        <v>4</v>
      </c>
      <c r="AD23" t="b">
        <v>0</v>
      </c>
      <c r="AE23" t="str">
        <f>VLOOKUP(Tabla_Transformados[[#This Row],[Promocion_Aplicada_sucio]],auxiliares!$H$6:$I$9,2,0)</f>
        <v>Falso</v>
      </c>
      <c r="AF23" t="s">
        <v>55</v>
      </c>
      <c r="AG23" t="s">
        <v>115</v>
      </c>
      <c r="AH23">
        <v>7</v>
      </c>
      <c r="AI23" t="str">
        <f>TEXT(Tabla_Transformados[[#This Row],[Fecha_Reserva]],"m")</f>
        <v>10</v>
      </c>
      <c r="AJ23">
        <v>1</v>
      </c>
      <c r="AK23" t="str">
        <f>TEXT(Tabla_Transformados[[#This Row],[Fecha_Viaje]],"m")</f>
        <v>10</v>
      </c>
      <c r="AL23" t="s">
        <v>57</v>
      </c>
      <c r="AM23" t="b">
        <v>0</v>
      </c>
      <c r="AN23" t="str">
        <f>VLOOKUP(Tabla_Transformados[[#This Row],[Cancelacion_Reserva_sucio]],auxiliares!$H$6:$I$9,2,0)</f>
        <v>Falso</v>
      </c>
      <c r="AO23">
        <v>4</v>
      </c>
      <c r="AP23" t="s">
        <v>108</v>
      </c>
      <c r="AQ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3" s="10">
        <f>Tabla_Transformados[[#This Row],[Costo_Total]]/Tabla_Transformados[[#This Row],[Numero_Personas]]</f>
        <v>4540.3249999999998</v>
      </c>
      <c r="AS23" s="10">
        <f>Tabla_Transformados[[#This Row],[Costo_Total]]/Tabla_Transformados[[#This Row],[Duracion_Viaje_sucio]]</f>
        <v>3632.2599999999998</v>
      </c>
    </row>
    <row r="24" spans="1:45" x14ac:dyDescent="0.25">
      <c r="A24" t="s">
        <v>182</v>
      </c>
      <c r="B24" t="s">
        <v>183</v>
      </c>
      <c r="C24">
        <v>32</v>
      </c>
      <c r="D24" t="s">
        <v>60</v>
      </c>
      <c r="E24" t="str">
        <f>VLOOKUP(Tabla_Transformados[[#This Row],[Género_sucio]],Tabla4[#All],2,0)</f>
        <v>Otro</v>
      </c>
      <c r="F24" t="s">
        <v>123</v>
      </c>
      <c r="G24" t="str">
        <f>VLOOKUP(Tabla_Transformados[[#This Row],[Ubicación_sucio]],auxiliares!$E$6:$F$13,2,0)</f>
        <v>España</v>
      </c>
      <c r="H24" t="s">
        <v>49</v>
      </c>
      <c r="I24" t="str">
        <f>IFERROR(VLOOKUP(Tabla_Transformados[[#This Row],[Tipo_Viajero_sucio]],auxiliares!$H$6:$I$6,2,0),Tabla_Transformados[[#This Row],[Tipo_Viajero_sucio]])</f>
        <v>Turista</v>
      </c>
      <c r="J24" t="s">
        <v>184</v>
      </c>
      <c r="K24" s="8">
        <v>45513</v>
      </c>
      <c r="L24" s="8">
        <v>45532</v>
      </c>
      <c r="M24">
        <v>56</v>
      </c>
      <c r="N24">
        <f>DATEDIF(Tabla_Transformados[[#This Row],[Fecha_Reserva]],Tabla_Transformados[[#This Row],[Fecha_Viaje]],"d")</f>
        <v>19</v>
      </c>
      <c r="O24">
        <v>13</v>
      </c>
      <c r="P24">
        <v>2</v>
      </c>
      <c r="Q24" t="s">
        <v>77</v>
      </c>
      <c r="R24" t="str">
        <f>IFERROR(VLOOKUP(Tabla_Transformados[[#This Row],[Tipo_Paquete_sucio]],auxiliares!$H$6:$I$7,2,0),Tabla_Transformados[[#This Row],[Tipo_Paquete_sucio]])</f>
        <v>Vuelo + Hotel</v>
      </c>
      <c r="S24" s="10">
        <v>1678.4</v>
      </c>
      <c r="T24" t="s">
        <v>38</v>
      </c>
      <c r="U24" t="s">
        <v>39</v>
      </c>
      <c r="V24" t="str">
        <f>VLOOKUP(Tabla_Transformados[[#This Row],[Destino_sucio]],auxiliares!$E$5:$F$19,2,0)</f>
        <v>Tokio</v>
      </c>
      <c r="W24" t="s">
        <v>67</v>
      </c>
      <c r="X24" t="s">
        <v>41</v>
      </c>
      <c r="Y24" t="s">
        <v>40</v>
      </c>
      <c r="Z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" t="str">
        <f>IFERROR(VLOOKUP(Tabla_Transformados[[#This Row],[Actividades_Reser_sucio2]],auxiliares!$E$5:$F$20,2,0),Tabla_Transformados[[#This Row],[Actividades_Reser_sucio2]])</f>
        <v/>
      </c>
      <c r="AB24">
        <v>3</v>
      </c>
      <c r="AC24">
        <f>Tabla_Transformados[[#This Row],[Duracion_Viaje_sucio]]-1</f>
        <v>12</v>
      </c>
      <c r="AD24" t="b">
        <v>0</v>
      </c>
      <c r="AE24" t="str">
        <f>VLOOKUP(Tabla_Transformados[[#This Row],[Promocion_Aplicada_sucio]],auxiliares!$H$6:$I$9,2,0)</f>
        <v>Falso</v>
      </c>
      <c r="AF24" t="s">
        <v>88</v>
      </c>
      <c r="AG24" t="s">
        <v>56</v>
      </c>
      <c r="AH24">
        <v>12</v>
      </c>
      <c r="AI24" t="str">
        <f>TEXT(Tabla_Transformados[[#This Row],[Fecha_Reserva]],"m")</f>
        <v>8</v>
      </c>
      <c r="AJ24">
        <v>10</v>
      </c>
      <c r="AK24" t="str">
        <f>TEXT(Tabla_Transformados[[#This Row],[Fecha_Viaje]],"m")</f>
        <v>8</v>
      </c>
      <c r="AL24" t="s">
        <v>44</v>
      </c>
      <c r="AM24" t="b">
        <v>0</v>
      </c>
      <c r="AN24" t="str">
        <f>VLOOKUP(Tabla_Transformados[[#This Row],[Cancelacion_Reserva_sucio]],auxiliares!$H$6:$I$9,2,0)</f>
        <v>Falso</v>
      </c>
      <c r="AO24">
        <v>1</v>
      </c>
      <c r="AP24" t="s">
        <v>70</v>
      </c>
      <c r="AQ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" s="10">
        <f>Tabla_Transformados[[#This Row],[Costo_Total]]/Tabla_Transformados[[#This Row],[Numero_Personas]]</f>
        <v>839.2</v>
      </c>
      <c r="AS24" s="10">
        <f>Tabla_Transformados[[#This Row],[Costo_Total]]/Tabla_Transformados[[#This Row],[Duracion_Viaje_sucio]]</f>
        <v>129.1076923076923</v>
      </c>
    </row>
    <row r="25" spans="1:45" x14ac:dyDescent="0.25">
      <c r="A25" t="s">
        <v>187</v>
      </c>
      <c r="B25" t="s">
        <v>188</v>
      </c>
      <c r="C25">
        <v>32</v>
      </c>
      <c r="D25" t="s">
        <v>31</v>
      </c>
      <c r="E25" t="str">
        <f>VLOOKUP(Tabla_Transformados[[#This Row],[Género_sucio]],Tabla4[#All],2,0)</f>
        <v>Femenino</v>
      </c>
      <c r="F25" t="s">
        <v>82</v>
      </c>
      <c r="G25" t="str">
        <f>VLOOKUP(Tabla_Transformados[[#This Row],[Ubicación_sucio]],auxiliares!$E$6:$F$13,2,0)</f>
        <v>Alemania</v>
      </c>
      <c r="H25" t="s">
        <v>49</v>
      </c>
      <c r="I25" t="str">
        <f>IFERROR(VLOOKUP(Tabla_Transformados[[#This Row],[Tipo_Viajero_sucio]],auxiliares!$H$6:$I$6,2,0),Tabla_Transformados[[#This Row],[Tipo_Viajero_sucio]])</f>
        <v>Turista</v>
      </c>
      <c r="J25" t="s">
        <v>189</v>
      </c>
      <c r="K25" s="8">
        <v>45473</v>
      </c>
      <c r="L25" s="8">
        <v>45610</v>
      </c>
      <c r="M25">
        <v>246</v>
      </c>
      <c r="N25">
        <f>DATEDIF(Tabla_Transformados[[#This Row],[Fecha_Reserva]],Tabla_Transformados[[#This Row],[Fecha_Viaje]],"d")</f>
        <v>137</v>
      </c>
      <c r="O25">
        <v>4</v>
      </c>
      <c r="P25">
        <v>1</v>
      </c>
      <c r="Q25" t="s">
        <v>37</v>
      </c>
      <c r="R25" t="str">
        <f>IFERROR(VLOOKUP(Tabla_Transformados[[#This Row],[Tipo_Paquete_sucio]],auxiliares!$H$6:$I$7,2,0),Tabla_Transformados[[#This Row],[Tipo_Paquete_sucio]])</f>
        <v>Vuelo</v>
      </c>
      <c r="S25" s="10">
        <v>18946.8</v>
      </c>
      <c r="T25" t="s">
        <v>38</v>
      </c>
      <c r="U25" t="s">
        <v>39</v>
      </c>
      <c r="V25" t="str">
        <f>VLOOKUP(Tabla_Transformados[[#This Row],[Destino_sucio]],auxiliares!$E$5:$F$19,2,0)</f>
        <v>Tokio</v>
      </c>
      <c r="W25" t="s">
        <v>40</v>
      </c>
      <c r="X25" t="s">
        <v>41</v>
      </c>
      <c r="Y25" t="s">
        <v>40</v>
      </c>
      <c r="Z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" t="str">
        <f>IFERROR(VLOOKUP(Tabla_Transformados[[#This Row],[Actividades_Reser_sucio2]],auxiliares!$E$5:$F$20,2,0),Tabla_Transformados[[#This Row],[Actividades_Reser_sucio2]])</f>
        <v/>
      </c>
      <c r="AB25">
        <v>3</v>
      </c>
      <c r="AC25">
        <f>Tabla_Transformados[[#This Row],[Duracion_Viaje_sucio]]-1</f>
        <v>3</v>
      </c>
      <c r="AD25" t="b">
        <v>0</v>
      </c>
      <c r="AE25" t="str">
        <f>VLOOKUP(Tabla_Transformados[[#This Row],[Promocion_Aplicada_sucio]],auxiliares!$H$6:$I$9,2,0)</f>
        <v>Falso</v>
      </c>
      <c r="AF25" t="s">
        <v>55</v>
      </c>
      <c r="AG25" t="s">
        <v>43</v>
      </c>
      <c r="AH25">
        <v>1</v>
      </c>
      <c r="AI25" t="str">
        <f>TEXT(Tabla_Transformados[[#This Row],[Fecha_Reserva]],"m")</f>
        <v>6</v>
      </c>
      <c r="AJ25">
        <v>2</v>
      </c>
      <c r="AK25" t="str">
        <f>TEXT(Tabla_Transformados[[#This Row],[Fecha_Viaje]],"m")</f>
        <v>11</v>
      </c>
      <c r="AL25" t="s">
        <v>57</v>
      </c>
      <c r="AM25" t="b">
        <v>1</v>
      </c>
      <c r="AN25" t="str">
        <f>VLOOKUP(Tabla_Transformados[[#This Row],[Cancelacion_Reserva_sucio]],auxiliares!$H$6:$I$9,2,0)</f>
        <v>Verdadero</v>
      </c>
      <c r="AO25">
        <v>1</v>
      </c>
      <c r="AP25" t="s">
        <v>70</v>
      </c>
      <c r="AQ2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" s="10">
        <f>Tabla_Transformados[[#This Row],[Costo_Total]]/Tabla_Transformados[[#This Row],[Numero_Personas]]</f>
        <v>18946.8</v>
      </c>
      <c r="AS25" s="10">
        <f>Tabla_Transformados[[#This Row],[Costo_Total]]/Tabla_Transformados[[#This Row],[Duracion_Viaje_sucio]]</f>
        <v>4736.7</v>
      </c>
    </row>
    <row r="26" spans="1:45" x14ac:dyDescent="0.25">
      <c r="A26" t="s">
        <v>192</v>
      </c>
      <c r="B26" t="s">
        <v>193</v>
      </c>
      <c r="C26">
        <v>34</v>
      </c>
      <c r="D26" t="s">
        <v>31</v>
      </c>
      <c r="E26" t="str">
        <f>VLOOKUP(Tabla_Transformados[[#This Row],[Género_sucio]],Tabla4[#All],2,0)</f>
        <v>Femenino</v>
      </c>
      <c r="F26" t="s">
        <v>73</v>
      </c>
      <c r="G26" t="str">
        <f>VLOOKUP(Tabla_Transformados[[#This Row],[Ubicación_sucio]],auxiliares!$E$6:$F$13,2,0)</f>
        <v>Reino unido</v>
      </c>
      <c r="H26" t="s">
        <v>49</v>
      </c>
      <c r="I26" t="str">
        <f>IFERROR(VLOOKUP(Tabla_Transformados[[#This Row],[Tipo_Viajero_sucio]],auxiliares!$H$6:$I$6,2,0),Tabla_Transformados[[#This Row],[Tipo_Viajero_sucio]])</f>
        <v>Turista</v>
      </c>
      <c r="J26" t="s">
        <v>194</v>
      </c>
      <c r="K26" s="8">
        <v>45410</v>
      </c>
      <c r="L26" s="8">
        <v>45570</v>
      </c>
      <c r="M26">
        <v>159</v>
      </c>
      <c r="N26">
        <f>DATEDIF(Tabla_Transformados[[#This Row],[Fecha_Reserva]],Tabla_Transformados[[#This Row],[Fecha_Viaje]],"d")</f>
        <v>160</v>
      </c>
      <c r="O26">
        <v>4</v>
      </c>
      <c r="P26">
        <v>4</v>
      </c>
      <c r="Q26" t="s">
        <v>77</v>
      </c>
      <c r="R26" t="str">
        <f>IFERROR(VLOOKUP(Tabla_Transformados[[#This Row],[Tipo_Paquete_sucio]],auxiliares!$H$6:$I$7,2,0),Tabla_Transformados[[#This Row],[Tipo_Paquete_sucio]])</f>
        <v>Vuelo + Hotel</v>
      </c>
      <c r="S26" s="10">
        <v>12337.8</v>
      </c>
      <c r="T26" t="s">
        <v>78</v>
      </c>
      <c r="U26" t="s">
        <v>53</v>
      </c>
      <c r="V26" t="str">
        <f>VLOOKUP(Tabla_Transformados[[#This Row],[Destino_sucio]],auxiliares!$E$5:$F$19,2,0)</f>
        <v>Nueva York</v>
      </c>
      <c r="W26" t="s">
        <v>114</v>
      </c>
      <c r="X26" t="s">
        <v>68</v>
      </c>
      <c r="Y26" t="s">
        <v>40</v>
      </c>
      <c r="Z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" t="str">
        <f>IFERROR(VLOOKUP(Tabla_Transformados[[#This Row],[Actividades_Reser_sucio2]],auxiliares!$E$5:$F$20,2,0),Tabla_Transformados[[#This Row],[Actividades_Reser_sucio2]])</f>
        <v/>
      </c>
      <c r="AB26">
        <v>7</v>
      </c>
      <c r="AC26">
        <f>Tabla_Transformados[[#This Row],[Duracion_Viaje_sucio]]-1</f>
        <v>3</v>
      </c>
      <c r="AD26" t="b">
        <v>1</v>
      </c>
      <c r="AE26" t="str">
        <f>VLOOKUP(Tabla_Transformados[[#This Row],[Promocion_Aplicada_sucio]],auxiliares!$H$6:$I$9,2,0)</f>
        <v>Verdadero</v>
      </c>
      <c r="AF26" t="s">
        <v>88</v>
      </c>
      <c r="AG26" t="s">
        <v>115</v>
      </c>
      <c r="AH26">
        <v>1</v>
      </c>
      <c r="AI26" t="str">
        <f>TEXT(Tabla_Transformados[[#This Row],[Fecha_Reserva]],"m")</f>
        <v>4</v>
      </c>
      <c r="AJ26">
        <v>3</v>
      </c>
      <c r="AK26" t="str">
        <f>TEXT(Tabla_Transformados[[#This Row],[Fecha_Viaje]],"m")</f>
        <v>10</v>
      </c>
      <c r="AL26" t="s">
        <v>57</v>
      </c>
      <c r="AM26" t="b">
        <v>0</v>
      </c>
      <c r="AN26" t="str">
        <f>VLOOKUP(Tabla_Transformados[[#This Row],[Cancelacion_Reserva_sucio]],auxiliares!$H$6:$I$9,2,0)</f>
        <v>Falso</v>
      </c>
      <c r="AO26">
        <v>3</v>
      </c>
      <c r="AP26" t="s">
        <v>70</v>
      </c>
      <c r="AQ2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" s="10">
        <f>Tabla_Transformados[[#This Row],[Costo_Total]]/Tabla_Transformados[[#This Row],[Numero_Personas]]</f>
        <v>3084.45</v>
      </c>
      <c r="AS26" s="10">
        <f>Tabla_Transformados[[#This Row],[Costo_Total]]/Tabla_Transformados[[#This Row],[Duracion_Viaje_sucio]]</f>
        <v>3084.45</v>
      </c>
    </row>
    <row r="27" spans="1:45" x14ac:dyDescent="0.25">
      <c r="A27" t="s">
        <v>197</v>
      </c>
      <c r="B27" t="s">
        <v>198</v>
      </c>
      <c r="C27">
        <v>62</v>
      </c>
      <c r="D27" t="s">
        <v>60</v>
      </c>
      <c r="E27" t="str">
        <f>VLOOKUP(Tabla_Transformados[[#This Row],[Género_sucio]],Tabla4[#All],2,0)</f>
        <v>Otro</v>
      </c>
      <c r="F27" t="s">
        <v>123</v>
      </c>
      <c r="G27" t="str">
        <f>VLOOKUP(Tabla_Transformados[[#This Row],[Ubicación_sucio]],auxiliares!$E$6:$F$13,2,0)</f>
        <v>España</v>
      </c>
      <c r="H27" t="s">
        <v>49</v>
      </c>
      <c r="I27" t="str">
        <f>IFERROR(VLOOKUP(Tabla_Transformados[[#This Row],[Tipo_Viajero_sucio]],auxiliares!$H$6:$I$6,2,0),Tabla_Transformados[[#This Row],[Tipo_Viajero_sucio]])</f>
        <v>Turista</v>
      </c>
      <c r="J27" t="s">
        <v>199</v>
      </c>
      <c r="K27" s="8">
        <v>45331</v>
      </c>
      <c r="L27" s="8">
        <v>45361</v>
      </c>
      <c r="M27">
        <v>334</v>
      </c>
      <c r="N27">
        <f>DATEDIF(Tabla_Transformados[[#This Row],[Fecha_Reserva]],Tabla_Transformados[[#This Row],[Fecha_Viaje]],"d")</f>
        <v>30</v>
      </c>
      <c r="O27">
        <v>11</v>
      </c>
      <c r="P27">
        <v>1</v>
      </c>
      <c r="Q27" t="s">
        <v>77</v>
      </c>
      <c r="R27" t="str">
        <f>IFERROR(VLOOKUP(Tabla_Transformados[[#This Row],[Tipo_Paquete_sucio]],auxiliares!$H$6:$I$7,2,0),Tabla_Transformados[[#This Row],[Tipo_Paquete_sucio]])</f>
        <v>Vuelo + Hotel</v>
      </c>
      <c r="S27" s="10">
        <v>17411.3</v>
      </c>
      <c r="T27" t="s">
        <v>78</v>
      </c>
      <c r="U27" t="s">
        <v>53</v>
      </c>
      <c r="V27" t="str">
        <f>VLOOKUP(Tabla_Transformados[[#This Row],[Destino_sucio]],auxiliares!$E$5:$F$19,2,0)</f>
        <v>Nueva York</v>
      </c>
      <c r="W27" t="s">
        <v>79</v>
      </c>
      <c r="X27" t="s">
        <v>68</v>
      </c>
      <c r="Y27" t="s">
        <v>40</v>
      </c>
      <c r="Z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" t="str">
        <f>IFERROR(VLOOKUP(Tabla_Transformados[[#This Row],[Actividades_Reser_sucio2]],auxiliares!$E$5:$F$20,2,0),Tabla_Transformados[[#This Row],[Actividades_Reser_sucio2]])</f>
        <v/>
      </c>
      <c r="AB27">
        <v>7</v>
      </c>
      <c r="AC27">
        <f>Tabla_Transformados[[#This Row],[Duracion_Viaje_sucio]]-1</f>
        <v>10</v>
      </c>
      <c r="AD27" t="b">
        <v>0</v>
      </c>
      <c r="AE27" t="str">
        <f>VLOOKUP(Tabla_Transformados[[#This Row],[Promocion_Aplicada_sucio]],auxiliares!$H$6:$I$9,2,0)</f>
        <v>Falso</v>
      </c>
      <c r="AF27" t="s">
        <v>88</v>
      </c>
      <c r="AG27" t="s">
        <v>56</v>
      </c>
      <c r="AH27">
        <v>4</v>
      </c>
      <c r="AI27" t="str">
        <f>TEXT(Tabla_Transformados[[#This Row],[Fecha_Reserva]],"m")</f>
        <v>2</v>
      </c>
      <c r="AJ27">
        <v>1</v>
      </c>
      <c r="AK27" t="str">
        <f>TEXT(Tabla_Transformados[[#This Row],[Fecha_Viaje]],"m")</f>
        <v>3</v>
      </c>
      <c r="AL27" t="s">
        <v>44</v>
      </c>
      <c r="AM27" t="b">
        <v>1</v>
      </c>
      <c r="AN27" t="str">
        <f>VLOOKUP(Tabla_Transformados[[#This Row],[Cancelacion_Reserva_sucio]],auxiliares!$H$6:$I$9,2,0)</f>
        <v>Verdadero</v>
      </c>
      <c r="AO27">
        <v>3</v>
      </c>
      <c r="AP27" t="s">
        <v>40</v>
      </c>
      <c r="AQ2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7" s="10">
        <f>Tabla_Transformados[[#This Row],[Costo_Total]]/Tabla_Transformados[[#This Row],[Numero_Personas]]</f>
        <v>17411.3</v>
      </c>
      <c r="AS27" s="10">
        <f>Tabla_Transformados[[#This Row],[Costo_Total]]/Tabla_Transformados[[#This Row],[Duracion_Viaje_sucio]]</f>
        <v>1582.8454545454545</v>
      </c>
    </row>
    <row r="28" spans="1:45" x14ac:dyDescent="0.25">
      <c r="A28" t="s">
        <v>202</v>
      </c>
      <c r="B28" t="s">
        <v>203</v>
      </c>
      <c r="C28">
        <v>46</v>
      </c>
      <c r="D28" t="s">
        <v>60</v>
      </c>
      <c r="E28" t="str">
        <f>VLOOKUP(Tabla_Transformados[[#This Row],[Género_sucio]],Tabla4[#All],2,0)</f>
        <v>Otro</v>
      </c>
      <c r="F28" t="s">
        <v>123</v>
      </c>
      <c r="G28" t="str">
        <f>VLOOKUP(Tabla_Transformados[[#This Row],[Ubicación_sucio]],auxiliares!$E$6:$F$13,2,0)</f>
        <v>España</v>
      </c>
      <c r="H28" t="s">
        <v>97</v>
      </c>
      <c r="I28" t="str">
        <f>IFERROR(VLOOKUP(Tabla_Transformados[[#This Row],[Tipo_Viajero_sucio]],auxiliares!$H$6:$I$6,2,0),Tabla_Transformados[[#This Row],[Tipo_Viajero_sucio]])</f>
        <v>Negocios</v>
      </c>
      <c r="J28" t="s">
        <v>204</v>
      </c>
      <c r="K28" s="8">
        <v>45502</v>
      </c>
      <c r="L28" s="8">
        <v>45508</v>
      </c>
      <c r="M28">
        <v>27</v>
      </c>
      <c r="N28">
        <f>DATEDIF(Tabla_Transformados[[#This Row],[Fecha_Reserva]],Tabla_Transformados[[#This Row],[Fecha_Viaje]],"d")</f>
        <v>6</v>
      </c>
      <c r="O28">
        <v>11</v>
      </c>
      <c r="P28">
        <v>4</v>
      </c>
      <c r="Q28" t="s">
        <v>37</v>
      </c>
      <c r="R28" t="str">
        <f>IFERROR(VLOOKUP(Tabla_Transformados[[#This Row],[Tipo_Paquete_sucio]],auxiliares!$H$6:$I$7,2,0),Tabla_Transformados[[#This Row],[Tipo_Paquete_sucio]])</f>
        <v>Vuelo</v>
      </c>
      <c r="S28" s="10">
        <v>16455.8</v>
      </c>
      <c r="T28" t="s">
        <v>86</v>
      </c>
      <c r="U28" t="s">
        <v>66</v>
      </c>
      <c r="V28" t="str">
        <f>VLOOKUP(Tabla_Transformados[[#This Row],[Destino_sucio]],auxiliares!$E$5:$F$19,2,0)</f>
        <v>Barcelona</v>
      </c>
      <c r="W28" t="s">
        <v>40</v>
      </c>
      <c r="X28" t="s">
        <v>54</v>
      </c>
      <c r="Y28" t="s">
        <v>40</v>
      </c>
      <c r="Z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" t="str">
        <f>IFERROR(VLOOKUP(Tabla_Transformados[[#This Row],[Actividades_Reser_sucio2]],auxiliares!$E$5:$F$20,2,0),Tabla_Transformados[[#This Row],[Actividades_Reser_sucio2]])</f>
        <v/>
      </c>
      <c r="AB28">
        <v>6</v>
      </c>
      <c r="AC28">
        <f>Tabla_Transformados[[#This Row],[Duracion_Viaje_sucio]]-1</f>
        <v>10</v>
      </c>
      <c r="AD28" t="b">
        <v>0</v>
      </c>
      <c r="AE28" t="str">
        <f>VLOOKUP(Tabla_Transformados[[#This Row],[Promocion_Aplicada_sucio]],auxiliares!$H$6:$I$9,2,0)</f>
        <v>Falso</v>
      </c>
      <c r="AF28" t="s">
        <v>88</v>
      </c>
      <c r="AG28" t="s">
        <v>43</v>
      </c>
      <c r="AH28">
        <v>1</v>
      </c>
      <c r="AI28" t="str">
        <f>TEXT(Tabla_Transformados[[#This Row],[Fecha_Reserva]],"m")</f>
        <v>7</v>
      </c>
      <c r="AJ28">
        <v>11</v>
      </c>
      <c r="AK28" t="str">
        <f>TEXT(Tabla_Transformados[[#This Row],[Fecha_Viaje]],"m")</f>
        <v>8</v>
      </c>
      <c r="AL28" t="s">
        <v>44</v>
      </c>
      <c r="AM28" t="b">
        <v>0</v>
      </c>
      <c r="AN28" t="str">
        <f>VLOOKUP(Tabla_Transformados[[#This Row],[Cancelacion_Reserva_sucio]],auxiliares!$H$6:$I$9,2,0)</f>
        <v>Falso</v>
      </c>
      <c r="AO28">
        <v>5</v>
      </c>
      <c r="AP28" t="s">
        <v>207</v>
      </c>
      <c r="AQ2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8" s="10">
        <f>Tabla_Transformados[[#This Row],[Costo_Total]]/Tabla_Transformados[[#This Row],[Numero_Personas]]</f>
        <v>4113.95</v>
      </c>
      <c r="AS28" s="10">
        <f>Tabla_Transformados[[#This Row],[Costo_Total]]/Tabla_Transformados[[#This Row],[Duracion_Viaje_sucio]]</f>
        <v>1495.9818181818182</v>
      </c>
    </row>
    <row r="29" spans="1:45" x14ac:dyDescent="0.25">
      <c r="A29" t="s">
        <v>208</v>
      </c>
      <c r="B29" t="s">
        <v>209</v>
      </c>
      <c r="C29">
        <v>49</v>
      </c>
      <c r="D29" t="s">
        <v>31</v>
      </c>
      <c r="E29" t="str">
        <f>VLOOKUP(Tabla_Transformados[[#This Row],[Género_sucio]],Tabla4[#All],2,0)</f>
        <v>Femenino</v>
      </c>
      <c r="F29" t="s">
        <v>91</v>
      </c>
      <c r="G29" t="str">
        <f>VLOOKUP(Tabla_Transformados[[#This Row],[Ubicación_sucio]],auxiliares!$E$6:$F$13,2,0)</f>
        <v>India</v>
      </c>
      <c r="H29" t="s">
        <v>49</v>
      </c>
      <c r="I29" t="str">
        <f>IFERROR(VLOOKUP(Tabla_Transformados[[#This Row],[Tipo_Viajero_sucio]],auxiliares!$H$6:$I$6,2,0),Tabla_Transformados[[#This Row],[Tipo_Viajero_sucio]])</f>
        <v>Turista</v>
      </c>
      <c r="J29" t="s">
        <v>210</v>
      </c>
      <c r="K29" s="8">
        <v>45378</v>
      </c>
      <c r="L29" s="8">
        <v>45651</v>
      </c>
      <c r="M29">
        <v>9</v>
      </c>
      <c r="N29">
        <f>DATEDIF(Tabla_Transformados[[#This Row],[Fecha_Reserva]],Tabla_Transformados[[#This Row],[Fecha_Viaje]],"d")</f>
        <v>273</v>
      </c>
      <c r="O29">
        <v>5</v>
      </c>
      <c r="P29">
        <v>1</v>
      </c>
      <c r="Q29" t="s">
        <v>37</v>
      </c>
      <c r="R29" t="str">
        <f>IFERROR(VLOOKUP(Tabla_Transformados[[#This Row],[Tipo_Paquete_sucio]],auxiliares!$H$6:$I$7,2,0),Tabla_Transformados[[#This Row],[Tipo_Paquete_sucio]])</f>
        <v>Vuelo</v>
      </c>
      <c r="S29" s="10">
        <v>1922.7</v>
      </c>
      <c r="T29" t="s">
        <v>86</v>
      </c>
      <c r="U29" t="s">
        <v>39</v>
      </c>
      <c r="V29" t="str">
        <f>VLOOKUP(Tabla_Transformados[[#This Row],[Destino_sucio]],auxiliares!$E$5:$F$19,2,0)</f>
        <v>Tokio</v>
      </c>
      <c r="W29" t="s">
        <v>40</v>
      </c>
      <c r="X29" t="s">
        <v>54</v>
      </c>
      <c r="Y29" t="s">
        <v>40</v>
      </c>
      <c r="Z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" t="str">
        <f>IFERROR(VLOOKUP(Tabla_Transformados[[#This Row],[Actividades_Reser_sucio2]],auxiliares!$E$5:$F$20,2,0),Tabla_Transformados[[#This Row],[Actividades_Reser_sucio2]])</f>
        <v/>
      </c>
      <c r="AB29">
        <v>7</v>
      </c>
      <c r="AC29">
        <f>Tabla_Transformados[[#This Row],[Duracion_Viaje_sucio]]-1</f>
        <v>4</v>
      </c>
      <c r="AD29" t="b">
        <v>0</v>
      </c>
      <c r="AE29" t="str">
        <f>VLOOKUP(Tabla_Transformados[[#This Row],[Promocion_Aplicada_sucio]],auxiliares!$H$6:$I$9,2,0)</f>
        <v>Falso</v>
      </c>
      <c r="AF29" t="s">
        <v>88</v>
      </c>
      <c r="AG29" t="s">
        <v>56</v>
      </c>
      <c r="AH29">
        <v>8</v>
      </c>
      <c r="AI29" t="str">
        <f>TEXT(Tabla_Transformados[[#This Row],[Fecha_Reserva]],"m")</f>
        <v>3</v>
      </c>
      <c r="AJ29">
        <v>8</v>
      </c>
      <c r="AK29" t="str">
        <f>TEXT(Tabla_Transformados[[#This Row],[Fecha_Viaje]],"m")</f>
        <v>12</v>
      </c>
      <c r="AL29" t="s">
        <v>44</v>
      </c>
      <c r="AM29" t="b">
        <v>1</v>
      </c>
      <c r="AN29" t="str">
        <f>VLOOKUP(Tabla_Transformados[[#This Row],[Cancelacion_Reserva_sucio]],auxiliares!$H$6:$I$9,2,0)</f>
        <v>Verdadero</v>
      </c>
      <c r="AO29">
        <v>5</v>
      </c>
      <c r="AP29" t="s">
        <v>131</v>
      </c>
      <c r="AQ2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" s="10">
        <f>Tabla_Transformados[[#This Row],[Costo_Total]]/Tabla_Transformados[[#This Row],[Numero_Personas]]</f>
        <v>1922.7</v>
      </c>
      <c r="AS29" s="10">
        <f>Tabla_Transformados[[#This Row],[Costo_Total]]/Tabla_Transformados[[#This Row],[Duracion_Viaje_sucio]]</f>
        <v>384.54</v>
      </c>
    </row>
    <row r="30" spans="1:45" x14ac:dyDescent="0.25">
      <c r="A30" t="s">
        <v>213</v>
      </c>
      <c r="B30" t="s">
        <v>214</v>
      </c>
      <c r="C30">
        <v>36</v>
      </c>
      <c r="D30" t="s">
        <v>31</v>
      </c>
      <c r="E30" t="str">
        <f>VLOOKUP(Tabla_Transformados[[#This Row],[Género_sucio]],Tabla4[#All],2,0)</f>
        <v>Femenino</v>
      </c>
      <c r="F30" t="s">
        <v>82</v>
      </c>
      <c r="G30" t="str">
        <f>VLOOKUP(Tabla_Transformados[[#This Row],[Ubicación_sucio]],auxiliares!$E$6:$F$13,2,0)</f>
        <v>Alemania</v>
      </c>
      <c r="H30" t="s">
        <v>97</v>
      </c>
      <c r="I30" t="str">
        <f>IFERROR(VLOOKUP(Tabla_Transformados[[#This Row],[Tipo_Viajero_sucio]],auxiliares!$H$6:$I$6,2,0),Tabla_Transformados[[#This Row],[Tipo_Viajero_sucio]])</f>
        <v>Negocios</v>
      </c>
      <c r="J30" t="s">
        <v>215</v>
      </c>
      <c r="K30" s="8">
        <v>45330</v>
      </c>
      <c r="L30" s="8">
        <v>45587</v>
      </c>
      <c r="M30">
        <v>360</v>
      </c>
      <c r="N30">
        <f>DATEDIF(Tabla_Transformados[[#This Row],[Fecha_Reserva]],Tabla_Transformados[[#This Row],[Fecha_Viaje]],"d")</f>
        <v>257</v>
      </c>
      <c r="O30">
        <v>9</v>
      </c>
      <c r="P30">
        <v>2</v>
      </c>
      <c r="Q30" t="s">
        <v>65</v>
      </c>
      <c r="R30" t="str">
        <f>IFERROR(VLOOKUP(Tabla_Transformados[[#This Row],[Tipo_Paquete_sucio]],auxiliares!$H$6:$I$7,2,0),Tabla_Transformados[[#This Row],[Tipo_Paquete_sucio]])</f>
        <v>Vuelo + Hotel + Tour</v>
      </c>
      <c r="S30" s="10">
        <v>4060.1</v>
      </c>
      <c r="T30" t="s">
        <v>38</v>
      </c>
      <c r="U30" t="s">
        <v>53</v>
      </c>
      <c r="V30" t="str">
        <f>VLOOKUP(Tabla_Transformados[[#This Row],[Destino_sucio]],auxiliares!$E$5:$F$19,2,0)</f>
        <v>Nueva York</v>
      </c>
      <c r="W30" t="s">
        <v>67</v>
      </c>
      <c r="X30" t="s">
        <v>68</v>
      </c>
      <c r="Y30" t="s">
        <v>69</v>
      </c>
      <c r="Z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0" t="str">
        <f>IFERROR(VLOOKUP(Tabla_Transformados[[#This Row],[Actividades_Reser_sucio2]],auxiliares!$E$5:$F$20,2,0),Tabla_Transformados[[#This Row],[Actividades_Reser_sucio2]])</f>
        <v>Excursión en bote</v>
      </c>
      <c r="AB30">
        <v>7</v>
      </c>
      <c r="AC30">
        <f>Tabla_Transformados[[#This Row],[Duracion_Viaje_sucio]]-1</f>
        <v>8</v>
      </c>
      <c r="AD30" t="b">
        <v>0</v>
      </c>
      <c r="AE30" t="str">
        <f>VLOOKUP(Tabla_Transformados[[#This Row],[Promocion_Aplicada_sucio]],auxiliares!$H$6:$I$9,2,0)</f>
        <v>Falso</v>
      </c>
      <c r="AF30" t="s">
        <v>42</v>
      </c>
      <c r="AG30" t="s">
        <v>56</v>
      </c>
      <c r="AH30">
        <v>12</v>
      </c>
      <c r="AI30" t="str">
        <f>TEXT(Tabla_Transformados[[#This Row],[Fecha_Reserva]],"m")</f>
        <v>2</v>
      </c>
      <c r="AJ30">
        <v>11</v>
      </c>
      <c r="AK30" t="str">
        <f>TEXT(Tabla_Transformados[[#This Row],[Fecha_Viaje]],"m")</f>
        <v>10</v>
      </c>
      <c r="AL30" t="s">
        <v>57</v>
      </c>
      <c r="AM30" t="b">
        <v>0</v>
      </c>
      <c r="AN30" t="str">
        <f>VLOOKUP(Tabla_Transformados[[#This Row],[Cancelacion_Reserva_sucio]],auxiliares!$H$6:$I$9,2,0)</f>
        <v>Falso</v>
      </c>
      <c r="AO30">
        <v>5</v>
      </c>
      <c r="AP30" t="s">
        <v>131</v>
      </c>
      <c r="AQ3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0" s="10">
        <f>Tabla_Transformados[[#This Row],[Costo_Total]]/Tabla_Transformados[[#This Row],[Numero_Personas]]</f>
        <v>2030.05</v>
      </c>
      <c r="AS30" s="10">
        <f>Tabla_Transformados[[#This Row],[Costo_Total]]/Tabla_Transformados[[#This Row],[Duracion_Viaje_sucio]]</f>
        <v>451.12222222222221</v>
      </c>
    </row>
    <row r="31" spans="1:45" x14ac:dyDescent="0.25">
      <c r="A31" t="s">
        <v>217</v>
      </c>
      <c r="B31" t="s">
        <v>218</v>
      </c>
      <c r="C31">
        <v>19</v>
      </c>
      <c r="D31" t="s">
        <v>104</v>
      </c>
      <c r="E31" t="str">
        <f>VLOOKUP(Tabla_Transformados[[#This Row],[Género_sucio]],Tabla4[#All],2,0)</f>
        <v>Masculino</v>
      </c>
      <c r="F31" t="s">
        <v>61</v>
      </c>
      <c r="G31" t="str">
        <f>VLOOKUP(Tabla_Transformados[[#This Row],[Ubicación_sucio]],auxiliares!$E$6:$F$13,2,0)</f>
        <v>Australia</v>
      </c>
      <c r="H31" t="s">
        <v>97</v>
      </c>
      <c r="I31" t="str">
        <f>IFERROR(VLOOKUP(Tabla_Transformados[[#This Row],[Tipo_Viajero_sucio]],auxiliares!$H$6:$I$6,2,0),Tabla_Transformados[[#This Row],[Tipo_Viajero_sucio]])</f>
        <v>Negocios</v>
      </c>
      <c r="J31" t="s">
        <v>219</v>
      </c>
      <c r="K31" s="8">
        <v>45528</v>
      </c>
      <c r="L31" s="8">
        <v>45612</v>
      </c>
      <c r="M31">
        <v>247</v>
      </c>
      <c r="N31">
        <f>DATEDIF(Tabla_Transformados[[#This Row],[Fecha_Reserva]],Tabla_Transformados[[#This Row],[Fecha_Viaje]],"d")</f>
        <v>84</v>
      </c>
      <c r="O31">
        <v>5</v>
      </c>
      <c r="P31">
        <v>4</v>
      </c>
      <c r="Q31" t="s">
        <v>37</v>
      </c>
      <c r="R31" t="str">
        <f>IFERROR(VLOOKUP(Tabla_Transformados[[#This Row],[Tipo_Paquete_sucio]],auxiliares!$H$6:$I$7,2,0),Tabla_Transformados[[#This Row],[Tipo_Paquete_sucio]])</f>
        <v>Vuelo</v>
      </c>
      <c r="S31" s="10">
        <v>1757.1</v>
      </c>
      <c r="T31" t="s">
        <v>38</v>
      </c>
      <c r="U31" t="s">
        <v>137</v>
      </c>
      <c r="V31" t="str">
        <f>VLOOKUP(Tabla_Transformados[[#This Row],[Destino_sucio]],auxiliares!$E$5:$F$19,2,0)</f>
        <v>Paris</v>
      </c>
      <c r="W31" t="s">
        <v>40</v>
      </c>
      <c r="X31" t="s">
        <v>41</v>
      </c>
      <c r="Y31" t="s">
        <v>40</v>
      </c>
      <c r="Z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" t="str">
        <f>IFERROR(VLOOKUP(Tabla_Transformados[[#This Row],[Actividades_Reser_sucio2]],auxiliares!$E$5:$F$20,2,0),Tabla_Transformados[[#This Row],[Actividades_Reser_sucio2]])</f>
        <v/>
      </c>
      <c r="AB31">
        <v>8</v>
      </c>
      <c r="AC31">
        <f>Tabla_Transformados[[#This Row],[Duracion_Viaje_sucio]]-1</f>
        <v>4</v>
      </c>
      <c r="AD31" t="b">
        <v>1</v>
      </c>
      <c r="AE31" t="str">
        <f>VLOOKUP(Tabla_Transformados[[#This Row],[Promocion_Aplicada_sucio]],auxiliares!$H$6:$I$9,2,0)</f>
        <v>Verdadero</v>
      </c>
      <c r="AF31" t="s">
        <v>88</v>
      </c>
      <c r="AG31" t="s">
        <v>115</v>
      </c>
      <c r="AH31">
        <v>1</v>
      </c>
      <c r="AI31" t="str">
        <f>TEXT(Tabla_Transformados[[#This Row],[Fecha_Reserva]],"m")</f>
        <v>8</v>
      </c>
      <c r="AJ31">
        <v>10</v>
      </c>
      <c r="AK31" t="str">
        <f>TEXT(Tabla_Transformados[[#This Row],[Fecha_Viaje]],"m")</f>
        <v>11</v>
      </c>
      <c r="AL31" t="s">
        <v>57</v>
      </c>
      <c r="AM31" t="b">
        <v>1</v>
      </c>
      <c r="AN31" t="str">
        <f>VLOOKUP(Tabla_Transformados[[#This Row],[Cancelacion_Reserva_sucio]],auxiliares!$H$6:$I$9,2,0)</f>
        <v>Verdadero</v>
      </c>
      <c r="AO31">
        <v>1</v>
      </c>
      <c r="AP31" t="s">
        <v>70</v>
      </c>
      <c r="AQ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1" s="10">
        <f>Tabla_Transformados[[#This Row],[Costo_Total]]/Tabla_Transformados[[#This Row],[Numero_Personas]]</f>
        <v>439.27499999999998</v>
      </c>
      <c r="AS31" s="10">
        <f>Tabla_Transformados[[#This Row],[Costo_Total]]/Tabla_Transformados[[#This Row],[Duracion_Viaje_sucio]]</f>
        <v>351.41999999999996</v>
      </c>
    </row>
    <row r="32" spans="1:45" x14ac:dyDescent="0.25">
      <c r="A32" t="s">
        <v>222</v>
      </c>
      <c r="B32" t="s">
        <v>223</v>
      </c>
      <c r="C32">
        <v>48</v>
      </c>
      <c r="D32" t="s">
        <v>60</v>
      </c>
      <c r="E32" t="str">
        <f>VLOOKUP(Tabla_Transformados[[#This Row],[Género_sucio]],Tabla4[#All],2,0)</f>
        <v>Otro</v>
      </c>
      <c r="F32" t="s">
        <v>32</v>
      </c>
      <c r="G32" t="str">
        <f>VLOOKUP(Tabla_Transformados[[#This Row],[Ubicación_sucio]],auxiliares!$E$6:$F$13,2,0)</f>
        <v>Méjico</v>
      </c>
      <c r="H32" t="s">
        <v>97</v>
      </c>
      <c r="I32" t="str">
        <f>IFERROR(VLOOKUP(Tabla_Transformados[[#This Row],[Tipo_Viajero_sucio]],auxiliares!$H$6:$I$6,2,0),Tabla_Transformados[[#This Row],[Tipo_Viajero_sucio]])</f>
        <v>Negocios</v>
      </c>
      <c r="J32" t="s">
        <v>224</v>
      </c>
      <c r="K32" s="8">
        <v>45305</v>
      </c>
      <c r="L32" s="8">
        <v>45362</v>
      </c>
      <c r="M32">
        <v>338</v>
      </c>
      <c r="N32">
        <f>DATEDIF(Tabla_Transformados[[#This Row],[Fecha_Reserva]],Tabla_Transformados[[#This Row],[Fecha_Viaje]],"d")</f>
        <v>57</v>
      </c>
      <c r="O32">
        <v>13</v>
      </c>
      <c r="P32">
        <v>4</v>
      </c>
      <c r="Q32" t="s">
        <v>77</v>
      </c>
      <c r="R32" t="str">
        <f>IFERROR(VLOOKUP(Tabla_Transformados[[#This Row],[Tipo_Paquete_sucio]],auxiliares!$H$6:$I$7,2,0),Tabla_Transformados[[#This Row],[Tipo_Paquete_sucio]])</f>
        <v>Vuelo + Hotel</v>
      </c>
      <c r="S32" s="10">
        <v>10497.5</v>
      </c>
      <c r="T32" t="s">
        <v>78</v>
      </c>
      <c r="U32" t="s">
        <v>94</v>
      </c>
      <c r="V32" t="str">
        <f>VLOOKUP(Tabla_Transformados[[#This Row],[Destino_sucio]],auxiliares!$E$5:$F$19,2,0)</f>
        <v>Cancun</v>
      </c>
      <c r="W32" t="s">
        <v>67</v>
      </c>
      <c r="X32" t="s">
        <v>54</v>
      </c>
      <c r="Y32" t="s">
        <v>40</v>
      </c>
      <c r="Z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" t="str">
        <f>IFERROR(VLOOKUP(Tabla_Transformados[[#This Row],[Actividades_Reser_sucio2]],auxiliares!$E$5:$F$20,2,0),Tabla_Transformados[[#This Row],[Actividades_Reser_sucio2]])</f>
        <v/>
      </c>
      <c r="AB32">
        <v>5</v>
      </c>
      <c r="AC32">
        <f>Tabla_Transformados[[#This Row],[Duracion_Viaje_sucio]]-1</f>
        <v>12</v>
      </c>
      <c r="AD32" t="b">
        <v>0</v>
      </c>
      <c r="AE32" t="str">
        <f>VLOOKUP(Tabla_Transformados[[#This Row],[Promocion_Aplicada_sucio]],auxiliares!$H$6:$I$9,2,0)</f>
        <v>Falso</v>
      </c>
      <c r="AF32" t="s">
        <v>88</v>
      </c>
      <c r="AG32" t="s">
        <v>56</v>
      </c>
      <c r="AH32">
        <v>11</v>
      </c>
      <c r="AI32" t="str">
        <f>TEXT(Tabla_Transformados[[#This Row],[Fecha_Reserva]],"m")</f>
        <v>1</v>
      </c>
      <c r="AJ32">
        <v>6</v>
      </c>
      <c r="AK32" t="str">
        <f>TEXT(Tabla_Transformados[[#This Row],[Fecha_Viaje]],"m")</f>
        <v>3</v>
      </c>
      <c r="AL32" t="s">
        <v>57</v>
      </c>
      <c r="AM32" t="b">
        <v>1</v>
      </c>
      <c r="AN32" t="str">
        <f>VLOOKUP(Tabla_Transformados[[#This Row],[Cancelacion_Reserva_sucio]],auxiliares!$H$6:$I$9,2,0)</f>
        <v>Verdadero</v>
      </c>
      <c r="AO32">
        <v>5</v>
      </c>
      <c r="AP32" t="s">
        <v>108</v>
      </c>
      <c r="AQ3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2" s="10">
        <f>Tabla_Transformados[[#This Row],[Costo_Total]]/Tabla_Transformados[[#This Row],[Numero_Personas]]</f>
        <v>2624.375</v>
      </c>
      <c r="AS32" s="10">
        <f>Tabla_Transformados[[#This Row],[Costo_Total]]/Tabla_Transformados[[#This Row],[Duracion_Viaje_sucio]]</f>
        <v>807.5</v>
      </c>
    </row>
    <row r="33" spans="1:45" x14ac:dyDescent="0.25">
      <c r="A33" t="s">
        <v>227</v>
      </c>
      <c r="B33" t="s">
        <v>228</v>
      </c>
      <c r="C33">
        <v>62</v>
      </c>
      <c r="D33" t="s">
        <v>104</v>
      </c>
      <c r="E33" t="str">
        <f>VLOOKUP(Tabla_Transformados[[#This Row],[Género_sucio]],Tabla4[#All],2,0)</f>
        <v>Masculino</v>
      </c>
      <c r="F33" t="s">
        <v>91</v>
      </c>
      <c r="G33" t="str">
        <f>VLOOKUP(Tabla_Transformados[[#This Row],[Ubicación_sucio]],auxiliares!$E$6:$F$13,2,0)</f>
        <v>India</v>
      </c>
      <c r="H33" t="s">
        <v>97</v>
      </c>
      <c r="I33" t="str">
        <f>IFERROR(VLOOKUP(Tabla_Transformados[[#This Row],[Tipo_Viajero_sucio]],auxiliares!$H$6:$I$6,2,0),Tabla_Transformados[[#This Row],[Tipo_Viajero_sucio]])</f>
        <v>Negocios</v>
      </c>
      <c r="J33" t="s">
        <v>229</v>
      </c>
      <c r="K33" s="8">
        <v>45417</v>
      </c>
      <c r="L33" s="8">
        <v>45652</v>
      </c>
      <c r="M33">
        <v>231</v>
      </c>
      <c r="N33">
        <f>DATEDIF(Tabla_Transformados[[#This Row],[Fecha_Reserva]],Tabla_Transformados[[#This Row],[Fecha_Viaje]],"d")</f>
        <v>235</v>
      </c>
      <c r="O33">
        <v>6</v>
      </c>
      <c r="P33">
        <v>3</v>
      </c>
      <c r="Q33" t="s">
        <v>37</v>
      </c>
      <c r="R33" t="str">
        <f>IFERROR(VLOOKUP(Tabla_Transformados[[#This Row],[Tipo_Paquete_sucio]],auxiliares!$H$6:$I$7,2,0),Tabla_Transformados[[#This Row],[Tipo_Paquete_sucio]])</f>
        <v>Vuelo</v>
      </c>
      <c r="S33" s="10">
        <v>12385.8</v>
      </c>
      <c r="T33" t="s">
        <v>78</v>
      </c>
      <c r="U33" t="s">
        <v>137</v>
      </c>
      <c r="V33" t="str">
        <f>VLOOKUP(Tabla_Transformados[[#This Row],[Destino_sucio]],auxiliares!$E$5:$F$19,2,0)</f>
        <v>Paris</v>
      </c>
      <c r="W33" t="s">
        <v>40</v>
      </c>
      <c r="X33" t="s">
        <v>41</v>
      </c>
      <c r="Y33" t="s">
        <v>40</v>
      </c>
      <c r="Z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" t="str">
        <f>IFERROR(VLOOKUP(Tabla_Transformados[[#This Row],[Actividades_Reser_sucio2]],auxiliares!$E$5:$F$20,2,0),Tabla_Transformados[[#This Row],[Actividades_Reser_sucio2]])</f>
        <v/>
      </c>
      <c r="AB33">
        <v>3</v>
      </c>
      <c r="AC33">
        <f>Tabla_Transformados[[#This Row],[Duracion_Viaje_sucio]]-1</f>
        <v>5</v>
      </c>
      <c r="AD33" t="b">
        <v>1</v>
      </c>
      <c r="AE33" t="str">
        <f>VLOOKUP(Tabla_Transformados[[#This Row],[Promocion_Aplicada_sucio]],auxiliares!$H$6:$I$9,2,0)</f>
        <v>Verdadero</v>
      </c>
      <c r="AF33" t="s">
        <v>88</v>
      </c>
      <c r="AG33" t="s">
        <v>43</v>
      </c>
      <c r="AH33">
        <v>12</v>
      </c>
      <c r="AI33" t="str">
        <f>TEXT(Tabla_Transformados[[#This Row],[Fecha_Reserva]],"m")</f>
        <v>5</v>
      </c>
      <c r="AJ33">
        <v>7</v>
      </c>
      <c r="AK33" t="str">
        <f>TEXT(Tabla_Transformados[[#This Row],[Fecha_Viaje]],"m")</f>
        <v>12</v>
      </c>
      <c r="AL33" t="s">
        <v>57</v>
      </c>
      <c r="AM33" t="b">
        <v>0</v>
      </c>
      <c r="AN33" t="str">
        <f>VLOOKUP(Tabla_Transformados[[#This Row],[Cancelacion_Reserva_sucio]],auxiliares!$H$6:$I$9,2,0)</f>
        <v>Falso</v>
      </c>
      <c r="AO33">
        <v>3</v>
      </c>
      <c r="AP33" t="s">
        <v>108</v>
      </c>
      <c r="AQ3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3" s="10">
        <f>Tabla_Transformados[[#This Row],[Costo_Total]]/Tabla_Transformados[[#This Row],[Numero_Personas]]</f>
        <v>4128.5999999999995</v>
      </c>
      <c r="AS33" s="10">
        <f>Tabla_Transformados[[#This Row],[Costo_Total]]/Tabla_Transformados[[#This Row],[Duracion_Viaje_sucio]]</f>
        <v>2064.2999999999997</v>
      </c>
    </row>
    <row r="34" spans="1:45" x14ac:dyDescent="0.25">
      <c r="A34" t="s">
        <v>232</v>
      </c>
      <c r="B34" t="s">
        <v>233</v>
      </c>
      <c r="C34">
        <v>47</v>
      </c>
      <c r="D34" t="s">
        <v>104</v>
      </c>
      <c r="E34" t="str">
        <f>VLOOKUP(Tabla_Transformados[[#This Row],[Género_sucio]],Tabla4[#All],2,0)</f>
        <v>Masculino</v>
      </c>
      <c r="F34" t="s">
        <v>91</v>
      </c>
      <c r="G34" t="str">
        <f>VLOOKUP(Tabla_Transformados[[#This Row],[Ubicación_sucio]],auxiliares!$E$6:$F$13,2,0)</f>
        <v>India</v>
      </c>
      <c r="H34" t="s">
        <v>97</v>
      </c>
      <c r="I34" t="str">
        <f>IFERROR(VLOOKUP(Tabla_Transformados[[#This Row],[Tipo_Viajero_sucio]],auxiliares!$H$6:$I$6,2,0),Tabla_Transformados[[#This Row],[Tipo_Viajero_sucio]])</f>
        <v>Negocios</v>
      </c>
      <c r="J34" t="s">
        <v>234</v>
      </c>
      <c r="K34" s="8">
        <v>45330</v>
      </c>
      <c r="L34" s="8">
        <v>45508</v>
      </c>
      <c r="M34">
        <v>280</v>
      </c>
      <c r="N34">
        <f>DATEDIF(Tabla_Transformados[[#This Row],[Fecha_Reserva]],Tabla_Transformados[[#This Row],[Fecha_Viaje]],"d")</f>
        <v>178</v>
      </c>
      <c r="O34">
        <v>7</v>
      </c>
      <c r="P34">
        <v>1</v>
      </c>
      <c r="Q34" t="s">
        <v>37</v>
      </c>
      <c r="R34" t="str">
        <f>IFERROR(VLOOKUP(Tabla_Transformados[[#This Row],[Tipo_Paquete_sucio]],auxiliares!$H$6:$I$7,2,0),Tabla_Transformados[[#This Row],[Tipo_Paquete_sucio]])</f>
        <v>Vuelo</v>
      </c>
      <c r="S34" s="10">
        <v>9392.7999999999993</v>
      </c>
      <c r="T34" t="s">
        <v>38</v>
      </c>
      <c r="U34" t="s">
        <v>53</v>
      </c>
      <c r="V34" t="str">
        <f>VLOOKUP(Tabla_Transformados[[#This Row],[Destino_sucio]],auxiliares!$E$5:$F$19,2,0)</f>
        <v>Nueva York</v>
      </c>
      <c r="W34" t="s">
        <v>40</v>
      </c>
      <c r="X34" t="s">
        <v>54</v>
      </c>
      <c r="Y34" t="s">
        <v>40</v>
      </c>
      <c r="Z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" t="str">
        <f>IFERROR(VLOOKUP(Tabla_Transformados[[#This Row],[Actividades_Reser_sucio2]],auxiliares!$E$5:$F$20,2,0),Tabla_Transformados[[#This Row],[Actividades_Reser_sucio2]])</f>
        <v/>
      </c>
      <c r="AB34">
        <v>2</v>
      </c>
      <c r="AC34">
        <f>Tabla_Transformados[[#This Row],[Duracion_Viaje_sucio]]-1</f>
        <v>6</v>
      </c>
      <c r="AD34" t="b">
        <v>0</v>
      </c>
      <c r="AE34" t="str">
        <f>VLOOKUP(Tabla_Transformados[[#This Row],[Promocion_Aplicada_sucio]],auxiliares!$H$6:$I$9,2,0)</f>
        <v>Falso</v>
      </c>
      <c r="AF34" t="s">
        <v>55</v>
      </c>
      <c r="AG34" t="s">
        <v>56</v>
      </c>
      <c r="AH34">
        <v>6</v>
      </c>
      <c r="AI34" t="str">
        <f>TEXT(Tabla_Transformados[[#This Row],[Fecha_Reserva]],"m")</f>
        <v>2</v>
      </c>
      <c r="AJ34">
        <v>12</v>
      </c>
      <c r="AK34" t="str">
        <f>TEXT(Tabla_Transformados[[#This Row],[Fecha_Viaje]],"m")</f>
        <v>8</v>
      </c>
      <c r="AL34" t="s">
        <v>44</v>
      </c>
      <c r="AM34" t="b">
        <v>1</v>
      </c>
      <c r="AN34" t="str">
        <f>VLOOKUP(Tabla_Transformados[[#This Row],[Cancelacion_Reserva_sucio]],auxiliares!$H$6:$I$9,2,0)</f>
        <v>Verdadero</v>
      </c>
      <c r="AO34">
        <v>4</v>
      </c>
      <c r="AP34" t="s">
        <v>131</v>
      </c>
      <c r="AQ3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" s="10">
        <f>Tabla_Transformados[[#This Row],[Costo_Total]]/Tabla_Transformados[[#This Row],[Numero_Personas]]</f>
        <v>9392.7999999999993</v>
      </c>
      <c r="AS34" s="10">
        <f>Tabla_Transformados[[#This Row],[Costo_Total]]/Tabla_Transformados[[#This Row],[Duracion_Viaje_sucio]]</f>
        <v>1341.8285714285714</v>
      </c>
    </row>
    <row r="35" spans="1:45" x14ac:dyDescent="0.25">
      <c r="A35" t="s">
        <v>235</v>
      </c>
      <c r="B35" t="s">
        <v>236</v>
      </c>
      <c r="C35">
        <v>47</v>
      </c>
      <c r="D35" t="s">
        <v>60</v>
      </c>
      <c r="E35" t="str">
        <f>VLOOKUP(Tabla_Transformados[[#This Row],[Género_sucio]],Tabla4[#All],2,0)</f>
        <v>Otro</v>
      </c>
      <c r="F35" t="s">
        <v>82</v>
      </c>
      <c r="G35" t="str">
        <f>VLOOKUP(Tabla_Transformados[[#This Row],[Ubicación_sucio]],auxiliares!$E$6:$F$13,2,0)</f>
        <v>Alemania</v>
      </c>
      <c r="H35" t="s">
        <v>97</v>
      </c>
      <c r="I35" t="str">
        <f>IFERROR(VLOOKUP(Tabla_Transformados[[#This Row],[Tipo_Viajero_sucio]],auxiliares!$H$6:$I$6,2,0),Tabla_Transformados[[#This Row],[Tipo_Viajero_sucio]])</f>
        <v>Negocios</v>
      </c>
      <c r="J35" t="s">
        <v>237</v>
      </c>
      <c r="K35" s="8">
        <v>45387</v>
      </c>
      <c r="L35" s="8">
        <v>45533</v>
      </c>
      <c r="M35">
        <v>323</v>
      </c>
      <c r="N35">
        <f>DATEDIF(Tabla_Transformados[[#This Row],[Fecha_Reserva]],Tabla_Transformados[[#This Row],[Fecha_Viaje]],"d")</f>
        <v>146</v>
      </c>
      <c r="O35">
        <v>13</v>
      </c>
      <c r="P35">
        <v>3</v>
      </c>
      <c r="Q35" t="s">
        <v>37</v>
      </c>
      <c r="R35" t="str">
        <f>IFERROR(VLOOKUP(Tabla_Transformados[[#This Row],[Tipo_Paquete_sucio]],auxiliares!$H$6:$I$7,2,0),Tabla_Transformados[[#This Row],[Tipo_Paquete_sucio]])</f>
        <v>Vuelo</v>
      </c>
      <c r="S35" s="10">
        <v>8145.1</v>
      </c>
      <c r="T35" t="s">
        <v>86</v>
      </c>
      <c r="U35" t="s">
        <v>94</v>
      </c>
      <c r="V35" t="str">
        <f>VLOOKUP(Tabla_Transformados[[#This Row],[Destino_sucio]],auxiliares!$E$5:$F$19,2,0)</f>
        <v>Cancun</v>
      </c>
      <c r="W35" t="s">
        <v>40</v>
      </c>
      <c r="X35" t="s">
        <v>54</v>
      </c>
      <c r="Y35" t="s">
        <v>40</v>
      </c>
      <c r="Z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" t="str">
        <f>IFERROR(VLOOKUP(Tabla_Transformados[[#This Row],[Actividades_Reser_sucio2]],auxiliares!$E$5:$F$20,2,0),Tabla_Transformados[[#This Row],[Actividades_Reser_sucio2]])</f>
        <v/>
      </c>
      <c r="AB35">
        <v>1</v>
      </c>
      <c r="AC35">
        <f>Tabla_Transformados[[#This Row],[Duracion_Viaje_sucio]]-1</f>
        <v>12</v>
      </c>
      <c r="AD35" t="b">
        <v>0</v>
      </c>
      <c r="AE35" t="str">
        <f>VLOOKUP(Tabla_Transformados[[#This Row],[Promocion_Aplicada_sucio]],auxiliares!$H$6:$I$9,2,0)</f>
        <v>Falso</v>
      </c>
      <c r="AF35" t="s">
        <v>88</v>
      </c>
      <c r="AG35" t="s">
        <v>56</v>
      </c>
      <c r="AH35">
        <v>2</v>
      </c>
      <c r="AI35" t="str">
        <f>TEXT(Tabla_Transformados[[#This Row],[Fecha_Reserva]],"m")</f>
        <v>4</v>
      </c>
      <c r="AJ35">
        <v>11</v>
      </c>
      <c r="AK35" t="str">
        <f>TEXT(Tabla_Transformados[[#This Row],[Fecha_Viaje]],"m")</f>
        <v>8</v>
      </c>
      <c r="AL35" t="s">
        <v>57</v>
      </c>
      <c r="AM35" t="b">
        <v>0</v>
      </c>
      <c r="AN35" t="str">
        <f>VLOOKUP(Tabla_Transformados[[#This Row],[Cancelacion_Reserva_sucio]],auxiliares!$H$6:$I$9,2,0)</f>
        <v>Falso</v>
      </c>
      <c r="AO35">
        <v>3</v>
      </c>
      <c r="AP35" t="s">
        <v>45</v>
      </c>
      <c r="AQ3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5" s="10">
        <f>Tabla_Transformados[[#This Row],[Costo_Total]]/Tabla_Transformados[[#This Row],[Numero_Personas]]</f>
        <v>2715.0333333333333</v>
      </c>
      <c r="AS35" s="10">
        <f>Tabla_Transformados[[#This Row],[Costo_Total]]/Tabla_Transformados[[#This Row],[Duracion_Viaje_sucio]]</f>
        <v>626.54615384615386</v>
      </c>
    </row>
    <row r="36" spans="1:45" x14ac:dyDescent="0.25">
      <c r="A36" t="s">
        <v>239</v>
      </c>
      <c r="B36" t="s">
        <v>240</v>
      </c>
      <c r="C36">
        <v>47</v>
      </c>
      <c r="D36" t="s">
        <v>60</v>
      </c>
      <c r="E36" t="str">
        <f>VLOOKUP(Tabla_Transformados[[#This Row],[Género_sucio]],Tabla4[#All],2,0)</f>
        <v>Otro</v>
      </c>
      <c r="F36" t="s">
        <v>73</v>
      </c>
      <c r="G36" t="str">
        <f>VLOOKUP(Tabla_Transformados[[#This Row],[Ubicación_sucio]],auxiliares!$E$6:$F$13,2,0)</f>
        <v>Reino unido</v>
      </c>
      <c r="H36" t="s">
        <v>97</v>
      </c>
      <c r="I36" t="str">
        <f>IFERROR(VLOOKUP(Tabla_Transformados[[#This Row],[Tipo_Viajero_sucio]],auxiliares!$H$6:$I$6,2,0),Tabla_Transformados[[#This Row],[Tipo_Viajero_sucio]])</f>
        <v>Negocios</v>
      </c>
      <c r="J36" t="s">
        <v>241</v>
      </c>
      <c r="K36" s="8">
        <v>45313</v>
      </c>
      <c r="L36" s="8">
        <v>45434</v>
      </c>
      <c r="M36">
        <v>214</v>
      </c>
      <c r="N36">
        <f>DATEDIF(Tabla_Transformados[[#This Row],[Fecha_Reserva]],Tabla_Transformados[[#This Row],[Fecha_Viaje]],"d")</f>
        <v>121</v>
      </c>
      <c r="O36">
        <v>12</v>
      </c>
      <c r="P36">
        <v>3</v>
      </c>
      <c r="Q36" t="s">
        <v>37</v>
      </c>
      <c r="R36" t="str">
        <f>IFERROR(VLOOKUP(Tabla_Transformados[[#This Row],[Tipo_Paquete_sucio]],auxiliares!$H$6:$I$7,2,0),Tabla_Transformados[[#This Row],[Tipo_Paquete_sucio]])</f>
        <v>Vuelo</v>
      </c>
      <c r="S36" s="10">
        <v>6811.2</v>
      </c>
      <c r="T36" t="s">
        <v>38</v>
      </c>
      <c r="U36" t="s">
        <v>39</v>
      </c>
      <c r="V36" t="str">
        <f>VLOOKUP(Tabla_Transformados[[#This Row],[Destino_sucio]],auxiliares!$E$5:$F$19,2,0)</f>
        <v>Tokio</v>
      </c>
      <c r="W36" t="s">
        <v>40</v>
      </c>
      <c r="X36" t="s">
        <v>68</v>
      </c>
      <c r="Y36" t="s">
        <v>40</v>
      </c>
      <c r="Z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" t="str">
        <f>IFERROR(VLOOKUP(Tabla_Transformados[[#This Row],[Actividades_Reser_sucio2]],auxiliares!$E$5:$F$20,2,0),Tabla_Transformados[[#This Row],[Actividades_Reser_sucio2]])</f>
        <v/>
      </c>
      <c r="AB36">
        <v>8</v>
      </c>
      <c r="AC36">
        <f>Tabla_Transformados[[#This Row],[Duracion_Viaje_sucio]]-1</f>
        <v>11</v>
      </c>
      <c r="AD36" t="b">
        <v>0</v>
      </c>
      <c r="AE36" t="str">
        <f>VLOOKUP(Tabla_Transformados[[#This Row],[Promocion_Aplicada_sucio]],auxiliares!$H$6:$I$9,2,0)</f>
        <v>Falso</v>
      </c>
      <c r="AF36" t="s">
        <v>88</v>
      </c>
      <c r="AG36" t="s">
        <v>56</v>
      </c>
      <c r="AH36">
        <v>5</v>
      </c>
      <c r="AI36" t="str">
        <f>TEXT(Tabla_Transformados[[#This Row],[Fecha_Reserva]],"m")</f>
        <v>1</v>
      </c>
      <c r="AJ36">
        <v>4</v>
      </c>
      <c r="AK36" t="str">
        <f>TEXT(Tabla_Transformados[[#This Row],[Fecha_Viaje]],"m")</f>
        <v>5</v>
      </c>
      <c r="AL36" t="s">
        <v>44</v>
      </c>
      <c r="AM36" t="b">
        <v>1</v>
      </c>
      <c r="AN36" t="str">
        <f>VLOOKUP(Tabla_Transformados[[#This Row],[Cancelacion_Reserva_sucio]],auxiliares!$H$6:$I$9,2,0)</f>
        <v>Verdadero</v>
      </c>
      <c r="AO36">
        <v>5</v>
      </c>
      <c r="AP36" t="s">
        <v>108</v>
      </c>
      <c r="AQ3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" s="10">
        <f>Tabla_Transformados[[#This Row],[Costo_Total]]/Tabla_Transformados[[#This Row],[Numero_Personas]]</f>
        <v>2270.4</v>
      </c>
      <c r="AS36" s="10">
        <f>Tabla_Transformados[[#This Row],[Costo_Total]]/Tabla_Transformados[[#This Row],[Duracion_Viaje_sucio]]</f>
        <v>567.6</v>
      </c>
    </row>
    <row r="37" spans="1:45" x14ac:dyDescent="0.25">
      <c r="A37" t="s">
        <v>244</v>
      </c>
      <c r="B37" t="s">
        <v>245</v>
      </c>
      <c r="C37">
        <v>26</v>
      </c>
      <c r="D37" t="s">
        <v>31</v>
      </c>
      <c r="E37" t="str">
        <f>VLOOKUP(Tabla_Transformados[[#This Row],[Género_sucio]],Tabla4[#All],2,0)</f>
        <v>Femenino</v>
      </c>
      <c r="F37" t="s">
        <v>48</v>
      </c>
      <c r="G37" t="str">
        <f>VLOOKUP(Tabla_Transformados[[#This Row],[Ubicación_sucio]],auxiliares!$E$6:$F$13,2,0)</f>
        <v>EEUU</v>
      </c>
      <c r="H37" t="s">
        <v>33</v>
      </c>
      <c r="I37" t="str">
        <f>IFERROR(VLOOKUP(Tabla_Transformados[[#This Row],[Tipo_Viajero_sucio]],auxiliares!$H$6:$I$6,2,0),Tabla_Transformados[[#This Row],[Tipo_Viajero_sucio]])</f>
        <v>Turista</v>
      </c>
      <c r="J37" t="s">
        <v>246</v>
      </c>
      <c r="K37" s="8">
        <v>45625</v>
      </c>
      <c r="L37" s="8">
        <v>45634</v>
      </c>
      <c r="M37">
        <v>264</v>
      </c>
      <c r="N37">
        <f>DATEDIF(Tabla_Transformados[[#This Row],[Fecha_Reserva]],Tabla_Transformados[[#This Row],[Fecha_Viaje]],"d")</f>
        <v>9</v>
      </c>
      <c r="O37">
        <v>9</v>
      </c>
      <c r="P37">
        <v>1</v>
      </c>
      <c r="Q37" t="s">
        <v>37</v>
      </c>
      <c r="R37" t="str">
        <f>IFERROR(VLOOKUP(Tabla_Transformados[[#This Row],[Tipo_Paquete_sucio]],auxiliares!$H$6:$I$7,2,0),Tabla_Transformados[[#This Row],[Tipo_Paquete_sucio]])</f>
        <v>Vuelo</v>
      </c>
      <c r="S37" s="10">
        <v>5012.8999999999996</v>
      </c>
      <c r="T37" t="s">
        <v>38</v>
      </c>
      <c r="U37" t="s">
        <v>39</v>
      </c>
      <c r="V37" t="str">
        <f>VLOOKUP(Tabla_Transformados[[#This Row],[Destino_sucio]],auxiliares!$E$5:$F$19,2,0)</f>
        <v>Tokio</v>
      </c>
      <c r="W37" t="s">
        <v>40</v>
      </c>
      <c r="X37" t="s">
        <v>41</v>
      </c>
      <c r="Y37" t="s">
        <v>40</v>
      </c>
      <c r="Z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" t="str">
        <f>IFERROR(VLOOKUP(Tabla_Transformados[[#This Row],[Actividades_Reser_sucio2]],auxiliares!$E$5:$F$20,2,0),Tabla_Transformados[[#This Row],[Actividades_Reser_sucio2]])</f>
        <v/>
      </c>
      <c r="AB37">
        <v>4</v>
      </c>
      <c r="AC37">
        <f>Tabla_Transformados[[#This Row],[Duracion_Viaje_sucio]]-1</f>
        <v>8</v>
      </c>
      <c r="AD37" t="b">
        <v>1</v>
      </c>
      <c r="AE37" t="str">
        <f>VLOOKUP(Tabla_Transformados[[#This Row],[Promocion_Aplicada_sucio]],auxiliares!$H$6:$I$9,2,0)</f>
        <v>Verdadero</v>
      </c>
      <c r="AF37" t="s">
        <v>42</v>
      </c>
      <c r="AG37" t="s">
        <v>56</v>
      </c>
      <c r="AH37">
        <v>9</v>
      </c>
      <c r="AI37" t="str">
        <f>TEXT(Tabla_Transformados[[#This Row],[Fecha_Reserva]],"m")</f>
        <v>11</v>
      </c>
      <c r="AJ37">
        <v>4</v>
      </c>
      <c r="AK37" t="str">
        <f>TEXT(Tabla_Transformados[[#This Row],[Fecha_Viaje]],"m")</f>
        <v>12</v>
      </c>
      <c r="AL37" t="s">
        <v>57</v>
      </c>
      <c r="AM37" t="b">
        <v>1</v>
      </c>
      <c r="AN37" t="str">
        <f>VLOOKUP(Tabla_Transformados[[#This Row],[Cancelacion_Reserva_sucio]],auxiliares!$H$6:$I$9,2,0)</f>
        <v>Verdadero</v>
      </c>
      <c r="AO37">
        <v>5</v>
      </c>
      <c r="AP37" t="s">
        <v>131</v>
      </c>
      <c r="AQ3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" s="10">
        <f>Tabla_Transformados[[#This Row],[Costo_Total]]/Tabla_Transformados[[#This Row],[Numero_Personas]]</f>
        <v>5012.8999999999996</v>
      </c>
      <c r="AS37" s="10">
        <f>Tabla_Transformados[[#This Row],[Costo_Total]]/Tabla_Transformados[[#This Row],[Duracion_Viaje_sucio]]</f>
        <v>556.98888888888882</v>
      </c>
    </row>
    <row r="38" spans="1:45" x14ac:dyDescent="0.25">
      <c r="A38" t="s">
        <v>248</v>
      </c>
      <c r="B38" t="s">
        <v>249</v>
      </c>
      <c r="C38">
        <v>45</v>
      </c>
      <c r="D38" t="s">
        <v>31</v>
      </c>
      <c r="E38" t="str">
        <f>VLOOKUP(Tabla_Transformados[[#This Row],[Género_sucio]],Tabla4[#All],2,0)</f>
        <v>Femenino</v>
      </c>
      <c r="F38" t="s">
        <v>91</v>
      </c>
      <c r="G38" t="str">
        <f>VLOOKUP(Tabla_Transformados[[#This Row],[Ubicación_sucio]],auxiliares!$E$6:$F$13,2,0)</f>
        <v>India</v>
      </c>
      <c r="H38" t="s">
        <v>33</v>
      </c>
      <c r="I38" t="str">
        <f>IFERROR(VLOOKUP(Tabla_Transformados[[#This Row],[Tipo_Viajero_sucio]],auxiliares!$H$6:$I$6,2,0),Tabla_Transformados[[#This Row],[Tipo_Viajero_sucio]])</f>
        <v>Turista</v>
      </c>
      <c r="J38" t="s">
        <v>250</v>
      </c>
      <c r="K38" s="8">
        <v>45389</v>
      </c>
      <c r="L38" s="8">
        <v>45475</v>
      </c>
      <c r="M38">
        <v>346</v>
      </c>
      <c r="N38">
        <f>DATEDIF(Tabla_Transformados[[#This Row],[Fecha_Reserva]],Tabla_Transformados[[#This Row],[Fecha_Viaje]],"d")</f>
        <v>86</v>
      </c>
      <c r="O38">
        <v>4</v>
      </c>
      <c r="P38">
        <v>4</v>
      </c>
      <c r="Q38" t="s">
        <v>77</v>
      </c>
      <c r="R38" t="str">
        <f>IFERROR(VLOOKUP(Tabla_Transformados[[#This Row],[Tipo_Paquete_sucio]],auxiliares!$H$6:$I$7,2,0),Tabla_Transformados[[#This Row],[Tipo_Paquete_sucio]])</f>
        <v>Vuelo + Hotel</v>
      </c>
      <c r="S38" s="10">
        <v>18307.400000000001</v>
      </c>
      <c r="T38" t="s">
        <v>38</v>
      </c>
      <c r="U38" t="s">
        <v>53</v>
      </c>
      <c r="V38" t="str">
        <f>VLOOKUP(Tabla_Transformados[[#This Row],[Destino_sucio]],auxiliares!$E$5:$F$19,2,0)</f>
        <v>Nueva York</v>
      </c>
      <c r="W38" t="s">
        <v>114</v>
      </c>
      <c r="X38" t="s">
        <v>54</v>
      </c>
      <c r="Y38" t="s">
        <v>40</v>
      </c>
      <c r="Z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" t="str">
        <f>IFERROR(VLOOKUP(Tabla_Transformados[[#This Row],[Actividades_Reser_sucio2]],auxiliares!$E$5:$F$20,2,0),Tabla_Transformados[[#This Row],[Actividades_Reser_sucio2]])</f>
        <v/>
      </c>
      <c r="AB38">
        <v>7</v>
      </c>
      <c r="AC38">
        <f>Tabla_Transformados[[#This Row],[Duracion_Viaje_sucio]]-1</f>
        <v>3</v>
      </c>
      <c r="AD38" t="b">
        <v>0</v>
      </c>
      <c r="AE38" t="str">
        <f>VLOOKUP(Tabla_Transformados[[#This Row],[Promocion_Aplicada_sucio]],auxiliares!$H$6:$I$9,2,0)</f>
        <v>Falso</v>
      </c>
      <c r="AF38" t="s">
        <v>88</v>
      </c>
      <c r="AG38" t="s">
        <v>115</v>
      </c>
      <c r="AH38">
        <v>8</v>
      </c>
      <c r="AI38" t="str">
        <f>TEXT(Tabla_Transformados[[#This Row],[Fecha_Reserva]],"m")</f>
        <v>4</v>
      </c>
      <c r="AJ38">
        <v>6</v>
      </c>
      <c r="AK38" t="str">
        <f>TEXT(Tabla_Transformados[[#This Row],[Fecha_Viaje]],"m")</f>
        <v>7</v>
      </c>
      <c r="AL38" t="s">
        <v>57</v>
      </c>
      <c r="AM38" t="b">
        <v>0</v>
      </c>
      <c r="AN38" t="str">
        <f>VLOOKUP(Tabla_Transformados[[#This Row],[Cancelacion_Reserva_sucio]],auxiliares!$H$6:$I$9,2,0)</f>
        <v>Falso</v>
      </c>
      <c r="AO38">
        <v>5</v>
      </c>
      <c r="AP38" t="s">
        <v>108</v>
      </c>
      <c r="AQ3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" s="10">
        <f>Tabla_Transformados[[#This Row],[Costo_Total]]/Tabla_Transformados[[#This Row],[Numero_Personas]]</f>
        <v>4576.8500000000004</v>
      </c>
      <c r="AS38" s="10">
        <f>Tabla_Transformados[[#This Row],[Costo_Total]]/Tabla_Transformados[[#This Row],[Duracion_Viaje_sucio]]</f>
        <v>4576.8500000000004</v>
      </c>
    </row>
    <row r="39" spans="1:45" x14ac:dyDescent="0.25">
      <c r="A39" t="s">
        <v>252</v>
      </c>
      <c r="B39" t="s">
        <v>253</v>
      </c>
      <c r="C39">
        <v>56</v>
      </c>
      <c r="D39" t="s">
        <v>31</v>
      </c>
      <c r="E39" t="str">
        <f>VLOOKUP(Tabla_Transformados[[#This Row],[Género_sucio]],Tabla4[#All],2,0)</f>
        <v>Femenino</v>
      </c>
      <c r="F39" t="s">
        <v>91</v>
      </c>
      <c r="G39" t="str">
        <f>VLOOKUP(Tabla_Transformados[[#This Row],[Ubicación_sucio]],auxiliares!$E$6:$F$13,2,0)</f>
        <v>India</v>
      </c>
      <c r="H39" t="s">
        <v>49</v>
      </c>
      <c r="I39" t="str">
        <f>IFERROR(VLOOKUP(Tabla_Transformados[[#This Row],[Tipo_Viajero_sucio]],auxiliares!$H$6:$I$6,2,0),Tabla_Transformados[[#This Row],[Tipo_Viajero_sucio]])</f>
        <v>Turista</v>
      </c>
      <c r="J39" t="s">
        <v>254</v>
      </c>
      <c r="K39" s="8">
        <v>45483</v>
      </c>
      <c r="L39" s="8">
        <v>45549</v>
      </c>
      <c r="M39">
        <v>344</v>
      </c>
      <c r="N39">
        <f>DATEDIF(Tabla_Transformados[[#This Row],[Fecha_Reserva]],Tabla_Transformados[[#This Row],[Fecha_Viaje]],"d")</f>
        <v>66</v>
      </c>
      <c r="O39">
        <v>7</v>
      </c>
      <c r="P39">
        <v>1</v>
      </c>
      <c r="Q39" t="s">
        <v>37</v>
      </c>
      <c r="R39" t="str">
        <f>IFERROR(VLOOKUP(Tabla_Transformados[[#This Row],[Tipo_Paquete_sucio]],auxiliares!$H$6:$I$7,2,0),Tabla_Transformados[[#This Row],[Tipo_Paquete_sucio]])</f>
        <v>Vuelo</v>
      </c>
      <c r="S39" s="10">
        <v>1933.6</v>
      </c>
      <c r="T39" t="s">
        <v>86</v>
      </c>
      <c r="U39" t="s">
        <v>53</v>
      </c>
      <c r="V39" t="str">
        <f>VLOOKUP(Tabla_Transformados[[#This Row],[Destino_sucio]],auxiliares!$E$5:$F$19,2,0)</f>
        <v>Nueva York</v>
      </c>
      <c r="W39" t="s">
        <v>40</v>
      </c>
      <c r="X39" t="s">
        <v>41</v>
      </c>
      <c r="Y39" t="s">
        <v>40</v>
      </c>
      <c r="Z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" t="str">
        <f>IFERROR(VLOOKUP(Tabla_Transformados[[#This Row],[Actividades_Reser_sucio2]],auxiliares!$E$5:$F$20,2,0),Tabla_Transformados[[#This Row],[Actividades_Reser_sucio2]])</f>
        <v/>
      </c>
      <c r="AB39">
        <v>8</v>
      </c>
      <c r="AC39">
        <f>Tabla_Transformados[[#This Row],[Duracion_Viaje_sucio]]-1</f>
        <v>6</v>
      </c>
      <c r="AD39" t="b">
        <v>0</v>
      </c>
      <c r="AE39" t="str">
        <f>VLOOKUP(Tabla_Transformados[[#This Row],[Promocion_Aplicada_sucio]],auxiliares!$H$6:$I$9,2,0)</f>
        <v>Falso</v>
      </c>
      <c r="AF39" t="s">
        <v>88</v>
      </c>
      <c r="AG39" t="s">
        <v>115</v>
      </c>
      <c r="AH39">
        <v>3</v>
      </c>
      <c r="AI39" t="str">
        <f>TEXT(Tabla_Transformados[[#This Row],[Fecha_Reserva]],"m")</f>
        <v>7</v>
      </c>
      <c r="AJ39">
        <v>12</v>
      </c>
      <c r="AK39" t="str">
        <f>TEXT(Tabla_Transformados[[#This Row],[Fecha_Viaje]],"m")</f>
        <v>9</v>
      </c>
      <c r="AL39" t="s">
        <v>57</v>
      </c>
      <c r="AM39" t="b">
        <v>0</v>
      </c>
      <c r="AN39" t="str">
        <f>VLOOKUP(Tabla_Transformados[[#This Row],[Cancelacion_Reserva_sucio]],auxiliares!$H$6:$I$9,2,0)</f>
        <v>Falso</v>
      </c>
      <c r="AO39">
        <v>2</v>
      </c>
      <c r="AP39" t="s">
        <v>108</v>
      </c>
      <c r="AQ3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" s="10">
        <f>Tabla_Transformados[[#This Row],[Costo_Total]]/Tabla_Transformados[[#This Row],[Numero_Personas]]</f>
        <v>1933.6</v>
      </c>
      <c r="AS39" s="10">
        <f>Tabla_Transformados[[#This Row],[Costo_Total]]/Tabla_Transformados[[#This Row],[Duracion_Viaje_sucio]]</f>
        <v>276.2285714285714</v>
      </c>
    </row>
    <row r="40" spans="1:45" x14ac:dyDescent="0.25">
      <c r="A40" t="s">
        <v>256</v>
      </c>
      <c r="B40" t="s">
        <v>257</v>
      </c>
      <c r="C40">
        <v>21</v>
      </c>
      <c r="D40" t="s">
        <v>104</v>
      </c>
      <c r="E40" t="str">
        <f>VLOOKUP(Tabla_Transformados[[#This Row],[Género_sucio]],Tabla4[#All],2,0)</f>
        <v>Masculino</v>
      </c>
      <c r="F40" t="s">
        <v>61</v>
      </c>
      <c r="G40" t="str">
        <f>VLOOKUP(Tabla_Transformados[[#This Row],[Ubicación_sucio]],auxiliares!$E$6:$F$13,2,0)</f>
        <v>Australia</v>
      </c>
      <c r="H40" t="s">
        <v>33</v>
      </c>
      <c r="I40" t="str">
        <f>IFERROR(VLOOKUP(Tabla_Transformados[[#This Row],[Tipo_Viajero_sucio]],auxiliares!$H$6:$I$6,2,0),Tabla_Transformados[[#This Row],[Tipo_Viajero_sucio]])</f>
        <v>Turista</v>
      </c>
      <c r="J40" t="s">
        <v>258</v>
      </c>
      <c r="K40" s="8">
        <v>45327</v>
      </c>
      <c r="L40" s="8">
        <v>45346</v>
      </c>
      <c r="M40">
        <v>50</v>
      </c>
      <c r="N40">
        <f>DATEDIF(Tabla_Transformados[[#This Row],[Fecha_Reserva]],Tabla_Transformados[[#This Row],[Fecha_Viaje]],"d")</f>
        <v>19</v>
      </c>
      <c r="O40">
        <v>1</v>
      </c>
      <c r="P40">
        <v>4</v>
      </c>
      <c r="Q40" t="s">
        <v>65</v>
      </c>
      <c r="R40" t="str">
        <f>IFERROR(VLOOKUP(Tabla_Transformados[[#This Row],[Tipo_Paquete_sucio]],auxiliares!$H$6:$I$7,2,0),Tabla_Transformados[[#This Row],[Tipo_Paquete_sucio]])</f>
        <v>Vuelo + Hotel + Tour</v>
      </c>
      <c r="S40" s="10">
        <v>7523.2</v>
      </c>
      <c r="T40" t="s">
        <v>78</v>
      </c>
      <c r="U40" t="s">
        <v>39</v>
      </c>
      <c r="V40" t="str">
        <f>VLOOKUP(Tabla_Transformados[[#This Row],[Destino_sucio]],auxiliares!$E$5:$F$19,2,0)</f>
        <v>Tokio</v>
      </c>
      <c r="W40" t="s">
        <v>79</v>
      </c>
      <c r="X40" t="s">
        <v>41</v>
      </c>
      <c r="Y40" t="s">
        <v>151</v>
      </c>
      <c r="Z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0" t="str">
        <f>IFERROR(VLOOKUP(Tabla_Transformados[[#This Row],[Actividades_Reser_sucio2]],auxiliares!$E$5:$F$20,2,0),Tabla_Transformados[[#This Row],[Actividades_Reser_sucio2]])</f>
        <v>Tour en Cuidad</v>
      </c>
      <c r="AB40">
        <v>3</v>
      </c>
      <c r="AC40">
        <f>Tabla_Transformados[[#This Row],[Duracion_Viaje_sucio]]-1</f>
        <v>0</v>
      </c>
      <c r="AD40" t="b">
        <v>1</v>
      </c>
      <c r="AE40" t="str">
        <f>VLOOKUP(Tabla_Transformados[[#This Row],[Promocion_Aplicada_sucio]],auxiliares!$H$6:$I$9,2,0)</f>
        <v>Verdadero</v>
      </c>
      <c r="AF40" t="s">
        <v>42</v>
      </c>
      <c r="AG40" t="s">
        <v>43</v>
      </c>
      <c r="AH40">
        <v>11</v>
      </c>
      <c r="AI40" t="str">
        <f>TEXT(Tabla_Transformados[[#This Row],[Fecha_Reserva]],"m")</f>
        <v>2</v>
      </c>
      <c r="AJ40">
        <v>11</v>
      </c>
      <c r="AK40" t="str">
        <f>TEXT(Tabla_Transformados[[#This Row],[Fecha_Viaje]],"m")</f>
        <v>2</v>
      </c>
      <c r="AL40" t="s">
        <v>44</v>
      </c>
      <c r="AM40" t="b">
        <v>0</v>
      </c>
      <c r="AN40" t="str">
        <f>VLOOKUP(Tabla_Transformados[[#This Row],[Cancelacion_Reserva_sucio]],auxiliares!$H$6:$I$9,2,0)</f>
        <v>Falso</v>
      </c>
      <c r="AO40">
        <v>1</v>
      </c>
      <c r="AP40" t="s">
        <v>70</v>
      </c>
      <c r="AQ4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0" s="10">
        <f>Tabla_Transformados[[#This Row],[Costo_Total]]/Tabla_Transformados[[#This Row],[Numero_Personas]]</f>
        <v>1880.8</v>
      </c>
      <c r="AS40" s="10">
        <f>Tabla_Transformados[[#This Row],[Costo_Total]]/Tabla_Transformados[[#This Row],[Duracion_Viaje_sucio]]</f>
        <v>7523.2</v>
      </c>
    </row>
    <row r="41" spans="1:45" x14ac:dyDescent="0.25">
      <c r="A41" t="s">
        <v>261</v>
      </c>
      <c r="B41" t="s">
        <v>262</v>
      </c>
      <c r="C41">
        <v>32</v>
      </c>
      <c r="D41" t="s">
        <v>60</v>
      </c>
      <c r="E41" t="str">
        <f>VLOOKUP(Tabla_Transformados[[#This Row],[Género_sucio]],Tabla4[#All],2,0)</f>
        <v>Otro</v>
      </c>
      <c r="F41" t="s">
        <v>48</v>
      </c>
      <c r="G41" t="str">
        <f>VLOOKUP(Tabla_Transformados[[#This Row],[Ubicación_sucio]],auxiliares!$E$6:$F$13,2,0)</f>
        <v>EEUU</v>
      </c>
      <c r="H41" t="s">
        <v>33</v>
      </c>
      <c r="I41" t="str">
        <f>IFERROR(VLOOKUP(Tabla_Transformados[[#This Row],[Tipo_Viajero_sucio]],auxiliares!$H$6:$I$6,2,0),Tabla_Transformados[[#This Row],[Tipo_Viajero_sucio]])</f>
        <v>Turista</v>
      </c>
      <c r="J41" t="s">
        <v>263</v>
      </c>
      <c r="K41" s="8">
        <v>45383</v>
      </c>
      <c r="L41" s="8">
        <v>45560</v>
      </c>
      <c r="M41">
        <v>11</v>
      </c>
      <c r="N41">
        <f>DATEDIF(Tabla_Transformados[[#This Row],[Fecha_Reserva]],Tabla_Transformados[[#This Row],[Fecha_Viaje]],"d")</f>
        <v>177</v>
      </c>
      <c r="O41">
        <v>8</v>
      </c>
      <c r="P41">
        <v>3</v>
      </c>
      <c r="Q41" t="s">
        <v>77</v>
      </c>
      <c r="R41" t="str">
        <f>IFERROR(VLOOKUP(Tabla_Transformados[[#This Row],[Tipo_Paquete_sucio]],auxiliares!$H$6:$I$7,2,0),Tabla_Transformados[[#This Row],[Tipo_Paquete_sucio]])</f>
        <v>Vuelo + Hotel</v>
      </c>
      <c r="S41" s="10">
        <v>11517.1</v>
      </c>
      <c r="T41" t="s">
        <v>38</v>
      </c>
      <c r="U41" t="s">
        <v>53</v>
      </c>
      <c r="V41" t="str">
        <f>VLOOKUP(Tabla_Transformados[[#This Row],[Destino_sucio]],auxiliares!$E$5:$F$19,2,0)</f>
        <v>Nueva York</v>
      </c>
      <c r="W41" t="s">
        <v>114</v>
      </c>
      <c r="X41" t="s">
        <v>41</v>
      </c>
      <c r="Y41" t="s">
        <v>40</v>
      </c>
      <c r="Z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" t="str">
        <f>IFERROR(VLOOKUP(Tabla_Transformados[[#This Row],[Actividades_Reser_sucio2]],auxiliares!$E$5:$F$20,2,0),Tabla_Transformados[[#This Row],[Actividades_Reser_sucio2]])</f>
        <v/>
      </c>
      <c r="AB41">
        <v>1</v>
      </c>
      <c r="AC41">
        <f>Tabla_Transformados[[#This Row],[Duracion_Viaje_sucio]]-1</f>
        <v>7</v>
      </c>
      <c r="AD41" t="b">
        <v>1</v>
      </c>
      <c r="AE41" t="str">
        <f>VLOOKUP(Tabla_Transformados[[#This Row],[Promocion_Aplicada_sucio]],auxiliares!$H$6:$I$9,2,0)</f>
        <v>Verdadero</v>
      </c>
      <c r="AF41" t="s">
        <v>55</v>
      </c>
      <c r="AG41" t="s">
        <v>115</v>
      </c>
      <c r="AH41">
        <v>2</v>
      </c>
      <c r="AI41" t="str">
        <f>TEXT(Tabla_Transformados[[#This Row],[Fecha_Reserva]],"m")</f>
        <v>4</v>
      </c>
      <c r="AJ41">
        <v>3</v>
      </c>
      <c r="AK41" t="str">
        <f>TEXT(Tabla_Transformados[[#This Row],[Fecha_Viaje]],"m")</f>
        <v>9</v>
      </c>
      <c r="AL41" t="s">
        <v>57</v>
      </c>
      <c r="AM41" t="b">
        <v>0</v>
      </c>
      <c r="AN41" t="str">
        <f>VLOOKUP(Tabla_Transformados[[#This Row],[Cancelacion_Reserva_sucio]],auxiliares!$H$6:$I$9,2,0)</f>
        <v>Falso</v>
      </c>
      <c r="AO41">
        <v>5</v>
      </c>
      <c r="AP41" t="s">
        <v>207</v>
      </c>
      <c r="AQ4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" s="10">
        <f>Tabla_Transformados[[#This Row],[Costo_Total]]/Tabla_Transformados[[#This Row],[Numero_Personas]]</f>
        <v>3839.0333333333333</v>
      </c>
      <c r="AS41" s="10">
        <f>Tabla_Transformados[[#This Row],[Costo_Total]]/Tabla_Transformados[[#This Row],[Duracion_Viaje_sucio]]</f>
        <v>1439.6375</v>
      </c>
    </row>
    <row r="42" spans="1:45" x14ac:dyDescent="0.25">
      <c r="A42" t="s">
        <v>266</v>
      </c>
      <c r="B42" t="s">
        <v>267</v>
      </c>
      <c r="C42">
        <v>21</v>
      </c>
      <c r="D42" t="s">
        <v>60</v>
      </c>
      <c r="E42" t="str">
        <f>VLOOKUP(Tabla_Transformados[[#This Row],[Género_sucio]],Tabla4[#All],2,0)</f>
        <v>Otro</v>
      </c>
      <c r="F42" t="s">
        <v>73</v>
      </c>
      <c r="G42" t="str">
        <f>VLOOKUP(Tabla_Transformados[[#This Row],[Ubicación_sucio]],auxiliares!$E$6:$F$13,2,0)</f>
        <v>Reino unido</v>
      </c>
      <c r="H42" t="s">
        <v>33</v>
      </c>
      <c r="I42" t="str">
        <f>IFERROR(VLOOKUP(Tabla_Transformados[[#This Row],[Tipo_Viajero_sucio]],auxiliares!$H$6:$I$6,2,0),Tabla_Transformados[[#This Row],[Tipo_Viajero_sucio]])</f>
        <v>Turista</v>
      </c>
      <c r="J42" t="s">
        <v>268</v>
      </c>
      <c r="K42" s="8">
        <v>45611</v>
      </c>
      <c r="L42" s="8">
        <v>45641</v>
      </c>
      <c r="M42">
        <v>322</v>
      </c>
      <c r="N42">
        <f>DATEDIF(Tabla_Transformados[[#This Row],[Fecha_Reserva]],Tabla_Transformados[[#This Row],[Fecha_Viaje]],"d")</f>
        <v>30</v>
      </c>
      <c r="O42">
        <v>5</v>
      </c>
      <c r="P42">
        <v>2</v>
      </c>
      <c r="Q42" t="s">
        <v>65</v>
      </c>
      <c r="R42" t="str">
        <f>IFERROR(VLOOKUP(Tabla_Transformados[[#This Row],[Tipo_Paquete_sucio]],auxiliares!$H$6:$I$7,2,0),Tabla_Transformados[[#This Row],[Tipo_Paquete_sucio]])</f>
        <v>Vuelo + Hotel + Tour</v>
      </c>
      <c r="S42" s="10">
        <v>16192.3</v>
      </c>
      <c r="T42" t="s">
        <v>86</v>
      </c>
      <c r="U42" t="s">
        <v>87</v>
      </c>
      <c r="V42" t="str">
        <f>VLOOKUP(Tabla_Transformados[[#This Row],[Destino_sucio]],auxiliares!$E$5:$F$19,2,0)</f>
        <v>Londres</v>
      </c>
      <c r="W42" t="s">
        <v>79</v>
      </c>
      <c r="X42" t="s">
        <v>41</v>
      </c>
      <c r="Y42" t="s">
        <v>40</v>
      </c>
      <c r="Z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2" t="str">
        <f>IFERROR(VLOOKUP(Tabla_Transformados[[#This Row],[Actividades_Reser_sucio2]],auxiliares!$E$5:$F$20,2,0),Tabla_Transformados[[#This Row],[Actividades_Reser_sucio2]])</f>
        <v>Desconocido</v>
      </c>
      <c r="AB42">
        <v>9</v>
      </c>
      <c r="AC42">
        <f>Tabla_Transformados[[#This Row],[Duracion_Viaje_sucio]]-1</f>
        <v>4</v>
      </c>
      <c r="AD42" t="b">
        <v>0</v>
      </c>
      <c r="AE42" t="str">
        <f>VLOOKUP(Tabla_Transformados[[#This Row],[Promocion_Aplicada_sucio]],auxiliares!$H$6:$I$9,2,0)</f>
        <v>Falso</v>
      </c>
      <c r="AF42" t="s">
        <v>55</v>
      </c>
      <c r="AG42" t="s">
        <v>56</v>
      </c>
      <c r="AH42">
        <v>9</v>
      </c>
      <c r="AI42" t="str">
        <f>TEXT(Tabla_Transformados[[#This Row],[Fecha_Reserva]],"m")</f>
        <v>11</v>
      </c>
      <c r="AJ42">
        <v>10</v>
      </c>
      <c r="AK42" t="str">
        <f>TEXT(Tabla_Transformados[[#This Row],[Fecha_Viaje]],"m")</f>
        <v>12</v>
      </c>
      <c r="AL42" t="s">
        <v>57</v>
      </c>
      <c r="AM42" t="b">
        <v>1</v>
      </c>
      <c r="AN42" t="str">
        <f>VLOOKUP(Tabla_Transformados[[#This Row],[Cancelacion_Reserva_sucio]],auxiliares!$H$6:$I$9,2,0)</f>
        <v>Verdadero</v>
      </c>
      <c r="AO42">
        <v>5</v>
      </c>
      <c r="AP42" t="s">
        <v>131</v>
      </c>
      <c r="AQ4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2" s="10">
        <f>Tabla_Transformados[[#This Row],[Costo_Total]]/Tabla_Transformados[[#This Row],[Numero_Personas]]</f>
        <v>8096.15</v>
      </c>
      <c r="AS42" s="10">
        <f>Tabla_Transformados[[#This Row],[Costo_Total]]/Tabla_Transformados[[#This Row],[Duracion_Viaje_sucio]]</f>
        <v>3238.46</v>
      </c>
    </row>
    <row r="43" spans="1:45" x14ac:dyDescent="0.25">
      <c r="A43" t="s">
        <v>270</v>
      </c>
      <c r="B43" t="s">
        <v>271</v>
      </c>
      <c r="C43">
        <v>24</v>
      </c>
      <c r="D43" t="s">
        <v>104</v>
      </c>
      <c r="E43" t="str">
        <f>VLOOKUP(Tabla_Transformados[[#This Row],[Género_sucio]],Tabla4[#All],2,0)</f>
        <v>Masculino</v>
      </c>
      <c r="F43" t="s">
        <v>48</v>
      </c>
      <c r="G43" t="str">
        <f>VLOOKUP(Tabla_Transformados[[#This Row],[Ubicación_sucio]],auxiliares!$E$6:$F$13,2,0)</f>
        <v>EEUU</v>
      </c>
      <c r="H43" t="s">
        <v>49</v>
      </c>
      <c r="I43" t="str">
        <f>IFERROR(VLOOKUP(Tabla_Transformados[[#This Row],[Tipo_Viajero_sucio]],auxiliares!$H$6:$I$6,2,0),Tabla_Transformados[[#This Row],[Tipo_Viajero_sucio]])</f>
        <v>Turista</v>
      </c>
      <c r="J43" t="s">
        <v>272</v>
      </c>
      <c r="K43" s="8">
        <v>45366</v>
      </c>
      <c r="L43" s="8">
        <v>45427</v>
      </c>
      <c r="M43">
        <v>148</v>
      </c>
      <c r="N43">
        <f>DATEDIF(Tabla_Transformados[[#This Row],[Fecha_Reserva]],Tabla_Transformados[[#This Row],[Fecha_Viaje]],"d")</f>
        <v>61</v>
      </c>
      <c r="O43">
        <v>12</v>
      </c>
      <c r="P43">
        <v>4</v>
      </c>
      <c r="Q43" t="s">
        <v>37</v>
      </c>
      <c r="R43" t="str">
        <f>IFERROR(VLOOKUP(Tabla_Transformados[[#This Row],[Tipo_Paquete_sucio]],auxiliares!$H$6:$I$7,2,0),Tabla_Transformados[[#This Row],[Tipo_Paquete_sucio]])</f>
        <v>Vuelo</v>
      </c>
      <c r="S43" s="10">
        <v>1723.1</v>
      </c>
      <c r="T43" t="s">
        <v>78</v>
      </c>
      <c r="U43" t="s">
        <v>137</v>
      </c>
      <c r="V43" t="str">
        <f>VLOOKUP(Tabla_Transformados[[#This Row],[Destino_sucio]],auxiliares!$E$5:$F$19,2,0)</f>
        <v>Paris</v>
      </c>
      <c r="W43" t="s">
        <v>40</v>
      </c>
      <c r="X43" t="s">
        <v>41</v>
      </c>
      <c r="Y43" t="s">
        <v>40</v>
      </c>
      <c r="Z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" t="str">
        <f>IFERROR(VLOOKUP(Tabla_Transformados[[#This Row],[Actividades_Reser_sucio2]],auxiliares!$E$5:$F$20,2,0),Tabla_Transformados[[#This Row],[Actividades_Reser_sucio2]])</f>
        <v/>
      </c>
      <c r="AB43">
        <v>5</v>
      </c>
      <c r="AC43">
        <f>Tabla_Transformados[[#This Row],[Duracion_Viaje_sucio]]-1</f>
        <v>11</v>
      </c>
      <c r="AD43" t="b">
        <v>1</v>
      </c>
      <c r="AE43" t="str">
        <f>VLOOKUP(Tabla_Transformados[[#This Row],[Promocion_Aplicada_sucio]],auxiliares!$H$6:$I$9,2,0)</f>
        <v>Verdadero</v>
      </c>
      <c r="AF43" t="s">
        <v>88</v>
      </c>
      <c r="AG43" t="s">
        <v>115</v>
      </c>
      <c r="AH43">
        <v>3</v>
      </c>
      <c r="AI43" t="str">
        <f>TEXT(Tabla_Transformados[[#This Row],[Fecha_Reserva]],"m")</f>
        <v>3</v>
      </c>
      <c r="AJ43">
        <v>11</v>
      </c>
      <c r="AK43" t="str">
        <f>TEXT(Tabla_Transformados[[#This Row],[Fecha_Viaje]],"m")</f>
        <v>5</v>
      </c>
      <c r="AL43" t="s">
        <v>44</v>
      </c>
      <c r="AM43" t="b">
        <v>1</v>
      </c>
      <c r="AN43" t="str">
        <f>VLOOKUP(Tabla_Transformados[[#This Row],[Cancelacion_Reserva_sucio]],auxiliares!$H$6:$I$9,2,0)</f>
        <v>Verdadero</v>
      </c>
      <c r="AO43">
        <v>1</v>
      </c>
      <c r="AP43" t="s">
        <v>70</v>
      </c>
      <c r="AQ4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" s="10">
        <f>Tabla_Transformados[[#This Row],[Costo_Total]]/Tabla_Transformados[[#This Row],[Numero_Personas]]</f>
        <v>430.77499999999998</v>
      </c>
      <c r="AS43" s="10">
        <f>Tabla_Transformados[[#This Row],[Costo_Total]]/Tabla_Transformados[[#This Row],[Duracion_Viaje_sucio]]</f>
        <v>143.59166666666667</v>
      </c>
    </row>
    <row r="44" spans="1:45" x14ac:dyDescent="0.25">
      <c r="A44" t="s">
        <v>275</v>
      </c>
      <c r="B44" t="s">
        <v>276</v>
      </c>
      <c r="C44">
        <v>29</v>
      </c>
      <c r="D44" t="s">
        <v>60</v>
      </c>
      <c r="E44" t="str">
        <f>VLOOKUP(Tabla_Transformados[[#This Row],[Género_sucio]],Tabla4[#All],2,0)</f>
        <v>Otro</v>
      </c>
      <c r="F44" t="s">
        <v>61</v>
      </c>
      <c r="G44" t="str">
        <f>VLOOKUP(Tabla_Transformados[[#This Row],[Ubicación_sucio]],auxiliares!$E$6:$F$13,2,0)</f>
        <v>Australia</v>
      </c>
      <c r="H44" t="s">
        <v>97</v>
      </c>
      <c r="I44" t="str">
        <f>IFERROR(VLOOKUP(Tabla_Transformados[[#This Row],[Tipo_Viajero_sucio]],auxiliares!$H$6:$I$6,2,0),Tabla_Transformados[[#This Row],[Tipo_Viajero_sucio]])</f>
        <v>Negocios</v>
      </c>
      <c r="J44" t="s">
        <v>277</v>
      </c>
      <c r="K44" s="8">
        <v>45341</v>
      </c>
      <c r="L44" s="8">
        <v>45542</v>
      </c>
      <c r="M44">
        <v>96</v>
      </c>
      <c r="N44">
        <f>DATEDIF(Tabla_Transformados[[#This Row],[Fecha_Reserva]],Tabla_Transformados[[#This Row],[Fecha_Viaje]],"d")</f>
        <v>201</v>
      </c>
      <c r="O44">
        <v>1</v>
      </c>
      <c r="P44">
        <v>4</v>
      </c>
      <c r="Q44" t="s">
        <v>65</v>
      </c>
      <c r="R44" t="str">
        <f>IFERROR(VLOOKUP(Tabla_Transformados[[#This Row],[Tipo_Paquete_sucio]],auxiliares!$H$6:$I$7,2,0),Tabla_Transformados[[#This Row],[Tipo_Paquete_sucio]])</f>
        <v>Vuelo + Hotel + Tour</v>
      </c>
      <c r="S44" s="10">
        <v>15195.4</v>
      </c>
      <c r="T44" t="s">
        <v>86</v>
      </c>
      <c r="U44" t="s">
        <v>66</v>
      </c>
      <c r="V44" t="str">
        <f>VLOOKUP(Tabla_Transformados[[#This Row],[Destino_sucio]],auxiliares!$E$5:$F$19,2,0)</f>
        <v>Barcelona</v>
      </c>
      <c r="W44" t="s">
        <v>67</v>
      </c>
      <c r="X44" t="s">
        <v>68</v>
      </c>
      <c r="Y44" t="s">
        <v>40</v>
      </c>
      <c r="Z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4" t="str">
        <f>IFERROR(VLOOKUP(Tabla_Transformados[[#This Row],[Actividades_Reser_sucio2]],auxiliares!$E$5:$F$20,2,0),Tabla_Transformados[[#This Row],[Actividades_Reser_sucio2]])</f>
        <v>Desconocido</v>
      </c>
      <c r="AB44">
        <v>9</v>
      </c>
      <c r="AC44">
        <f>Tabla_Transformados[[#This Row],[Duracion_Viaje_sucio]]-1</f>
        <v>0</v>
      </c>
      <c r="AD44" t="b">
        <v>1</v>
      </c>
      <c r="AE44" t="str">
        <f>VLOOKUP(Tabla_Transformados[[#This Row],[Promocion_Aplicada_sucio]],auxiliares!$H$6:$I$9,2,0)</f>
        <v>Verdadero</v>
      </c>
      <c r="AF44" t="s">
        <v>55</v>
      </c>
      <c r="AG44" t="s">
        <v>115</v>
      </c>
      <c r="AH44">
        <v>8</v>
      </c>
      <c r="AI44" t="str">
        <f>TEXT(Tabla_Transformados[[#This Row],[Fecha_Reserva]],"m")</f>
        <v>2</v>
      </c>
      <c r="AJ44">
        <v>6</v>
      </c>
      <c r="AK44" t="str">
        <f>TEXT(Tabla_Transformados[[#This Row],[Fecha_Viaje]],"m")</f>
        <v>9</v>
      </c>
      <c r="AL44" t="s">
        <v>57</v>
      </c>
      <c r="AM44" t="b">
        <v>0</v>
      </c>
      <c r="AN44" t="str">
        <f>VLOOKUP(Tabla_Transformados[[#This Row],[Cancelacion_Reserva_sucio]],auxiliares!$H$6:$I$9,2,0)</f>
        <v>Falso</v>
      </c>
      <c r="AO44">
        <v>4</v>
      </c>
      <c r="AP44" t="s">
        <v>131</v>
      </c>
      <c r="AQ4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" s="10">
        <f>Tabla_Transformados[[#This Row],[Costo_Total]]/Tabla_Transformados[[#This Row],[Numero_Personas]]</f>
        <v>3798.85</v>
      </c>
      <c r="AS44" s="10">
        <f>Tabla_Transformados[[#This Row],[Costo_Total]]/Tabla_Transformados[[#This Row],[Duracion_Viaje_sucio]]</f>
        <v>15195.4</v>
      </c>
    </row>
    <row r="45" spans="1:45" x14ac:dyDescent="0.25">
      <c r="A45" t="s">
        <v>280</v>
      </c>
      <c r="B45" t="s">
        <v>281</v>
      </c>
      <c r="C45">
        <v>42</v>
      </c>
      <c r="D45" t="s">
        <v>31</v>
      </c>
      <c r="E45" t="str">
        <f>VLOOKUP(Tabla_Transformados[[#This Row],[Género_sucio]],Tabla4[#All],2,0)</f>
        <v>Femenino</v>
      </c>
      <c r="F45" t="s">
        <v>91</v>
      </c>
      <c r="G45" t="str">
        <f>VLOOKUP(Tabla_Transformados[[#This Row],[Ubicación_sucio]],auxiliares!$E$6:$F$13,2,0)</f>
        <v>India</v>
      </c>
      <c r="H45" t="s">
        <v>49</v>
      </c>
      <c r="I45" t="str">
        <f>IFERROR(VLOOKUP(Tabla_Transformados[[#This Row],[Tipo_Viajero_sucio]],auxiliares!$H$6:$I$6,2,0),Tabla_Transformados[[#This Row],[Tipo_Viajero_sucio]])</f>
        <v>Turista</v>
      </c>
      <c r="J45" t="s">
        <v>282</v>
      </c>
      <c r="K45" s="8">
        <v>45529</v>
      </c>
      <c r="L45" s="8">
        <v>45587</v>
      </c>
      <c r="M45">
        <v>144</v>
      </c>
      <c r="N45">
        <f>DATEDIF(Tabla_Transformados[[#This Row],[Fecha_Reserva]],Tabla_Transformados[[#This Row],[Fecha_Viaje]],"d")</f>
        <v>58</v>
      </c>
      <c r="O45">
        <v>12</v>
      </c>
      <c r="P45">
        <v>1</v>
      </c>
      <c r="Q45" t="s">
        <v>77</v>
      </c>
      <c r="R45" t="str">
        <f>IFERROR(VLOOKUP(Tabla_Transformados[[#This Row],[Tipo_Paquete_sucio]],auxiliares!$H$6:$I$7,2,0),Tabla_Transformados[[#This Row],[Tipo_Paquete_sucio]])</f>
        <v>Vuelo + Hotel</v>
      </c>
      <c r="S45" s="10">
        <v>12410.8</v>
      </c>
      <c r="T45" t="s">
        <v>78</v>
      </c>
      <c r="U45" t="s">
        <v>53</v>
      </c>
      <c r="V45" t="str">
        <f>VLOOKUP(Tabla_Transformados[[#This Row],[Destino_sucio]],auxiliares!$E$5:$F$19,2,0)</f>
        <v>Nueva York</v>
      </c>
      <c r="W45" t="s">
        <v>79</v>
      </c>
      <c r="X45" t="s">
        <v>41</v>
      </c>
      <c r="Y45" t="s">
        <v>40</v>
      </c>
      <c r="Z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" t="str">
        <f>IFERROR(VLOOKUP(Tabla_Transformados[[#This Row],[Actividades_Reser_sucio2]],auxiliares!$E$5:$F$20,2,0),Tabla_Transformados[[#This Row],[Actividades_Reser_sucio2]])</f>
        <v/>
      </c>
      <c r="AB45">
        <v>5</v>
      </c>
      <c r="AC45">
        <f>Tabla_Transformados[[#This Row],[Duracion_Viaje_sucio]]-1</f>
        <v>11</v>
      </c>
      <c r="AD45" t="b">
        <v>1</v>
      </c>
      <c r="AE45" t="str">
        <f>VLOOKUP(Tabla_Transformados[[#This Row],[Promocion_Aplicada_sucio]],auxiliares!$H$6:$I$9,2,0)</f>
        <v>Verdadero</v>
      </c>
      <c r="AF45" t="s">
        <v>55</v>
      </c>
      <c r="AG45" t="s">
        <v>115</v>
      </c>
      <c r="AH45">
        <v>7</v>
      </c>
      <c r="AI45" t="str">
        <f>TEXT(Tabla_Transformados[[#This Row],[Fecha_Reserva]],"m")</f>
        <v>8</v>
      </c>
      <c r="AJ45">
        <v>4</v>
      </c>
      <c r="AK45" t="str">
        <f>TEXT(Tabla_Transformados[[#This Row],[Fecha_Viaje]],"m")</f>
        <v>10</v>
      </c>
      <c r="AL45" t="s">
        <v>57</v>
      </c>
      <c r="AM45" t="b">
        <v>0</v>
      </c>
      <c r="AN45" t="str">
        <f>VLOOKUP(Tabla_Transformados[[#This Row],[Cancelacion_Reserva_sucio]],auxiliares!$H$6:$I$9,2,0)</f>
        <v>Falso</v>
      </c>
      <c r="AO45">
        <v>1</v>
      </c>
      <c r="AP45" t="s">
        <v>70</v>
      </c>
      <c r="AQ4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" s="10">
        <f>Tabla_Transformados[[#This Row],[Costo_Total]]/Tabla_Transformados[[#This Row],[Numero_Personas]]</f>
        <v>12410.8</v>
      </c>
      <c r="AS45" s="10">
        <f>Tabla_Transformados[[#This Row],[Costo_Total]]/Tabla_Transformados[[#This Row],[Duracion_Viaje_sucio]]</f>
        <v>1034.2333333333333</v>
      </c>
    </row>
    <row r="46" spans="1:45" x14ac:dyDescent="0.25">
      <c r="A46" t="s">
        <v>284</v>
      </c>
      <c r="B46" t="s">
        <v>285</v>
      </c>
      <c r="C46">
        <v>43</v>
      </c>
      <c r="D46" t="s">
        <v>60</v>
      </c>
      <c r="E46" t="str">
        <f>VLOOKUP(Tabla_Transformados[[#This Row],[Género_sucio]],Tabla4[#All],2,0)</f>
        <v>Otro</v>
      </c>
      <c r="F46" t="s">
        <v>73</v>
      </c>
      <c r="G46" t="str">
        <f>VLOOKUP(Tabla_Transformados[[#This Row],[Ubicación_sucio]],auxiliares!$E$6:$F$13,2,0)</f>
        <v>Reino unido</v>
      </c>
      <c r="H46" t="s">
        <v>49</v>
      </c>
      <c r="I46" t="str">
        <f>IFERROR(VLOOKUP(Tabla_Transformados[[#This Row],[Tipo_Viajero_sucio]],auxiliares!$H$6:$I$6,2,0),Tabla_Transformados[[#This Row],[Tipo_Viajero_sucio]])</f>
        <v>Turista</v>
      </c>
      <c r="J46" t="s">
        <v>286</v>
      </c>
      <c r="K46" s="8">
        <v>45485</v>
      </c>
      <c r="L46" s="8">
        <v>45499</v>
      </c>
      <c r="M46">
        <v>82</v>
      </c>
      <c r="N46">
        <f>DATEDIF(Tabla_Transformados[[#This Row],[Fecha_Reserva]],Tabla_Transformados[[#This Row],[Fecha_Viaje]],"d")</f>
        <v>14</v>
      </c>
      <c r="O46">
        <v>12</v>
      </c>
      <c r="P46">
        <v>2</v>
      </c>
      <c r="Q46" t="s">
        <v>77</v>
      </c>
      <c r="R46" t="str">
        <f>IFERROR(VLOOKUP(Tabla_Transformados[[#This Row],[Tipo_Paquete_sucio]],auxiliares!$H$6:$I$7,2,0),Tabla_Transformados[[#This Row],[Tipo_Paquete_sucio]])</f>
        <v>Vuelo + Hotel</v>
      </c>
      <c r="S46" s="10">
        <v>15579.1</v>
      </c>
      <c r="T46" t="s">
        <v>38</v>
      </c>
      <c r="U46" t="s">
        <v>94</v>
      </c>
      <c r="V46" t="str">
        <f>VLOOKUP(Tabla_Transformados[[#This Row],[Destino_sucio]],auxiliares!$E$5:$F$19,2,0)</f>
        <v>Cancun</v>
      </c>
      <c r="W46" t="s">
        <v>67</v>
      </c>
      <c r="X46" t="s">
        <v>41</v>
      </c>
      <c r="Y46" t="s">
        <v>40</v>
      </c>
      <c r="Z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" t="str">
        <f>IFERROR(VLOOKUP(Tabla_Transformados[[#This Row],[Actividades_Reser_sucio2]],auxiliares!$E$5:$F$20,2,0),Tabla_Transformados[[#This Row],[Actividades_Reser_sucio2]])</f>
        <v/>
      </c>
      <c r="AB46">
        <v>9</v>
      </c>
      <c r="AC46">
        <f>Tabla_Transformados[[#This Row],[Duracion_Viaje_sucio]]-1</f>
        <v>11</v>
      </c>
      <c r="AD46" t="b">
        <v>1</v>
      </c>
      <c r="AE46" t="str">
        <f>VLOOKUP(Tabla_Transformados[[#This Row],[Promocion_Aplicada_sucio]],auxiliares!$H$6:$I$9,2,0)</f>
        <v>Verdadero</v>
      </c>
      <c r="AF46" t="s">
        <v>55</v>
      </c>
      <c r="AG46" t="s">
        <v>115</v>
      </c>
      <c r="AH46">
        <v>10</v>
      </c>
      <c r="AI46" t="str">
        <f>TEXT(Tabla_Transformados[[#This Row],[Fecha_Reserva]],"m")</f>
        <v>7</v>
      </c>
      <c r="AJ46">
        <v>3</v>
      </c>
      <c r="AK46" t="str">
        <f>TEXT(Tabla_Transformados[[#This Row],[Fecha_Viaje]],"m")</f>
        <v>7</v>
      </c>
      <c r="AL46" t="s">
        <v>57</v>
      </c>
      <c r="AM46" t="b">
        <v>0</v>
      </c>
      <c r="AN46" t="str">
        <f>VLOOKUP(Tabla_Transformados[[#This Row],[Cancelacion_Reserva_sucio]],auxiliares!$H$6:$I$9,2,0)</f>
        <v>Falso</v>
      </c>
      <c r="AO46">
        <v>4</v>
      </c>
      <c r="AP46" t="s">
        <v>131</v>
      </c>
      <c r="AQ4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6" s="10">
        <f>Tabla_Transformados[[#This Row],[Costo_Total]]/Tabla_Transformados[[#This Row],[Numero_Personas]]</f>
        <v>7789.55</v>
      </c>
      <c r="AS46" s="10">
        <f>Tabla_Transformados[[#This Row],[Costo_Total]]/Tabla_Transformados[[#This Row],[Duracion_Viaje_sucio]]</f>
        <v>1298.2583333333334</v>
      </c>
    </row>
    <row r="47" spans="1:45" x14ac:dyDescent="0.25">
      <c r="A47" t="s">
        <v>289</v>
      </c>
      <c r="B47" t="s">
        <v>290</v>
      </c>
      <c r="C47">
        <v>63</v>
      </c>
      <c r="D47" t="s">
        <v>60</v>
      </c>
      <c r="E47" t="str">
        <f>VLOOKUP(Tabla_Transformados[[#This Row],[Género_sucio]],Tabla4[#All],2,0)</f>
        <v>Otro</v>
      </c>
      <c r="F47" t="s">
        <v>82</v>
      </c>
      <c r="G47" t="str">
        <f>VLOOKUP(Tabla_Transformados[[#This Row],[Ubicación_sucio]],auxiliares!$E$6:$F$13,2,0)</f>
        <v>Alemania</v>
      </c>
      <c r="H47" t="s">
        <v>97</v>
      </c>
      <c r="I47" t="str">
        <f>IFERROR(VLOOKUP(Tabla_Transformados[[#This Row],[Tipo_Viajero_sucio]],auxiliares!$H$6:$I$6,2,0),Tabla_Transformados[[#This Row],[Tipo_Viajero_sucio]])</f>
        <v>Negocios</v>
      </c>
      <c r="J47" t="s">
        <v>291</v>
      </c>
      <c r="K47" s="8">
        <v>45491</v>
      </c>
      <c r="L47" s="8">
        <v>45513</v>
      </c>
      <c r="M47">
        <v>321</v>
      </c>
      <c r="N47">
        <f>DATEDIF(Tabla_Transformados[[#This Row],[Fecha_Reserva]],Tabla_Transformados[[#This Row],[Fecha_Viaje]],"d")</f>
        <v>22</v>
      </c>
      <c r="O47">
        <v>7</v>
      </c>
      <c r="P47">
        <v>4</v>
      </c>
      <c r="Q47" t="s">
        <v>77</v>
      </c>
      <c r="R47" t="str">
        <f>IFERROR(VLOOKUP(Tabla_Transformados[[#This Row],[Tipo_Paquete_sucio]],auxiliares!$H$6:$I$7,2,0),Tabla_Transformados[[#This Row],[Tipo_Paquete_sucio]])</f>
        <v>Vuelo + Hotel</v>
      </c>
      <c r="S47" s="10">
        <v>3647.5</v>
      </c>
      <c r="T47" t="s">
        <v>78</v>
      </c>
      <c r="U47" t="s">
        <v>53</v>
      </c>
      <c r="V47" t="str">
        <f>VLOOKUP(Tabla_Transformados[[#This Row],[Destino_sucio]],auxiliares!$E$5:$F$19,2,0)</f>
        <v>Nueva York</v>
      </c>
      <c r="W47" t="s">
        <v>67</v>
      </c>
      <c r="X47" t="s">
        <v>41</v>
      </c>
      <c r="Y47" t="s">
        <v>40</v>
      </c>
      <c r="Z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" t="str">
        <f>IFERROR(VLOOKUP(Tabla_Transformados[[#This Row],[Actividades_Reser_sucio2]],auxiliares!$E$5:$F$20,2,0),Tabla_Transformados[[#This Row],[Actividades_Reser_sucio2]])</f>
        <v/>
      </c>
      <c r="AB47">
        <v>7</v>
      </c>
      <c r="AC47">
        <f>Tabla_Transformados[[#This Row],[Duracion_Viaje_sucio]]-1</f>
        <v>6</v>
      </c>
      <c r="AD47" t="b">
        <v>1</v>
      </c>
      <c r="AE47" t="str">
        <f>VLOOKUP(Tabla_Transformados[[#This Row],[Promocion_Aplicada_sucio]],auxiliares!$H$6:$I$9,2,0)</f>
        <v>Verdadero</v>
      </c>
      <c r="AF47" t="s">
        <v>88</v>
      </c>
      <c r="AG47" t="s">
        <v>56</v>
      </c>
      <c r="AH47">
        <v>10</v>
      </c>
      <c r="AI47" t="str">
        <f>TEXT(Tabla_Transformados[[#This Row],[Fecha_Reserva]],"m")</f>
        <v>7</v>
      </c>
      <c r="AJ47">
        <v>3</v>
      </c>
      <c r="AK47" t="str">
        <f>TEXT(Tabla_Transformados[[#This Row],[Fecha_Viaje]],"m")</f>
        <v>8</v>
      </c>
      <c r="AL47" t="s">
        <v>44</v>
      </c>
      <c r="AM47" t="b">
        <v>1</v>
      </c>
      <c r="AN47" t="str">
        <f>VLOOKUP(Tabla_Transformados[[#This Row],[Cancelacion_Reserva_sucio]],auxiliares!$H$6:$I$9,2,0)</f>
        <v>Verdadero</v>
      </c>
      <c r="AO47">
        <v>5</v>
      </c>
      <c r="AP47" t="s">
        <v>40</v>
      </c>
      <c r="AQ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" s="10">
        <f>Tabla_Transformados[[#This Row],[Costo_Total]]/Tabla_Transformados[[#This Row],[Numero_Personas]]</f>
        <v>911.875</v>
      </c>
      <c r="AS47" s="10">
        <f>Tabla_Transformados[[#This Row],[Costo_Total]]/Tabla_Transformados[[#This Row],[Duracion_Viaje_sucio]]</f>
        <v>521.07142857142856</v>
      </c>
    </row>
    <row r="48" spans="1:45" x14ac:dyDescent="0.25">
      <c r="A48" t="s">
        <v>293</v>
      </c>
      <c r="B48" t="s">
        <v>294</v>
      </c>
      <c r="C48">
        <v>34</v>
      </c>
      <c r="D48" t="s">
        <v>104</v>
      </c>
      <c r="E48" t="str">
        <f>VLOOKUP(Tabla_Transformados[[#This Row],[Género_sucio]],Tabla4[#All],2,0)</f>
        <v>Masculino</v>
      </c>
      <c r="F48" t="s">
        <v>32</v>
      </c>
      <c r="G48" t="str">
        <f>VLOOKUP(Tabla_Transformados[[#This Row],[Ubicación_sucio]],auxiliares!$E$6:$F$13,2,0)</f>
        <v>Méjico</v>
      </c>
      <c r="H48" t="s">
        <v>33</v>
      </c>
      <c r="I48" t="str">
        <f>IFERROR(VLOOKUP(Tabla_Transformados[[#This Row],[Tipo_Viajero_sucio]],auxiliares!$H$6:$I$6,2,0),Tabla_Transformados[[#This Row],[Tipo_Viajero_sucio]])</f>
        <v>Turista</v>
      </c>
      <c r="J48" t="s">
        <v>295</v>
      </c>
      <c r="K48" s="8">
        <v>45396</v>
      </c>
      <c r="L48" s="8">
        <v>45448</v>
      </c>
      <c r="M48">
        <v>239</v>
      </c>
      <c r="N48">
        <f>DATEDIF(Tabla_Transformados[[#This Row],[Fecha_Reserva]],Tabla_Transformados[[#This Row],[Fecha_Viaje]],"d")</f>
        <v>52</v>
      </c>
      <c r="O48">
        <v>10</v>
      </c>
      <c r="P48">
        <v>3</v>
      </c>
      <c r="Q48" t="s">
        <v>77</v>
      </c>
      <c r="R48" t="str">
        <f>IFERROR(VLOOKUP(Tabla_Transformados[[#This Row],[Tipo_Paquete_sucio]],auxiliares!$H$6:$I$7,2,0),Tabla_Transformados[[#This Row],[Tipo_Paquete_sucio]])</f>
        <v>Vuelo + Hotel</v>
      </c>
      <c r="S48" s="10">
        <v>1531.5</v>
      </c>
      <c r="T48" t="s">
        <v>78</v>
      </c>
      <c r="U48" t="s">
        <v>101</v>
      </c>
      <c r="V48" t="str">
        <f>VLOOKUP(Tabla_Transformados[[#This Row],[Destino_sucio]],auxiliares!$E$5:$F$19,2,0)</f>
        <v>Roma</v>
      </c>
      <c r="W48" t="s">
        <v>79</v>
      </c>
      <c r="X48" t="s">
        <v>54</v>
      </c>
      <c r="Y48" t="s">
        <v>40</v>
      </c>
      <c r="Z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" t="str">
        <f>IFERROR(VLOOKUP(Tabla_Transformados[[#This Row],[Actividades_Reser_sucio2]],auxiliares!$E$5:$F$20,2,0),Tabla_Transformados[[#This Row],[Actividades_Reser_sucio2]])</f>
        <v/>
      </c>
      <c r="AB48">
        <v>7</v>
      </c>
      <c r="AC48">
        <f>Tabla_Transformados[[#This Row],[Duracion_Viaje_sucio]]-1</f>
        <v>9</v>
      </c>
      <c r="AD48" t="b">
        <v>1</v>
      </c>
      <c r="AE48" t="str">
        <f>VLOOKUP(Tabla_Transformados[[#This Row],[Promocion_Aplicada_sucio]],auxiliares!$H$6:$I$9,2,0)</f>
        <v>Verdadero</v>
      </c>
      <c r="AF48" t="s">
        <v>55</v>
      </c>
      <c r="AG48" t="s">
        <v>43</v>
      </c>
      <c r="AH48">
        <v>8</v>
      </c>
      <c r="AI48" t="str">
        <f>TEXT(Tabla_Transformados[[#This Row],[Fecha_Reserva]],"m")</f>
        <v>4</v>
      </c>
      <c r="AJ48">
        <v>10</v>
      </c>
      <c r="AK48" t="str">
        <f>TEXT(Tabla_Transformados[[#This Row],[Fecha_Viaje]],"m")</f>
        <v>6</v>
      </c>
      <c r="AL48" t="s">
        <v>57</v>
      </c>
      <c r="AM48" t="b">
        <v>0</v>
      </c>
      <c r="AN48" t="str">
        <f>VLOOKUP(Tabla_Transformados[[#This Row],[Cancelacion_Reserva_sucio]],auxiliares!$H$6:$I$9,2,0)</f>
        <v>Falso</v>
      </c>
      <c r="AO48">
        <v>3</v>
      </c>
      <c r="AP48" t="s">
        <v>131</v>
      </c>
      <c r="AQ4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8" s="10">
        <f>Tabla_Transformados[[#This Row],[Costo_Total]]/Tabla_Transformados[[#This Row],[Numero_Personas]]</f>
        <v>510.5</v>
      </c>
      <c r="AS48" s="10">
        <f>Tabla_Transformados[[#This Row],[Costo_Total]]/Tabla_Transformados[[#This Row],[Duracion_Viaje_sucio]]</f>
        <v>153.15</v>
      </c>
    </row>
    <row r="49" spans="1:45" x14ac:dyDescent="0.25">
      <c r="A49" t="s">
        <v>298</v>
      </c>
      <c r="B49" t="s">
        <v>299</v>
      </c>
      <c r="C49">
        <v>64</v>
      </c>
      <c r="D49" t="s">
        <v>60</v>
      </c>
      <c r="E49" t="str">
        <f>VLOOKUP(Tabla_Transformados[[#This Row],[Género_sucio]],Tabla4[#All],2,0)</f>
        <v>Otro</v>
      </c>
      <c r="F49" t="s">
        <v>82</v>
      </c>
      <c r="G49" t="str">
        <f>VLOOKUP(Tabla_Transformados[[#This Row],[Ubicación_sucio]],auxiliares!$E$6:$F$13,2,0)</f>
        <v>Alemania</v>
      </c>
      <c r="H49" t="s">
        <v>33</v>
      </c>
      <c r="I49" t="str">
        <f>IFERROR(VLOOKUP(Tabla_Transformados[[#This Row],[Tipo_Viajero_sucio]],auxiliares!$H$6:$I$6,2,0),Tabla_Transformados[[#This Row],[Tipo_Viajero_sucio]])</f>
        <v>Turista</v>
      </c>
      <c r="J49" t="s">
        <v>300</v>
      </c>
      <c r="K49" s="8">
        <v>45341</v>
      </c>
      <c r="L49" s="8">
        <v>45386</v>
      </c>
      <c r="M49">
        <v>291</v>
      </c>
      <c r="N49">
        <f>DATEDIF(Tabla_Transformados[[#This Row],[Fecha_Reserva]],Tabla_Transformados[[#This Row],[Fecha_Viaje]],"d")</f>
        <v>45</v>
      </c>
      <c r="O49">
        <v>8</v>
      </c>
      <c r="P49">
        <v>1</v>
      </c>
      <c r="Q49" t="s">
        <v>65</v>
      </c>
      <c r="R49" t="str">
        <f>IFERROR(VLOOKUP(Tabla_Transformados[[#This Row],[Tipo_Paquete_sucio]],auxiliares!$H$6:$I$7,2,0),Tabla_Transformados[[#This Row],[Tipo_Paquete_sucio]])</f>
        <v>Vuelo + Hotel + Tour</v>
      </c>
      <c r="S49" s="10">
        <v>11645.6</v>
      </c>
      <c r="T49" t="s">
        <v>38</v>
      </c>
      <c r="U49" t="s">
        <v>39</v>
      </c>
      <c r="V49" t="str">
        <f>VLOOKUP(Tabla_Transformados[[#This Row],[Destino_sucio]],auxiliares!$E$5:$F$19,2,0)</f>
        <v>Tokio</v>
      </c>
      <c r="W49" t="s">
        <v>114</v>
      </c>
      <c r="X49" t="s">
        <v>68</v>
      </c>
      <c r="Y49" t="s">
        <v>302</v>
      </c>
      <c r="Z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9" t="str">
        <f>IFERROR(VLOOKUP(Tabla_Transformados[[#This Row],[Actividades_Reser_sucio2]],auxiliares!$E$5:$F$20,2,0),Tabla_Transformados[[#This Row],[Actividades_Reser_sucio2]])</f>
        <v>Tour en bus</v>
      </c>
      <c r="AB49">
        <v>6</v>
      </c>
      <c r="AC49">
        <f>Tabla_Transformados[[#This Row],[Duracion_Viaje_sucio]]-1</f>
        <v>7</v>
      </c>
      <c r="AD49" t="b">
        <v>0</v>
      </c>
      <c r="AE49" t="str">
        <f>VLOOKUP(Tabla_Transformados[[#This Row],[Promocion_Aplicada_sucio]],auxiliares!$H$6:$I$9,2,0)</f>
        <v>Falso</v>
      </c>
      <c r="AF49" t="s">
        <v>55</v>
      </c>
      <c r="AG49" t="s">
        <v>115</v>
      </c>
      <c r="AH49">
        <v>11</v>
      </c>
      <c r="AI49" t="str">
        <f>TEXT(Tabla_Transformados[[#This Row],[Fecha_Reserva]],"m")</f>
        <v>2</v>
      </c>
      <c r="AJ49">
        <v>6</v>
      </c>
      <c r="AK49" t="str">
        <f>TEXT(Tabla_Transformados[[#This Row],[Fecha_Viaje]],"m")</f>
        <v>4</v>
      </c>
      <c r="AL49" t="s">
        <v>57</v>
      </c>
      <c r="AM49" t="b">
        <v>0</v>
      </c>
      <c r="AN49" t="str">
        <f>VLOOKUP(Tabla_Transformados[[#This Row],[Cancelacion_Reserva_sucio]],auxiliares!$H$6:$I$9,2,0)</f>
        <v>Falso</v>
      </c>
      <c r="AO49">
        <v>3</v>
      </c>
      <c r="AP49" t="s">
        <v>108</v>
      </c>
      <c r="AQ4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" s="10">
        <f>Tabla_Transformados[[#This Row],[Costo_Total]]/Tabla_Transformados[[#This Row],[Numero_Personas]]</f>
        <v>11645.6</v>
      </c>
      <c r="AS49" s="10">
        <f>Tabla_Transformados[[#This Row],[Costo_Total]]/Tabla_Transformados[[#This Row],[Duracion_Viaje_sucio]]</f>
        <v>1455.7</v>
      </c>
    </row>
    <row r="50" spans="1:45" x14ac:dyDescent="0.25">
      <c r="A50" t="s">
        <v>303</v>
      </c>
      <c r="B50" t="s">
        <v>304</v>
      </c>
      <c r="C50">
        <v>19</v>
      </c>
      <c r="D50" t="s">
        <v>31</v>
      </c>
      <c r="E50" t="str">
        <f>VLOOKUP(Tabla_Transformados[[#This Row],[Género_sucio]],Tabla4[#All],2,0)</f>
        <v>Femenino</v>
      </c>
      <c r="F50" t="s">
        <v>61</v>
      </c>
      <c r="G50" t="str">
        <f>VLOOKUP(Tabla_Transformados[[#This Row],[Ubicación_sucio]],auxiliares!$E$6:$F$13,2,0)</f>
        <v>Australia</v>
      </c>
      <c r="H50" t="s">
        <v>33</v>
      </c>
      <c r="I50" t="str">
        <f>IFERROR(VLOOKUP(Tabla_Transformados[[#This Row],[Tipo_Viajero_sucio]],auxiliares!$H$6:$I$6,2,0),Tabla_Transformados[[#This Row],[Tipo_Viajero_sucio]])</f>
        <v>Turista</v>
      </c>
      <c r="J50" t="s">
        <v>305</v>
      </c>
      <c r="K50" s="8">
        <v>45553</v>
      </c>
      <c r="L50" s="8">
        <v>45601</v>
      </c>
      <c r="M50">
        <v>210</v>
      </c>
      <c r="N50">
        <f>DATEDIF(Tabla_Transformados[[#This Row],[Fecha_Reserva]],Tabla_Transformados[[#This Row],[Fecha_Viaje]],"d")</f>
        <v>48</v>
      </c>
      <c r="O50">
        <v>12</v>
      </c>
      <c r="P50">
        <v>4</v>
      </c>
      <c r="Q50" t="s">
        <v>77</v>
      </c>
      <c r="R50" t="str">
        <f>IFERROR(VLOOKUP(Tabla_Transformados[[#This Row],[Tipo_Paquete_sucio]],auxiliares!$H$6:$I$7,2,0),Tabla_Transformados[[#This Row],[Tipo_Paquete_sucio]])</f>
        <v>Vuelo + Hotel</v>
      </c>
      <c r="S50" s="10">
        <v>3175.8</v>
      </c>
      <c r="T50" t="s">
        <v>78</v>
      </c>
      <c r="U50" t="s">
        <v>53</v>
      </c>
      <c r="V50" t="str">
        <f>VLOOKUP(Tabla_Transformados[[#This Row],[Destino_sucio]],auxiliares!$E$5:$F$19,2,0)</f>
        <v>Nueva York</v>
      </c>
      <c r="W50" t="s">
        <v>67</v>
      </c>
      <c r="X50" t="s">
        <v>68</v>
      </c>
      <c r="Y50" t="s">
        <v>40</v>
      </c>
      <c r="Z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" t="str">
        <f>IFERROR(VLOOKUP(Tabla_Transformados[[#This Row],[Actividades_Reser_sucio2]],auxiliares!$E$5:$F$20,2,0),Tabla_Transformados[[#This Row],[Actividades_Reser_sucio2]])</f>
        <v/>
      </c>
      <c r="AB50">
        <v>9</v>
      </c>
      <c r="AC50">
        <f>Tabla_Transformados[[#This Row],[Duracion_Viaje_sucio]]-1</f>
        <v>11</v>
      </c>
      <c r="AD50" t="b">
        <v>1</v>
      </c>
      <c r="AE50" t="str">
        <f>VLOOKUP(Tabla_Transformados[[#This Row],[Promocion_Aplicada_sucio]],auxiliares!$H$6:$I$9,2,0)</f>
        <v>Verdadero</v>
      </c>
      <c r="AF50" t="s">
        <v>55</v>
      </c>
      <c r="AG50" t="s">
        <v>115</v>
      </c>
      <c r="AH50">
        <v>6</v>
      </c>
      <c r="AI50" t="str">
        <f>TEXT(Tabla_Transformados[[#This Row],[Fecha_Reserva]],"m")</f>
        <v>9</v>
      </c>
      <c r="AJ50">
        <v>10</v>
      </c>
      <c r="AK50" t="str">
        <f>TEXT(Tabla_Transformados[[#This Row],[Fecha_Viaje]],"m")</f>
        <v>11</v>
      </c>
      <c r="AL50" t="s">
        <v>44</v>
      </c>
      <c r="AM50" t="b">
        <v>0</v>
      </c>
      <c r="AN50" t="str">
        <f>VLOOKUP(Tabla_Transformados[[#This Row],[Cancelacion_Reserva_sucio]],auxiliares!$H$6:$I$9,2,0)</f>
        <v>Falso</v>
      </c>
      <c r="AO50">
        <v>2</v>
      </c>
      <c r="AP50" t="s">
        <v>70</v>
      </c>
      <c r="AQ5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" s="10">
        <f>Tabla_Transformados[[#This Row],[Costo_Total]]/Tabla_Transformados[[#This Row],[Numero_Personas]]</f>
        <v>793.95</v>
      </c>
      <c r="AS50" s="10">
        <f>Tabla_Transformados[[#This Row],[Costo_Total]]/Tabla_Transformados[[#This Row],[Duracion_Viaje_sucio]]</f>
        <v>264.65000000000003</v>
      </c>
    </row>
    <row r="51" spans="1:45" x14ac:dyDescent="0.25">
      <c r="A51" t="s">
        <v>308</v>
      </c>
      <c r="B51" t="s">
        <v>309</v>
      </c>
      <c r="C51">
        <v>37</v>
      </c>
      <c r="D51" t="s">
        <v>104</v>
      </c>
      <c r="E51" t="str">
        <f>VLOOKUP(Tabla_Transformados[[#This Row],[Género_sucio]],Tabla4[#All],2,0)</f>
        <v>Masculino</v>
      </c>
      <c r="F51" t="s">
        <v>123</v>
      </c>
      <c r="G51" t="str">
        <f>VLOOKUP(Tabla_Transformados[[#This Row],[Ubicación_sucio]],auxiliares!$E$6:$F$13,2,0)</f>
        <v>España</v>
      </c>
      <c r="H51" t="s">
        <v>97</v>
      </c>
      <c r="I51" t="str">
        <f>IFERROR(VLOOKUP(Tabla_Transformados[[#This Row],[Tipo_Viajero_sucio]],auxiliares!$H$6:$I$6,2,0),Tabla_Transformados[[#This Row],[Tipo_Viajero_sucio]])</f>
        <v>Negocios</v>
      </c>
      <c r="J51" t="s">
        <v>310</v>
      </c>
      <c r="K51" s="8">
        <v>45487</v>
      </c>
      <c r="L51" s="8">
        <v>45636</v>
      </c>
      <c r="M51">
        <v>260</v>
      </c>
      <c r="N51">
        <f>DATEDIF(Tabla_Transformados[[#This Row],[Fecha_Reserva]],Tabla_Transformados[[#This Row],[Fecha_Viaje]],"d")</f>
        <v>149</v>
      </c>
      <c r="O51">
        <v>3</v>
      </c>
      <c r="P51">
        <v>4</v>
      </c>
      <c r="Q51" t="s">
        <v>77</v>
      </c>
      <c r="R51" t="str">
        <f>IFERROR(VLOOKUP(Tabla_Transformados[[#This Row],[Tipo_Paquete_sucio]],auxiliares!$H$6:$I$7,2,0),Tabla_Transformados[[#This Row],[Tipo_Paquete_sucio]])</f>
        <v>Vuelo + Hotel</v>
      </c>
      <c r="S51" s="10">
        <v>8270.5</v>
      </c>
      <c r="T51" t="s">
        <v>38</v>
      </c>
      <c r="U51" t="s">
        <v>94</v>
      </c>
      <c r="V51" t="str">
        <f>VLOOKUP(Tabla_Transformados[[#This Row],[Destino_sucio]],auxiliares!$E$5:$F$19,2,0)</f>
        <v>Cancun</v>
      </c>
      <c r="W51" t="s">
        <v>67</v>
      </c>
      <c r="X51" t="s">
        <v>54</v>
      </c>
      <c r="Y51" t="s">
        <v>40</v>
      </c>
      <c r="Z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" t="str">
        <f>IFERROR(VLOOKUP(Tabla_Transformados[[#This Row],[Actividades_Reser_sucio2]],auxiliares!$E$5:$F$20,2,0),Tabla_Transformados[[#This Row],[Actividades_Reser_sucio2]])</f>
        <v/>
      </c>
      <c r="AB51">
        <v>8</v>
      </c>
      <c r="AC51">
        <f>Tabla_Transformados[[#This Row],[Duracion_Viaje_sucio]]-1</f>
        <v>2</v>
      </c>
      <c r="AD51" t="b">
        <v>0</v>
      </c>
      <c r="AE51" t="str">
        <f>VLOOKUP(Tabla_Transformados[[#This Row],[Promocion_Aplicada_sucio]],auxiliares!$H$6:$I$9,2,0)</f>
        <v>Falso</v>
      </c>
      <c r="AF51" t="s">
        <v>42</v>
      </c>
      <c r="AG51" t="s">
        <v>115</v>
      </c>
      <c r="AH51">
        <v>5</v>
      </c>
      <c r="AI51" t="str">
        <f>TEXT(Tabla_Transformados[[#This Row],[Fecha_Reserva]],"m")</f>
        <v>7</v>
      </c>
      <c r="AJ51">
        <v>9</v>
      </c>
      <c r="AK51" t="str">
        <f>TEXT(Tabla_Transformados[[#This Row],[Fecha_Viaje]],"m")</f>
        <v>12</v>
      </c>
      <c r="AL51" t="s">
        <v>44</v>
      </c>
      <c r="AM51" t="b">
        <v>1</v>
      </c>
      <c r="AN51" t="str">
        <f>VLOOKUP(Tabla_Transformados[[#This Row],[Cancelacion_Reserva_sucio]],auxiliares!$H$6:$I$9,2,0)</f>
        <v>Verdadero</v>
      </c>
      <c r="AO51">
        <v>1</v>
      </c>
      <c r="AP51" t="s">
        <v>70</v>
      </c>
      <c r="AQ5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1" s="10">
        <f>Tabla_Transformados[[#This Row],[Costo_Total]]/Tabla_Transformados[[#This Row],[Numero_Personas]]</f>
        <v>2067.625</v>
      </c>
      <c r="AS51" s="10">
        <f>Tabla_Transformados[[#This Row],[Costo_Total]]/Tabla_Transformados[[#This Row],[Duracion_Viaje_sucio]]</f>
        <v>2756.8333333333335</v>
      </c>
    </row>
    <row r="52" spans="1:45" x14ac:dyDescent="0.25">
      <c r="A52" t="s">
        <v>313</v>
      </c>
      <c r="B52" t="s">
        <v>314</v>
      </c>
      <c r="C52">
        <v>55</v>
      </c>
      <c r="D52" t="s">
        <v>31</v>
      </c>
      <c r="E52" t="str">
        <f>VLOOKUP(Tabla_Transformados[[#This Row],[Género_sucio]],Tabla4[#All],2,0)</f>
        <v>Femenino</v>
      </c>
      <c r="F52" t="s">
        <v>48</v>
      </c>
      <c r="G52" t="str">
        <f>VLOOKUP(Tabla_Transformados[[#This Row],[Ubicación_sucio]],auxiliares!$E$6:$F$13,2,0)</f>
        <v>EEUU</v>
      </c>
      <c r="H52" t="s">
        <v>33</v>
      </c>
      <c r="I52" t="str">
        <f>IFERROR(VLOOKUP(Tabla_Transformados[[#This Row],[Tipo_Viajero_sucio]],auxiliares!$H$6:$I$6,2,0),Tabla_Transformados[[#This Row],[Tipo_Viajero_sucio]])</f>
        <v>Turista</v>
      </c>
      <c r="J52" t="s">
        <v>315</v>
      </c>
      <c r="K52" s="8">
        <v>45507</v>
      </c>
      <c r="L52" s="8">
        <v>45563</v>
      </c>
      <c r="M52">
        <v>62</v>
      </c>
      <c r="N52">
        <f>DATEDIF(Tabla_Transformados[[#This Row],[Fecha_Reserva]],Tabla_Transformados[[#This Row],[Fecha_Viaje]],"d")</f>
        <v>56</v>
      </c>
      <c r="O52">
        <v>14</v>
      </c>
      <c r="P52">
        <v>1</v>
      </c>
      <c r="Q52" t="s">
        <v>65</v>
      </c>
      <c r="R52" t="str">
        <f>IFERROR(VLOOKUP(Tabla_Transformados[[#This Row],[Tipo_Paquete_sucio]],auxiliares!$H$6:$I$7,2,0),Tabla_Transformados[[#This Row],[Tipo_Paquete_sucio]])</f>
        <v>Vuelo + Hotel + Tour</v>
      </c>
      <c r="S52" s="10">
        <v>16962.099999999999</v>
      </c>
      <c r="T52" t="s">
        <v>86</v>
      </c>
      <c r="U52" t="s">
        <v>94</v>
      </c>
      <c r="V52" t="str">
        <f>VLOOKUP(Tabla_Transformados[[#This Row],[Destino_sucio]],auxiliares!$E$5:$F$19,2,0)</f>
        <v>Cancun</v>
      </c>
      <c r="W52" t="s">
        <v>79</v>
      </c>
      <c r="X52" t="s">
        <v>41</v>
      </c>
      <c r="Y52" t="s">
        <v>151</v>
      </c>
      <c r="Z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2" t="str">
        <f>IFERROR(VLOOKUP(Tabla_Transformados[[#This Row],[Actividades_Reser_sucio2]],auxiliares!$E$5:$F$20,2,0),Tabla_Transformados[[#This Row],[Actividades_Reser_sucio2]])</f>
        <v>Tour en Cuidad</v>
      </c>
      <c r="AB52">
        <v>5</v>
      </c>
      <c r="AC52">
        <f>Tabla_Transformados[[#This Row],[Duracion_Viaje_sucio]]-1</f>
        <v>13</v>
      </c>
      <c r="AD52" t="b">
        <v>1</v>
      </c>
      <c r="AE52" t="str">
        <f>VLOOKUP(Tabla_Transformados[[#This Row],[Promocion_Aplicada_sucio]],auxiliares!$H$6:$I$9,2,0)</f>
        <v>Verdadero</v>
      </c>
      <c r="AF52" t="s">
        <v>42</v>
      </c>
      <c r="AG52" t="s">
        <v>56</v>
      </c>
      <c r="AH52">
        <v>3</v>
      </c>
      <c r="AI52" t="str">
        <f>TEXT(Tabla_Transformados[[#This Row],[Fecha_Reserva]],"m")</f>
        <v>8</v>
      </c>
      <c r="AJ52">
        <v>12</v>
      </c>
      <c r="AK52" t="str">
        <f>TEXT(Tabla_Transformados[[#This Row],[Fecha_Viaje]],"m")</f>
        <v>9</v>
      </c>
      <c r="AL52" t="s">
        <v>44</v>
      </c>
      <c r="AM52" t="b">
        <v>0</v>
      </c>
      <c r="AN52" t="str">
        <f>VLOOKUP(Tabla_Transformados[[#This Row],[Cancelacion_Reserva_sucio]],auxiliares!$H$6:$I$9,2,0)</f>
        <v>Falso</v>
      </c>
      <c r="AO52">
        <v>2</v>
      </c>
      <c r="AP52" t="s">
        <v>45</v>
      </c>
      <c r="AQ5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" s="10">
        <f>Tabla_Transformados[[#This Row],[Costo_Total]]/Tabla_Transformados[[#This Row],[Numero_Personas]]</f>
        <v>16962.099999999999</v>
      </c>
      <c r="AS52" s="10">
        <f>Tabla_Transformados[[#This Row],[Costo_Total]]/Tabla_Transformados[[#This Row],[Duracion_Viaje_sucio]]</f>
        <v>1211.5785714285714</v>
      </c>
    </row>
    <row r="53" spans="1:45" x14ac:dyDescent="0.25">
      <c r="A53" t="s">
        <v>318</v>
      </c>
      <c r="B53" t="s">
        <v>319</v>
      </c>
      <c r="C53">
        <v>41</v>
      </c>
      <c r="D53" t="s">
        <v>104</v>
      </c>
      <c r="E53" t="str">
        <f>VLOOKUP(Tabla_Transformados[[#This Row],[Género_sucio]],Tabla4[#All],2,0)</f>
        <v>Masculino</v>
      </c>
      <c r="F53" t="s">
        <v>82</v>
      </c>
      <c r="G53" t="str">
        <f>VLOOKUP(Tabla_Transformados[[#This Row],[Ubicación_sucio]],auxiliares!$E$6:$F$13,2,0)</f>
        <v>Alemania</v>
      </c>
      <c r="H53" t="s">
        <v>33</v>
      </c>
      <c r="I53" t="str">
        <f>IFERROR(VLOOKUP(Tabla_Transformados[[#This Row],[Tipo_Viajero_sucio]],auxiliares!$H$6:$I$6,2,0),Tabla_Transformados[[#This Row],[Tipo_Viajero_sucio]])</f>
        <v>Turista</v>
      </c>
      <c r="J53" t="s">
        <v>320</v>
      </c>
      <c r="K53" s="8">
        <v>45302</v>
      </c>
      <c r="L53" s="8">
        <v>45407</v>
      </c>
      <c r="M53">
        <v>249</v>
      </c>
      <c r="N53">
        <f>DATEDIF(Tabla_Transformados[[#This Row],[Fecha_Reserva]],Tabla_Transformados[[#This Row],[Fecha_Viaje]],"d")</f>
        <v>105</v>
      </c>
      <c r="O53">
        <v>8</v>
      </c>
      <c r="P53">
        <v>1</v>
      </c>
      <c r="Q53" t="s">
        <v>65</v>
      </c>
      <c r="R53" t="str">
        <f>IFERROR(VLOOKUP(Tabla_Transformados[[#This Row],[Tipo_Paquete_sucio]],auxiliares!$H$6:$I$7,2,0),Tabla_Transformados[[#This Row],[Tipo_Paquete_sucio]])</f>
        <v>Vuelo + Hotel + Tour</v>
      </c>
      <c r="S53" s="10">
        <v>15049.8</v>
      </c>
      <c r="T53" t="s">
        <v>86</v>
      </c>
      <c r="U53" t="s">
        <v>39</v>
      </c>
      <c r="V53" t="str">
        <f>VLOOKUP(Tabla_Transformados[[#This Row],[Destino_sucio]],auxiliares!$E$5:$F$19,2,0)</f>
        <v>Tokio</v>
      </c>
      <c r="W53" t="s">
        <v>79</v>
      </c>
      <c r="X53" t="s">
        <v>41</v>
      </c>
      <c r="Y53" t="s">
        <v>151</v>
      </c>
      <c r="Z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3" t="str">
        <f>IFERROR(VLOOKUP(Tabla_Transformados[[#This Row],[Actividades_Reser_sucio2]],auxiliares!$E$5:$F$20,2,0),Tabla_Transformados[[#This Row],[Actividades_Reser_sucio2]])</f>
        <v>Tour en Cuidad</v>
      </c>
      <c r="AB53">
        <v>3</v>
      </c>
      <c r="AC53">
        <f>Tabla_Transformados[[#This Row],[Duracion_Viaje_sucio]]-1</f>
        <v>7</v>
      </c>
      <c r="AD53" t="b">
        <v>1</v>
      </c>
      <c r="AE53" t="str">
        <f>VLOOKUP(Tabla_Transformados[[#This Row],[Promocion_Aplicada_sucio]],auxiliares!$H$6:$I$9,2,0)</f>
        <v>Verdadero</v>
      </c>
      <c r="AF53" t="s">
        <v>42</v>
      </c>
      <c r="AG53" t="s">
        <v>43</v>
      </c>
      <c r="AH53">
        <v>1</v>
      </c>
      <c r="AI53" t="str">
        <f>TEXT(Tabla_Transformados[[#This Row],[Fecha_Reserva]],"m")</f>
        <v>1</v>
      </c>
      <c r="AJ53">
        <v>12</v>
      </c>
      <c r="AK53" t="str">
        <f>TEXT(Tabla_Transformados[[#This Row],[Fecha_Viaje]],"m")</f>
        <v>4</v>
      </c>
      <c r="AL53" t="s">
        <v>57</v>
      </c>
      <c r="AM53" t="b">
        <v>0</v>
      </c>
      <c r="AN53" t="str">
        <f>VLOOKUP(Tabla_Transformados[[#This Row],[Cancelacion_Reserva_sucio]],auxiliares!$H$6:$I$9,2,0)</f>
        <v>Falso</v>
      </c>
      <c r="AO53">
        <v>1</v>
      </c>
      <c r="AP53" t="s">
        <v>70</v>
      </c>
      <c r="AQ5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3" s="10">
        <f>Tabla_Transformados[[#This Row],[Costo_Total]]/Tabla_Transformados[[#This Row],[Numero_Personas]]</f>
        <v>15049.8</v>
      </c>
      <c r="AS53" s="10">
        <f>Tabla_Transformados[[#This Row],[Costo_Total]]/Tabla_Transformados[[#This Row],[Duracion_Viaje_sucio]]</f>
        <v>1881.2249999999999</v>
      </c>
    </row>
    <row r="54" spans="1:45" x14ac:dyDescent="0.25">
      <c r="A54" t="s">
        <v>323</v>
      </c>
      <c r="B54" t="s">
        <v>324</v>
      </c>
      <c r="C54">
        <v>25</v>
      </c>
      <c r="D54" t="s">
        <v>60</v>
      </c>
      <c r="E54" t="str">
        <f>VLOOKUP(Tabla_Transformados[[#This Row],[Género_sucio]],Tabla4[#All],2,0)</f>
        <v>Otro</v>
      </c>
      <c r="F54" t="s">
        <v>82</v>
      </c>
      <c r="G54" t="str">
        <f>VLOOKUP(Tabla_Transformados[[#This Row],[Ubicación_sucio]],auxiliares!$E$6:$F$13,2,0)</f>
        <v>Alemania</v>
      </c>
      <c r="H54" t="s">
        <v>97</v>
      </c>
      <c r="I54" t="str">
        <f>IFERROR(VLOOKUP(Tabla_Transformados[[#This Row],[Tipo_Viajero_sucio]],auxiliares!$H$6:$I$6,2,0),Tabla_Transformados[[#This Row],[Tipo_Viajero_sucio]])</f>
        <v>Negocios</v>
      </c>
      <c r="J54" t="s">
        <v>325</v>
      </c>
      <c r="K54" s="8">
        <v>45424</v>
      </c>
      <c r="L54" s="8">
        <v>45517</v>
      </c>
      <c r="M54">
        <v>278</v>
      </c>
      <c r="N54">
        <f>DATEDIF(Tabla_Transformados[[#This Row],[Fecha_Reserva]],Tabla_Transformados[[#This Row],[Fecha_Viaje]],"d")</f>
        <v>93</v>
      </c>
      <c r="O54">
        <v>8</v>
      </c>
      <c r="P54">
        <v>1</v>
      </c>
      <c r="Q54" t="s">
        <v>65</v>
      </c>
      <c r="R54" t="str">
        <f>IFERROR(VLOOKUP(Tabla_Transformados[[#This Row],[Tipo_Paquete_sucio]],auxiliares!$H$6:$I$7,2,0),Tabla_Transformados[[#This Row],[Tipo_Paquete_sucio]])</f>
        <v>Vuelo + Hotel + Tour</v>
      </c>
      <c r="S54" s="10">
        <v>5135.6000000000004</v>
      </c>
      <c r="T54" t="s">
        <v>86</v>
      </c>
      <c r="U54" t="s">
        <v>137</v>
      </c>
      <c r="V54" t="str">
        <f>VLOOKUP(Tabla_Transformados[[#This Row],[Destino_sucio]],auxiliares!$E$5:$F$19,2,0)</f>
        <v>Paris</v>
      </c>
      <c r="W54" t="s">
        <v>114</v>
      </c>
      <c r="X54" t="s">
        <v>54</v>
      </c>
      <c r="Y54" t="s">
        <v>69</v>
      </c>
      <c r="Z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" t="str">
        <f>IFERROR(VLOOKUP(Tabla_Transformados[[#This Row],[Actividades_Reser_sucio2]],auxiliares!$E$5:$F$20,2,0),Tabla_Transformados[[#This Row],[Actividades_Reser_sucio2]])</f>
        <v>Excursión en bote</v>
      </c>
      <c r="AB54">
        <v>8</v>
      </c>
      <c r="AC54">
        <f>Tabla_Transformados[[#This Row],[Duracion_Viaje_sucio]]-1</f>
        <v>7</v>
      </c>
      <c r="AD54" t="b">
        <v>0</v>
      </c>
      <c r="AE54" t="str">
        <f>VLOOKUP(Tabla_Transformados[[#This Row],[Promocion_Aplicada_sucio]],auxiliares!$H$6:$I$9,2,0)</f>
        <v>Falso</v>
      </c>
      <c r="AF54" t="s">
        <v>55</v>
      </c>
      <c r="AG54" t="s">
        <v>56</v>
      </c>
      <c r="AH54">
        <v>1</v>
      </c>
      <c r="AI54" t="str">
        <f>TEXT(Tabla_Transformados[[#This Row],[Fecha_Reserva]],"m")</f>
        <v>5</v>
      </c>
      <c r="AJ54">
        <v>4</v>
      </c>
      <c r="AK54" t="str">
        <f>TEXT(Tabla_Transformados[[#This Row],[Fecha_Viaje]],"m")</f>
        <v>8</v>
      </c>
      <c r="AL54" t="s">
        <v>44</v>
      </c>
      <c r="AM54" t="b">
        <v>1</v>
      </c>
      <c r="AN54" t="str">
        <f>VLOOKUP(Tabla_Transformados[[#This Row],[Cancelacion_Reserva_sucio]],auxiliares!$H$6:$I$9,2,0)</f>
        <v>Verdadero</v>
      </c>
      <c r="AO54">
        <v>1</v>
      </c>
      <c r="AP54" t="s">
        <v>70</v>
      </c>
      <c r="AQ5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" s="10">
        <f>Tabla_Transformados[[#This Row],[Costo_Total]]/Tabla_Transformados[[#This Row],[Numero_Personas]]</f>
        <v>5135.6000000000004</v>
      </c>
      <c r="AS54" s="10">
        <f>Tabla_Transformados[[#This Row],[Costo_Total]]/Tabla_Transformados[[#This Row],[Duracion_Viaje_sucio]]</f>
        <v>641.95000000000005</v>
      </c>
    </row>
    <row r="55" spans="1:45" x14ac:dyDescent="0.25">
      <c r="A55" t="s">
        <v>328</v>
      </c>
      <c r="B55" t="s">
        <v>329</v>
      </c>
      <c r="C55">
        <v>31</v>
      </c>
      <c r="D55" t="s">
        <v>60</v>
      </c>
      <c r="E55" t="str">
        <f>VLOOKUP(Tabla_Transformados[[#This Row],[Género_sucio]],Tabla4[#All],2,0)</f>
        <v>Otro</v>
      </c>
      <c r="F55" t="s">
        <v>123</v>
      </c>
      <c r="G55" t="str">
        <f>VLOOKUP(Tabla_Transformados[[#This Row],[Ubicación_sucio]],auxiliares!$E$6:$F$13,2,0)</f>
        <v>España</v>
      </c>
      <c r="H55" t="s">
        <v>49</v>
      </c>
      <c r="I55" t="str">
        <f>IFERROR(VLOOKUP(Tabla_Transformados[[#This Row],[Tipo_Viajero_sucio]],auxiliares!$H$6:$I$6,2,0),Tabla_Transformados[[#This Row],[Tipo_Viajero_sucio]])</f>
        <v>Turista</v>
      </c>
      <c r="J55" t="s">
        <v>330</v>
      </c>
      <c r="K55" s="8">
        <v>45514</v>
      </c>
      <c r="L55" s="8">
        <v>45608</v>
      </c>
      <c r="M55">
        <v>138</v>
      </c>
      <c r="N55">
        <f>DATEDIF(Tabla_Transformados[[#This Row],[Fecha_Reserva]],Tabla_Transformados[[#This Row],[Fecha_Viaje]],"d")</f>
        <v>94</v>
      </c>
      <c r="O55">
        <v>4</v>
      </c>
      <c r="P55">
        <v>1</v>
      </c>
      <c r="Q55" t="s">
        <v>77</v>
      </c>
      <c r="R55" t="str">
        <f>IFERROR(VLOOKUP(Tabla_Transformados[[#This Row],[Tipo_Paquete_sucio]],auxiliares!$H$6:$I$7,2,0),Tabla_Transformados[[#This Row],[Tipo_Paquete_sucio]])</f>
        <v>Vuelo + Hotel</v>
      </c>
      <c r="S55" s="10">
        <v>10565.9</v>
      </c>
      <c r="T55" t="s">
        <v>86</v>
      </c>
      <c r="U55" t="s">
        <v>66</v>
      </c>
      <c r="V55" t="str">
        <f>VLOOKUP(Tabla_Transformados[[#This Row],[Destino_sucio]],auxiliares!$E$5:$F$19,2,0)</f>
        <v>Barcelona</v>
      </c>
      <c r="W55" t="s">
        <v>79</v>
      </c>
      <c r="X55" t="s">
        <v>41</v>
      </c>
      <c r="Y55" t="s">
        <v>40</v>
      </c>
      <c r="Z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" t="str">
        <f>IFERROR(VLOOKUP(Tabla_Transformados[[#This Row],[Actividades_Reser_sucio2]],auxiliares!$E$5:$F$20,2,0),Tabla_Transformados[[#This Row],[Actividades_Reser_sucio2]])</f>
        <v/>
      </c>
      <c r="AB55">
        <v>8</v>
      </c>
      <c r="AC55">
        <f>Tabla_Transformados[[#This Row],[Duracion_Viaje_sucio]]-1</f>
        <v>3</v>
      </c>
      <c r="AD55" t="b">
        <v>1</v>
      </c>
      <c r="AE55" t="str">
        <f>VLOOKUP(Tabla_Transformados[[#This Row],[Promocion_Aplicada_sucio]],auxiliares!$H$6:$I$9,2,0)</f>
        <v>Verdadero</v>
      </c>
      <c r="AF55" t="s">
        <v>55</v>
      </c>
      <c r="AG55" t="s">
        <v>56</v>
      </c>
      <c r="AH55">
        <v>5</v>
      </c>
      <c r="AI55" t="str">
        <f>TEXT(Tabla_Transformados[[#This Row],[Fecha_Reserva]],"m")</f>
        <v>8</v>
      </c>
      <c r="AJ55">
        <v>1</v>
      </c>
      <c r="AK55" t="str">
        <f>TEXT(Tabla_Transformados[[#This Row],[Fecha_Viaje]],"m")</f>
        <v>11</v>
      </c>
      <c r="AL55" t="s">
        <v>57</v>
      </c>
      <c r="AM55" t="b">
        <v>1</v>
      </c>
      <c r="AN55" t="str">
        <f>VLOOKUP(Tabla_Transformados[[#This Row],[Cancelacion_Reserva_sucio]],auxiliares!$H$6:$I$9,2,0)</f>
        <v>Verdadero</v>
      </c>
      <c r="AO55">
        <v>5</v>
      </c>
      <c r="AP55" t="s">
        <v>131</v>
      </c>
      <c r="AQ5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" s="10">
        <f>Tabla_Transformados[[#This Row],[Costo_Total]]/Tabla_Transformados[[#This Row],[Numero_Personas]]</f>
        <v>10565.9</v>
      </c>
      <c r="AS55" s="10">
        <f>Tabla_Transformados[[#This Row],[Costo_Total]]/Tabla_Transformados[[#This Row],[Duracion_Viaje_sucio]]</f>
        <v>2641.4749999999999</v>
      </c>
    </row>
    <row r="56" spans="1:45" x14ac:dyDescent="0.25">
      <c r="A56" t="s">
        <v>333</v>
      </c>
      <c r="B56" t="s">
        <v>334</v>
      </c>
      <c r="C56">
        <v>54</v>
      </c>
      <c r="D56" t="s">
        <v>60</v>
      </c>
      <c r="E56" t="str">
        <f>VLOOKUP(Tabla_Transformados[[#This Row],[Género_sucio]],Tabla4[#All],2,0)</f>
        <v>Otro</v>
      </c>
      <c r="F56" t="s">
        <v>82</v>
      </c>
      <c r="G56" t="str">
        <f>VLOOKUP(Tabla_Transformados[[#This Row],[Ubicación_sucio]],auxiliares!$E$6:$F$13,2,0)</f>
        <v>Alemania</v>
      </c>
      <c r="H56" t="s">
        <v>97</v>
      </c>
      <c r="I56" t="str">
        <f>IFERROR(VLOOKUP(Tabla_Transformados[[#This Row],[Tipo_Viajero_sucio]],auxiliares!$H$6:$I$6,2,0),Tabla_Transformados[[#This Row],[Tipo_Viajero_sucio]])</f>
        <v>Negocios</v>
      </c>
      <c r="J56" t="s">
        <v>335</v>
      </c>
      <c r="K56" s="8">
        <v>45349</v>
      </c>
      <c r="L56" s="8">
        <v>45496</v>
      </c>
      <c r="M56">
        <v>36</v>
      </c>
      <c r="N56">
        <f>DATEDIF(Tabla_Transformados[[#This Row],[Fecha_Reserva]],Tabla_Transformados[[#This Row],[Fecha_Viaje]],"d")</f>
        <v>147</v>
      </c>
      <c r="O56">
        <v>14</v>
      </c>
      <c r="P56">
        <v>3</v>
      </c>
      <c r="Q56" t="s">
        <v>37</v>
      </c>
      <c r="R56" t="str">
        <f>IFERROR(VLOOKUP(Tabla_Transformados[[#This Row],[Tipo_Paquete_sucio]],auxiliares!$H$6:$I$7,2,0),Tabla_Transformados[[#This Row],[Tipo_Paquete_sucio]])</f>
        <v>Vuelo</v>
      </c>
      <c r="S56" s="10">
        <v>897</v>
      </c>
      <c r="T56" t="s">
        <v>38</v>
      </c>
      <c r="U56" t="s">
        <v>39</v>
      </c>
      <c r="V56" t="str">
        <f>VLOOKUP(Tabla_Transformados[[#This Row],[Destino_sucio]],auxiliares!$E$5:$F$19,2,0)</f>
        <v>Tokio</v>
      </c>
      <c r="W56" t="s">
        <v>40</v>
      </c>
      <c r="X56" t="s">
        <v>68</v>
      </c>
      <c r="Y56" t="s">
        <v>40</v>
      </c>
      <c r="Z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" t="str">
        <f>IFERROR(VLOOKUP(Tabla_Transformados[[#This Row],[Actividades_Reser_sucio2]],auxiliares!$E$5:$F$20,2,0),Tabla_Transformados[[#This Row],[Actividades_Reser_sucio2]])</f>
        <v/>
      </c>
      <c r="AB56">
        <v>3</v>
      </c>
      <c r="AC56">
        <f>Tabla_Transformados[[#This Row],[Duracion_Viaje_sucio]]-1</f>
        <v>13</v>
      </c>
      <c r="AD56" t="b">
        <v>1</v>
      </c>
      <c r="AE56" t="str">
        <f>VLOOKUP(Tabla_Transformados[[#This Row],[Promocion_Aplicada_sucio]],auxiliares!$H$6:$I$9,2,0)</f>
        <v>Verdadero</v>
      </c>
      <c r="AF56" t="s">
        <v>42</v>
      </c>
      <c r="AG56" t="s">
        <v>56</v>
      </c>
      <c r="AH56">
        <v>9</v>
      </c>
      <c r="AI56" t="str">
        <f>TEXT(Tabla_Transformados[[#This Row],[Fecha_Reserva]],"m")</f>
        <v>2</v>
      </c>
      <c r="AJ56">
        <v>6</v>
      </c>
      <c r="AK56" t="str">
        <f>TEXT(Tabla_Transformados[[#This Row],[Fecha_Viaje]],"m")</f>
        <v>7</v>
      </c>
      <c r="AL56" t="s">
        <v>44</v>
      </c>
      <c r="AM56" t="b">
        <v>0</v>
      </c>
      <c r="AN56" t="str">
        <f>VLOOKUP(Tabla_Transformados[[#This Row],[Cancelacion_Reserva_sucio]],auxiliares!$H$6:$I$9,2,0)</f>
        <v>Falso</v>
      </c>
      <c r="AO56">
        <v>5</v>
      </c>
      <c r="AP56" t="s">
        <v>131</v>
      </c>
      <c r="AQ5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" s="10">
        <f>Tabla_Transformados[[#This Row],[Costo_Total]]/Tabla_Transformados[[#This Row],[Numero_Personas]]</f>
        <v>299</v>
      </c>
      <c r="AS56" s="10">
        <f>Tabla_Transformados[[#This Row],[Costo_Total]]/Tabla_Transformados[[#This Row],[Duracion_Viaje_sucio]]</f>
        <v>64.071428571428569</v>
      </c>
    </row>
    <row r="57" spans="1:45" x14ac:dyDescent="0.25">
      <c r="A57" t="s">
        <v>337</v>
      </c>
      <c r="B57" t="s">
        <v>338</v>
      </c>
      <c r="C57">
        <v>26</v>
      </c>
      <c r="D57" t="s">
        <v>60</v>
      </c>
      <c r="E57" t="str">
        <f>VLOOKUP(Tabla_Transformados[[#This Row],[Género_sucio]],Tabla4[#All],2,0)</f>
        <v>Otro</v>
      </c>
      <c r="F57" t="s">
        <v>91</v>
      </c>
      <c r="G57" t="str">
        <f>VLOOKUP(Tabla_Transformados[[#This Row],[Ubicación_sucio]],auxiliares!$E$6:$F$13,2,0)</f>
        <v>India</v>
      </c>
      <c r="H57" t="s">
        <v>97</v>
      </c>
      <c r="I57" t="str">
        <f>IFERROR(VLOOKUP(Tabla_Transformados[[#This Row],[Tipo_Viajero_sucio]],auxiliares!$H$6:$I$6,2,0),Tabla_Transformados[[#This Row],[Tipo_Viajero_sucio]])</f>
        <v>Negocios</v>
      </c>
      <c r="J57" t="s">
        <v>339</v>
      </c>
      <c r="K57" s="8">
        <v>45387</v>
      </c>
      <c r="L57" s="8">
        <v>45394</v>
      </c>
      <c r="M57">
        <v>336</v>
      </c>
      <c r="N57">
        <f>DATEDIF(Tabla_Transformados[[#This Row],[Fecha_Reserva]],Tabla_Transformados[[#This Row],[Fecha_Viaje]],"d")</f>
        <v>7</v>
      </c>
      <c r="O57">
        <v>4</v>
      </c>
      <c r="P57">
        <v>1</v>
      </c>
      <c r="Q57" t="s">
        <v>37</v>
      </c>
      <c r="R57" t="str">
        <f>IFERROR(VLOOKUP(Tabla_Transformados[[#This Row],[Tipo_Paquete_sucio]],auxiliares!$H$6:$I$7,2,0),Tabla_Transformados[[#This Row],[Tipo_Paquete_sucio]])</f>
        <v>Vuelo</v>
      </c>
      <c r="S57" s="10">
        <v>19493.400000000001</v>
      </c>
      <c r="T57" t="s">
        <v>86</v>
      </c>
      <c r="U57" t="s">
        <v>87</v>
      </c>
      <c r="V57" t="str">
        <f>VLOOKUP(Tabla_Transformados[[#This Row],[Destino_sucio]],auxiliares!$E$5:$F$19,2,0)</f>
        <v>Londres</v>
      </c>
      <c r="W57" t="s">
        <v>40</v>
      </c>
      <c r="X57" t="s">
        <v>68</v>
      </c>
      <c r="Y57" t="s">
        <v>40</v>
      </c>
      <c r="Z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" t="str">
        <f>IFERROR(VLOOKUP(Tabla_Transformados[[#This Row],[Actividades_Reser_sucio2]],auxiliares!$E$5:$F$20,2,0),Tabla_Transformados[[#This Row],[Actividades_Reser_sucio2]])</f>
        <v/>
      </c>
      <c r="AB57">
        <v>8</v>
      </c>
      <c r="AC57">
        <f>Tabla_Transformados[[#This Row],[Duracion_Viaje_sucio]]-1</f>
        <v>3</v>
      </c>
      <c r="AD57" t="b">
        <v>0</v>
      </c>
      <c r="AE57" t="str">
        <f>VLOOKUP(Tabla_Transformados[[#This Row],[Promocion_Aplicada_sucio]],auxiliares!$H$6:$I$9,2,0)</f>
        <v>Falso</v>
      </c>
      <c r="AF57" t="s">
        <v>42</v>
      </c>
      <c r="AG57" t="s">
        <v>43</v>
      </c>
      <c r="AH57">
        <v>4</v>
      </c>
      <c r="AI57" t="str">
        <f>TEXT(Tabla_Transformados[[#This Row],[Fecha_Reserva]],"m")</f>
        <v>4</v>
      </c>
      <c r="AJ57">
        <v>7</v>
      </c>
      <c r="AK57" t="str">
        <f>TEXT(Tabla_Transformados[[#This Row],[Fecha_Viaje]],"m")</f>
        <v>4</v>
      </c>
      <c r="AL57" t="s">
        <v>44</v>
      </c>
      <c r="AM57" t="b">
        <v>1</v>
      </c>
      <c r="AN57" t="str">
        <f>VLOOKUP(Tabla_Transformados[[#This Row],[Cancelacion_Reserva_sucio]],auxiliares!$H$6:$I$9,2,0)</f>
        <v>Verdadero</v>
      </c>
      <c r="AO57">
        <v>5</v>
      </c>
      <c r="AP57" t="s">
        <v>131</v>
      </c>
      <c r="AQ5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" s="10">
        <f>Tabla_Transformados[[#This Row],[Costo_Total]]/Tabla_Transformados[[#This Row],[Numero_Personas]]</f>
        <v>19493.400000000001</v>
      </c>
      <c r="AS57" s="10">
        <f>Tabla_Transformados[[#This Row],[Costo_Total]]/Tabla_Transformados[[#This Row],[Duracion_Viaje_sucio]]</f>
        <v>4873.3500000000004</v>
      </c>
    </row>
    <row r="58" spans="1:45" x14ac:dyDescent="0.25">
      <c r="A58" t="s">
        <v>340</v>
      </c>
      <c r="B58" t="s">
        <v>341</v>
      </c>
      <c r="C58">
        <v>34</v>
      </c>
      <c r="D58" t="s">
        <v>31</v>
      </c>
      <c r="E58" t="str">
        <f>VLOOKUP(Tabla_Transformados[[#This Row],[Género_sucio]],Tabla4[#All],2,0)</f>
        <v>Femenino</v>
      </c>
      <c r="F58" t="s">
        <v>32</v>
      </c>
      <c r="G58" t="str">
        <f>VLOOKUP(Tabla_Transformados[[#This Row],[Ubicación_sucio]],auxiliares!$E$6:$F$13,2,0)</f>
        <v>Méjico</v>
      </c>
      <c r="H58" t="s">
        <v>49</v>
      </c>
      <c r="I58" t="str">
        <f>IFERROR(VLOOKUP(Tabla_Transformados[[#This Row],[Tipo_Viajero_sucio]],auxiliares!$H$6:$I$6,2,0),Tabla_Transformados[[#This Row],[Tipo_Viajero_sucio]])</f>
        <v>Turista</v>
      </c>
      <c r="J58" t="s">
        <v>342</v>
      </c>
      <c r="K58" s="8">
        <v>45350</v>
      </c>
      <c r="L58" s="8">
        <v>45385</v>
      </c>
      <c r="M58">
        <v>331</v>
      </c>
      <c r="N58">
        <f>DATEDIF(Tabla_Transformados[[#This Row],[Fecha_Reserva]],Tabla_Transformados[[#This Row],[Fecha_Viaje]],"d")</f>
        <v>35</v>
      </c>
      <c r="O58">
        <v>13</v>
      </c>
      <c r="P58">
        <v>4</v>
      </c>
      <c r="Q58" t="s">
        <v>77</v>
      </c>
      <c r="R58" t="str">
        <f>IFERROR(VLOOKUP(Tabla_Transformados[[#This Row],[Tipo_Paquete_sucio]],auxiliares!$H$6:$I$7,2,0),Tabla_Transformados[[#This Row],[Tipo_Paquete_sucio]])</f>
        <v>Vuelo + Hotel</v>
      </c>
      <c r="S58" s="10">
        <v>6825.7</v>
      </c>
      <c r="T58" t="s">
        <v>38</v>
      </c>
      <c r="U58" t="s">
        <v>137</v>
      </c>
      <c r="V58" t="str">
        <f>VLOOKUP(Tabla_Transformados[[#This Row],[Destino_sucio]],auxiliares!$E$5:$F$19,2,0)</f>
        <v>Paris</v>
      </c>
      <c r="W58" t="s">
        <v>114</v>
      </c>
      <c r="X58" t="s">
        <v>54</v>
      </c>
      <c r="Y58" t="s">
        <v>40</v>
      </c>
      <c r="Z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" t="str">
        <f>IFERROR(VLOOKUP(Tabla_Transformados[[#This Row],[Actividades_Reser_sucio2]],auxiliares!$E$5:$F$20,2,0),Tabla_Transformados[[#This Row],[Actividades_Reser_sucio2]])</f>
        <v/>
      </c>
      <c r="AB58">
        <v>4</v>
      </c>
      <c r="AC58">
        <f>Tabla_Transformados[[#This Row],[Duracion_Viaje_sucio]]-1</f>
        <v>12</v>
      </c>
      <c r="AD58" t="b">
        <v>1</v>
      </c>
      <c r="AE58" t="str">
        <f>VLOOKUP(Tabla_Transformados[[#This Row],[Promocion_Aplicada_sucio]],auxiliares!$H$6:$I$9,2,0)</f>
        <v>Verdadero</v>
      </c>
      <c r="AF58" t="s">
        <v>42</v>
      </c>
      <c r="AG58" t="s">
        <v>43</v>
      </c>
      <c r="AH58">
        <v>1</v>
      </c>
      <c r="AI58" t="str">
        <f>TEXT(Tabla_Transformados[[#This Row],[Fecha_Reserva]],"m")</f>
        <v>2</v>
      </c>
      <c r="AJ58">
        <v>4</v>
      </c>
      <c r="AK58" t="str">
        <f>TEXT(Tabla_Transformados[[#This Row],[Fecha_Viaje]],"m")</f>
        <v>4</v>
      </c>
      <c r="AL58" t="s">
        <v>57</v>
      </c>
      <c r="AM58" t="b">
        <v>0</v>
      </c>
      <c r="AN58" t="str">
        <f>VLOOKUP(Tabla_Transformados[[#This Row],[Cancelacion_Reserva_sucio]],auxiliares!$H$6:$I$9,2,0)</f>
        <v>Falso</v>
      </c>
      <c r="AO58">
        <v>5</v>
      </c>
      <c r="AP58" t="s">
        <v>131</v>
      </c>
      <c r="AQ5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" s="10">
        <f>Tabla_Transformados[[#This Row],[Costo_Total]]/Tabla_Transformados[[#This Row],[Numero_Personas]]</f>
        <v>1706.425</v>
      </c>
      <c r="AS58" s="10">
        <f>Tabla_Transformados[[#This Row],[Costo_Total]]/Tabla_Transformados[[#This Row],[Duracion_Viaje_sucio]]</f>
        <v>525.05384615384617</v>
      </c>
    </row>
    <row r="59" spans="1:45" x14ac:dyDescent="0.25">
      <c r="A59" t="s">
        <v>345</v>
      </c>
      <c r="B59" t="s">
        <v>346</v>
      </c>
      <c r="C59">
        <v>44</v>
      </c>
      <c r="D59" t="s">
        <v>31</v>
      </c>
      <c r="E59" t="str">
        <f>VLOOKUP(Tabla_Transformados[[#This Row],[Género_sucio]],Tabla4[#All],2,0)</f>
        <v>Femenino</v>
      </c>
      <c r="F59" t="s">
        <v>61</v>
      </c>
      <c r="G59" t="str">
        <f>VLOOKUP(Tabla_Transformados[[#This Row],[Ubicación_sucio]],auxiliares!$E$6:$F$13,2,0)</f>
        <v>Australia</v>
      </c>
      <c r="H59" t="s">
        <v>49</v>
      </c>
      <c r="I59" t="str">
        <f>IFERROR(VLOOKUP(Tabla_Transformados[[#This Row],[Tipo_Viajero_sucio]],auxiliares!$H$6:$I$6,2,0),Tabla_Transformados[[#This Row],[Tipo_Viajero_sucio]])</f>
        <v>Turista</v>
      </c>
      <c r="J59" t="s">
        <v>347</v>
      </c>
      <c r="K59" s="8">
        <v>45343</v>
      </c>
      <c r="L59" s="8">
        <v>45372</v>
      </c>
      <c r="M59">
        <v>254</v>
      </c>
      <c r="N59">
        <f>DATEDIF(Tabla_Transformados[[#This Row],[Fecha_Reserva]],Tabla_Transformados[[#This Row],[Fecha_Viaje]],"d")</f>
        <v>29</v>
      </c>
      <c r="O59">
        <v>2</v>
      </c>
      <c r="P59">
        <v>3</v>
      </c>
      <c r="Q59" t="s">
        <v>77</v>
      </c>
      <c r="R59" t="str">
        <f>IFERROR(VLOOKUP(Tabla_Transformados[[#This Row],[Tipo_Paquete_sucio]],auxiliares!$H$6:$I$7,2,0),Tabla_Transformados[[#This Row],[Tipo_Paquete_sucio]])</f>
        <v>Vuelo + Hotel</v>
      </c>
      <c r="S59" s="10">
        <v>3904.6</v>
      </c>
      <c r="T59" t="s">
        <v>86</v>
      </c>
      <c r="U59" t="s">
        <v>101</v>
      </c>
      <c r="V59" t="str">
        <f>VLOOKUP(Tabla_Transformados[[#This Row],[Destino_sucio]],auxiliares!$E$5:$F$19,2,0)</f>
        <v>Roma</v>
      </c>
      <c r="W59" t="s">
        <v>79</v>
      </c>
      <c r="X59" t="s">
        <v>41</v>
      </c>
      <c r="Y59" t="s">
        <v>40</v>
      </c>
      <c r="Z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" t="str">
        <f>IFERROR(VLOOKUP(Tabla_Transformados[[#This Row],[Actividades_Reser_sucio2]],auxiliares!$E$5:$F$20,2,0),Tabla_Transformados[[#This Row],[Actividades_Reser_sucio2]])</f>
        <v/>
      </c>
      <c r="AB59">
        <v>3</v>
      </c>
      <c r="AC59">
        <f>Tabla_Transformados[[#This Row],[Duracion_Viaje_sucio]]-1</f>
        <v>1</v>
      </c>
      <c r="AD59" t="b">
        <v>0</v>
      </c>
      <c r="AE59" t="str">
        <f>VLOOKUP(Tabla_Transformados[[#This Row],[Promocion_Aplicada_sucio]],auxiliares!$H$6:$I$9,2,0)</f>
        <v>Falso</v>
      </c>
      <c r="AF59" t="s">
        <v>88</v>
      </c>
      <c r="AG59" t="s">
        <v>56</v>
      </c>
      <c r="AH59">
        <v>12</v>
      </c>
      <c r="AI59" t="str">
        <f>TEXT(Tabla_Transformados[[#This Row],[Fecha_Reserva]],"m")</f>
        <v>2</v>
      </c>
      <c r="AJ59">
        <v>2</v>
      </c>
      <c r="AK59" t="str">
        <f>TEXT(Tabla_Transformados[[#This Row],[Fecha_Viaje]],"m")</f>
        <v>3</v>
      </c>
      <c r="AL59" t="s">
        <v>57</v>
      </c>
      <c r="AM59" t="b">
        <v>1</v>
      </c>
      <c r="AN59" t="str">
        <f>VLOOKUP(Tabla_Transformados[[#This Row],[Cancelacion_Reserva_sucio]],auxiliares!$H$6:$I$9,2,0)</f>
        <v>Verdadero</v>
      </c>
      <c r="AO59">
        <v>1</v>
      </c>
      <c r="AP59" t="s">
        <v>70</v>
      </c>
      <c r="AQ5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" s="10">
        <f>Tabla_Transformados[[#This Row],[Costo_Total]]/Tabla_Transformados[[#This Row],[Numero_Personas]]</f>
        <v>1301.5333333333333</v>
      </c>
      <c r="AS59" s="10">
        <f>Tabla_Transformados[[#This Row],[Costo_Total]]/Tabla_Transformados[[#This Row],[Duracion_Viaje_sucio]]</f>
        <v>1952.3</v>
      </c>
    </row>
    <row r="60" spans="1:45" x14ac:dyDescent="0.25">
      <c r="A60" t="s">
        <v>350</v>
      </c>
      <c r="B60" t="s">
        <v>351</v>
      </c>
      <c r="C60">
        <v>57</v>
      </c>
      <c r="D60" t="s">
        <v>31</v>
      </c>
      <c r="E60" t="str">
        <f>VLOOKUP(Tabla_Transformados[[#This Row],[Género_sucio]],Tabla4[#All],2,0)</f>
        <v>Femenino</v>
      </c>
      <c r="F60" t="s">
        <v>61</v>
      </c>
      <c r="G60" t="str">
        <f>VLOOKUP(Tabla_Transformados[[#This Row],[Ubicación_sucio]],auxiliares!$E$6:$F$13,2,0)</f>
        <v>Australia</v>
      </c>
      <c r="H60" t="s">
        <v>33</v>
      </c>
      <c r="I60" t="str">
        <f>IFERROR(VLOOKUP(Tabla_Transformados[[#This Row],[Tipo_Viajero_sucio]],auxiliares!$H$6:$I$6,2,0),Tabla_Transformados[[#This Row],[Tipo_Viajero_sucio]])</f>
        <v>Turista</v>
      </c>
      <c r="J60" t="s">
        <v>352</v>
      </c>
      <c r="K60" s="8">
        <v>45337</v>
      </c>
      <c r="L60" s="8">
        <v>45481</v>
      </c>
      <c r="M60">
        <v>153</v>
      </c>
      <c r="N60">
        <f>DATEDIF(Tabla_Transformados[[#This Row],[Fecha_Reserva]],Tabla_Transformados[[#This Row],[Fecha_Viaje]],"d")</f>
        <v>144</v>
      </c>
      <c r="O60">
        <v>1</v>
      </c>
      <c r="P60">
        <v>2</v>
      </c>
      <c r="Q60" t="s">
        <v>65</v>
      </c>
      <c r="R60" t="str">
        <f>IFERROR(VLOOKUP(Tabla_Transformados[[#This Row],[Tipo_Paquete_sucio]],auxiliares!$H$6:$I$7,2,0),Tabla_Transformados[[#This Row],[Tipo_Paquete_sucio]])</f>
        <v>Vuelo + Hotel + Tour</v>
      </c>
      <c r="S60" s="10">
        <v>4220.8</v>
      </c>
      <c r="T60" t="s">
        <v>78</v>
      </c>
      <c r="U60" t="s">
        <v>66</v>
      </c>
      <c r="V60" t="str">
        <f>VLOOKUP(Tabla_Transformados[[#This Row],[Destino_sucio]],auxiliares!$E$5:$F$19,2,0)</f>
        <v>Barcelona</v>
      </c>
      <c r="W60" t="s">
        <v>114</v>
      </c>
      <c r="X60" t="s">
        <v>68</v>
      </c>
      <c r="Y60" t="s">
        <v>302</v>
      </c>
      <c r="Z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0" t="str">
        <f>IFERROR(VLOOKUP(Tabla_Transformados[[#This Row],[Actividades_Reser_sucio2]],auxiliares!$E$5:$F$20,2,0),Tabla_Transformados[[#This Row],[Actividades_Reser_sucio2]])</f>
        <v>Tour en bus</v>
      </c>
      <c r="AB60">
        <v>4</v>
      </c>
      <c r="AC60">
        <f>Tabla_Transformados[[#This Row],[Duracion_Viaje_sucio]]-1</f>
        <v>0</v>
      </c>
      <c r="AD60" t="b">
        <v>1</v>
      </c>
      <c r="AE60" t="str">
        <f>VLOOKUP(Tabla_Transformados[[#This Row],[Promocion_Aplicada_sucio]],auxiliares!$H$6:$I$9,2,0)</f>
        <v>Verdadero</v>
      </c>
      <c r="AF60" t="s">
        <v>55</v>
      </c>
      <c r="AG60" t="s">
        <v>56</v>
      </c>
      <c r="AH60">
        <v>7</v>
      </c>
      <c r="AI60" t="str">
        <f>TEXT(Tabla_Transformados[[#This Row],[Fecha_Reserva]],"m")</f>
        <v>2</v>
      </c>
      <c r="AJ60">
        <v>5</v>
      </c>
      <c r="AK60" t="str">
        <f>TEXT(Tabla_Transformados[[#This Row],[Fecha_Viaje]],"m")</f>
        <v>7</v>
      </c>
      <c r="AL60" t="s">
        <v>57</v>
      </c>
      <c r="AM60" t="b">
        <v>0</v>
      </c>
      <c r="AN60" t="str">
        <f>VLOOKUP(Tabla_Transformados[[#This Row],[Cancelacion_Reserva_sucio]],auxiliares!$H$6:$I$9,2,0)</f>
        <v>Falso</v>
      </c>
      <c r="AO60">
        <v>2</v>
      </c>
      <c r="AP60" t="s">
        <v>108</v>
      </c>
      <c r="AQ6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" s="10">
        <f>Tabla_Transformados[[#This Row],[Costo_Total]]/Tabla_Transformados[[#This Row],[Numero_Personas]]</f>
        <v>2110.4</v>
      </c>
      <c r="AS60" s="10">
        <f>Tabla_Transformados[[#This Row],[Costo_Total]]/Tabla_Transformados[[#This Row],[Duracion_Viaje_sucio]]</f>
        <v>4220.8</v>
      </c>
    </row>
    <row r="61" spans="1:45" x14ac:dyDescent="0.25">
      <c r="A61" t="s">
        <v>355</v>
      </c>
      <c r="B61" t="s">
        <v>356</v>
      </c>
      <c r="C61">
        <v>41</v>
      </c>
      <c r="D61" t="s">
        <v>60</v>
      </c>
      <c r="E61" t="str">
        <f>VLOOKUP(Tabla_Transformados[[#This Row],[Género_sucio]],Tabla4[#All],2,0)</f>
        <v>Otro</v>
      </c>
      <c r="F61" t="s">
        <v>91</v>
      </c>
      <c r="G61" t="str">
        <f>VLOOKUP(Tabla_Transformados[[#This Row],[Ubicación_sucio]],auxiliares!$E$6:$F$13,2,0)</f>
        <v>India</v>
      </c>
      <c r="H61" t="s">
        <v>97</v>
      </c>
      <c r="I61" t="str">
        <f>IFERROR(VLOOKUP(Tabla_Transformados[[#This Row],[Tipo_Viajero_sucio]],auxiliares!$H$6:$I$6,2,0),Tabla_Transformados[[#This Row],[Tipo_Viajero_sucio]])</f>
        <v>Negocios</v>
      </c>
      <c r="J61" t="s">
        <v>357</v>
      </c>
      <c r="K61" s="8">
        <v>45381</v>
      </c>
      <c r="L61" s="8">
        <v>45596</v>
      </c>
      <c r="M61">
        <v>334</v>
      </c>
      <c r="N61">
        <f>DATEDIF(Tabla_Transformados[[#This Row],[Fecha_Reserva]],Tabla_Transformados[[#This Row],[Fecha_Viaje]],"d")</f>
        <v>215</v>
      </c>
      <c r="O61">
        <v>4</v>
      </c>
      <c r="P61">
        <v>3</v>
      </c>
      <c r="Q61" t="s">
        <v>37</v>
      </c>
      <c r="R61" t="str">
        <f>IFERROR(VLOOKUP(Tabla_Transformados[[#This Row],[Tipo_Paquete_sucio]],auxiliares!$H$6:$I$7,2,0),Tabla_Transformados[[#This Row],[Tipo_Paquete_sucio]])</f>
        <v>Vuelo</v>
      </c>
      <c r="S61" s="10">
        <v>7888.3</v>
      </c>
      <c r="T61" t="s">
        <v>86</v>
      </c>
      <c r="U61" t="s">
        <v>94</v>
      </c>
      <c r="V61" t="str">
        <f>VLOOKUP(Tabla_Transformados[[#This Row],[Destino_sucio]],auxiliares!$E$5:$F$19,2,0)</f>
        <v>Cancun</v>
      </c>
      <c r="W61" t="s">
        <v>40</v>
      </c>
      <c r="X61" t="s">
        <v>54</v>
      </c>
      <c r="Y61" t="s">
        <v>40</v>
      </c>
      <c r="Z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" t="str">
        <f>IFERROR(VLOOKUP(Tabla_Transformados[[#This Row],[Actividades_Reser_sucio2]],auxiliares!$E$5:$F$20,2,0),Tabla_Transformados[[#This Row],[Actividades_Reser_sucio2]])</f>
        <v/>
      </c>
      <c r="AB61">
        <v>7</v>
      </c>
      <c r="AC61">
        <f>Tabla_Transformados[[#This Row],[Duracion_Viaje_sucio]]-1</f>
        <v>3</v>
      </c>
      <c r="AD61" t="b">
        <v>0</v>
      </c>
      <c r="AE61" t="str">
        <f>VLOOKUP(Tabla_Transformados[[#This Row],[Promocion_Aplicada_sucio]],auxiliares!$H$6:$I$9,2,0)</f>
        <v>Falso</v>
      </c>
      <c r="AF61" t="s">
        <v>88</v>
      </c>
      <c r="AG61" t="s">
        <v>43</v>
      </c>
      <c r="AH61">
        <v>7</v>
      </c>
      <c r="AI61" t="str">
        <f>TEXT(Tabla_Transformados[[#This Row],[Fecha_Reserva]],"m")</f>
        <v>3</v>
      </c>
      <c r="AJ61">
        <v>1</v>
      </c>
      <c r="AK61" t="str">
        <f>TEXT(Tabla_Transformados[[#This Row],[Fecha_Viaje]],"m")</f>
        <v>10</v>
      </c>
      <c r="AL61" t="s">
        <v>44</v>
      </c>
      <c r="AM61" t="b">
        <v>1</v>
      </c>
      <c r="AN61" t="str">
        <f>VLOOKUP(Tabla_Transformados[[#This Row],[Cancelacion_Reserva_sucio]],auxiliares!$H$6:$I$9,2,0)</f>
        <v>Verdadero</v>
      </c>
      <c r="AO61">
        <v>4</v>
      </c>
      <c r="AP61" t="s">
        <v>207</v>
      </c>
      <c r="AQ6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" s="10">
        <f>Tabla_Transformados[[#This Row],[Costo_Total]]/Tabla_Transformados[[#This Row],[Numero_Personas]]</f>
        <v>2629.4333333333334</v>
      </c>
      <c r="AS61" s="10">
        <f>Tabla_Transformados[[#This Row],[Costo_Total]]/Tabla_Transformados[[#This Row],[Duracion_Viaje_sucio]]</f>
        <v>1972.075</v>
      </c>
    </row>
    <row r="62" spans="1:45" x14ac:dyDescent="0.25">
      <c r="A62" t="s">
        <v>359</v>
      </c>
      <c r="B62" t="s">
        <v>360</v>
      </c>
      <c r="C62">
        <v>48</v>
      </c>
      <c r="D62" t="s">
        <v>104</v>
      </c>
      <c r="E62" t="str">
        <f>VLOOKUP(Tabla_Transformados[[#This Row],[Género_sucio]],Tabla4[#All],2,0)</f>
        <v>Masculino</v>
      </c>
      <c r="F62" t="s">
        <v>73</v>
      </c>
      <c r="G62" t="str">
        <f>VLOOKUP(Tabla_Transformados[[#This Row],[Ubicación_sucio]],auxiliares!$E$6:$F$13,2,0)</f>
        <v>Reino unido</v>
      </c>
      <c r="H62" t="s">
        <v>33</v>
      </c>
      <c r="I62" t="str">
        <f>IFERROR(VLOOKUP(Tabla_Transformados[[#This Row],[Tipo_Viajero_sucio]],auxiliares!$H$6:$I$6,2,0),Tabla_Transformados[[#This Row],[Tipo_Viajero_sucio]])</f>
        <v>Turista</v>
      </c>
      <c r="J62" t="s">
        <v>361</v>
      </c>
      <c r="K62" s="8">
        <v>45338</v>
      </c>
      <c r="L62" s="8">
        <v>45399</v>
      </c>
      <c r="M62">
        <v>174</v>
      </c>
      <c r="N62">
        <f>DATEDIF(Tabla_Transformados[[#This Row],[Fecha_Reserva]],Tabla_Transformados[[#This Row],[Fecha_Viaje]],"d")</f>
        <v>61</v>
      </c>
      <c r="O62">
        <v>8</v>
      </c>
      <c r="P62">
        <v>3</v>
      </c>
      <c r="Q62" t="s">
        <v>65</v>
      </c>
      <c r="R62" t="str">
        <f>IFERROR(VLOOKUP(Tabla_Transformados[[#This Row],[Tipo_Paquete_sucio]],auxiliares!$H$6:$I$7,2,0),Tabla_Transformados[[#This Row],[Tipo_Paquete_sucio]])</f>
        <v>Vuelo + Hotel + Tour</v>
      </c>
      <c r="S62" s="10">
        <v>9292.6</v>
      </c>
      <c r="T62" t="s">
        <v>78</v>
      </c>
      <c r="U62" t="s">
        <v>66</v>
      </c>
      <c r="V62" t="str">
        <f>VLOOKUP(Tabla_Transformados[[#This Row],[Destino_sucio]],auxiliares!$E$5:$F$19,2,0)</f>
        <v>Barcelona</v>
      </c>
      <c r="W62" t="s">
        <v>79</v>
      </c>
      <c r="X62" t="s">
        <v>54</v>
      </c>
      <c r="Y62" t="s">
        <v>302</v>
      </c>
      <c r="Z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2" t="str">
        <f>IFERROR(VLOOKUP(Tabla_Transformados[[#This Row],[Actividades_Reser_sucio2]],auxiliares!$E$5:$F$20,2,0),Tabla_Transformados[[#This Row],[Actividades_Reser_sucio2]])</f>
        <v>Tour en bus</v>
      </c>
      <c r="AB62">
        <v>8</v>
      </c>
      <c r="AC62">
        <f>Tabla_Transformados[[#This Row],[Duracion_Viaje_sucio]]-1</f>
        <v>7</v>
      </c>
      <c r="AD62" t="b">
        <v>0</v>
      </c>
      <c r="AE62" t="str">
        <f>VLOOKUP(Tabla_Transformados[[#This Row],[Promocion_Aplicada_sucio]],auxiliares!$H$6:$I$9,2,0)</f>
        <v>Falso</v>
      </c>
      <c r="AF62" t="s">
        <v>42</v>
      </c>
      <c r="AG62" t="s">
        <v>56</v>
      </c>
      <c r="AH62">
        <v>2</v>
      </c>
      <c r="AI62" t="str">
        <f>TEXT(Tabla_Transformados[[#This Row],[Fecha_Reserva]],"m")</f>
        <v>2</v>
      </c>
      <c r="AJ62">
        <v>10</v>
      </c>
      <c r="AK62" t="str">
        <f>TEXT(Tabla_Transformados[[#This Row],[Fecha_Viaje]],"m")</f>
        <v>4</v>
      </c>
      <c r="AL62" t="s">
        <v>57</v>
      </c>
      <c r="AM62" t="b">
        <v>0</v>
      </c>
      <c r="AN62" t="str">
        <f>VLOOKUP(Tabla_Transformados[[#This Row],[Cancelacion_Reserva_sucio]],auxiliares!$H$6:$I$9,2,0)</f>
        <v>Falso</v>
      </c>
      <c r="AO62">
        <v>4</v>
      </c>
      <c r="AP62" t="s">
        <v>108</v>
      </c>
      <c r="AQ6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2" s="10">
        <f>Tabla_Transformados[[#This Row],[Costo_Total]]/Tabla_Transformados[[#This Row],[Numero_Personas]]</f>
        <v>3097.5333333333333</v>
      </c>
      <c r="AS62" s="10">
        <f>Tabla_Transformados[[#This Row],[Costo_Total]]/Tabla_Transformados[[#This Row],[Duracion_Viaje_sucio]]</f>
        <v>1161.575</v>
      </c>
    </row>
    <row r="63" spans="1:45" x14ac:dyDescent="0.25">
      <c r="A63" t="s">
        <v>364</v>
      </c>
      <c r="B63" t="s">
        <v>365</v>
      </c>
      <c r="C63">
        <v>55</v>
      </c>
      <c r="D63" t="s">
        <v>31</v>
      </c>
      <c r="E63" t="str">
        <f>VLOOKUP(Tabla_Transformados[[#This Row],[Género_sucio]],Tabla4[#All],2,0)</f>
        <v>Femenino</v>
      </c>
      <c r="F63" t="s">
        <v>73</v>
      </c>
      <c r="G63" t="str">
        <f>VLOOKUP(Tabla_Transformados[[#This Row],[Ubicación_sucio]],auxiliares!$E$6:$F$13,2,0)</f>
        <v>Reino unido</v>
      </c>
      <c r="H63" t="s">
        <v>49</v>
      </c>
      <c r="I63" t="str">
        <f>IFERROR(VLOOKUP(Tabla_Transformados[[#This Row],[Tipo_Viajero_sucio]],auxiliares!$H$6:$I$6,2,0),Tabla_Transformados[[#This Row],[Tipo_Viajero_sucio]])</f>
        <v>Turista</v>
      </c>
      <c r="J63" t="s">
        <v>366</v>
      </c>
      <c r="K63" s="8">
        <v>45355</v>
      </c>
      <c r="L63" s="8">
        <v>45623</v>
      </c>
      <c r="M63">
        <v>200</v>
      </c>
      <c r="N63">
        <f>DATEDIF(Tabla_Transformados[[#This Row],[Fecha_Reserva]],Tabla_Transformados[[#This Row],[Fecha_Viaje]],"d")</f>
        <v>268</v>
      </c>
      <c r="O63">
        <v>3</v>
      </c>
      <c r="P63">
        <v>2</v>
      </c>
      <c r="Q63" t="s">
        <v>77</v>
      </c>
      <c r="R63" t="str">
        <f>IFERROR(VLOOKUP(Tabla_Transformados[[#This Row],[Tipo_Paquete_sucio]],auxiliares!$H$6:$I$7,2,0),Tabla_Transformados[[#This Row],[Tipo_Paquete_sucio]])</f>
        <v>Vuelo + Hotel</v>
      </c>
      <c r="S63" s="10">
        <v>17620.8</v>
      </c>
      <c r="T63" t="s">
        <v>78</v>
      </c>
      <c r="U63" t="s">
        <v>66</v>
      </c>
      <c r="V63" t="str">
        <f>VLOOKUP(Tabla_Transformados[[#This Row],[Destino_sucio]],auxiliares!$E$5:$F$19,2,0)</f>
        <v>Barcelona</v>
      </c>
      <c r="W63" t="s">
        <v>67</v>
      </c>
      <c r="X63" t="s">
        <v>41</v>
      </c>
      <c r="Y63" t="s">
        <v>40</v>
      </c>
      <c r="Z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" t="str">
        <f>IFERROR(VLOOKUP(Tabla_Transformados[[#This Row],[Actividades_Reser_sucio2]],auxiliares!$E$5:$F$20,2,0),Tabla_Transformados[[#This Row],[Actividades_Reser_sucio2]])</f>
        <v/>
      </c>
      <c r="AB63">
        <v>3</v>
      </c>
      <c r="AC63">
        <f>Tabla_Transformados[[#This Row],[Duracion_Viaje_sucio]]-1</f>
        <v>2</v>
      </c>
      <c r="AD63" t="b">
        <v>0</v>
      </c>
      <c r="AE63" t="str">
        <f>VLOOKUP(Tabla_Transformados[[#This Row],[Promocion_Aplicada_sucio]],auxiliares!$H$6:$I$9,2,0)</f>
        <v>Falso</v>
      </c>
      <c r="AF63" t="s">
        <v>55</v>
      </c>
      <c r="AG63" t="s">
        <v>43</v>
      </c>
      <c r="AH63">
        <v>12</v>
      </c>
      <c r="AI63" t="str">
        <f>TEXT(Tabla_Transformados[[#This Row],[Fecha_Reserva]],"m")</f>
        <v>3</v>
      </c>
      <c r="AJ63">
        <v>1</v>
      </c>
      <c r="AK63" t="str">
        <f>TEXT(Tabla_Transformados[[#This Row],[Fecha_Viaje]],"m")</f>
        <v>11</v>
      </c>
      <c r="AL63" t="s">
        <v>57</v>
      </c>
      <c r="AM63" t="b">
        <v>0</v>
      </c>
      <c r="AN63" t="str">
        <f>VLOOKUP(Tabla_Transformados[[#This Row],[Cancelacion_Reserva_sucio]],auxiliares!$H$6:$I$9,2,0)</f>
        <v>Falso</v>
      </c>
      <c r="AO63">
        <v>5</v>
      </c>
      <c r="AP63" t="s">
        <v>207</v>
      </c>
      <c r="AQ6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" s="10">
        <f>Tabla_Transformados[[#This Row],[Costo_Total]]/Tabla_Transformados[[#This Row],[Numero_Personas]]</f>
        <v>8810.4</v>
      </c>
      <c r="AS63" s="10">
        <f>Tabla_Transformados[[#This Row],[Costo_Total]]/Tabla_Transformados[[#This Row],[Duracion_Viaje_sucio]]</f>
        <v>5873.5999999999995</v>
      </c>
    </row>
    <row r="64" spans="1:45" x14ac:dyDescent="0.25">
      <c r="A64" t="s">
        <v>369</v>
      </c>
      <c r="B64" t="s">
        <v>370</v>
      </c>
      <c r="C64">
        <v>19</v>
      </c>
      <c r="D64" t="s">
        <v>60</v>
      </c>
      <c r="E64" t="str">
        <f>VLOOKUP(Tabla_Transformados[[#This Row],[Género_sucio]],Tabla4[#All],2,0)</f>
        <v>Otro</v>
      </c>
      <c r="F64" t="s">
        <v>48</v>
      </c>
      <c r="G64" t="str">
        <f>VLOOKUP(Tabla_Transformados[[#This Row],[Ubicación_sucio]],auxiliares!$E$6:$F$13,2,0)</f>
        <v>EEUU</v>
      </c>
      <c r="H64" t="s">
        <v>97</v>
      </c>
      <c r="I64" t="str">
        <f>IFERROR(VLOOKUP(Tabla_Transformados[[#This Row],[Tipo_Viajero_sucio]],auxiliares!$H$6:$I$6,2,0),Tabla_Transformados[[#This Row],[Tipo_Viajero_sucio]])</f>
        <v>Negocios</v>
      </c>
      <c r="J64" t="s">
        <v>371</v>
      </c>
      <c r="K64" s="8">
        <v>45455</v>
      </c>
      <c r="L64" s="8">
        <v>45648</v>
      </c>
      <c r="M64">
        <v>154</v>
      </c>
      <c r="N64">
        <f>DATEDIF(Tabla_Transformados[[#This Row],[Fecha_Reserva]],Tabla_Transformados[[#This Row],[Fecha_Viaje]],"d")</f>
        <v>193</v>
      </c>
      <c r="O64">
        <v>4</v>
      </c>
      <c r="P64">
        <v>4</v>
      </c>
      <c r="Q64" t="s">
        <v>37</v>
      </c>
      <c r="R64" t="str">
        <f>IFERROR(VLOOKUP(Tabla_Transformados[[#This Row],[Tipo_Paquete_sucio]],auxiliares!$H$6:$I$7,2,0),Tabla_Transformados[[#This Row],[Tipo_Paquete_sucio]])</f>
        <v>Vuelo</v>
      </c>
      <c r="S64" s="10">
        <v>2364.8000000000002</v>
      </c>
      <c r="T64" t="s">
        <v>78</v>
      </c>
      <c r="U64" t="s">
        <v>137</v>
      </c>
      <c r="V64" t="str">
        <f>VLOOKUP(Tabla_Transformados[[#This Row],[Destino_sucio]],auxiliares!$E$5:$F$19,2,0)</f>
        <v>Paris</v>
      </c>
      <c r="W64" t="s">
        <v>40</v>
      </c>
      <c r="X64" t="s">
        <v>54</v>
      </c>
      <c r="Y64" t="s">
        <v>40</v>
      </c>
      <c r="Z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" t="str">
        <f>IFERROR(VLOOKUP(Tabla_Transformados[[#This Row],[Actividades_Reser_sucio2]],auxiliares!$E$5:$F$20,2,0),Tabla_Transformados[[#This Row],[Actividades_Reser_sucio2]])</f>
        <v/>
      </c>
      <c r="AB64">
        <v>4</v>
      </c>
      <c r="AC64">
        <f>Tabla_Transformados[[#This Row],[Duracion_Viaje_sucio]]-1</f>
        <v>3</v>
      </c>
      <c r="AD64" t="b">
        <v>1</v>
      </c>
      <c r="AE64" t="str">
        <f>VLOOKUP(Tabla_Transformados[[#This Row],[Promocion_Aplicada_sucio]],auxiliares!$H$6:$I$9,2,0)</f>
        <v>Verdadero</v>
      </c>
      <c r="AF64" t="s">
        <v>88</v>
      </c>
      <c r="AG64" t="s">
        <v>115</v>
      </c>
      <c r="AH64">
        <v>10</v>
      </c>
      <c r="AI64" t="str">
        <f>TEXT(Tabla_Transformados[[#This Row],[Fecha_Reserva]],"m")</f>
        <v>6</v>
      </c>
      <c r="AJ64">
        <v>3</v>
      </c>
      <c r="AK64" t="str">
        <f>TEXT(Tabla_Transformados[[#This Row],[Fecha_Viaje]],"m")</f>
        <v>12</v>
      </c>
      <c r="AL64" t="s">
        <v>57</v>
      </c>
      <c r="AM64" t="b">
        <v>1</v>
      </c>
      <c r="AN64" t="str">
        <f>VLOOKUP(Tabla_Transformados[[#This Row],[Cancelacion_Reserva_sucio]],auxiliares!$H$6:$I$9,2,0)</f>
        <v>Verdadero</v>
      </c>
      <c r="AO64">
        <v>2</v>
      </c>
      <c r="AP64" t="s">
        <v>45</v>
      </c>
      <c r="AQ6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4" s="10">
        <f>Tabla_Transformados[[#This Row],[Costo_Total]]/Tabla_Transformados[[#This Row],[Numero_Personas]]</f>
        <v>591.20000000000005</v>
      </c>
      <c r="AS64" s="10">
        <f>Tabla_Transformados[[#This Row],[Costo_Total]]/Tabla_Transformados[[#This Row],[Duracion_Viaje_sucio]]</f>
        <v>591.20000000000005</v>
      </c>
    </row>
    <row r="65" spans="1:45" x14ac:dyDescent="0.25">
      <c r="A65" t="s">
        <v>374</v>
      </c>
      <c r="B65" t="s">
        <v>375</v>
      </c>
      <c r="C65">
        <v>26</v>
      </c>
      <c r="D65" t="s">
        <v>31</v>
      </c>
      <c r="E65" t="str">
        <f>VLOOKUP(Tabla_Transformados[[#This Row],[Género_sucio]],Tabla4[#All],2,0)</f>
        <v>Femenino</v>
      </c>
      <c r="F65" t="s">
        <v>73</v>
      </c>
      <c r="G65" t="str">
        <f>VLOOKUP(Tabla_Transformados[[#This Row],[Ubicación_sucio]],auxiliares!$E$6:$F$13,2,0)</f>
        <v>Reino unido</v>
      </c>
      <c r="H65" t="s">
        <v>33</v>
      </c>
      <c r="I65" t="str">
        <f>IFERROR(VLOOKUP(Tabla_Transformados[[#This Row],[Tipo_Viajero_sucio]],auxiliares!$H$6:$I$6,2,0),Tabla_Transformados[[#This Row],[Tipo_Viajero_sucio]])</f>
        <v>Turista</v>
      </c>
      <c r="J65" t="s">
        <v>376</v>
      </c>
      <c r="K65" s="8">
        <v>45562</v>
      </c>
      <c r="L65" s="8">
        <v>45603</v>
      </c>
      <c r="M65">
        <v>72</v>
      </c>
      <c r="N65">
        <f>DATEDIF(Tabla_Transformados[[#This Row],[Fecha_Reserva]],Tabla_Transformados[[#This Row],[Fecha_Viaje]],"d")</f>
        <v>41</v>
      </c>
      <c r="O65">
        <v>2</v>
      </c>
      <c r="P65">
        <v>3</v>
      </c>
      <c r="Q65" t="s">
        <v>37</v>
      </c>
      <c r="R65" t="str">
        <f>IFERROR(VLOOKUP(Tabla_Transformados[[#This Row],[Tipo_Paquete_sucio]],auxiliares!$H$6:$I$7,2,0),Tabla_Transformados[[#This Row],[Tipo_Paquete_sucio]])</f>
        <v>Vuelo</v>
      </c>
      <c r="S65" s="10">
        <v>8564.5</v>
      </c>
      <c r="T65" t="s">
        <v>38</v>
      </c>
      <c r="U65" t="s">
        <v>137</v>
      </c>
      <c r="V65" t="str">
        <f>VLOOKUP(Tabla_Transformados[[#This Row],[Destino_sucio]],auxiliares!$E$5:$F$19,2,0)</f>
        <v>Paris</v>
      </c>
      <c r="W65" t="s">
        <v>40</v>
      </c>
      <c r="X65" t="s">
        <v>41</v>
      </c>
      <c r="Y65" t="s">
        <v>40</v>
      </c>
      <c r="Z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" t="str">
        <f>IFERROR(VLOOKUP(Tabla_Transformados[[#This Row],[Actividades_Reser_sucio2]],auxiliares!$E$5:$F$20,2,0),Tabla_Transformados[[#This Row],[Actividades_Reser_sucio2]])</f>
        <v/>
      </c>
      <c r="AB65">
        <v>4</v>
      </c>
      <c r="AC65">
        <f>Tabla_Transformados[[#This Row],[Duracion_Viaje_sucio]]-1</f>
        <v>1</v>
      </c>
      <c r="AD65" t="b">
        <v>1</v>
      </c>
      <c r="AE65" t="str">
        <f>VLOOKUP(Tabla_Transformados[[#This Row],[Promocion_Aplicada_sucio]],auxiliares!$H$6:$I$9,2,0)</f>
        <v>Verdadero</v>
      </c>
      <c r="AF65" t="s">
        <v>55</v>
      </c>
      <c r="AG65" t="s">
        <v>115</v>
      </c>
      <c r="AH65">
        <v>6</v>
      </c>
      <c r="AI65" t="str">
        <f>TEXT(Tabla_Transformados[[#This Row],[Fecha_Reserva]],"m")</f>
        <v>9</v>
      </c>
      <c r="AJ65">
        <v>12</v>
      </c>
      <c r="AK65" t="str">
        <f>TEXT(Tabla_Transformados[[#This Row],[Fecha_Viaje]],"m")</f>
        <v>11</v>
      </c>
      <c r="AL65" t="s">
        <v>44</v>
      </c>
      <c r="AM65" t="b">
        <v>1</v>
      </c>
      <c r="AN65" t="str">
        <f>VLOOKUP(Tabla_Transformados[[#This Row],[Cancelacion_Reserva_sucio]],auxiliares!$H$6:$I$9,2,0)</f>
        <v>Verdadero</v>
      </c>
      <c r="AO65">
        <v>1</v>
      </c>
      <c r="AP65" t="s">
        <v>45</v>
      </c>
      <c r="AQ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5" s="10">
        <f>Tabla_Transformados[[#This Row],[Costo_Total]]/Tabla_Transformados[[#This Row],[Numero_Personas]]</f>
        <v>2854.8333333333335</v>
      </c>
      <c r="AS65" s="10">
        <f>Tabla_Transformados[[#This Row],[Costo_Total]]/Tabla_Transformados[[#This Row],[Duracion_Viaje_sucio]]</f>
        <v>4282.25</v>
      </c>
    </row>
    <row r="66" spans="1:45" x14ac:dyDescent="0.25">
      <c r="A66" t="s">
        <v>379</v>
      </c>
      <c r="B66" t="s">
        <v>380</v>
      </c>
      <c r="C66">
        <v>47</v>
      </c>
      <c r="D66" t="s">
        <v>104</v>
      </c>
      <c r="E66" t="str">
        <f>VLOOKUP(Tabla_Transformados[[#This Row],[Género_sucio]],Tabla4[#All],2,0)</f>
        <v>Masculino</v>
      </c>
      <c r="F66" t="s">
        <v>73</v>
      </c>
      <c r="G66" t="str">
        <f>VLOOKUP(Tabla_Transformados[[#This Row],[Ubicación_sucio]],auxiliares!$E$6:$F$13,2,0)</f>
        <v>Reino unido</v>
      </c>
      <c r="H66" t="s">
        <v>97</v>
      </c>
      <c r="I66" t="str">
        <f>IFERROR(VLOOKUP(Tabla_Transformados[[#This Row],[Tipo_Viajero_sucio]],auxiliares!$H$6:$I$6,2,0),Tabla_Transformados[[#This Row],[Tipo_Viajero_sucio]])</f>
        <v>Negocios</v>
      </c>
      <c r="J66" t="s">
        <v>381</v>
      </c>
      <c r="K66" s="8">
        <v>45330</v>
      </c>
      <c r="L66" s="8">
        <v>45625</v>
      </c>
      <c r="M66">
        <v>354</v>
      </c>
      <c r="N66">
        <f>DATEDIF(Tabla_Transformados[[#This Row],[Fecha_Reserva]],Tabla_Transformados[[#This Row],[Fecha_Viaje]],"d")</f>
        <v>295</v>
      </c>
      <c r="O66">
        <v>14</v>
      </c>
      <c r="P66">
        <v>2</v>
      </c>
      <c r="Q66" t="s">
        <v>65</v>
      </c>
      <c r="R66" t="str">
        <f>IFERROR(VLOOKUP(Tabla_Transformados[[#This Row],[Tipo_Paquete_sucio]],auxiliares!$H$6:$I$7,2,0),Tabla_Transformados[[#This Row],[Tipo_Paquete_sucio]])</f>
        <v>Vuelo + Hotel + Tour</v>
      </c>
      <c r="S66" s="10">
        <v>11130.9</v>
      </c>
      <c r="T66" t="s">
        <v>86</v>
      </c>
      <c r="U66" t="s">
        <v>39</v>
      </c>
      <c r="V66" t="str">
        <f>VLOOKUP(Tabla_Transformados[[#This Row],[Destino_sucio]],auxiliares!$E$5:$F$19,2,0)</f>
        <v>Tokio</v>
      </c>
      <c r="W66" t="s">
        <v>67</v>
      </c>
      <c r="X66" t="s">
        <v>68</v>
      </c>
      <c r="Y66" t="s">
        <v>151</v>
      </c>
      <c r="Z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6" t="str">
        <f>IFERROR(VLOOKUP(Tabla_Transformados[[#This Row],[Actividades_Reser_sucio2]],auxiliares!$E$5:$F$20,2,0),Tabla_Transformados[[#This Row],[Actividades_Reser_sucio2]])</f>
        <v>Tour en Cuidad</v>
      </c>
      <c r="AB66">
        <v>1</v>
      </c>
      <c r="AC66">
        <f>Tabla_Transformados[[#This Row],[Duracion_Viaje_sucio]]-1</f>
        <v>13</v>
      </c>
      <c r="AD66" t="b">
        <v>1</v>
      </c>
      <c r="AE66" t="str">
        <f>VLOOKUP(Tabla_Transformados[[#This Row],[Promocion_Aplicada_sucio]],auxiliares!$H$6:$I$9,2,0)</f>
        <v>Verdadero</v>
      </c>
      <c r="AF66" t="s">
        <v>42</v>
      </c>
      <c r="AG66" t="s">
        <v>56</v>
      </c>
      <c r="AH66">
        <v>10</v>
      </c>
      <c r="AI66" t="str">
        <f>TEXT(Tabla_Transformados[[#This Row],[Fecha_Reserva]],"m")</f>
        <v>2</v>
      </c>
      <c r="AJ66">
        <v>7</v>
      </c>
      <c r="AK66" t="str">
        <f>TEXT(Tabla_Transformados[[#This Row],[Fecha_Viaje]],"m")</f>
        <v>11</v>
      </c>
      <c r="AL66" t="s">
        <v>57</v>
      </c>
      <c r="AM66" t="b">
        <v>1</v>
      </c>
      <c r="AN66" t="str">
        <f>VLOOKUP(Tabla_Transformados[[#This Row],[Cancelacion_Reserva_sucio]],auxiliares!$H$6:$I$9,2,0)</f>
        <v>Verdadero</v>
      </c>
      <c r="AO66">
        <v>1</v>
      </c>
      <c r="AP66" t="s">
        <v>70</v>
      </c>
      <c r="AQ6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" s="10">
        <f>Tabla_Transformados[[#This Row],[Costo_Total]]/Tabla_Transformados[[#This Row],[Numero_Personas]]</f>
        <v>5565.45</v>
      </c>
      <c r="AS66" s="10">
        <f>Tabla_Transformados[[#This Row],[Costo_Total]]/Tabla_Transformados[[#This Row],[Duracion_Viaje_sucio]]</f>
        <v>795.06428571428569</v>
      </c>
    </row>
    <row r="67" spans="1:45" x14ac:dyDescent="0.25">
      <c r="A67" t="s">
        <v>382</v>
      </c>
      <c r="B67" t="s">
        <v>383</v>
      </c>
      <c r="C67">
        <v>48</v>
      </c>
      <c r="D67" t="s">
        <v>31</v>
      </c>
      <c r="E67" t="str">
        <f>VLOOKUP(Tabla_Transformados[[#This Row],[Género_sucio]],Tabla4[#All],2,0)</f>
        <v>Femenino</v>
      </c>
      <c r="F67" t="s">
        <v>82</v>
      </c>
      <c r="G67" t="str">
        <f>VLOOKUP(Tabla_Transformados[[#This Row],[Ubicación_sucio]],auxiliares!$E$6:$F$13,2,0)</f>
        <v>Alemania</v>
      </c>
      <c r="H67" t="s">
        <v>49</v>
      </c>
      <c r="I67" t="str">
        <f>IFERROR(VLOOKUP(Tabla_Transformados[[#This Row],[Tipo_Viajero_sucio]],auxiliares!$H$6:$I$6,2,0),Tabla_Transformados[[#This Row],[Tipo_Viajero_sucio]])</f>
        <v>Turista</v>
      </c>
      <c r="J67" t="s">
        <v>384</v>
      </c>
      <c r="K67" s="8">
        <v>45493</v>
      </c>
      <c r="L67" s="8">
        <v>45564</v>
      </c>
      <c r="M67">
        <v>225</v>
      </c>
      <c r="N67">
        <f>DATEDIF(Tabla_Transformados[[#This Row],[Fecha_Reserva]],Tabla_Transformados[[#This Row],[Fecha_Viaje]],"d")</f>
        <v>71</v>
      </c>
      <c r="O67">
        <v>2</v>
      </c>
      <c r="P67">
        <v>1</v>
      </c>
      <c r="Q67" t="s">
        <v>77</v>
      </c>
      <c r="R67" t="str">
        <f>IFERROR(VLOOKUP(Tabla_Transformados[[#This Row],[Tipo_Paquete_sucio]],auxiliares!$H$6:$I$7,2,0),Tabla_Transformados[[#This Row],[Tipo_Paquete_sucio]])</f>
        <v>Vuelo + Hotel</v>
      </c>
      <c r="S67" s="10">
        <v>19540.8</v>
      </c>
      <c r="T67" t="s">
        <v>78</v>
      </c>
      <c r="U67" t="s">
        <v>87</v>
      </c>
      <c r="V67" t="str">
        <f>VLOOKUP(Tabla_Transformados[[#This Row],[Destino_sucio]],auxiliares!$E$5:$F$19,2,0)</f>
        <v>Londres</v>
      </c>
      <c r="W67" t="s">
        <v>79</v>
      </c>
      <c r="X67" t="s">
        <v>41</v>
      </c>
      <c r="Y67" t="s">
        <v>40</v>
      </c>
      <c r="Z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" t="str">
        <f>IFERROR(VLOOKUP(Tabla_Transformados[[#This Row],[Actividades_Reser_sucio2]],auxiliares!$E$5:$F$20,2,0),Tabla_Transformados[[#This Row],[Actividades_Reser_sucio2]])</f>
        <v/>
      </c>
      <c r="AB67">
        <v>3</v>
      </c>
      <c r="AC67">
        <f>Tabla_Transformados[[#This Row],[Duracion_Viaje_sucio]]-1</f>
        <v>1</v>
      </c>
      <c r="AD67" t="b">
        <v>1</v>
      </c>
      <c r="AE67" t="str">
        <f>VLOOKUP(Tabla_Transformados[[#This Row],[Promocion_Aplicada_sucio]],auxiliares!$H$6:$I$9,2,0)</f>
        <v>Verdadero</v>
      </c>
      <c r="AF67" t="s">
        <v>88</v>
      </c>
      <c r="AG67" t="s">
        <v>115</v>
      </c>
      <c r="AH67">
        <v>8</v>
      </c>
      <c r="AI67" t="str">
        <f>TEXT(Tabla_Transformados[[#This Row],[Fecha_Reserva]],"m")</f>
        <v>7</v>
      </c>
      <c r="AJ67">
        <v>3</v>
      </c>
      <c r="AK67" t="str">
        <f>TEXT(Tabla_Transformados[[#This Row],[Fecha_Viaje]],"m")</f>
        <v>9</v>
      </c>
      <c r="AL67" t="s">
        <v>44</v>
      </c>
      <c r="AM67" t="b">
        <v>0</v>
      </c>
      <c r="AN67" t="str">
        <f>VLOOKUP(Tabla_Transformados[[#This Row],[Cancelacion_Reserva_sucio]],auxiliares!$H$6:$I$9,2,0)</f>
        <v>Falso</v>
      </c>
      <c r="AO67">
        <v>4</v>
      </c>
      <c r="AP67" t="s">
        <v>131</v>
      </c>
      <c r="AQ6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" s="10">
        <f>Tabla_Transformados[[#This Row],[Costo_Total]]/Tabla_Transformados[[#This Row],[Numero_Personas]]</f>
        <v>19540.8</v>
      </c>
      <c r="AS67" s="10">
        <f>Tabla_Transformados[[#This Row],[Costo_Total]]/Tabla_Transformados[[#This Row],[Duracion_Viaje_sucio]]</f>
        <v>9770.4</v>
      </c>
    </row>
    <row r="68" spans="1:45" x14ac:dyDescent="0.25">
      <c r="A68" t="s">
        <v>387</v>
      </c>
      <c r="B68" t="s">
        <v>388</v>
      </c>
      <c r="C68">
        <v>39</v>
      </c>
      <c r="D68" t="s">
        <v>104</v>
      </c>
      <c r="E68" t="str">
        <f>VLOOKUP(Tabla_Transformados[[#This Row],[Género_sucio]],Tabla4[#All],2,0)</f>
        <v>Masculino</v>
      </c>
      <c r="F68" t="s">
        <v>73</v>
      </c>
      <c r="G68" t="str">
        <f>VLOOKUP(Tabla_Transformados[[#This Row],[Ubicación_sucio]],auxiliares!$E$6:$F$13,2,0)</f>
        <v>Reino unido</v>
      </c>
      <c r="H68" t="s">
        <v>49</v>
      </c>
      <c r="I68" t="str">
        <f>IFERROR(VLOOKUP(Tabla_Transformados[[#This Row],[Tipo_Viajero_sucio]],auxiliares!$H$6:$I$6,2,0),Tabla_Transformados[[#This Row],[Tipo_Viajero_sucio]])</f>
        <v>Turista</v>
      </c>
      <c r="J68" t="s">
        <v>389</v>
      </c>
      <c r="K68" s="8">
        <v>45440</v>
      </c>
      <c r="L68" s="8">
        <v>45534</v>
      </c>
      <c r="M68">
        <v>223</v>
      </c>
      <c r="N68">
        <f>DATEDIF(Tabla_Transformados[[#This Row],[Fecha_Reserva]],Tabla_Transformados[[#This Row],[Fecha_Viaje]],"d")</f>
        <v>94</v>
      </c>
      <c r="O68">
        <v>8</v>
      </c>
      <c r="P68">
        <v>2</v>
      </c>
      <c r="Q68" t="s">
        <v>77</v>
      </c>
      <c r="R68" t="str">
        <f>IFERROR(VLOOKUP(Tabla_Transformados[[#This Row],[Tipo_Paquete_sucio]],auxiliares!$H$6:$I$7,2,0),Tabla_Transformados[[#This Row],[Tipo_Paquete_sucio]])</f>
        <v>Vuelo + Hotel</v>
      </c>
      <c r="S68" s="10">
        <v>17077.599999999999</v>
      </c>
      <c r="T68" t="s">
        <v>38</v>
      </c>
      <c r="U68" t="s">
        <v>137</v>
      </c>
      <c r="V68" t="str">
        <f>VLOOKUP(Tabla_Transformados[[#This Row],[Destino_sucio]],auxiliares!$E$5:$F$19,2,0)</f>
        <v>Paris</v>
      </c>
      <c r="W68" t="s">
        <v>67</v>
      </c>
      <c r="X68" t="s">
        <v>54</v>
      </c>
      <c r="Y68" t="s">
        <v>40</v>
      </c>
      <c r="Z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" t="str">
        <f>IFERROR(VLOOKUP(Tabla_Transformados[[#This Row],[Actividades_Reser_sucio2]],auxiliares!$E$5:$F$20,2,0),Tabla_Transformados[[#This Row],[Actividades_Reser_sucio2]])</f>
        <v/>
      </c>
      <c r="AB68">
        <v>4</v>
      </c>
      <c r="AC68">
        <f>Tabla_Transformados[[#This Row],[Duracion_Viaje_sucio]]-1</f>
        <v>7</v>
      </c>
      <c r="AD68" t="b">
        <v>1</v>
      </c>
      <c r="AE68" t="str">
        <f>VLOOKUP(Tabla_Transformados[[#This Row],[Promocion_Aplicada_sucio]],auxiliares!$H$6:$I$9,2,0)</f>
        <v>Verdadero</v>
      </c>
      <c r="AF68" t="s">
        <v>42</v>
      </c>
      <c r="AG68" t="s">
        <v>56</v>
      </c>
      <c r="AH68">
        <v>4</v>
      </c>
      <c r="AI68" t="str">
        <f>TEXT(Tabla_Transformados[[#This Row],[Fecha_Reserva]],"m")</f>
        <v>5</v>
      </c>
      <c r="AJ68">
        <v>2</v>
      </c>
      <c r="AK68" t="str">
        <f>TEXT(Tabla_Transformados[[#This Row],[Fecha_Viaje]],"m")</f>
        <v>8</v>
      </c>
      <c r="AL68" t="s">
        <v>44</v>
      </c>
      <c r="AM68" t="b">
        <v>1</v>
      </c>
      <c r="AN68" t="str">
        <f>VLOOKUP(Tabla_Transformados[[#This Row],[Cancelacion_Reserva_sucio]],auxiliares!$H$6:$I$9,2,0)</f>
        <v>Verdadero</v>
      </c>
      <c r="AO68">
        <v>2</v>
      </c>
      <c r="AP68" t="s">
        <v>45</v>
      </c>
      <c r="AQ6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" s="10">
        <f>Tabla_Transformados[[#This Row],[Costo_Total]]/Tabla_Transformados[[#This Row],[Numero_Personas]]</f>
        <v>8538.7999999999993</v>
      </c>
      <c r="AS68" s="10">
        <f>Tabla_Transformados[[#This Row],[Costo_Total]]/Tabla_Transformados[[#This Row],[Duracion_Viaje_sucio]]</f>
        <v>2134.6999999999998</v>
      </c>
    </row>
    <row r="69" spans="1:45" x14ac:dyDescent="0.25">
      <c r="A69" t="s">
        <v>392</v>
      </c>
      <c r="B69" t="s">
        <v>393</v>
      </c>
      <c r="C69">
        <v>43</v>
      </c>
      <c r="D69" t="s">
        <v>60</v>
      </c>
      <c r="E69" t="str">
        <f>VLOOKUP(Tabla_Transformados[[#This Row],[Género_sucio]],Tabla4[#All],2,0)</f>
        <v>Otro</v>
      </c>
      <c r="F69" t="s">
        <v>48</v>
      </c>
      <c r="G69" t="str">
        <f>VLOOKUP(Tabla_Transformados[[#This Row],[Ubicación_sucio]],auxiliares!$E$6:$F$13,2,0)</f>
        <v>EEUU</v>
      </c>
      <c r="H69" t="s">
        <v>97</v>
      </c>
      <c r="I69" t="str">
        <f>IFERROR(VLOOKUP(Tabla_Transformados[[#This Row],[Tipo_Viajero_sucio]],auxiliares!$H$6:$I$6,2,0),Tabla_Transformados[[#This Row],[Tipo_Viajero_sucio]])</f>
        <v>Negocios</v>
      </c>
      <c r="J69" t="s">
        <v>394</v>
      </c>
      <c r="K69" s="8">
        <v>45312</v>
      </c>
      <c r="L69" s="8">
        <v>45560</v>
      </c>
      <c r="M69">
        <v>137</v>
      </c>
      <c r="N69">
        <f>DATEDIF(Tabla_Transformados[[#This Row],[Fecha_Reserva]],Tabla_Transformados[[#This Row],[Fecha_Viaje]],"d")</f>
        <v>248</v>
      </c>
      <c r="O69">
        <v>1</v>
      </c>
      <c r="P69">
        <v>2</v>
      </c>
      <c r="Q69" t="s">
        <v>65</v>
      </c>
      <c r="R69" t="str">
        <f>IFERROR(VLOOKUP(Tabla_Transformados[[#This Row],[Tipo_Paquete_sucio]],auxiliares!$H$6:$I$7,2,0),Tabla_Transformados[[#This Row],[Tipo_Paquete_sucio]])</f>
        <v>Vuelo + Hotel + Tour</v>
      </c>
      <c r="S69" s="10">
        <v>10485.5</v>
      </c>
      <c r="T69" t="s">
        <v>38</v>
      </c>
      <c r="U69" t="s">
        <v>53</v>
      </c>
      <c r="V69" t="str">
        <f>VLOOKUP(Tabla_Transformados[[#This Row],[Destino_sucio]],auxiliares!$E$5:$F$19,2,0)</f>
        <v>Nueva York</v>
      </c>
      <c r="W69" t="s">
        <v>67</v>
      </c>
      <c r="X69" t="s">
        <v>68</v>
      </c>
      <c r="Y69" t="s">
        <v>40</v>
      </c>
      <c r="Z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9" t="str">
        <f>IFERROR(VLOOKUP(Tabla_Transformados[[#This Row],[Actividades_Reser_sucio2]],auxiliares!$E$5:$F$20,2,0),Tabla_Transformados[[#This Row],[Actividades_Reser_sucio2]])</f>
        <v>Desconocido</v>
      </c>
      <c r="AB69">
        <v>5</v>
      </c>
      <c r="AC69">
        <f>Tabla_Transformados[[#This Row],[Duracion_Viaje_sucio]]-1</f>
        <v>0</v>
      </c>
      <c r="AD69" t="b">
        <v>1</v>
      </c>
      <c r="AE69" t="str">
        <f>VLOOKUP(Tabla_Transformados[[#This Row],[Promocion_Aplicada_sucio]],auxiliares!$H$6:$I$9,2,0)</f>
        <v>Verdadero</v>
      </c>
      <c r="AF69" t="s">
        <v>42</v>
      </c>
      <c r="AG69" t="s">
        <v>43</v>
      </c>
      <c r="AH69">
        <v>3</v>
      </c>
      <c r="AI69" t="str">
        <f>TEXT(Tabla_Transformados[[#This Row],[Fecha_Reserva]],"m")</f>
        <v>1</v>
      </c>
      <c r="AJ69">
        <v>2</v>
      </c>
      <c r="AK69" t="str">
        <f>TEXT(Tabla_Transformados[[#This Row],[Fecha_Viaje]],"m")</f>
        <v>9</v>
      </c>
      <c r="AL69" t="s">
        <v>57</v>
      </c>
      <c r="AM69" t="b">
        <v>1</v>
      </c>
      <c r="AN69" t="str">
        <f>VLOOKUP(Tabla_Transformados[[#This Row],[Cancelacion_Reserva_sucio]],auxiliares!$H$6:$I$9,2,0)</f>
        <v>Verdadero</v>
      </c>
      <c r="AO69">
        <v>1</v>
      </c>
      <c r="AP69" t="s">
        <v>45</v>
      </c>
      <c r="AQ6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" s="10">
        <f>Tabla_Transformados[[#This Row],[Costo_Total]]/Tabla_Transformados[[#This Row],[Numero_Personas]]</f>
        <v>5242.75</v>
      </c>
      <c r="AS69" s="10">
        <f>Tabla_Transformados[[#This Row],[Costo_Total]]/Tabla_Transformados[[#This Row],[Duracion_Viaje_sucio]]</f>
        <v>10485.5</v>
      </c>
    </row>
    <row r="70" spans="1:45" x14ac:dyDescent="0.25">
      <c r="A70" t="s">
        <v>396</v>
      </c>
      <c r="B70" t="s">
        <v>397</v>
      </c>
      <c r="C70">
        <v>60</v>
      </c>
      <c r="D70" t="s">
        <v>31</v>
      </c>
      <c r="E70" t="str">
        <f>VLOOKUP(Tabla_Transformados[[#This Row],[Género_sucio]],Tabla4[#All],2,0)</f>
        <v>Femenino</v>
      </c>
      <c r="F70" t="s">
        <v>82</v>
      </c>
      <c r="G70" t="str">
        <f>VLOOKUP(Tabla_Transformados[[#This Row],[Ubicación_sucio]],auxiliares!$E$6:$F$13,2,0)</f>
        <v>Alemania</v>
      </c>
      <c r="H70" t="s">
        <v>49</v>
      </c>
      <c r="I70" t="str">
        <f>IFERROR(VLOOKUP(Tabla_Transformados[[#This Row],[Tipo_Viajero_sucio]],auxiliares!$H$6:$I$6,2,0),Tabla_Transformados[[#This Row],[Tipo_Viajero_sucio]])</f>
        <v>Turista</v>
      </c>
      <c r="J70" t="s">
        <v>398</v>
      </c>
      <c r="K70" s="8">
        <v>45375</v>
      </c>
      <c r="L70" s="8">
        <v>45594</v>
      </c>
      <c r="M70">
        <v>66</v>
      </c>
      <c r="N70">
        <f>DATEDIF(Tabla_Transformados[[#This Row],[Fecha_Reserva]],Tabla_Transformados[[#This Row],[Fecha_Viaje]],"d")</f>
        <v>219</v>
      </c>
      <c r="O70">
        <v>14</v>
      </c>
      <c r="P70">
        <v>3</v>
      </c>
      <c r="Q70" t="s">
        <v>37</v>
      </c>
      <c r="R70" t="str">
        <f>IFERROR(VLOOKUP(Tabla_Transformados[[#This Row],[Tipo_Paquete_sucio]],auxiliares!$H$6:$I$7,2,0),Tabla_Transformados[[#This Row],[Tipo_Paquete_sucio]])</f>
        <v>Vuelo</v>
      </c>
      <c r="S70" s="10">
        <v>10112.799999999999</v>
      </c>
      <c r="T70" t="s">
        <v>78</v>
      </c>
      <c r="U70" t="s">
        <v>53</v>
      </c>
      <c r="V70" t="str">
        <f>VLOOKUP(Tabla_Transformados[[#This Row],[Destino_sucio]],auxiliares!$E$5:$F$19,2,0)</f>
        <v>Nueva York</v>
      </c>
      <c r="W70" t="s">
        <v>40</v>
      </c>
      <c r="X70" t="s">
        <v>68</v>
      </c>
      <c r="Y70" t="s">
        <v>40</v>
      </c>
      <c r="Z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" t="str">
        <f>IFERROR(VLOOKUP(Tabla_Transformados[[#This Row],[Actividades_Reser_sucio2]],auxiliares!$E$5:$F$20,2,0),Tabla_Transformados[[#This Row],[Actividades_Reser_sucio2]])</f>
        <v/>
      </c>
      <c r="AB70">
        <v>3</v>
      </c>
      <c r="AC70">
        <f>Tabla_Transformados[[#This Row],[Duracion_Viaje_sucio]]-1</f>
        <v>13</v>
      </c>
      <c r="AD70" t="b">
        <v>1</v>
      </c>
      <c r="AE70" t="str">
        <f>VLOOKUP(Tabla_Transformados[[#This Row],[Promocion_Aplicada_sucio]],auxiliares!$H$6:$I$9,2,0)</f>
        <v>Verdadero</v>
      </c>
      <c r="AF70" t="s">
        <v>88</v>
      </c>
      <c r="AG70" t="s">
        <v>56</v>
      </c>
      <c r="AH70">
        <v>9</v>
      </c>
      <c r="AI70" t="str">
        <f>TEXT(Tabla_Transformados[[#This Row],[Fecha_Reserva]],"m")</f>
        <v>3</v>
      </c>
      <c r="AJ70">
        <v>11</v>
      </c>
      <c r="AK70" t="str">
        <f>TEXT(Tabla_Transformados[[#This Row],[Fecha_Viaje]],"m")</f>
        <v>10</v>
      </c>
      <c r="AL70" t="s">
        <v>44</v>
      </c>
      <c r="AM70" t="b">
        <v>1</v>
      </c>
      <c r="AN70" t="str">
        <f>VLOOKUP(Tabla_Transformados[[#This Row],[Cancelacion_Reserva_sucio]],auxiliares!$H$6:$I$9,2,0)</f>
        <v>Verdadero</v>
      </c>
      <c r="AO70">
        <v>2</v>
      </c>
      <c r="AP70" t="s">
        <v>70</v>
      </c>
      <c r="AQ7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" s="10">
        <f>Tabla_Transformados[[#This Row],[Costo_Total]]/Tabla_Transformados[[#This Row],[Numero_Personas]]</f>
        <v>3370.9333333333329</v>
      </c>
      <c r="AS70" s="10">
        <f>Tabla_Transformados[[#This Row],[Costo_Total]]/Tabla_Transformados[[#This Row],[Duracion_Viaje_sucio]]</f>
        <v>722.34285714285704</v>
      </c>
    </row>
    <row r="71" spans="1:45" x14ac:dyDescent="0.25">
      <c r="A71" t="s">
        <v>401</v>
      </c>
      <c r="B71" t="s">
        <v>402</v>
      </c>
      <c r="C71">
        <v>62</v>
      </c>
      <c r="D71" t="s">
        <v>60</v>
      </c>
      <c r="E71" t="str">
        <f>VLOOKUP(Tabla_Transformados[[#This Row],[Género_sucio]],Tabla4[#All],2,0)</f>
        <v>Otro</v>
      </c>
      <c r="F71" t="s">
        <v>32</v>
      </c>
      <c r="G71" t="str">
        <f>VLOOKUP(Tabla_Transformados[[#This Row],[Ubicación_sucio]],auxiliares!$E$6:$F$13,2,0)</f>
        <v>Méjico</v>
      </c>
      <c r="H71" t="s">
        <v>97</v>
      </c>
      <c r="I71" t="str">
        <f>IFERROR(VLOOKUP(Tabla_Transformados[[#This Row],[Tipo_Viajero_sucio]],auxiliares!$H$6:$I$6,2,0),Tabla_Transformados[[#This Row],[Tipo_Viajero_sucio]])</f>
        <v>Negocios</v>
      </c>
      <c r="J71" t="s">
        <v>403</v>
      </c>
      <c r="K71" s="8">
        <v>45319</v>
      </c>
      <c r="L71" s="8">
        <v>45495</v>
      </c>
      <c r="M71">
        <v>182</v>
      </c>
      <c r="N71">
        <f>DATEDIF(Tabla_Transformados[[#This Row],[Fecha_Reserva]],Tabla_Transformados[[#This Row],[Fecha_Viaje]],"d")</f>
        <v>176</v>
      </c>
      <c r="O71">
        <v>1</v>
      </c>
      <c r="P71">
        <v>3</v>
      </c>
      <c r="Q71" t="s">
        <v>37</v>
      </c>
      <c r="R71" t="str">
        <f>IFERROR(VLOOKUP(Tabla_Transformados[[#This Row],[Tipo_Paquete_sucio]],auxiliares!$H$6:$I$7,2,0),Tabla_Transformados[[#This Row],[Tipo_Paquete_sucio]])</f>
        <v>Vuelo</v>
      </c>
      <c r="S71" s="10">
        <v>10675.9</v>
      </c>
      <c r="T71" t="s">
        <v>78</v>
      </c>
      <c r="U71" t="s">
        <v>94</v>
      </c>
      <c r="V71" t="str">
        <f>VLOOKUP(Tabla_Transformados[[#This Row],[Destino_sucio]],auxiliares!$E$5:$F$19,2,0)</f>
        <v>Cancun</v>
      </c>
      <c r="W71" t="s">
        <v>40</v>
      </c>
      <c r="X71" t="s">
        <v>41</v>
      </c>
      <c r="Y71" t="s">
        <v>40</v>
      </c>
      <c r="Z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" t="str">
        <f>IFERROR(VLOOKUP(Tabla_Transformados[[#This Row],[Actividades_Reser_sucio2]],auxiliares!$E$5:$F$20,2,0),Tabla_Transformados[[#This Row],[Actividades_Reser_sucio2]])</f>
        <v/>
      </c>
      <c r="AB71">
        <v>5</v>
      </c>
      <c r="AC71">
        <f>Tabla_Transformados[[#This Row],[Duracion_Viaje_sucio]]-1</f>
        <v>0</v>
      </c>
      <c r="AD71" t="b">
        <v>1</v>
      </c>
      <c r="AE71" t="str">
        <f>VLOOKUP(Tabla_Transformados[[#This Row],[Promocion_Aplicada_sucio]],auxiliares!$H$6:$I$9,2,0)</f>
        <v>Verdadero</v>
      </c>
      <c r="AF71" t="s">
        <v>42</v>
      </c>
      <c r="AG71" t="s">
        <v>115</v>
      </c>
      <c r="AH71">
        <v>8</v>
      </c>
      <c r="AI71" t="str">
        <f>TEXT(Tabla_Transformados[[#This Row],[Fecha_Reserva]],"m")</f>
        <v>1</v>
      </c>
      <c r="AJ71">
        <v>10</v>
      </c>
      <c r="AK71" t="str">
        <f>TEXT(Tabla_Transformados[[#This Row],[Fecha_Viaje]],"m")</f>
        <v>7</v>
      </c>
      <c r="AL71" t="s">
        <v>44</v>
      </c>
      <c r="AM71" t="b">
        <v>0</v>
      </c>
      <c r="AN71" t="str">
        <f>VLOOKUP(Tabla_Transformados[[#This Row],[Cancelacion_Reserva_sucio]],auxiliares!$H$6:$I$9,2,0)</f>
        <v>Falso</v>
      </c>
      <c r="AO71">
        <v>5</v>
      </c>
      <c r="AP71" t="s">
        <v>108</v>
      </c>
      <c r="AQ7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" s="10">
        <f>Tabla_Transformados[[#This Row],[Costo_Total]]/Tabla_Transformados[[#This Row],[Numero_Personas]]</f>
        <v>3558.6333333333332</v>
      </c>
      <c r="AS71" s="10">
        <f>Tabla_Transformados[[#This Row],[Costo_Total]]/Tabla_Transformados[[#This Row],[Duracion_Viaje_sucio]]</f>
        <v>10675.9</v>
      </c>
    </row>
    <row r="72" spans="1:45" x14ac:dyDescent="0.25">
      <c r="A72" t="s">
        <v>405</v>
      </c>
      <c r="B72" t="s">
        <v>406</v>
      </c>
      <c r="C72">
        <v>44</v>
      </c>
      <c r="D72" t="s">
        <v>104</v>
      </c>
      <c r="E72" t="str">
        <f>VLOOKUP(Tabla_Transformados[[#This Row],[Género_sucio]],Tabla4[#All],2,0)</f>
        <v>Masculino</v>
      </c>
      <c r="F72" t="s">
        <v>73</v>
      </c>
      <c r="G72" t="str">
        <f>VLOOKUP(Tabla_Transformados[[#This Row],[Ubicación_sucio]],auxiliares!$E$6:$F$13,2,0)</f>
        <v>Reino unido</v>
      </c>
      <c r="H72" t="s">
        <v>33</v>
      </c>
      <c r="I72" t="str">
        <f>IFERROR(VLOOKUP(Tabla_Transformados[[#This Row],[Tipo_Viajero_sucio]],auxiliares!$H$6:$I$6,2,0),Tabla_Transformados[[#This Row],[Tipo_Viajero_sucio]])</f>
        <v>Turista</v>
      </c>
      <c r="J72" t="s">
        <v>407</v>
      </c>
      <c r="K72" s="8">
        <v>45590</v>
      </c>
      <c r="L72" s="8">
        <v>45596</v>
      </c>
      <c r="M72">
        <v>298</v>
      </c>
      <c r="N72">
        <f>DATEDIF(Tabla_Transformados[[#This Row],[Fecha_Reserva]],Tabla_Transformados[[#This Row],[Fecha_Viaje]],"d")</f>
        <v>6</v>
      </c>
      <c r="O72">
        <v>5</v>
      </c>
      <c r="P72">
        <v>4</v>
      </c>
      <c r="Q72" t="s">
        <v>65</v>
      </c>
      <c r="R72" t="str">
        <f>IFERROR(VLOOKUP(Tabla_Transformados[[#This Row],[Tipo_Paquete_sucio]],auxiliares!$H$6:$I$7,2,0),Tabla_Transformados[[#This Row],[Tipo_Paquete_sucio]])</f>
        <v>Vuelo + Hotel + Tour</v>
      </c>
      <c r="S72" s="10">
        <v>3161.4</v>
      </c>
      <c r="T72" t="s">
        <v>38</v>
      </c>
      <c r="U72" t="s">
        <v>66</v>
      </c>
      <c r="V72" t="str">
        <f>VLOOKUP(Tabla_Transformados[[#This Row],[Destino_sucio]],auxiliares!$E$5:$F$19,2,0)</f>
        <v>Barcelona</v>
      </c>
      <c r="W72" t="s">
        <v>114</v>
      </c>
      <c r="X72" t="s">
        <v>68</v>
      </c>
      <c r="Y72" t="s">
        <v>302</v>
      </c>
      <c r="Z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2" t="str">
        <f>IFERROR(VLOOKUP(Tabla_Transformados[[#This Row],[Actividades_Reser_sucio2]],auxiliares!$E$5:$F$20,2,0),Tabla_Transformados[[#This Row],[Actividades_Reser_sucio2]])</f>
        <v>Tour en bus</v>
      </c>
      <c r="AB72">
        <v>4</v>
      </c>
      <c r="AC72">
        <f>Tabla_Transformados[[#This Row],[Duracion_Viaje_sucio]]-1</f>
        <v>4</v>
      </c>
      <c r="AD72" t="b">
        <v>0</v>
      </c>
      <c r="AE72" t="str">
        <f>VLOOKUP(Tabla_Transformados[[#This Row],[Promocion_Aplicada_sucio]],auxiliares!$H$6:$I$9,2,0)</f>
        <v>Falso</v>
      </c>
      <c r="AF72" t="s">
        <v>88</v>
      </c>
      <c r="AG72" t="s">
        <v>115</v>
      </c>
      <c r="AH72">
        <v>9</v>
      </c>
      <c r="AI72" t="str">
        <f>TEXT(Tabla_Transformados[[#This Row],[Fecha_Reserva]],"m")</f>
        <v>10</v>
      </c>
      <c r="AJ72">
        <v>2</v>
      </c>
      <c r="AK72" t="str">
        <f>TEXT(Tabla_Transformados[[#This Row],[Fecha_Viaje]],"m")</f>
        <v>10</v>
      </c>
      <c r="AL72" t="s">
        <v>44</v>
      </c>
      <c r="AM72" t="b">
        <v>0</v>
      </c>
      <c r="AN72" t="str">
        <f>VLOOKUP(Tabla_Transformados[[#This Row],[Cancelacion_Reserva_sucio]],auxiliares!$H$6:$I$9,2,0)</f>
        <v>Falso</v>
      </c>
      <c r="AO72">
        <v>3</v>
      </c>
      <c r="AP72" t="s">
        <v>131</v>
      </c>
      <c r="AQ7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" s="10">
        <f>Tabla_Transformados[[#This Row],[Costo_Total]]/Tabla_Transformados[[#This Row],[Numero_Personas]]</f>
        <v>790.35</v>
      </c>
      <c r="AS72" s="10">
        <f>Tabla_Transformados[[#This Row],[Costo_Total]]/Tabla_Transformados[[#This Row],[Duracion_Viaje_sucio]]</f>
        <v>632.28</v>
      </c>
    </row>
    <row r="73" spans="1:45" x14ac:dyDescent="0.25">
      <c r="A73" t="s">
        <v>409</v>
      </c>
      <c r="B73" t="s">
        <v>410</v>
      </c>
      <c r="C73">
        <v>40</v>
      </c>
      <c r="D73" t="s">
        <v>31</v>
      </c>
      <c r="E73" t="str">
        <f>VLOOKUP(Tabla_Transformados[[#This Row],[Género_sucio]],Tabla4[#All],2,0)</f>
        <v>Femenino</v>
      </c>
      <c r="F73" t="s">
        <v>73</v>
      </c>
      <c r="G73" t="str">
        <f>VLOOKUP(Tabla_Transformados[[#This Row],[Ubicación_sucio]],auxiliares!$E$6:$F$13,2,0)</f>
        <v>Reino unido</v>
      </c>
      <c r="H73" t="s">
        <v>49</v>
      </c>
      <c r="I73" t="str">
        <f>IFERROR(VLOOKUP(Tabla_Transformados[[#This Row],[Tipo_Viajero_sucio]],auxiliares!$H$6:$I$6,2,0),Tabla_Transformados[[#This Row],[Tipo_Viajero_sucio]])</f>
        <v>Turista</v>
      </c>
      <c r="J73" t="s">
        <v>411</v>
      </c>
      <c r="K73" s="8">
        <v>45312</v>
      </c>
      <c r="L73" s="8">
        <v>45493</v>
      </c>
      <c r="M73">
        <v>335</v>
      </c>
      <c r="N73">
        <f>DATEDIF(Tabla_Transformados[[#This Row],[Fecha_Reserva]],Tabla_Transformados[[#This Row],[Fecha_Viaje]],"d")</f>
        <v>181</v>
      </c>
      <c r="O73">
        <v>13</v>
      </c>
      <c r="P73">
        <v>3</v>
      </c>
      <c r="Q73" t="s">
        <v>65</v>
      </c>
      <c r="R73" t="str">
        <f>IFERROR(VLOOKUP(Tabla_Transformados[[#This Row],[Tipo_Paquete_sucio]],auxiliares!$H$6:$I$7,2,0),Tabla_Transformados[[#This Row],[Tipo_Paquete_sucio]])</f>
        <v>Vuelo + Hotel + Tour</v>
      </c>
      <c r="S73" s="10">
        <v>2285.3000000000002</v>
      </c>
      <c r="T73" t="s">
        <v>38</v>
      </c>
      <c r="U73" t="s">
        <v>137</v>
      </c>
      <c r="V73" t="str">
        <f>VLOOKUP(Tabla_Transformados[[#This Row],[Destino_sucio]],auxiliares!$E$5:$F$19,2,0)</f>
        <v>Paris</v>
      </c>
      <c r="W73" t="s">
        <v>67</v>
      </c>
      <c r="X73" t="s">
        <v>68</v>
      </c>
      <c r="Y73" t="s">
        <v>69</v>
      </c>
      <c r="Z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3" t="str">
        <f>IFERROR(VLOOKUP(Tabla_Transformados[[#This Row],[Actividades_Reser_sucio2]],auxiliares!$E$5:$F$20,2,0),Tabla_Transformados[[#This Row],[Actividades_Reser_sucio2]])</f>
        <v>Excursión en bote</v>
      </c>
      <c r="AB73">
        <v>1</v>
      </c>
      <c r="AC73">
        <f>Tabla_Transformados[[#This Row],[Duracion_Viaje_sucio]]-1</f>
        <v>12</v>
      </c>
      <c r="AD73" t="b">
        <v>1</v>
      </c>
      <c r="AE73" t="str">
        <f>VLOOKUP(Tabla_Transformados[[#This Row],[Promocion_Aplicada_sucio]],auxiliares!$H$6:$I$9,2,0)</f>
        <v>Verdadero</v>
      </c>
      <c r="AF73" t="s">
        <v>42</v>
      </c>
      <c r="AG73" t="s">
        <v>115</v>
      </c>
      <c r="AH73">
        <v>3</v>
      </c>
      <c r="AI73" t="str">
        <f>TEXT(Tabla_Transformados[[#This Row],[Fecha_Reserva]],"m")</f>
        <v>1</v>
      </c>
      <c r="AJ73">
        <v>3</v>
      </c>
      <c r="AK73" t="str">
        <f>TEXT(Tabla_Transformados[[#This Row],[Fecha_Viaje]],"m")</f>
        <v>7</v>
      </c>
      <c r="AL73" t="s">
        <v>57</v>
      </c>
      <c r="AM73" t="b">
        <v>1</v>
      </c>
      <c r="AN73" t="str">
        <f>VLOOKUP(Tabla_Transformados[[#This Row],[Cancelacion_Reserva_sucio]],auxiliares!$H$6:$I$9,2,0)</f>
        <v>Verdadero</v>
      </c>
      <c r="AO73">
        <v>4</v>
      </c>
      <c r="AP73" t="s">
        <v>131</v>
      </c>
      <c r="AQ7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" s="10">
        <f>Tabla_Transformados[[#This Row],[Costo_Total]]/Tabla_Transformados[[#This Row],[Numero_Personas]]</f>
        <v>761.76666666666677</v>
      </c>
      <c r="AS73" s="10">
        <f>Tabla_Transformados[[#This Row],[Costo_Total]]/Tabla_Transformados[[#This Row],[Duracion_Viaje_sucio]]</f>
        <v>175.7923076923077</v>
      </c>
    </row>
    <row r="74" spans="1:45" x14ac:dyDescent="0.25">
      <c r="A74" t="s">
        <v>412</v>
      </c>
      <c r="B74" t="s">
        <v>413</v>
      </c>
      <c r="C74">
        <v>63</v>
      </c>
      <c r="D74" t="s">
        <v>60</v>
      </c>
      <c r="E74" t="str">
        <f>VLOOKUP(Tabla_Transformados[[#This Row],[Género_sucio]],Tabla4[#All],2,0)</f>
        <v>Otro</v>
      </c>
      <c r="F74" t="s">
        <v>48</v>
      </c>
      <c r="G74" t="str">
        <f>VLOOKUP(Tabla_Transformados[[#This Row],[Ubicación_sucio]],auxiliares!$E$6:$F$13,2,0)</f>
        <v>EEUU</v>
      </c>
      <c r="H74" t="s">
        <v>49</v>
      </c>
      <c r="I74" t="str">
        <f>IFERROR(VLOOKUP(Tabla_Transformados[[#This Row],[Tipo_Viajero_sucio]],auxiliares!$H$6:$I$6,2,0),Tabla_Transformados[[#This Row],[Tipo_Viajero_sucio]])</f>
        <v>Turista</v>
      </c>
      <c r="J74" t="s">
        <v>414</v>
      </c>
      <c r="K74" s="8">
        <v>45527</v>
      </c>
      <c r="L74" s="8">
        <v>45592</v>
      </c>
      <c r="M74">
        <v>119</v>
      </c>
      <c r="N74">
        <f>DATEDIF(Tabla_Transformados[[#This Row],[Fecha_Reserva]],Tabla_Transformados[[#This Row],[Fecha_Viaje]],"d")</f>
        <v>65</v>
      </c>
      <c r="O74">
        <v>13</v>
      </c>
      <c r="P74">
        <v>4</v>
      </c>
      <c r="Q74" t="s">
        <v>77</v>
      </c>
      <c r="R74" t="str">
        <f>IFERROR(VLOOKUP(Tabla_Transformados[[#This Row],[Tipo_Paquete_sucio]],auxiliares!$H$6:$I$7,2,0),Tabla_Transformados[[#This Row],[Tipo_Paquete_sucio]])</f>
        <v>Vuelo + Hotel</v>
      </c>
      <c r="S74" s="10">
        <v>11053.1</v>
      </c>
      <c r="T74" t="s">
        <v>86</v>
      </c>
      <c r="U74" t="s">
        <v>94</v>
      </c>
      <c r="V74" t="str">
        <f>VLOOKUP(Tabla_Transformados[[#This Row],[Destino_sucio]],auxiliares!$E$5:$F$19,2,0)</f>
        <v>Cancun</v>
      </c>
      <c r="W74" t="s">
        <v>114</v>
      </c>
      <c r="X74" t="s">
        <v>41</v>
      </c>
      <c r="Y74" t="s">
        <v>40</v>
      </c>
      <c r="Z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" t="str">
        <f>IFERROR(VLOOKUP(Tabla_Transformados[[#This Row],[Actividades_Reser_sucio2]],auxiliares!$E$5:$F$20,2,0),Tabla_Transformados[[#This Row],[Actividades_Reser_sucio2]])</f>
        <v/>
      </c>
      <c r="AB74">
        <v>5</v>
      </c>
      <c r="AC74">
        <f>Tabla_Transformados[[#This Row],[Duracion_Viaje_sucio]]-1</f>
        <v>12</v>
      </c>
      <c r="AD74" t="b">
        <v>1</v>
      </c>
      <c r="AE74" t="str">
        <f>VLOOKUP(Tabla_Transformados[[#This Row],[Promocion_Aplicada_sucio]],auxiliares!$H$6:$I$9,2,0)</f>
        <v>Verdadero</v>
      </c>
      <c r="AF74" t="s">
        <v>88</v>
      </c>
      <c r="AG74" t="s">
        <v>56</v>
      </c>
      <c r="AH74">
        <v>4</v>
      </c>
      <c r="AI74" t="str">
        <f>TEXT(Tabla_Transformados[[#This Row],[Fecha_Reserva]],"m")</f>
        <v>8</v>
      </c>
      <c r="AJ74">
        <v>4</v>
      </c>
      <c r="AK74" t="str">
        <f>TEXT(Tabla_Transformados[[#This Row],[Fecha_Viaje]],"m")</f>
        <v>10</v>
      </c>
      <c r="AL74" t="s">
        <v>57</v>
      </c>
      <c r="AM74" t="b">
        <v>0</v>
      </c>
      <c r="AN74" t="str">
        <f>VLOOKUP(Tabla_Transformados[[#This Row],[Cancelacion_Reserva_sucio]],auxiliares!$H$6:$I$9,2,0)</f>
        <v>Falso</v>
      </c>
      <c r="AO74">
        <v>2</v>
      </c>
      <c r="AP74" t="s">
        <v>45</v>
      </c>
      <c r="AQ7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" s="10">
        <f>Tabla_Transformados[[#This Row],[Costo_Total]]/Tabla_Transformados[[#This Row],[Numero_Personas]]</f>
        <v>2763.2750000000001</v>
      </c>
      <c r="AS74" s="10">
        <f>Tabla_Transformados[[#This Row],[Costo_Total]]/Tabla_Transformados[[#This Row],[Duracion_Viaje_sucio]]</f>
        <v>850.23846153846159</v>
      </c>
    </row>
    <row r="75" spans="1:45" x14ac:dyDescent="0.25">
      <c r="A75" t="s">
        <v>417</v>
      </c>
      <c r="B75" t="s">
        <v>418</v>
      </c>
      <c r="C75">
        <v>29</v>
      </c>
      <c r="D75" t="s">
        <v>31</v>
      </c>
      <c r="E75" t="str">
        <f>VLOOKUP(Tabla_Transformados[[#This Row],[Género_sucio]],Tabla4[#All],2,0)</f>
        <v>Femenino</v>
      </c>
      <c r="F75" t="s">
        <v>61</v>
      </c>
      <c r="G75" t="str">
        <f>VLOOKUP(Tabla_Transformados[[#This Row],[Ubicación_sucio]],auxiliares!$E$6:$F$13,2,0)</f>
        <v>Australia</v>
      </c>
      <c r="H75" t="s">
        <v>49</v>
      </c>
      <c r="I75" t="str">
        <f>IFERROR(VLOOKUP(Tabla_Transformados[[#This Row],[Tipo_Viajero_sucio]],auxiliares!$H$6:$I$6,2,0),Tabla_Transformados[[#This Row],[Tipo_Viajero_sucio]])</f>
        <v>Turista</v>
      </c>
      <c r="J75" t="s">
        <v>419</v>
      </c>
      <c r="K75" s="8">
        <v>45517</v>
      </c>
      <c r="L75" s="8">
        <v>45625</v>
      </c>
      <c r="M75">
        <v>35</v>
      </c>
      <c r="N75">
        <f>DATEDIF(Tabla_Transformados[[#This Row],[Fecha_Reserva]],Tabla_Transformados[[#This Row],[Fecha_Viaje]],"d")</f>
        <v>108</v>
      </c>
      <c r="O75">
        <v>4</v>
      </c>
      <c r="P75">
        <v>4</v>
      </c>
      <c r="Q75" t="s">
        <v>37</v>
      </c>
      <c r="R75" t="str">
        <f>IFERROR(VLOOKUP(Tabla_Transformados[[#This Row],[Tipo_Paquete_sucio]],auxiliares!$H$6:$I$7,2,0),Tabla_Transformados[[#This Row],[Tipo_Paquete_sucio]])</f>
        <v>Vuelo</v>
      </c>
      <c r="S75" s="10">
        <v>9434.2999999999993</v>
      </c>
      <c r="T75" t="s">
        <v>78</v>
      </c>
      <c r="U75" t="s">
        <v>94</v>
      </c>
      <c r="V75" t="str">
        <f>VLOOKUP(Tabla_Transformados[[#This Row],[Destino_sucio]],auxiliares!$E$5:$F$19,2,0)</f>
        <v>Cancun</v>
      </c>
      <c r="W75" t="s">
        <v>40</v>
      </c>
      <c r="X75" t="s">
        <v>41</v>
      </c>
      <c r="Y75" t="s">
        <v>40</v>
      </c>
      <c r="Z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" t="str">
        <f>IFERROR(VLOOKUP(Tabla_Transformados[[#This Row],[Actividades_Reser_sucio2]],auxiliares!$E$5:$F$20,2,0),Tabla_Transformados[[#This Row],[Actividades_Reser_sucio2]])</f>
        <v/>
      </c>
      <c r="AB75">
        <v>9</v>
      </c>
      <c r="AC75">
        <f>Tabla_Transformados[[#This Row],[Duracion_Viaje_sucio]]-1</f>
        <v>3</v>
      </c>
      <c r="AD75" t="b">
        <v>0</v>
      </c>
      <c r="AE75" t="str">
        <f>VLOOKUP(Tabla_Transformados[[#This Row],[Promocion_Aplicada_sucio]],auxiliares!$H$6:$I$9,2,0)</f>
        <v>Falso</v>
      </c>
      <c r="AF75" t="s">
        <v>55</v>
      </c>
      <c r="AG75" t="s">
        <v>56</v>
      </c>
      <c r="AH75">
        <v>4</v>
      </c>
      <c r="AI75" t="str">
        <f>TEXT(Tabla_Transformados[[#This Row],[Fecha_Reserva]],"m")</f>
        <v>8</v>
      </c>
      <c r="AJ75">
        <v>11</v>
      </c>
      <c r="AK75" t="str">
        <f>TEXT(Tabla_Transformados[[#This Row],[Fecha_Viaje]],"m")</f>
        <v>11</v>
      </c>
      <c r="AL75" t="s">
        <v>57</v>
      </c>
      <c r="AM75" t="b">
        <v>1</v>
      </c>
      <c r="AN75" t="str">
        <f>VLOOKUP(Tabla_Transformados[[#This Row],[Cancelacion_Reserva_sucio]],auxiliares!$H$6:$I$9,2,0)</f>
        <v>Verdadero</v>
      </c>
      <c r="AO75">
        <v>5</v>
      </c>
      <c r="AP75" t="s">
        <v>108</v>
      </c>
      <c r="AQ7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" s="10">
        <f>Tabla_Transformados[[#This Row],[Costo_Total]]/Tabla_Transformados[[#This Row],[Numero_Personas]]</f>
        <v>2358.5749999999998</v>
      </c>
      <c r="AS75" s="10">
        <f>Tabla_Transformados[[#This Row],[Costo_Total]]/Tabla_Transformados[[#This Row],[Duracion_Viaje_sucio]]</f>
        <v>2358.5749999999998</v>
      </c>
    </row>
    <row r="76" spans="1:45" x14ac:dyDescent="0.25">
      <c r="A76" t="s">
        <v>420</v>
      </c>
      <c r="B76" t="s">
        <v>421</v>
      </c>
      <c r="C76">
        <v>63</v>
      </c>
      <c r="D76" t="s">
        <v>60</v>
      </c>
      <c r="E76" t="str">
        <f>VLOOKUP(Tabla_Transformados[[#This Row],[Género_sucio]],Tabla4[#All],2,0)</f>
        <v>Otro</v>
      </c>
      <c r="F76" t="s">
        <v>48</v>
      </c>
      <c r="G76" t="str">
        <f>VLOOKUP(Tabla_Transformados[[#This Row],[Ubicación_sucio]],auxiliares!$E$6:$F$13,2,0)</f>
        <v>EEUU</v>
      </c>
      <c r="H76" t="s">
        <v>97</v>
      </c>
      <c r="I76" t="str">
        <f>IFERROR(VLOOKUP(Tabla_Transformados[[#This Row],[Tipo_Viajero_sucio]],auxiliares!$H$6:$I$6,2,0),Tabla_Transformados[[#This Row],[Tipo_Viajero_sucio]])</f>
        <v>Negocios</v>
      </c>
      <c r="J76" t="s">
        <v>422</v>
      </c>
      <c r="K76" s="8">
        <v>45292</v>
      </c>
      <c r="L76" s="8">
        <v>45347</v>
      </c>
      <c r="M76">
        <v>268</v>
      </c>
      <c r="N76">
        <f>DATEDIF(Tabla_Transformados[[#This Row],[Fecha_Reserva]],Tabla_Transformados[[#This Row],[Fecha_Viaje]],"d")</f>
        <v>55</v>
      </c>
      <c r="O76">
        <v>7</v>
      </c>
      <c r="P76">
        <v>2</v>
      </c>
      <c r="Q76" t="s">
        <v>37</v>
      </c>
      <c r="R76" t="str">
        <f>IFERROR(VLOOKUP(Tabla_Transformados[[#This Row],[Tipo_Paquete_sucio]],auxiliares!$H$6:$I$7,2,0),Tabla_Transformados[[#This Row],[Tipo_Paquete_sucio]])</f>
        <v>Vuelo</v>
      </c>
      <c r="S76" s="10">
        <v>14479.9</v>
      </c>
      <c r="T76" t="s">
        <v>78</v>
      </c>
      <c r="U76" t="s">
        <v>101</v>
      </c>
      <c r="V76" t="str">
        <f>VLOOKUP(Tabla_Transformados[[#This Row],[Destino_sucio]],auxiliares!$E$5:$F$19,2,0)</f>
        <v>Roma</v>
      </c>
      <c r="W76" t="s">
        <v>40</v>
      </c>
      <c r="X76" t="s">
        <v>68</v>
      </c>
      <c r="Y76" t="s">
        <v>40</v>
      </c>
      <c r="Z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" t="str">
        <f>IFERROR(VLOOKUP(Tabla_Transformados[[#This Row],[Actividades_Reser_sucio2]],auxiliares!$E$5:$F$20,2,0),Tabla_Transformados[[#This Row],[Actividades_Reser_sucio2]])</f>
        <v/>
      </c>
      <c r="AB76">
        <v>6</v>
      </c>
      <c r="AC76">
        <f>Tabla_Transformados[[#This Row],[Duracion_Viaje_sucio]]-1</f>
        <v>6</v>
      </c>
      <c r="AD76" t="b">
        <v>1</v>
      </c>
      <c r="AE76" t="str">
        <f>VLOOKUP(Tabla_Transformados[[#This Row],[Promocion_Aplicada_sucio]],auxiliares!$H$6:$I$9,2,0)</f>
        <v>Verdadero</v>
      </c>
      <c r="AF76" t="s">
        <v>42</v>
      </c>
      <c r="AG76" t="s">
        <v>56</v>
      </c>
      <c r="AH76">
        <v>2</v>
      </c>
      <c r="AI76" t="str">
        <f>TEXT(Tabla_Transformados[[#This Row],[Fecha_Reserva]],"m")</f>
        <v>1</v>
      </c>
      <c r="AJ76">
        <v>9</v>
      </c>
      <c r="AK76" t="str">
        <f>TEXT(Tabla_Transformados[[#This Row],[Fecha_Viaje]],"m")</f>
        <v>2</v>
      </c>
      <c r="AL76" t="s">
        <v>44</v>
      </c>
      <c r="AM76" t="b">
        <v>0</v>
      </c>
      <c r="AN76" t="str">
        <f>VLOOKUP(Tabla_Transformados[[#This Row],[Cancelacion_Reserva_sucio]],auxiliares!$H$6:$I$9,2,0)</f>
        <v>Falso</v>
      </c>
      <c r="AO76">
        <v>4</v>
      </c>
      <c r="AP76" t="s">
        <v>131</v>
      </c>
      <c r="AQ7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" s="10">
        <f>Tabla_Transformados[[#This Row],[Costo_Total]]/Tabla_Transformados[[#This Row],[Numero_Personas]]</f>
        <v>7239.95</v>
      </c>
      <c r="AS76" s="10">
        <f>Tabla_Transformados[[#This Row],[Costo_Total]]/Tabla_Transformados[[#This Row],[Duracion_Viaje_sucio]]</f>
        <v>2068.5571428571429</v>
      </c>
    </row>
    <row r="77" spans="1:45" x14ac:dyDescent="0.25">
      <c r="A77" t="s">
        <v>425</v>
      </c>
      <c r="B77" t="s">
        <v>426</v>
      </c>
      <c r="C77">
        <v>33</v>
      </c>
      <c r="D77" t="s">
        <v>31</v>
      </c>
      <c r="E77" t="str">
        <f>VLOOKUP(Tabla_Transformados[[#This Row],[Género_sucio]],Tabla4[#All],2,0)</f>
        <v>Femenino</v>
      </c>
      <c r="F77" t="s">
        <v>82</v>
      </c>
      <c r="G77" t="str">
        <f>VLOOKUP(Tabla_Transformados[[#This Row],[Ubicación_sucio]],auxiliares!$E$6:$F$13,2,0)</f>
        <v>Alemania</v>
      </c>
      <c r="H77" t="s">
        <v>49</v>
      </c>
      <c r="I77" t="str">
        <f>IFERROR(VLOOKUP(Tabla_Transformados[[#This Row],[Tipo_Viajero_sucio]],auxiliares!$H$6:$I$6,2,0),Tabla_Transformados[[#This Row],[Tipo_Viajero_sucio]])</f>
        <v>Turista</v>
      </c>
      <c r="J77" t="s">
        <v>427</v>
      </c>
      <c r="K77" s="8">
        <v>45372</v>
      </c>
      <c r="L77" s="8">
        <v>45471</v>
      </c>
      <c r="M77">
        <v>236</v>
      </c>
      <c r="N77">
        <f>DATEDIF(Tabla_Transformados[[#This Row],[Fecha_Reserva]],Tabla_Transformados[[#This Row],[Fecha_Viaje]],"d")</f>
        <v>99</v>
      </c>
      <c r="O77">
        <v>13</v>
      </c>
      <c r="P77">
        <v>2</v>
      </c>
      <c r="Q77" t="s">
        <v>65</v>
      </c>
      <c r="R77" t="str">
        <f>IFERROR(VLOOKUP(Tabla_Transformados[[#This Row],[Tipo_Paquete_sucio]],auxiliares!$H$6:$I$7,2,0),Tabla_Transformados[[#This Row],[Tipo_Paquete_sucio]])</f>
        <v>Vuelo + Hotel + Tour</v>
      </c>
      <c r="S77" s="10">
        <v>17831.3</v>
      </c>
      <c r="T77" t="s">
        <v>78</v>
      </c>
      <c r="U77" t="s">
        <v>39</v>
      </c>
      <c r="V77" t="str">
        <f>VLOOKUP(Tabla_Transformados[[#This Row],[Destino_sucio]],auxiliares!$E$5:$F$19,2,0)</f>
        <v>Tokio</v>
      </c>
      <c r="W77" t="s">
        <v>114</v>
      </c>
      <c r="X77" t="s">
        <v>41</v>
      </c>
      <c r="Y77" t="s">
        <v>151</v>
      </c>
      <c r="Z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7" t="str">
        <f>IFERROR(VLOOKUP(Tabla_Transformados[[#This Row],[Actividades_Reser_sucio2]],auxiliares!$E$5:$F$20,2,0),Tabla_Transformados[[#This Row],[Actividades_Reser_sucio2]])</f>
        <v>Tour en Cuidad</v>
      </c>
      <c r="AB77">
        <v>7</v>
      </c>
      <c r="AC77">
        <f>Tabla_Transformados[[#This Row],[Duracion_Viaje_sucio]]-1</f>
        <v>12</v>
      </c>
      <c r="AD77" t="b">
        <v>1</v>
      </c>
      <c r="AE77" t="str">
        <f>VLOOKUP(Tabla_Transformados[[#This Row],[Promocion_Aplicada_sucio]],auxiliares!$H$6:$I$9,2,0)</f>
        <v>Verdadero</v>
      </c>
      <c r="AF77" t="s">
        <v>55</v>
      </c>
      <c r="AG77" t="s">
        <v>115</v>
      </c>
      <c r="AH77">
        <v>2</v>
      </c>
      <c r="AI77" t="str">
        <f>TEXT(Tabla_Transformados[[#This Row],[Fecha_Reserva]],"m")</f>
        <v>3</v>
      </c>
      <c r="AJ77">
        <v>12</v>
      </c>
      <c r="AK77" t="str">
        <f>TEXT(Tabla_Transformados[[#This Row],[Fecha_Viaje]],"m")</f>
        <v>6</v>
      </c>
      <c r="AL77" t="s">
        <v>44</v>
      </c>
      <c r="AM77" t="b">
        <v>0</v>
      </c>
      <c r="AN77" t="str">
        <f>VLOOKUP(Tabla_Transformados[[#This Row],[Cancelacion_Reserva_sucio]],auxiliares!$H$6:$I$9,2,0)</f>
        <v>Falso</v>
      </c>
      <c r="AO77">
        <v>4</v>
      </c>
      <c r="AP77" t="s">
        <v>207</v>
      </c>
      <c r="AQ7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" s="10">
        <f>Tabla_Transformados[[#This Row],[Costo_Total]]/Tabla_Transformados[[#This Row],[Numero_Personas]]</f>
        <v>8915.65</v>
      </c>
      <c r="AS77" s="10">
        <f>Tabla_Transformados[[#This Row],[Costo_Total]]/Tabla_Transformados[[#This Row],[Duracion_Viaje_sucio]]</f>
        <v>1371.6384615384616</v>
      </c>
    </row>
    <row r="78" spans="1:45" x14ac:dyDescent="0.25">
      <c r="A78" t="s">
        <v>429</v>
      </c>
      <c r="B78" t="s">
        <v>430</v>
      </c>
      <c r="C78">
        <v>36</v>
      </c>
      <c r="D78" t="s">
        <v>60</v>
      </c>
      <c r="E78" t="str">
        <f>VLOOKUP(Tabla_Transformados[[#This Row],[Género_sucio]],Tabla4[#All],2,0)</f>
        <v>Otro</v>
      </c>
      <c r="F78" t="s">
        <v>48</v>
      </c>
      <c r="G78" t="str">
        <f>VLOOKUP(Tabla_Transformados[[#This Row],[Ubicación_sucio]],auxiliares!$E$6:$F$13,2,0)</f>
        <v>EEUU</v>
      </c>
      <c r="H78" t="s">
        <v>49</v>
      </c>
      <c r="I78" t="str">
        <f>IFERROR(VLOOKUP(Tabla_Transformados[[#This Row],[Tipo_Viajero_sucio]],auxiliares!$H$6:$I$6,2,0),Tabla_Transformados[[#This Row],[Tipo_Viajero_sucio]])</f>
        <v>Turista</v>
      </c>
      <c r="J78" t="s">
        <v>431</v>
      </c>
      <c r="K78" s="8">
        <v>45408</v>
      </c>
      <c r="L78" s="8">
        <v>45465</v>
      </c>
      <c r="M78">
        <v>222</v>
      </c>
      <c r="N78">
        <f>DATEDIF(Tabla_Transformados[[#This Row],[Fecha_Reserva]],Tabla_Transformados[[#This Row],[Fecha_Viaje]],"d")</f>
        <v>57</v>
      </c>
      <c r="O78">
        <v>10</v>
      </c>
      <c r="P78">
        <v>4</v>
      </c>
      <c r="Q78" t="s">
        <v>77</v>
      </c>
      <c r="R78" t="str">
        <f>IFERROR(VLOOKUP(Tabla_Transformados[[#This Row],[Tipo_Paquete_sucio]],auxiliares!$H$6:$I$7,2,0),Tabla_Transformados[[#This Row],[Tipo_Paquete_sucio]])</f>
        <v>Vuelo + Hotel</v>
      </c>
      <c r="S78" s="10">
        <v>4101.6000000000004</v>
      </c>
      <c r="T78" t="s">
        <v>78</v>
      </c>
      <c r="U78" t="s">
        <v>39</v>
      </c>
      <c r="V78" t="str">
        <f>VLOOKUP(Tabla_Transformados[[#This Row],[Destino_sucio]],auxiliares!$E$5:$F$19,2,0)</f>
        <v>Tokio</v>
      </c>
      <c r="W78" t="s">
        <v>67</v>
      </c>
      <c r="X78" t="s">
        <v>54</v>
      </c>
      <c r="Y78" t="s">
        <v>40</v>
      </c>
      <c r="Z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" t="str">
        <f>IFERROR(VLOOKUP(Tabla_Transformados[[#This Row],[Actividades_Reser_sucio2]],auxiliares!$E$5:$F$20,2,0),Tabla_Transformados[[#This Row],[Actividades_Reser_sucio2]])</f>
        <v/>
      </c>
      <c r="AB78">
        <v>9</v>
      </c>
      <c r="AC78">
        <f>Tabla_Transformados[[#This Row],[Duracion_Viaje_sucio]]-1</f>
        <v>9</v>
      </c>
      <c r="AD78" t="b">
        <v>1</v>
      </c>
      <c r="AE78" t="str">
        <f>VLOOKUP(Tabla_Transformados[[#This Row],[Promocion_Aplicada_sucio]],auxiliares!$H$6:$I$9,2,0)</f>
        <v>Verdadero</v>
      </c>
      <c r="AF78" t="s">
        <v>55</v>
      </c>
      <c r="AG78" t="s">
        <v>56</v>
      </c>
      <c r="AH78">
        <v>1</v>
      </c>
      <c r="AI78" t="str">
        <f>TEXT(Tabla_Transformados[[#This Row],[Fecha_Reserva]],"m")</f>
        <v>4</v>
      </c>
      <c r="AJ78">
        <v>10</v>
      </c>
      <c r="AK78" t="str">
        <f>TEXT(Tabla_Transformados[[#This Row],[Fecha_Viaje]],"m")</f>
        <v>6</v>
      </c>
      <c r="AL78" t="s">
        <v>57</v>
      </c>
      <c r="AM78" t="b">
        <v>1</v>
      </c>
      <c r="AN78" t="str">
        <f>VLOOKUP(Tabla_Transformados[[#This Row],[Cancelacion_Reserva_sucio]],auxiliares!$H$6:$I$9,2,0)</f>
        <v>Verdadero</v>
      </c>
      <c r="AO78">
        <v>4</v>
      </c>
      <c r="AP78" t="s">
        <v>131</v>
      </c>
      <c r="AQ7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" s="10">
        <f>Tabla_Transformados[[#This Row],[Costo_Total]]/Tabla_Transformados[[#This Row],[Numero_Personas]]</f>
        <v>1025.4000000000001</v>
      </c>
      <c r="AS78" s="10">
        <f>Tabla_Transformados[[#This Row],[Costo_Total]]/Tabla_Transformados[[#This Row],[Duracion_Viaje_sucio]]</f>
        <v>410.16</v>
      </c>
    </row>
    <row r="79" spans="1:45" x14ac:dyDescent="0.25">
      <c r="A79" t="s">
        <v>433</v>
      </c>
      <c r="B79" t="s">
        <v>434</v>
      </c>
      <c r="C79">
        <v>54</v>
      </c>
      <c r="D79" t="s">
        <v>31</v>
      </c>
      <c r="E79" t="str">
        <f>VLOOKUP(Tabla_Transformados[[#This Row],[Género_sucio]],Tabla4[#All],2,0)</f>
        <v>Femenino</v>
      </c>
      <c r="F79" t="s">
        <v>123</v>
      </c>
      <c r="G79" t="str">
        <f>VLOOKUP(Tabla_Transformados[[#This Row],[Ubicación_sucio]],auxiliares!$E$6:$F$13,2,0)</f>
        <v>España</v>
      </c>
      <c r="H79" t="s">
        <v>49</v>
      </c>
      <c r="I79" t="str">
        <f>IFERROR(VLOOKUP(Tabla_Transformados[[#This Row],[Tipo_Viajero_sucio]],auxiliares!$H$6:$I$6,2,0),Tabla_Transformados[[#This Row],[Tipo_Viajero_sucio]])</f>
        <v>Turista</v>
      </c>
      <c r="J79" t="s">
        <v>435</v>
      </c>
      <c r="K79" s="8">
        <v>45577</v>
      </c>
      <c r="L79" s="8">
        <v>45644</v>
      </c>
      <c r="M79">
        <v>114</v>
      </c>
      <c r="N79">
        <f>DATEDIF(Tabla_Transformados[[#This Row],[Fecha_Reserva]],Tabla_Transformados[[#This Row],[Fecha_Viaje]],"d")</f>
        <v>67</v>
      </c>
      <c r="O79">
        <v>7</v>
      </c>
      <c r="P79">
        <v>1</v>
      </c>
      <c r="Q79" t="s">
        <v>77</v>
      </c>
      <c r="R79" t="str">
        <f>IFERROR(VLOOKUP(Tabla_Transformados[[#This Row],[Tipo_Paquete_sucio]],auxiliares!$H$6:$I$7,2,0),Tabla_Transformados[[#This Row],[Tipo_Paquete_sucio]])</f>
        <v>Vuelo + Hotel</v>
      </c>
      <c r="S79" s="10">
        <v>5871.7</v>
      </c>
      <c r="T79" t="s">
        <v>78</v>
      </c>
      <c r="U79" t="s">
        <v>101</v>
      </c>
      <c r="V79" t="str">
        <f>VLOOKUP(Tabla_Transformados[[#This Row],[Destino_sucio]],auxiliares!$E$5:$F$19,2,0)</f>
        <v>Roma</v>
      </c>
      <c r="W79" t="s">
        <v>79</v>
      </c>
      <c r="X79" t="s">
        <v>41</v>
      </c>
      <c r="Y79" t="s">
        <v>40</v>
      </c>
      <c r="Z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" t="str">
        <f>IFERROR(VLOOKUP(Tabla_Transformados[[#This Row],[Actividades_Reser_sucio2]],auxiliares!$E$5:$F$20,2,0),Tabla_Transformados[[#This Row],[Actividades_Reser_sucio2]])</f>
        <v/>
      </c>
      <c r="AB79">
        <v>9</v>
      </c>
      <c r="AC79">
        <f>Tabla_Transformados[[#This Row],[Duracion_Viaje_sucio]]-1</f>
        <v>6</v>
      </c>
      <c r="AD79" t="b">
        <v>0</v>
      </c>
      <c r="AE79" t="str">
        <f>VLOOKUP(Tabla_Transformados[[#This Row],[Promocion_Aplicada_sucio]],auxiliares!$H$6:$I$9,2,0)</f>
        <v>Falso</v>
      </c>
      <c r="AF79" t="s">
        <v>42</v>
      </c>
      <c r="AG79" t="s">
        <v>56</v>
      </c>
      <c r="AH79">
        <v>12</v>
      </c>
      <c r="AI79" t="str">
        <f>TEXT(Tabla_Transformados[[#This Row],[Fecha_Reserva]],"m")</f>
        <v>10</v>
      </c>
      <c r="AJ79">
        <v>4</v>
      </c>
      <c r="AK79" t="str">
        <f>TEXT(Tabla_Transformados[[#This Row],[Fecha_Viaje]],"m")</f>
        <v>12</v>
      </c>
      <c r="AL79" t="s">
        <v>57</v>
      </c>
      <c r="AM79" t="b">
        <v>0</v>
      </c>
      <c r="AN79" t="str">
        <f>VLOOKUP(Tabla_Transformados[[#This Row],[Cancelacion_Reserva_sucio]],auxiliares!$H$6:$I$9,2,0)</f>
        <v>Falso</v>
      </c>
      <c r="AO79">
        <v>2</v>
      </c>
      <c r="AP79" t="s">
        <v>70</v>
      </c>
      <c r="AQ7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" s="10">
        <f>Tabla_Transformados[[#This Row],[Costo_Total]]/Tabla_Transformados[[#This Row],[Numero_Personas]]</f>
        <v>5871.7</v>
      </c>
      <c r="AS79" s="10">
        <f>Tabla_Transformados[[#This Row],[Costo_Total]]/Tabla_Transformados[[#This Row],[Duracion_Viaje_sucio]]</f>
        <v>838.81428571428569</v>
      </c>
    </row>
    <row r="80" spans="1:45" x14ac:dyDescent="0.25">
      <c r="A80" t="s">
        <v>438</v>
      </c>
      <c r="B80" t="s">
        <v>439</v>
      </c>
      <c r="C80">
        <v>54</v>
      </c>
      <c r="D80" t="s">
        <v>60</v>
      </c>
      <c r="E80" t="str">
        <f>VLOOKUP(Tabla_Transformados[[#This Row],[Género_sucio]],Tabla4[#All],2,0)</f>
        <v>Otro</v>
      </c>
      <c r="F80" t="s">
        <v>91</v>
      </c>
      <c r="G80" t="str">
        <f>VLOOKUP(Tabla_Transformados[[#This Row],[Ubicación_sucio]],auxiliares!$E$6:$F$13,2,0)</f>
        <v>India</v>
      </c>
      <c r="H80" t="s">
        <v>97</v>
      </c>
      <c r="I80" t="str">
        <f>IFERROR(VLOOKUP(Tabla_Transformados[[#This Row],[Tipo_Viajero_sucio]],auxiliares!$H$6:$I$6,2,0),Tabla_Transformados[[#This Row],[Tipo_Viajero_sucio]])</f>
        <v>Negocios</v>
      </c>
      <c r="J80" t="s">
        <v>440</v>
      </c>
      <c r="K80" s="8">
        <v>45385</v>
      </c>
      <c r="L80" s="8">
        <v>45458</v>
      </c>
      <c r="M80">
        <v>157</v>
      </c>
      <c r="N80">
        <f>DATEDIF(Tabla_Transformados[[#This Row],[Fecha_Reserva]],Tabla_Transformados[[#This Row],[Fecha_Viaje]],"d")</f>
        <v>73</v>
      </c>
      <c r="O80">
        <v>3</v>
      </c>
      <c r="P80">
        <v>3</v>
      </c>
      <c r="Q80" t="s">
        <v>37</v>
      </c>
      <c r="R80" t="str">
        <f>IFERROR(VLOOKUP(Tabla_Transformados[[#This Row],[Tipo_Paquete_sucio]],auxiliares!$H$6:$I$7,2,0),Tabla_Transformados[[#This Row],[Tipo_Paquete_sucio]])</f>
        <v>Vuelo</v>
      </c>
      <c r="S80" s="10">
        <v>8618.6</v>
      </c>
      <c r="T80" t="s">
        <v>38</v>
      </c>
      <c r="U80" t="s">
        <v>87</v>
      </c>
      <c r="V80" t="str">
        <f>VLOOKUP(Tabla_Transformados[[#This Row],[Destino_sucio]],auxiliares!$E$5:$F$19,2,0)</f>
        <v>Londres</v>
      </c>
      <c r="W80" t="s">
        <v>40</v>
      </c>
      <c r="X80" t="s">
        <v>54</v>
      </c>
      <c r="Y80" t="s">
        <v>40</v>
      </c>
      <c r="Z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" t="str">
        <f>IFERROR(VLOOKUP(Tabla_Transformados[[#This Row],[Actividades_Reser_sucio2]],auxiliares!$E$5:$F$20,2,0),Tabla_Transformados[[#This Row],[Actividades_Reser_sucio2]])</f>
        <v/>
      </c>
      <c r="AB80">
        <v>6</v>
      </c>
      <c r="AC80">
        <f>Tabla_Transformados[[#This Row],[Duracion_Viaje_sucio]]-1</f>
        <v>2</v>
      </c>
      <c r="AD80" t="b">
        <v>1</v>
      </c>
      <c r="AE80" t="str">
        <f>VLOOKUP(Tabla_Transformados[[#This Row],[Promocion_Aplicada_sucio]],auxiliares!$H$6:$I$9,2,0)</f>
        <v>Verdadero</v>
      </c>
      <c r="AF80" t="s">
        <v>88</v>
      </c>
      <c r="AG80" t="s">
        <v>56</v>
      </c>
      <c r="AH80">
        <v>1</v>
      </c>
      <c r="AI80" t="str">
        <f>TEXT(Tabla_Transformados[[#This Row],[Fecha_Reserva]],"m")</f>
        <v>4</v>
      </c>
      <c r="AJ80">
        <v>12</v>
      </c>
      <c r="AK80" t="str">
        <f>TEXT(Tabla_Transformados[[#This Row],[Fecha_Viaje]],"m")</f>
        <v>6</v>
      </c>
      <c r="AL80" t="s">
        <v>57</v>
      </c>
      <c r="AM80" t="b">
        <v>0</v>
      </c>
      <c r="AN80" t="str">
        <f>VLOOKUP(Tabla_Transformados[[#This Row],[Cancelacion_Reserva_sucio]],auxiliares!$H$6:$I$9,2,0)</f>
        <v>Falso</v>
      </c>
      <c r="AO80">
        <v>2</v>
      </c>
      <c r="AP80" t="s">
        <v>70</v>
      </c>
      <c r="AQ8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" s="10">
        <f>Tabla_Transformados[[#This Row],[Costo_Total]]/Tabla_Transformados[[#This Row],[Numero_Personas]]</f>
        <v>2872.8666666666668</v>
      </c>
      <c r="AS80" s="10">
        <f>Tabla_Transformados[[#This Row],[Costo_Total]]/Tabla_Transformados[[#This Row],[Duracion_Viaje_sucio]]</f>
        <v>2872.8666666666668</v>
      </c>
    </row>
    <row r="81" spans="1:45" x14ac:dyDescent="0.25">
      <c r="A81" t="s">
        <v>441</v>
      </c>
      <c r="B81" t="s">
        <v>442</v>
      </c>
      <c r="C81">
        <v>36</v>
      </c>
      <c r="D81" t="s">
        <v>31</v>
      </c>
      <c r="E81" t="str">
        <f>VLOOKUP(Tabla_Transformados[[#This Row],[Género_sucio]],Tabla4[#All],2,0)</f>
        <v>Femenino</v>
      </c>
      <c r="F81" t="s">
        <v>48</v>
      </c>
      <c r="G81" t="str">
        <f>VLOOKUP(Tabla_Transformados[[#This Row],[Ubicación_sucio]],auxiliares!$E$6:$F$13,2,0)</f>
        <v>EEUU</v>
      </c>
      <c r="H81" t="s">
        <v>33</v>
      </c>
      <c r="I81" t="str">
        <f>IFERROR(VLOOKUP(Tabla_Transformados[[#This Row],[Tipo_Viajero_sucio]],auxiliares!$H$6:$I$6,2,0),Tabla_Transformados[[#This Row],[Tipo_Viajero_sucio]])</f>
        <v>Turista</v>
      </c>
      <c r="J81" t="s">
        <v>443</v>
      </c>
      <c r="K81" s="8">
        <v>45465</v>
      </c>
      <c r="L81" s="8">
        <v>45504</v>
      </c>
      <c r="M81">
        <v>303</v>
      </c>
      <c r="N81">
        <f>DATEDIF(Tabla_Transformados[[#This Row],[Fecha_Reserva]],Tabla_Transformados[[#This Row],[Fecha_Viaje]],"d")</f>
        <v>39</v>
      </c>
      <c r="O81">
        <v>4</v>
      </c>
      <c r="P81">
        <v>2</v>
      </c>
      <c r="Q81" t="s">
        <v>77</v>
      </c>
      <c r="R81" t="str">
        <f>IFERROR(VLOOKUP(Tabla_Transformados[[#This Row],[Tipo_Paquete_sucio]],auxiliares!$H$6:$I$7,2,0),Tabla_Transformados[[#This Row],[Tipo_Paquete_sucio]])</f>
        <v>Vuelo + Hotel</v>
      </c>
      <c r="S81" s="10">
        <v>7877.4</v>
      </c>
      <c r="T81" t="s">
        <v>78</v>
      </c>
      <c r="U81" t="s">
        <v>94</v>
      </c>
      <c r="V81" t="str">
        <f>VLOOKUP(Tabla_Transformados[[#This Row],[Destino_sucio]],auxiliares!$E$5:$F$19,2,0)</f>
        <v>Cancun</v>
      </c>
      <c r="W81" t="s">
        <v>67</v>
      </c>
      <c r="X81" t="s">
        <v>68</v>
      </c>
      <c r="Y81" t="s">
        <v>40</v>
      </c>
      <c r="Z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" t="str">
        <f>IFERROR(VLOOKUP(Tabla_Transformados[[#This Row],[Actividades_Reser_sucio2]],auxiliares!$E$5:$F$20,2,0),Tabla_Transformados[[#This Row],[Actividades_Reser_sucio2]])</f>
        <v/>
      </c>
      <c r="AB81">
        <v>2</v>
      </c>
      <c r="AC81">
        <f>Tabla_Transformados[[#This Row],[Duracion_Viaje_sucio]]-1</f>
        <v>3</v>
      </c>
      <c r="AD81" t="b">
        <v>0</v>
      </c>
      <c r="AE81" t="str">
        <f>VLOOKUP(Tabla_Transformados[[#This Row],[Promocion_Aplicada_sucio]],auxiliares!$H$6:$I$9,2,0)</f>
        <v>Falso</v>
      </c>
      <c r="AF81" t="s">
        <v>88</v>
      </c>
      <c r="AG81" t="s">
        <v>56</v>
      </c>
      <c r="AH81">
        <v>11</v>
      </c>
      <c r="AI81" t="str">
        <f>TEXT(Tabla_Transformados[[#This Row],[Fecha_Reserva]],"m")</f>
        <v>6</v>
      </c>
      <c r="AJ81">
        <v>1</v>
      </c>
      <c r="AK81" t="str">
        <f>TEXT(Tabla_Transformados[[#This Row],[Fecha_Viaje]],"m")</f>
        <v>7</v>
      </c>
      <c r="AL81" t="s">
        <v>44</v>
      </c>
      <c r="AM81" t="b">
        <v>1</v>
      </c>
      <c r="AN81" t="str">
        <f>VLOOKUP(Tabla_Transformados[[#This Row],[Cancelacion_Reserva_sucio]],auxiliares!$H$6:$I$9,2,0)</f>
        <v>Verdadero</v>
      </c>
      <c r="AO81">
        <v>3</v>
      </c>
      <c r="AP81" t="s">
        <v>70</v>
      </c>
      <c r="AQ8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1" s="10">
        <f>Tabla_Transformados[[#This Row],[Costo_Total]]/Tabla_Transformados[[#This Row],[Numero_Personas]]</f>
        <v>3938.7</v>
      </c>
      <c r="AS81" s="10">
        <f>Tabla_Transformados[[#This Row],[Costo_Total]]/Tabla_Transformados[[#This Row],[Duracion_Viaje_sucio]]</f>
        <v>1969.35</v>
      </c>
    </row>
    <row r="82" spans="1:45" x14ac:dyDescent="0.25">
      <c r="A82" t="s">
        <v>445</v>
      </c>
      <c r="B82" t="s">
        <v>446</v>
      </c>
      <c r="C82">
        <v>59</v>
      </c>
      <c r="D82" t="s">
        <v>60</v>
      </c>
      <c r="E82" t="str">
        <f>VLOOKUP(Tabla_Transformados[[#This Row],[Género_sucio]],Tabla4[#All],2,0)</f>
        <v>Otro</v>
      </c>
      <c r="F82" t="s">
        <v>73</v>
      </c>
      <c r="G82" t="str">
        <f>VLOOKUP(Tabla_Transformados[[#This Row],[Ubicación_sucio]],auxiliares!$E$6:$F$13,2,0)</f>
        <v>Reino unido</v>
      </c>
      <c r="H82" t="s">
        <v>49</v>
      </c>
      <c r="I82" t="str">
        <f>IFERROR(VLOOKUP(Tabla_Transformados[[#This Row],[Tipo_Viajero_sucio]],auxiliares!$H$6:$I$6,2,0),Tabla_Transformados[[#This Row],[Tipo_Viajero_sucio]])</f>
        <v>Turista</v>
      </c>
      <c r="J82" t="s">
        <v>447</v>
      </c>
      <c r="K82" s="8">
        <v>45349</v>
      </c>
      <c r="L82" s="8">
        <v>45620</v>
      </c>
      <c r="M82">
        <v>45</v>
      </c>
      <c r="N82">
        <f>DATEDIF(Tabla_Transformados[[#This Row],[Fecha_Reserva]],Tabla_Transformados[[#This Row],[Fecha_Viaje]],"d")</f>
        <v>271</v>
      </c>
      <c r="O82">
        <v>9</v>
      </c>
      <c r="P82">
        <v>1</v>
      </c>
      <c r="Q82" t="s">
        <v>37</v>
      </c>
      <c r="R82" t="str">
        <f>IFERROR(VLOOKUP(Tabla_Transformados[[#This Row],[Tipo_Paquete_sucio]],auxiliares!$H$6:$I$7,2,0),Tabla_Transformados[[#This Row],[Tipo_Paquete_sucio]])</f>
        <v>Vuelo</v>
      </c>
      <c r="S82" s="10">
        <v>5466.7</v>
      </c>
      <c r="T82" t="s">
        <v>78</v>
      </c>
      <c r="U82" t="s">
        <v>137</v>
      </c>
      <c r="V82" t="str">
        <f>VLOOKUP(Tabla_Transformados[[#This Row],[Destino_sucio]],auxiliares!$E$5:$F$19,2,0)</f>
        <v>Paris</v>
      </c>
      <c r="W82" t="s">
        <v>40</v>
      </c>
      <c r="X82" t="s">
        <v>54</v>
      </c>
      <c r="Y82" t="s">
        <v>40</v>
      </c>
      <c r="Z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" t="str">
        <f>IFERROR(VLOOKUP(Tabla_Transformados[[#This Row],[Actividades_Reser_sucio2]],auxiliares!$E$5:$F$20,2,0),Tabla_Transformados[[#This Row],[Actividades_Reser_sucio2]])</f>
        <v/>
      </c>
      <c r="AB82">
        <v>2</v>
      </c>
      <c r="AC82">
        <f>Tabla_Transformados[[#This Row],[Duracion_Viaje_sucio]]-1</f>
        <v>8</v>
      </c>
      <c r="AD82" t="b">
        <v>1</v>
      </c>
      <c r="AE82" t="str">
        <f>VLOOKUP(Tabla_Transformados[[#This Row],[Promocion_Aplicada_sucio]],auxiliares!$H$6:$I$9,2,0)</f>
        <v>Verdadero</v>
      </c>
      <c r="AF82" t="s">
        <v>55</v>
      </c>
      <c r="AG82" t="s">
        <v>115</v>
      </c>
      <c r="AH82">
        <v>3</v>
      </c>
      <c r="AI82" t="str">
        <f>TEXT(Tabla_Transformados[[#This Row],[Fecha_Reserva]],"m")</f>
        <v>2</v>
      </c>
      <c r="AJ82">
        <v>4</v>
      </c>
      <c r="AK82" t="str">
        <f>TEXT(Tabla_Transformados[[#This Row],[Fecha_Viaje]],"m")</f>
        <v>11</v>
      </c>
      <c r="AL82" t="s">
        <v>44</v>
      </c>
      <c r="AM82" t="b">
        <v>1</v>
      </c>
      <c r="AN82" t="str">
        <f>VLOOKUP(Tabla_Transformados[[#This Row],[Cancelacion_Reserva_sucio]],auxiliares!$H$6:$I$9,2,0)</f>
        <v>Verdadero</v>
      </c>
      <c r="AO82">
        <v>1</v>
      </c>
      <c r="AP82" t="s">
        <v>70</v>
      </c>
      <c r="AQ8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" s="10">
        <f>Tabla_Transformados[[#This Row],[Costo_Total]]/Tabla_Transformados[[#This Row],[Numero_Personas]]</f>
        <v>5466.7</v>
      </c>
      <c r="AS82" s="10">
        <f>Tabla_Transformados[[#This Row],[Costo_Total]]/Tabla_Transformados[[#This Row],[Duracion_Viaje_sucio]]</f>
        <v>607.41111111111104</v>
      </c>
    </row>
    <row r="83" spans="1:45" x14ac:dyDescent="0.25">
      <c r="A83" t="s">
        <v>449</v>
      </c>
      <c r="B83" t="s">
        <v>450</v>
      </c>
      <c r="C83">
        <v>31</v>
      </c>
      <c r="D83" t="s">
        <v>104</v>
      </c>
      <c r="E83" t="str">
        <f>VLOOKUP(Tabla_Transformados[[#This Row],[Género_sucio]],Tabla4[#All],2,0)</f>
        <v>Masculino</v>
      </c>
      <c r="F83" t="s">
        <v>73</v>
      </c>
      <c r="G83" t="str">
        <f>VLOOKUP(Tabla_Transformados[[#This Row],[Ubicación_sucio]],auxiliares!$E$6:$F$13,2,0)</f>
        <v>Reino unido</v>
      </c>
      <c r="H83" t="s">
        <v>97</v>
      </c>
      <c r="I83" t="str">
        <f>IFERROR(VLOOKUP(Tabla_Transformados[[#This Row],[Tipo_Viajero_sucio]],auxiliares!$H$6:$I$6,2,0),Tabla_Transformados[[#This Row],[Tipo_Viajero_sucio]])</f>
        <v>Negocios</v>
      </c>
      <c r="J83" t="s">
        <v>451</v>
      </c>
      <c r="K83" s="8">
        <v>45329</v>
      </c>
      <c r="L83" s="8">
        <v>45638</v>
      </c>
      <c r="M83">
        <v>14</v>
      </c>
      <c r="N83">
        <f>DATEDIF(Tabla_Transformados[[#This Row],[Fecha_Reserva]],Tabla_Transformados[[#This Row],[Fecha_Viaje]],"d")</f>
        <v>309</v>
      </c>
      <c r="O83">
        <v>8</v>
      </c>
      <c r="P83">
        <v>3</v>
      </c>
      <c r="Q83" t="s">
        <v>65</v>
      </c>
      <c r="R83" t="str">
        <f>IFERROR(VLOOKUP(Tabla_Transformados[[#This Row],[Tipo_Paquete_sucio]],auxiliares!$H$6:$I$7,2,0),Tabla_Transformados[[#This Row],[Tipo_Paquete_sucio]])</f>
        <v>Vuelo + Hotel + Tour</v>
      </c>
      <c r="S83" s="10">
        <v>19227.2</v>
      </c>
      <c r="T83" t="s">
        <v>86</v>
      </c>
      <c r="U83" t="s">
        <v>39</v>
      </c>
      <c r="V83" t="str">
        <f>VLOOKUP(Tabla_Transformados[[#This Row],[Destino_sucio]],auxiliares!$E$5:$F$19,2,0)</f>
        <v>Tokio</v>
      </c>
      <c r="W83" t="s">
        <v>114</v>
      </c>
      <c r="X83" t="s">
        <v>54</v>
      </c>
      <c r="Y83" t="s">
        <v>69</v>
      </c>
      <c r="Z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3" t="str">
        <f>IFERROR(VLOOKUP(Tabla_Transformados[[#This Row],[Actividades_Reser_sucio2]],auxiliares!$E$5:$F$20,2,0),Tabla_Transformados[[#This Row],[Actividades_Reser_sucio2]])</f>
        <v>Excursión en bote</v>
      </c>
      <c r="AB83">
        <v>8</v>
      </c>
      <c r="AC83">
        <f>Tabla_Transformados[[#This Row],[Duracion_Viaje_sucio]]-1</f>
        <v>7</v>
      </c>
      <c r="AD83" t="b">
        <v>1</v>
      </c>
      <c r="AE83" t="str">
        <f>VLOOKUP(Tabla_Transformados[[#This Row],[Promocion_Aplicada_sucio]],auxiliares!$H$6:$I$9,2,0)</f>
        <v>Verdadero</v>
      </c>
      <c r="AF83" t="s">
        <v>42</v>
      </c>
      <c r="AG83" t="s">
        <v>43</v>
      </c>
      <c r="AH83">
        <v>9</v>
      </c>
      <c r="AI83" t="str">
        <f>TEXT(Tabla_Transformados[[#This Row],[Fecha_Reserva]],"m")</f>
        <v>2</v>
      </c>
      <c r="AJ83">
        <v>3</v>
      </c>
      <c r="AK83" t="str">
        <f>TEXT(Tabla_Transformados[[#This Row],[Fecha_Viaje]],"m")</f>
        <v>12</v>
      </c>
      <c r="AL83" t="s">
        <v>44</v>
      </c>
      <c r="AM83" t="b">
        <v>0</v>
      </c>
      <c r="AN83" t="str">
        <f>VLOOKUP(Tabla_Transformados[[#This Row],[Cancelacion_Reserva_sucio]],auxiliares!$H$6:$I$9,2,0)</f>
        <v>Falso</v>
      </c>
      <c r="AO83">
        <v>3</v>
      </c>
      <c r="AP83" t="s">
        <v>207</v>
      </c>
      <c r="AQ8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3" s="10">
        <f>Tabla_Transformados[[#This Row],[Costo_Total]]/Tabla_Transformados[[#This Row],[Numero_Personas]]</f>
        <v>6409.0666666666666</v>
      </c>
      <c r="AS83" s="10">
        <f>Tabla_Transformados[[#This Row],[Costo_Total]]/Tabla_Transformados[[#This Row],[Duracion_Viaje_sucio]]</f>
        <v>2403.4</v>
      </c>
    </row>
    <row r="84" spans="1:45" x14ac:dyDescent="0.25">
      <c r="A84" t="s">
        <v>454</v>
      </c>
      <c r="B84" t="s">
        <v>455</v>
      </c>
      <c r="C84">
        <v>57</v>
      </c>
      <c r="D84" t="s">
        <v>60</v>
      </c>
      <c r="E84" t="str">
        <f>VLOOKUP(Tabla_Transformados[[#This Row],[Género_sucio]],Tabla4[#All],2,0)</f>
        <v>Otro</v>
      </c>
      <c r="F84" t="s">
        <v>91</v>
      </c>
      <c r="G84" t="str">
        <f>VLOOKUP(Tabla_Transformados[[#This Row],[Ubicación_sucio]],auxiliares!$E$6:$F$13,2,0)</f>
        <v>India</v>
      </c>
      <c r="H84" t="s">
        <v>97</v>
      </c>
      <c r="I84" t="str">
        <f>IFERROR(VLOOKUP(Tabla_Transformados[[#This Row],[Tipo_Viajero_sucio]],auxiliares!$H$6:$I$6,2,0),Tabla_Transformados[[#This Row],[Tipo_Viajero_sucio]])</f>
        <v>Negocios</v>
      </c>
      <c r="J84" t="s">
        <v>456</v>
      </c>
      <c r="K84" s="8">
        <v>45561</v>
      </c>
      <c r="L84" s="8">
        <v>45620</v>
      </c>
      <c r="M84">
        <v>272</v>
      </c>
      <c r="N84">
        <f>DATEDIF(Tabla_Transformados[[#This Row],[Fecha_Reserva]],Tabla_Transformados[[#This Row],[Fecha_Viaje]],"d")</f>
        <v>59</v>
      </c>
      <c r="O84">
        <v>14</v>
      </c>
      <c r="P84">
        <v>1</v>
      </c>
      <c r="Q84" t="s">
        <v>37</v>
      </c>
      <c r="R84" t="str">
        <f>IFERROR(VLOOKUP(Tabla_Transformados[[#This Row],[Tipo_Paquete_sucio]],auxiliares!$H$6:$I$7,2,0),Tabla_Transformados[[#This Row],[Tipo_Paquete_sucio]])</f>
        <v>Vuelo</v>
      </c>
      <c r="S84" s="10">
        <v>708.5</v>
      </c>
      <c r="T84" t="s">
        <v>86</v>
      </c>
      <c r="U84" t="s">
        <v>137</v>
      </c>
      <c r="V84" t="str">
        <f>VLOOKUP(Tabla_Transformados[[#This Row],[Destino_sucio]],auxiliares!$E$5:$F$19,2,0)</f>
        <v>Paris</v>
      </c>
      <c r="W84" t="s">
        <v>40</v>
      </c>
      <c r="X84" t="s">
        <v>54</v>
      </c>
      <c r="Y84" t="s">
        <v>40</v>
      </c>
      <c r="Z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" t="str">
        <f>IFERROR(VLOOKUP(Tabla_Transformados[[#This Row],[Actividades_Reser_sucio2]],auxiliares!$E$5:$F$20,2,0),Tabla_Transformados[[#This Row],[Actividades_Reser_sucio2]])</f>
        <v/>
      </c>
      <c r="AB84">
        <v>9</v>
      </c>
      <c r="AC84">
        <f>Tabla_Transformados[[#This Row],[Duracion_Viaje_sucio]]-1</f>
        <v>13</v>
      </c>
      <c r="AD84" t="b">
        <v>0</v>
      </c>
      <c r="AE84" t="str">
        <f>VLOOKUP(Tabla_Transformados[[#This Row],[Promocion_Aplicada_sucio]],auxiliares!$H$6:$I$9,2,0)</f>
        <v>Falso</v>
      </c>
      <c r="AF84" t="s">
        <v>55</v>
      </c>
      <c r="AG84" t="s">
        <v>56</v>
      </c>
      <c r="AH84">
        <v>9</v>
      </c>
      <c r="AI84" t="str">
        <f>TEXT(Tabla_Transformados[[#This Row],[Fecha_Reserva]],"m")</f>
        <v>9</v>
      </c>
      <c r="AJ84">
        <v>3</v>
      </c>
      <c r="AK84" t="str">
        <f>TEXT(Tabla_Transformados[[#This Row],[Fecha_Viaje]],"m")</f>
        <v>11</v>
      </c>
      <c r="AL84" t="s">
        <v>44</v>
      </c>
      <c r="AM84" t="b">
        <v>0</v>
      </c>
      <c r="AN84" t="str">
        <f>VLOOKUP(Tabla_Transformados[[#This Row],[Cancelacion_Reserva_sucio]],auxiliares!$H$6:$I$9,2,0)</f>
        <v>Falso</v>
      </c>
      <c r="AO84">
        <v>4</v>
      </c>
      <c r="AP84" t="s">
        <v>40</v>
      </c>
      <c r="AQ8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" s="10">
        <f>Tabla_Transformados[[#This Row],[Costo_Total]]/Tabla_Transformados[[#This Row],[Numero_Personas]]</f>
        <v>708.5</v>
      </c>
      <c r="AS84" s="10">
        <f>Tabla_Transformados[[#This Row],[Costo_Total]]/Tabla_Transformados[[#This Row],[Duracion_Viaje_sucio]]</f>
        <v>50.607142857142854</v>
      </c>
    </row>
    <row r="85" spans="1:45" x14ac:dyDescent="0.25">
      <c r="A85" t="s">
        <v>458</v>
      </c>
      <c r="B85" t="s">
        <v>459</v>
      </c>
      <c r="C85">
        <v>19</v>
      </c>
      <c r="D85" t="s">
        <v>104</v>
      </c>
      <c r="E85" t="str">
        <f>VLOOKUP(Tabla_Transformados[[#This Row],[Género_sucio]],Tabla4[#All],2,0)</f>
        <v>Masculino</v>
      </c>
      <c r="F85" t="s">
        <v>82</v>
      </c>
      <c r="G85" t="str">
        <f>VLOOKUP(Tabla_Transformados[[#This Row],[Ubicación_sucio]],auxiliares!$E$6:$F$13,2,0)</f>
        <v>Alemania</v>
      </c>
      <c r="H85" t="s">
        <v>97</v>
      </c>
      <c r="I85" t="str">
        <f>IFERROR(VLOOKUP(Tabla_Transformados[[#This Row],[Tipo_Viajero_sucio]],auxiliares!$H$6:$I$6,2,0),Tabla_Transformados[[#This Row],[Tipo_Viajero_sucio]])</f>
        <v>Negocios</v>
      </c>
      <c r="J85" t="s">
        <v>460</v>
      </c>
      <c r="K85" s="8">
        <v>45343</v>
      </c>
      <c r="L85" s="8">
        <v>45397</v>
      </c>
      <c r="M85">
        <v>90</v>
      </c>
      <c r="N85">
        <f>DATEDIF(Tabla_Transformados[[#This Row],[Fecha_Reserva]],Tabla_Transformados[[#This Row],[Fecha_Viaje]],"d")</f>
        <v>54</v>
      </c>
      <c r="O85">
        <v>11</v>
      </c>
      <c r="P85">
        <v>2</v>
      </c>
      <c r="Q85" t="s">
        <v>77</v>
      </c>
      <c r="R85" t="str">
        <f>IFERROR(VLOOKUP(Tabla_Transformados[[#This Row],[Tipo_Paquete_sucio]],auxiliares!$H$6:$I$7,2,0),Tabla_Transformados[[#This Row],[Tipo_Paquete_sucio]])</f>
        <v>Vuelo + Hotel</v>
      </c>
      <c r="S85" s="10">
        <v>9167.6</v>
      </c>
      <c r="T85" t="s">
        <v>78</v>
      </c>
      <c r="U85" t="s">
        <v>87</v>
      </c>
      <c r="V85" t="str">
        <f>VLOOKUP(Tabla_Transformados[[#This Row],[Destino_sucio]],auxiliares!$E$5:$F$19,2,0)</f>
        <v>Londres</v>
      </c>
      <c r="W85" t="s">
        <v>79</v>
      </c>
      <c r="X85" t="s">
        <v>54</v>
      </c>
      <c r="Y85" t="s">
        <v>40</v>
      </c>
      <c r="Z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" t="str">
        <f>IFERROR(VLOOKUP(Tabla_Transformados[[#This Row],[Actividades_Reser_sucio2]],auxiliares!$E$5:$F$20,2,0),Tabla_Transformados[[#This Row],[Actividades_Reser_sucio2]])</f>
        <v/>
      </c>
      <c r="AB85">
        <v>8</v>
      </c>
      <c r="AC85">
        <f>Tabla_Transformados[[#This Row],[Duracion_Viaje_sucio]]-1</f>
        <v>10</v>
      </c>
      <c r="AD85" t="b">
        <v>0</v>
      </c>
      <c r="AE85" t="str">
        <f>VLOOKUP(Tabla_Transformados[[#This Row],[Promocion_Aplicada_sucio]],auxiliares!$H$6:$I$9,2,0)</f>
        <v>Falso</v>
      </c>
      <c r="AF85" t="s">
        <v>55</v>
      </c>
      <c r="AG85" t="s">
        <v>56</v>
      </c>
      <c r="AH85">
        <v>3</v>
      </c>
      <c r="AI85" t="str">
        <f>TEXT(Tabla_Transformados[[#This Row],[Fecha_Reserva]],"m")</f>
        <v>2</v>
      </c>
      <c r="AJ85">
        <v>4</v>
      </c>
      <c r="AK85" t="str">
        <f>TEXT(Tabla_Transformados[[#This Row],[Fecha_Viaje]],"m")</f>
        <v>4</v>
      </c>
      <c r="AL85" t="s">
        <v>57</v>
      </c>
      <c r="AM85" t="b">
        <v>1</v>
      </c>
      <c r="AN85" t="str">
        <f>VLOOKUP(Tabla_Transformados[[#This Row],[Cancelacion_Reserva_sucio]],auxiliares!$H$6:$I$9,2,0)</f>
        <v>Verdadero</v>
      </c>
      <c r="AO85">
        <v>3</v>
      </c>
      <c r="AP85" t="s">
        <v>45</v>
      </c>
      <c r="AQ8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" s="10">
        <f>Tabla_Transformados[[#This Row],[Costo_Total]]/Tabla_Transformados[[#This Row],[Numero_Personas]]</f>
        <v>4583.8</v>
      </c>
      <c r="AS85" s="10">
        <f>Tabla_Transformados[[#This Row],[Costo_Total]]/Tabla_Transformados[[#This Row],[Duracion_Viaje_sucio]]</f>
        <v>833.41818181818189</v>
      </c>
    </row>
    <row r="86" spans="1:45" x14ac:dyDescent="0.25">
      <c r="A86" t="s">
        <v>462</v>
      </c>
      <c r="B86" t="s">
        <v>463</v>
      </c>
      <c r="C86">
        <v>27</v>
      </c>
      <c r="D86" t="s">
        <v>60</v>
      </c>
      <c r="E86" t="str">
        <f>VLOOKUP(Tabla_Transformados[[#This Row],[Género_sucio]],Tabla4[#All],2,0)</f>
        <v>Otro</v>
      </c>
      <c r="F86" t="s">
        <v>123</v>
      </c>
      <c r="G86" t="str">
        <f>VLOOKUP(Tabla_Transformados[[#This Row],[Ubicación_sucio]],auxiliares!$E$6:$F$13,2,0)</f>
        <v>España</v>
      </c>
      <c r="H86" t="s">
        <v>33</v>
      </c>
      <c r="I86" t="str">
        <f>IFERROR(VLOOKUP(Tabla_Transformados[[#This Row],[Tipo_Viajero_sucio]],auxiliares!$H$6:$I$6,2,0),Tabla_Transformados[[#This Row],[Tipo_Viajero_sucio]])</f>
        <v>Turista</v>
      </c>
      <c r="J86" t="s">
        <v>464</v>
      </c>
      <c r="K86" s="8">
        <v>45468</v>
      </c>
      <c r="L86" s="8">
        <v>45628</v>
      </c>
      <c r="M86">
        <v>75</v>
      </c>
      <c r="N86">
        <f>DATEDIF(Tabla_Transformados[[#This Row],[Fecha_Reserva]],Tabla_Transformados[[#This Row],[Fecha_Viaje]],"d")</f>
        <v>160</v>
      </c>
      <c r="O86">
        <v>5</v>
      </c>
      <c r="P86">
        <v>3</v>
      </c>
      <c r="Q86" t="s">
        <v>65</v>
      </c>
      <c r="R86" t="str">
        <f>IFERROR(VLOOKUP(Tabla_Transformados[[#This Row],[Tipo_Paquete_sucio]],auxiliares!$H$6:$I$7,2,0),Tabla_Transformados[[#This Row],[Tipo_Paquete_sucio]])</f>
        <v>Vuelo + Hotel + Tour</v>
      </c>
      <c r="S86" s="10">
        <v>496.3</v>
      </c>
      <c r="T86" t="s">
        <v>78</v>
      </c>
      <c r="U86" t="s">
        <v>66</v>
      </c>
      <c r="V86" t="str">
        <f>VLOOKUP(Tabla_Transformados[[#This Row],[Destino_sucio]],auxiliares!$E$5:$F$19,2,0)</f>
        <v>Barcelona</v>
      </c>
      <c r="W86" t="s">
        <v>67</v>
      </c>
      <c r="X86" t="s">
        <v>68</v>
      </c>
      <c r="Y86" t="s">
        <v>69</v>
      </c>
      <c r="Z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6" t="str">
        <f>IFERROR(VLOOKUP(Tabla_Transformados[[#This Row],[Actividades_Reser_sucio2]],auxiliares!$E$5:$F$20,2,0),Tabla_Transformados[[#This Row],[Actividades_Reser_sucio2]])</f>
        <v>Excursión en bote</v>
      </c>
      <c r="AB86">
        <v>9</v>
      </c>
      <c r="AC86">
        <f>Tabla_Transformados[[#This Row],[Duracion_Viaje_sucio]]-1</f>
        <v>4</v>
      </c>
      <c r="AD86" t="b">
        <v>1</v>
      </c>
      <c r="AE86" t="str">
        <f>VLOOKUP(Tabla_Transformados[[#This Row],[Promocion_Aplicada_sucio]],auxiliares!$H$6:$I$9,2,0)</f>
        <v>Verdadero</v>
      </c>
      <c r="AF86" t="s">
        <v>55</v>
      </c>
      <c r="AG86" t="s">
        <v>43</v>
      </c>
      <c r="AH86">
        <v>4</v>
      </c>
      <c r="AI86" t="str">
        <f>TEXT(Tabla_Transformados[[#This Row],[Fecha_Reserva]],"m")</f>
        <v>6</v>
      </c>
      <c r="AJ86">
        <v>5</v>
      </c>
      <c r="AK86" t="str">
        <f>TEXT(Tabla_Transformados[[#This Row],[Fecha_Viaje]],"m")</f>
        <v>12</v>
      </c>
      <c r="AL86" t="s">
        <v>57</v>
      </c>
      <c r="AM86" t="b">
        <v>0</v>
      </c>
      <c r="AN86" t="str">
        <f>VLOOKUP(Tabla_Transformados[[#This Row],[Cancelacion_Reserva_sucio]],auxiliares!$H$6:$I$9,2,0)</f>
        <v>Falso</v>
      </c>
      <c r="AO86">
        <v>5</v>
      </c>
      <c r="AP86" t="s">
        <v>108</v>
      </c>
      <c r="AQ8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" s="10">
        <f>Tabla_Transformados[[#This Row],[Costo_Total]]/Tabla_Transformados[[#This Row],[Numero_Personas]]</f>
        <v>165.43333333333334</v>
      </c>
      <c r="AS86" s="10">
        <f>Tabla_Transformados[[#This Row],[Costo_Total]]/Tabla_Transformados[[#This Row],[Duracion_Viaje_sucio]]</f>
        <v>99.26</v>
      </c>
    </row>
    <row r="87" spans="1:45" x14ac:dyDescent="0.25">
      <c r="A87" t="s">
        <v>467</v>
      </c>
      <c r="B87" t="s">
        <v>468</v>
      </c>
      <c r="C87">
        <v>29</v>
      </c>
      <c r="D87" t="s">
        <v>31</v>
      </c>
      <c r="E87" t="str">
        <f>VLOOKUP(Tabla_Transformados[[#This Row],[Género_sucio]],Tabla4[#All],2,0)</f>
        <v>Femenino</v>
      </c>
      <c r="F87" t="s">
        <v>82</v>
      </c>
      <c r="G87" t="str">
        <f>VLOOKUP(Tabla_Transformados[[#This Row],[Ubicación_sucio]],auxiliares!$E$6:$F$13,2,0)</f>
        <v>Alemania</v>
      </c>
      <c r="H87" t="s">
        <v>97</v>
      </c>
      <c r="I87" t="str">
        <f>IFERROR(VLOOKUP(Tabla_Transformados[[#This Row],[Tipo_Viajero_sucio]],auxiliares!$H$6:$I$6,2,0),Tabla_Transformados[[#This Row],[Tipo_Viajero_sucio]])</f>
        <v>Negocios</v>
      </c>
      <c r="J87" t="s">
        <v>469</v>
      </c>
      <c r="K87" s="8">
        <v>45419</v>
      </c>
      <c r="L87" s="8">
        <v>45447</v>
      </c>
      <c r="M87">
        <v>29</v>
      </c>
      <c r="N87">
        <f>DATEDIF(Tabla_Transformados[[#This Row],[Fecha_Reserva]],Tabla_Transformados[[#This Row],[Fecha_Viaje]],"d")</f>
        <v>28</v>
      </c>
      <c r="O87">
        <v>4</v>
      </c>
      <c r="P87">
        <v>3</v>
      </c>
      <c r="Q87" t="s">
        <v>37</v>
      </c>
      <c r="R87" t="str">
        <f>IFERROR(VLOOKUP(Tabla_Transformados[[#This Row],[Tipo_Paquete_sucio]],auxiliares!$H$6:$I$7,2,0),Tabla_Transformados[[#This Row],[Tipo_Paquete_sucio]])</f>
        <v>Vuelo</v>
      </c>
      <c r="S87" s="10">
        <v>7678.4</v>
      </c>
      <c r="T87" t="s">
        <v>38</v>
      </c>
      <c r="U87" t="s">
        <v>66</v>
      </c>
      <c r="V87" t="str">
        <f>VLOOKUP(Tabla_Transformados[[#This Row],[Destino_sucio]],auxiliares!$E$5:$F$19,2,0)</f>
        <v>Barcelona</v>
      </c>
      <c r="W87" t="s">
        <v>40</v>
      </c>
      <c r="X87" t="s">
        <v>41</v>
      </c>
      <c r="Y87" t="s">
        <v>40</v>
      </c>
      <c r="Z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" t="str">
        <f>IFERROR(VLOOKUP(Tabla_Transformados[[#This Row],[Actividades_Reser_sucio2]],auxiliares!$E$5:$F$20,2,0),Tabla_Transformados[[#This Row],[Actividades_Reser_sucio2]])</f>
        <v/>
      </c>
      <c r="AB87">
        <v>5</v>
      </c>
      <c r="AC87">
        <f>Tabla_Transformados[[#This Row],[Duracion_Viaje_sucio]]-1</f>
        <v>3</v>
      </c>
      <c r="AD87" t="b">
        <v>1</v>
      </c>
      <c r="AE87" t="str">
        <f>VLOOKUP(Tabla_Transformados[[#This Row],[Promocion_Aplicada_sucio]],auxiliares!$H$6:$I$9,2,0)</f>
        <v>Verdadero</v>
      </c>
      <c r="AF87" t="s">
        <v>55</v>
      </c>
      <c r="AG87" t="s">
        <v>56</v>
      </c>
      <c r="AH87">
        <v>6</v>
      </c>
      <c r="AI87" t="str">
        <f>TEXT(Tabla_Transformados[[#This Row],[Fecha_Reserva]],"m")</f>
        <v>5</v>
      </c>
      <c r="AJ87">
        <v>4</v>
      </c>
      <c r="AK87" t="str">
        <f>TEXT(Tabla_Transformados[[#This Row],[Fecha_Viaje]],"m")</f>
        <v>6</v>
      </c>
      <c r="AL87" t="s">
        <v>57</v>
      </c>
      <c r="AM87" t="b">
        <v>1</v>
      </c>
      <c r="AN87" t="str">
        <f>VLOOKUP(Tabla_Transformados[[#This Row],[Cancelacion_Reserva_sucio]],auxiliares!$H$6:$I$9,2,0)</f>
        <v>Verdadero</v>
      </c>
      <c r="AO87">
        <v>5</v>
      </c>
      <c r="AP87" t="s">
        <v>131</v>
      </c>
      <c r="AQ8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" s="10">
        <f>Tabla_Transformados[[#This Row],[Costo_Total]]/Tabla_Transformados[[#This Row],[Numero_Personas]]</f>
        <v>2559.4666666666667</v>
      </c>
      <c r="AS87" s="10">
        <f>Tabla_Transformados[[#This Row],[Costo_Total]]/Tabla_Transformados[[#This Row],[Duracion_Viaje_sucio]]</f>
        <v>1919.6</v>
      </c>
    </row>
    <row r="88" spans="1:45" x14ac:dyDescent="0.25">
      <c r="A88" t="s">
        <v>472</v>
      </c>
      <c r="B88" t="s">
        <v>473</v>
      </c>
      <c r="C88">
        <v>46</v>
      </c>
      <c r="D88" t="s">
        <v>60</v>
      </c>
      <c r="E88" t="str">
        <f>VLOOKUP(Tabla_Transformados[[#This Row],[Género_sucio]],Tabla4[#All],2,0)</f>
        <v>Otro</v>
      </c>
      <c r="F88" t="s">
        <v>61</v>
      </c>
      <c r="G88" t="str">
        <f>VLOOKUP(Tabla_Transformados[[#This Row],[Ubicación_sucio]],auxiliares!$E$6:$F$13,2,0)</f>
        <v>Australia</v>
      </c>
      <c r="H88" t="s">
        <v>49</v>
      </c>
      <c r="I88" t="str">
        <f>IFERROR(VLOOKUP(Tabla_Transformados[[#This Row],[Tipo_Viajero_sucio]],auxiliares!$H$6:$I$6,2,0),Tabla_Transformados[[#This Row],[Tipo_Viajero_sucio]])</f>
        <v>Turista</v>
      </c>
      <c r="J88" t="s">
        <v>474</v>
      </c>
      <c r="K88" s="8">
        <v>45448</v>
      </c>
      <c r="L88" s="8">
        <v>45656</v>
      </c>
      <c r="M88">
        <v>166</v>
      </c>
      <c r="N88">
        <f>DATEDIF(Tabla_Transformados[[#This Row],[Fecha_Reserva]],Tabla_Transformados[[#This Row],[Fecha_Viaje]],"d")</f>
        <v>208</v>
      </c>
      <c r="O88">
        <v>5</v>
      </c>
      <c r="P88">
        <v>3</v>
      </c>
      <c r="Q88" t="s">
        <v>77</v>
      </c>
      <c r="R88" t="str">
        <f>IFERROR(VLOOKUP(Tabla_Transformados[[#This Row],[Tipo_Paquete_sucio]],auxiliares!$H$6:$I$7,2,0),Tabla_Transformados[[#This Row],[Tipo_Paquete_sucio]])</f>
        <v>Vuelo + Hotel</v>
      </c>
      <c r="S88" s="10">
        <v>2084.1</v>
      </c>
      <c r="T88" t="s">
        <v>78</v>
      </c>
      <c r="U88" t="s">
        <v>39</v>
      </c>
      <c r="V88" t="str">
        <f>VLOOKUP(Tabla_Transformados[[#This Row],[Destino_sucio]],auxiliares!$E$5:$F$19,2,0)</f>
        <v>Tokio</v>
      </c>
      <c r="W88" t="s">
        <v>79</v>
      </c>
      <c r="X88" t="s">
        <v>68</v>
      </c>
      <c r="Y88" t="s">
        <v>40</v>
      </c>
      <c r="Z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" t="str">
        <f>IFERROR(VLOOKUP(Tabla_Transformados[[#This Row],[Actividades_Reser_sucio2]],auxiliares!$E$5:$F$20,2,0),Tabla_Transformados[[#This Row],[Actividades_Reser_sucio2]])</f>
        <v/>
      </c>
      <c r="AB88">
        <v>7</v>
      </c>
      <c r="AC88">
        <f>Tabla_Transformados[[#This Row],[Duracion_Viaje_sucio]]-1</f>
        <v>4</v>
      </c>
      <c r="AD88" t="b">
        <v>1</v>
      </c>
      <c r="AE88" t="str">
        <f>VLOOKUP(Tabla_Transformados[[#This Row],[Promocion_Aplicada_sucio]],auxiliares!$H$6:$I$9,2,0)</f>
        <v>Verdadero</v>
      </c>
      <c r="AF88" t="s">
        <v>88</v>
      </c>
      <c r="AG88" t="s">
        <v>56</v>
      </c>
      <c r="AH88">
        <v>8</v>
      </c>
      <c r="AI88" t="str">
        <f>TEXT(Tabla_Transformados[[#This Row],[Fecha_Reserva]],"m")</f>
        <v>6</v>
      </c>
      <c r="AJ88">
        <v>4</v>
      </c>
      <c r="AK88" t="str">
        <f>TEXT(Tabla_Transformados[[#This Row],[Fecha_Viaje]],"m")</f>
        <v>12</v>
      </c>
      <c r="AL88" t="s">
        <v>57</v>
      </c>
      <c r="AM88" t="b">
        <v>1</v>
      </c>
      <c r="AN88" t="str">
        <f>VLOOKUP(Tabla_Transformados[[#This Row],[Cancelacion_Reserva_sucio]],auxiliares!$H$6:$I$9,2,0)</f>
        <v>Verdadero</v>
      </c>
      <c r="AO88">
        <v>1</v>
      </c>
      <c r="AP88" t="s">
        <v>70</v>
      </c>
      <c r="AQ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" s="10">
        <f>Tabla_Transformados[[#This Row],[Costo_Total]]/Tabla_Transformados[[#This Row],[Numero_Personas]]</f>
        <v>694.69999999999993</v>
      </c>
      <c r="AS88" s="10">
        <f>Tabla_Transformados[[#This Row],[Costo_Total]]/Tabla_Transformados[[#This Row],[Duracion_Viaje_sucio]]</f>
        <v>416.82</v>
      </c>
    </row>
    <row r="89" spans="1:45" x14ac:dyDescent="0.25">
      <c r="A89" t="s">
        <v>476</v>
      </c>
      <c r="B89" t="s">
        <v>477</v>
      </c>
      <c r="C89">
        <v>41</v>
      </c>
      <c r="D89" t="s">
        <v>60</v>
      </c>
      <c r="E89" t="str">
        <f>VLOOKUP(Tabla_Transformados[[#This Row],[Género_sucio]],Tabla4[#All],2,0)</f>
        <v>Otro</v>
      </c>
      <c r="F89" t="s">
        <v>91</v>
      </c>
      <c r="G89" t="str">
        <f>VLOOKUP(Tabla_Transformados[[#This Row],[Ubicación_sucio]],auxiliares!$E$6:$F$13,2,0)</f>
        <v>India</v>
      </c>
      <c r="H89" t="s">
        <v>97</v>
      </c>
      <c r="I89" t="str">
        <f>IFERROR(VLOOKUP(Tabla_Transformados[[#This Row],[Tipo_Viajero_sucio]],auxiliares!$H$6:$I$6,2,0),Tabla_Transformados[[#This Row],[Tipo_Viajero_sucio]])</f>
        <v>Negocios</v>
      </c>
      <c r="J89" t="s">
        <v>478</v>
      </c>
      <c r="K89" s="8">
        <v>45412</v>
      </c>
      <c r="L89" s="8">
        <v>45551</v>
      </c>
      <c r="M89">
        <v>87</v>
      </c>
      <c r="N89">
        <f>DATEDIF(Tabla_Transformados[[#This Row],[Fecha_Reserva]],Tabla_Transformados[[#This Row],[Fecha_Viaje]],"d")</f>
        <v>139</v>
      </c>
      <c r="O89">
        <v>14</v>
      </c>
      <c r="P89">
        <v>1</v>
      </c>
      <c r="Q89" t="s">
        <v>77</v>
      </c>
      <c r="R89" t="str">
        <f>IFERROR(VLOOKUP(Tabla_Transformados[[#This Row],[Tipo_Paquete_sucio]],auxiliares!$H$6:$I$7,2,0),Tabla_Transformados[[#This Row],[Tipo_Paquete_sucio]])</f>
        <v>Vuelo + Hotel</v>
      </c>
      <c r="S89" s="10">
        <v>16833.900000000001</v>
      </c>
      <c r="T89" t="s">
        <v>78</v>
      </c>
      <c r="U89" t="s">
        <v>94</v>
      </c>
      <c r="V89" t="str">
        <f>VLOOKUP(Tabla_Transformados[[#This Row],[Destino_sucio]],auxiliares!$E$5:$F$19,2,0)</f>
        <v>Cancun</v>
      </c>
      <c r="W89" t="s">
        <v>79</v>
      </c>
      <c r="X89" t="s">
        <v>54</v>
      </c>
      <c r="Y89" t="s">
        <v>40</v>
      </c>
      <c r="Z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" t="str">
        <f>IFERROR(VLOOKUP(Tabla_Transformados[[#This Row],[Actividades_Reser_sucio2]],auxiliares!$E$5:$F$20,2,0),Tabla_Transformados[[#This Row],[Actividades_Reser_sucio2]])</f>
        <v/>
      </c>
      <c r="AB89">
        <v>6</v>
      </c>
      <c r="AC89">
        <f>Tabla_Transformados[[#This Row],[Duracion_Viaje_sucio]]-1</f>
        <v>13</v>
      </c>
      <c r="AD89" t="b">
        <v>1</v>
      </c>
      <c r="AE89" t="str">
        <f>VLOOKUP(Tabla_Transformados[[#This Row],[Promocion_Aplicada_sucio]],auxiliares!$H$6:$I$9,2,0)</f>
        <v>Verdadero</v>
      </c>
      <c r="AF89" t="s">
        <v>42</v>
      </c>
      <c r="AG89" t="s">
        <v>56</v>
      </c>
      <c r="AH89">
        <v>10</v>
      </c>
      <c r="AI89" t="str">
        <f>TEXT(Tabla_Transformados[[#This Row],[Fecha_Reserva]],"m")</f>
        <v>4</v>
      </c>
      <c r="AJ89">
        <v>7</v>
      </c>
      <c r="AK89" t="str">
        <f>TEXT(Tabla_Transformados[[#This Row],[Fecha_Viaje]],"m")</f>
        <v>9</v>
      </c>
      <c r="AL89" t="s">
        <v>57</v>
      </c>
      <c r="AM89" t="b">
        <v>0</v>
      </c>
      <c r="AN89" t="str">
        <f>VLOOKUP(Tabla_Transformados[[#This Row],[Cancelacion_Reserva_sucio]],auxiliares!$H$6:$I$9,2,0)</f>
        <v>Falso</v>
      </c>
      <c r="AO89">
        <v>5</v>
      </c>
      <c r="AP89" t="s">
        <v>108</v>
      </c>
      <c r="AQ8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" s="10">
        <f>Tabla_Transformados[[#This Row],[Costo_Total]]/Tabla_Transformados[[#This Row],[Numero_Personas]]</f>
        <v>16833.900000000001</v>
      </c>
      <c r="AS89" s="10">
        <f>Tabla_Transformados[[#This Row],[Costo_Total]]/Tabla_Transformados[[#This Row],[Duracion_Viaje_sucio]]</f>
        <v>1202.4214285714286</v>
      </c>
    </row>
    <row r="90" spans="1:45" x14ac:dyDescent="0.25">
      <c r="A90" t="s">
        <v>481</v>
      </c>
      <c r="B90" t="s">
        <v>482</v>
      </c>
      <c r="C90">
        <v>46</v>
      </c>
      <c r="D90" t="s">
        <v>104</v>
      </c>
      <c r="E90" t="str">
        <f>VLOOKUP(Tabla_Transformados[[#This Row],[Género_sucio]],Tabla4[#All],2,0)</f>
        <v>Masculino</v>
      </c>
      <c r="F90" t="s">
        <v>91</v>
      </c>
      <c r="G90" t="str">
        <f>VLOOKUP(Tabla_Transformados[[#This Row],[Ubicación_sucio]],auxiliares!$E$6:$F$13,2,0)</f>
        <v>India</v>
      </c>
      <c r="H90" t="s">
        <v>49</v>
      </c>
      <c r="I90" t="str">
        <f>IFERROR(VLOOKUP(Tabla_Transformados[[#This Row],[Tipo_Viajero_sucio]],auxiliares!$H$6:$I$6,2,0),Tabla_Transformados[[#This Row],[Tipo_Viajero_sucio]])</f>
        <v>Turista</v>
      </c>
      <c r="J90" t="s">
        <v>483</v>
      </c>
      <c r="K90" s="8">
        <v>45330</v>
      </c>
      <c r="L90" s="8">
        <v>45447</v>
      </c>
      <c r="M90">
        <v>85</v>
      </c>
      <c r="N90">
        <f>DATEDIF(Tabla_Transformados[[#This Row],[Fecha_Reserva]],Tabla_Transformados[[#This Row],[Fecha_Viaje]],"d")</f>
        <v>117</v>
      </c>
      <c r="O90">
        <v>14</v>
      </c>
      <c r="P90">
        <v>2</v>
      </c>
      <c r="Q90" t="s">
        <v>65</v>
      </c>
      <c r="R90" t="str">
        <f>IFERROR(VLOOKUP(Tabla_Transformados[[#This Row],[Tipo_Paquete_sucio]],auxiliares!$H$6:$I$7,2,0),Tabla_Transformados[[#This Row],[Tipo_Paquete_sucio]])</f>
        <v>Vuelo + Hotel + Tour</v>
      </c>
      <c r="S90" s="10">
        <v>15031.4</v>
      </c>
      <c r="T90" t="s">
        <v>38</v>
      </c>
      <c r="U90" t="s">
        <v>39</v>
      </c>
      <c r="V90" t="str">
        <f>VLOOKUP(Tabla_Transformados[[#This Row],[Destino_sucio]],auxiliares!$E$5:$F$19,2,0)</f>
        <v>Tokio</v>
      </c>
      <c r="W90" t="s">
        <v>114</v>
      </c>
      <c r="X90" t="s">
        <v>54</v>
      </c>
      <c r="Y90" t="s">
        <v>302</v>
      </c>
      <c r="Z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" t="str">
        <f>IFERROR(VLOOKUP(Tabla_Transformados[[#This Row],[Actividades_Reser_sucio2]],auxiliares!$E$5:$F$20,2,0),Tabla_Transformados[[#This Row],[Actividades_Reser_sucio2]])</f>
        <v>Tour en bus</v>
      </c>
      <c r="AB90">
        <v>9</v>
      </c>
      <c r="AC90">
        <f>Tabla_Transformados[[#This Row],[Duracion_Viaje_sucio]]-1</f>
        <v>13</v>
      </c>
      <c r="AD90" t="b">
        <v>1</v>
      </c>
      <c r="AE90" t="str">
        <f>VLOOKUP(Tabla_Transformados[[#This Row],[Promocion_Aplicada_sucio]],auxiliares!$H$6:$I$9,2,0)</f>
        <v>Verdadero</v>
      </c>
      <c r="AF90" t="s">
        <v>88</v>
      </c>
      <c r="AG90" t="s">
        <v>56</v>
      </c>
      <c r="AH90">
        <v>6</v>
      </c>
      <c r="AI90" t="str">
        <f>TEXT(Tabla_Transformados[[#This Row],[Fecha_Reserva]],"m")</f>
        <v>2</v>
      </c>
      <c r="AJ90">
        <v>8</v>
      </c>
      <c r="AK90" t="str">
        <f>TEXT(Tabla_Transformados[[#This Row],[Fecha_Viaje]],"m")</f>
        <v>6</v>
      </c>
      <c r="AL90" t="s">
        <v>57</v>
      </c>
      <c r="AM90" t="b">
        <v>0</v>
      </c>
      <c r="AN90" t="str">
        <f>VLOOKUP(Tabla_Transformados[[#This Row],[Cancelacion_Reserva_sucio]],auxiliares!$H$6:$I$9,2,0)</f>
        <v>Falso</v>
      </c>
      <c r="AO90">
        <v>2</v>
      </c>
      <c r="AP90" t="s">
        <v>70</v>
      </c>
      <c r="AQ9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0" s="10">
        <f>Tabla_Transformados[[#This Row],[Costo_Total]]/Tabla_Transformados[[#This Row],[Numero_Personas]]</f>
        <v>7515.7</v>
      </c>
      <c r="AS90" s="10">
        <f>Tabla_Transformados[[#This Row],[Costo_Total]]/Tabla_Transformados[[#This Row],[Duracion_Viaje_sucio]]</f>
        <v>1073.6714285714286</v>
      </c>
    </row>
    <row r="91" spans="1:45" x14ac:dyDescent="0.25">
      <c r="A91" t="s">
        <v>484</v>
      </c>
      <c r="B91" t="s">
        <v>485</v>
      </c>
      <c r="C91">
        <v>61</v>
      </c>
      <c r="D91" t="s">
        <v>31</v>
      </c>
      <c r="E91" t="str">
        <f>VLOOKUP(Tabla_Transformados[[#This Row],[Género_sucio]],Tabla4[#All],2,0)</f>
        <v>Femenino</v>
      </c>
      <c r="F91" t="s">
        <v>48</v>
      </c>
      <c r="G91" t="str">
        <f>VLOOKUP(Tabla_Transformados[[#This Row],[Ubicación_sucio]],auxiliares!$E$6:$F$13,2,0)</f>
        <v>EEUU</v>
      </c>
      <c r="H91" t="s">
        <v>49</v>
      </c>
      <c r="I91" t="str">
        <f>IFERROR(VLOOKUP(Tabla_Transformados[[#This Row],[Tipo_Viajero_sucio]],auxiliares!$H$6:$I$6,2,0),Tabla_Transformados[[#This Row],[Tipo_Viajero_sucio]])</f>
        <v>Turista</v>
      </c>
      <c r="J91" t="s">
        <v>486</v>
      </c>
      <c r="K91" s="8">
        <v>45579</v>
      </c>
      <c r="L91" s="8">
        <v>45654</v>
      </c>
      <c r="M91">
        <v>276</v>
      </c>
      <c r="N91">
        <f>DATEDIF(Tabla_Transformados[[#This Row],[Fecha_Reserva]],Tabla_Transformados[[#This Row],[Fecha_Viaje]],"d")</f>
        <v>75</v>
      </c>
      <c r="O91">
        <v>3</v>
      </c>
      <c r="P91">
        <v>2</v>
      </c>
      <c r="Q91" t="s">
        <v>65</v>
      </c>
      <c r="R91" t="str">
        <f>IFERROR(VLOOKUP(Tabla_Transformados[[#This Row],[Tipo_Paquete_sucio]],auxiliares!$H$6:$I$7,2,0),Tabla_Transformados[[#This Row],[Tipo_Paquete_sucio]])</f>
        <v>Vuelo + Hotel + Tour</v>
      </c>
      <c r="S91" s="10">
        <v>6985.4</v>
      </c>
      <c r="T91" t="s">
        <v>86</v>
      </c>
      <c r="U91" t="s">
        <v>101</v>
      </c>
      <c r="V91" t="str">
        <f>VLOOKUP(Tabla_Transformados[[#This Row],[Destino_sucio]],auxiliares!$E$5:$F$19,2,0)</f>
        <v>Roma</v>
      </c>
      <c r="W91" t="s">
        <v>79</v>
      </c>
      <c r="X91" t="s">
        <v>54</v>
      </c>
      <c r="Y91" t="s">
        <v>302</v>
      </c>
      <c r="Z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1" t="str">
        <f>IFERROR(VLOOKUP(Tabla_Transformados[[#This Row],[Actividades_Reser_sucio2]],auxiliares!$E$5:$F$20,2,0),Tabla_Transformados[[#This Row],[Actividades_Reser_sucio2]])</f>
        <v>Tour en bus</v>
      </c>
      <c r="AB91">
        <v>5</v>
      </c>
      <c r="AC91">
        <f>Tabla_Transformados[[#This Row],[Duracion_Viaje_sucio]]-1</f>
        <v>2</v>
      </c>
      <c r="AD91" t="b">
        <v>1</v>
      </c>
      <c r="AE91" t="str">
        <f>VLOOKUP(Tabla_Transformados[[#This Row],[Promocion_Aplicada_sucio]],auxiliares!$H$6:$I$9,2,0)</f>
        <v>Verdadero</v>
      </c>
      <c r="AF91" t="s">
        <v>42</v>
      </c>
      <c r="AG91" t="s">
        <v>115</v>
      </c>
      <c r="AH91">
        <v>7</v>
      </c>
      <c r="AI91" t="str">
        <f>TEXT(Tabla_Transformados[[#This Row],[Fecha_Reserva]],"m")</f>
        <v>10</v>
      </c>
      <c r="AJ91">
        <v>12</v>
      </c>
      <c r="AK91" t="str">
        <f>TEXT(Tabla_Transformados[[#This Row],[Fecha_Viaje]],"m")</f>
        <v>12</v>
      </c>
      <c r="AL91" t="s">
        <v>57</v>
      </c>
      <c r="AM91" t="b">
        <v>0</v>
      </c>
      <c r="AN91" t="str">
        <f>VLOOKUP(Tabla_Transformados[[#This Row],[Cancelacion_Reserva_sucio]],auxiliares!$H$6:$I$9,2,0)</f>
        <v>Falso</v>
      </c>
      <c r="AO91">
        <v>3</v>
      </c>
      <c r="AP91" t="s">
        <v>70</v>
      </c>
      <c r="AQ9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" s="10">
        <f>Tabla_Transformados[[#This Row],[Costo_Total]]/Tabla_Transformados[[#This Row],[Numero_Personas]]</f>
        <v>3492.7</v>
      </c>
      <c r="AS91" s="10">
        <f>Tabla_Transformados[[#This Row],[Costo_Total]]/Tabla_Transformados[[#This Row],[Duracion_Viaje_sucio]]</f>
        <v>2328.4666666666667</v>
      </c>
    </row>
    <row r="92" spans="1:45" x14ac:dyDescent="0.25">
      <c r="A92" t="s">
        <v>489</v>
      </c>
      <c r="B92" t="s">
        <v>490</v>
      </c>
      <c r="C92">
        <v>50</v>
      </c>
      <c r="D92" t="s">
        <v>104</v>
      </c>
      <c r="E92" t="str">
        <f>VLOOKUP(Tabla_Transformados[[#This Row],[Género_sucio]],Tabla4[#All],2,0)</f>
        <v>Masculino</v>
      </c>
      <c r="F92" t="s">
        <v>91</v>
      </c>
      <c r="G92" t="str">
        <f>VLOOKUP(Tabla_Transformados[[#This Row],[Ubicación_sucio]],auxiliares!$E$6:$F$13,2,0)</f>
        <v>India</v>
      </c>
      <c r="H92" t="s">
        <v>33</v>
      </c>
      <c r="I92" t="str">
        <f>IFERROR(VLOOKUP(Tabla_Transformados[[#This Row],[Tipo_Viajero_sucio]],auxiliares!$H$6:$I$6,2,0),Tabla_Transformados[[#This Row],[Tipo_Viajero_sucio]])</f>
        <v>Turista</v>
      </c>
      <c r="J92" t="s">
        <v>491</v>
      </c>
      <c r="K92" s="8">
        <v>45491</v>
      </c>
      <c r="L92" s="8">
        <v>45590</v>
      </c>
      <c r="M92">
        <v>349</v>
      </c>
      <c r="N92">
        <f>DATEDIF(Tabla_Transformados[[#This Row],[Fecha_Reserva]],Tabla_Transformados[[#This Row],[Fecha_Viaje]],"d")</f>
        <v>99</v>
      </c>
      <c r="O92">
        <v>7</v>
      </c>
      <c r="P92">
        <v>2</v>
      </c>
      <c r="Q92" t="s">
        <v>37</v>
      </c>
      <c r="R92" t="str">
        <f>IFERROR(VLOOKUP(Tabla_Transformados[[#This Row],[Tipo_Paquete_sucio]],auxiliares!$H$6:$I$7,2,0),Tabla_Transformados[[#This Row],[Tipo_Paquete_sucio]])</f>
        <v>Vuelo</v>
      </c>
      <c r="S92" s="10">
        <v>11836.7</v>
      </c>
      <c r="T92" t="s">
        <v>86</v>
      </c>
      <c r="U92" t="s">
        <v>137</v>
      </c>
      <c r="V92" t="str">
        <f>VLOOKUP(Tabla_Transformados[[#This Row],[Destino_sucio]],auxiliares!$E$5:$F$19,2,0)</f>
        <v>Paris</v>
      </c>
      <c r="W92" t="s">
        <v>40</v>
      </c>
      <c r="X92" t="s">
        <v>54</v>
      </c>
      <c r="Y92" t="s">
        <v>40</v>
      </c>
      <c r="Z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" t="str">
        <f>IFERROR(VLOOKUP(Tabla_Transformados[[#This Row],[Actividades_Reser_sucio2]],auxiliares!$E$5:$F$20,2,0),Tabla_Transformados[[#This Row],[Actividades_Reser_sucio2]])</f>
        <v/>
      </c>
      <c r="AB92">
        <v>9</v>
      </c>
      <c r="AC92">
        <f>Tabla_Transformados[[#This Row],[Duracion_Viaje_sucio]]-1</f>
        <v>6</v>
      </c>
      <c r="AD92" t="b">
        <v>1</v>
      </c>
      <c r="AE92" t="str">
        <f>VLOOKUP(Tabla_Transformados[[#This Row],[Promocion_Aplicada_sucio]],auxiliares!$H$6:$I$9,2,0)</f>
        <v>Verdadero</v>
      </c>
      <c r="AF92" t="s">
        <v>88</v>
      </c>
      <c r="AG92" t="s">
        <v>115</v>
      </c>
      <c r="AH92">
        <v>7</v>
      </c>
      <c r="AI92" t="str">
        <f>TEXT(Tabla_Transformados[[#This Row],[Fecha_Reserva]],"m")</f>
        <v>7</v>
      </c>
      <c r="AJ92">
        <v>12</v>
      </c>
      <c r="AK92" t="str">
        <f>TEXT(Tabla_Transformados[[#This Row],[Fecha_Viaje]],"m")</f>
        <v>10</v>
      </c>
      <c r="AL92" t="s">
        <v>44</v>
      </c>
      <c r="AM92" t="b">
        <v>0</v>
      </c>
      <c r="AN92" t="str">
        <f>VLOOKUP(Tabla_Transformados[[#This Row],[Cancelacion_Reserva_sucio]],auxiliares!$H$6:$I$9,2,0)</f>
        <v>Falso</v>
      </c>
      <c r="AO92">
        <v>1</v>
      </c>
      <c r="AP92" t="s">
        <v>70</v>
      </c>
      <c r="AQ9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" s="10">
        <f>Tabla_Transformados[[#This Row],[Costo_Total]]/Tabla_Transformados[[#This Row],[Numero_Personas]]</f>
        <v>5918.35</v>
      </c>
      <c r="AS92" s="10">
        <f>Tabla_Transformados[[#This Row],[Costo_Total]]/Tabla_Transformados[[#This Row],[Duracion_Viaje_sucio]]</f>
        <v>1690.957142857143</v>
      </c>
    </row>
    <row r="93" spans="1:45" x14ac:dyDescent="0.25">
      <c r="A93" t="s">
        <v>492</v>
      </c>
      <c r="B93" t="s">
        <v>493</v>
      </c>
      <c r="C93">
        <v>63</v>
      </c>
      <c r="D93" t="s">
        <v>104</v>
      </c>
      <c r="E93" t="str">
        <f>VLOOKUP(Tabla_Transformados[[#This Row],[Género_sucio]],Tabla4[#All],2,0)</f>
        <v>Masculino</v>
      </c>
      <c r="F93" t="s">
        <v>123</v>
      </c>
      <c r="G93" t="str">
        <f>VLOOKUP(Tabla_Transformados[[#This Row],[Ubicación_sucio]],auxiliares!$E$6:$F$13,2,0)</f>
        <v>España</v>
      </c>
      <c r="H93" t="s">
        <v>97</v>
      </c>
      <c r="I93" t="str">
        <f>IFERROR(VLOOKUP(Tabla_Transformados[[#This Row],[Tipo_Viajero_sucio]],auxiliares!$H$6:$I$6,2,0),Tabla_Transformados[[#This Row],[Tipo_Viajero_sucio]])</f>
        <v>Negocios</v>
      </c>
      <c r="J93" t="s">
        <v>494</v>
      </c>
      <c r="K93" s="8">
        <v>45383</v>
      </c>
      <c r="L93" s="8">
        <v>45575</v>
      </c>
      <c r="M93">
        <v>191</v>
      </c>
      <c r="N93">
        <f>DATEDIF(Tabla_Transformados[[#This Row],[Fecha_Reserva]],Tabla_Transformados[[#This Row],[Fecha_Viaje]],"d")</f>
        <v>192</v>
      </c>
      <c r="O93">
        <v>11</v>
      </c>
      <c r="P93">
        <v>1</v>
      </c>
      <c r="Q93" t="s">
        <v>77</v>
      </c>
      <c r="R93" t="str">
        <f>IFERROR(VLOOKUP(Tabla_Transformados[[#This Row],[Tipo_Paquete_sucio]],auxiliares!$H$6:$I$7,2,0),Tabla_Transformados[[#This Row],[Tipo_Paquete_sucio]])</f>
        <v>Vuelo + Hotel</v>
      </c>
      <c r="S93" s="10">
        <v>8397.2000000000007</v>
      </c>
      <c r="T93" t="s">
        <v>86</v>
      </c>
      <c r="U93" t="s">
        <v>87</v>
      </c>
      <c r="V93" t="str">
        <f>VLOOKUP(Tabla_Transformados[[#This Row],[Destino_sucio]],auxiliares!$E$5:$F$19,2,0)</f>
        <v>Londres</v>
      </c>
      <c r="W93" t="s">
        <v>67</v>
      </c>
      <c r="X93" t="s">
        <v>41</v>
      </c>
      <c r="Y93" t="s">
        <v>40</v>
      </c>
      <c r="Z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" t="str">
        <f>IFERROR(VLOOKUP(Tabla_Transformados[[#This Row],[Actividades_Reser_sucio2]],auxiliares!$E$5:$F$20,2,0),Tabla_Transformados[[#This Row],[Actividades_Reser_sucio2]])</f>
        <v/>
      </c>
      <c r="AB93">
        <v>1</v>
      </c>
      <c r="AC93">
        <f>Tabla_Transformados[[#This Row],[Duracion_Viaje_sucio]]-1</f>
        <v>10</v>
      </c>
      <c r="AD93" t="b">
        <v>1</v>
      </c>
      <c r="AE93" t="str">
        <f>VLOOKUP(Tabla_Transformados[[#This Row],[Promocion_Aplicada_sucio]],auxiliares!$H$6:$I$9,2,0)</f>
        <v>Verdadero</v>
      </c>
      <c r="AF93" t="s">
        <v>88</v>
      </c>
      <c r="AG93" t="s">
        <v>56</v>
      </c>
      <c r="AH93">
        <v>8</v>
      </c>
      <c r="AI93" t="str">
        <f>TEXT(Tabla_Transformados[[#This Row],[Fecha_Reserva]],"m")</f>
        <v>4</v>
      </c>
      <c r="AJ93">
        <v>9</v>
      </c>
      <c r="AK93" t="str">
        <f>TEXT(Tabla_Transformados[[#This Row],[Fecha_Viaje]],"m")</f>
        <v>10</v>
      </c>
      <c r="AL93" t="s">
        <v>57</v>
      </c>
      <c r="AM93" t="b">
        <v>0</v>
      </c>
      <c r="AN93" t="str">
        <f>VLOOKUP(Tabla_Transformados[[#This Row],[Cancelacion_Reserva_sucio]],auxiliares!$H$6:$I$9,2,0)</f>
        <v>Falso</v>
      </c>
      <c r="AO93">
        <v>4</v>
      </c>
      <c r="AP93" t="s">
        <v>131</v>
      </c>
      <c r="AQ9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" s="10">
        <f>Tabla_Transformados[[#This Row],[Costo_Total]]/Tabla_Transformados[[#This Row],[Numero_Personas]]</f>
        <v>8397.2000000000007</v>
      </c>
      <c r="AS93" s="10">
        <f>Tabla_Transformados[[#This Row],[Costo_Total]]/Tabla_Transformados[[#This Row],[Duracion_Viaje_sucio]]</f>
        <v>763.38181818181829</v>
      </c>
    </row>
    <row r="94" spans="1:45" x14ac:dyDescent="0.25">
      <c r="A94" t="s">
        <v>496</v>
      </c>
      <c r="B94" t="s">
        <v>497</v>
      </c>
      <c r="C94">
        <v>51</v>
      </c>
      <c r="D94" t="s">
        <v>104</v>
      </c>
      <c r="E94" t="str">
        <f>VLOOKUP(Tabla_Transformados[[#This Row],[Género_sucio]],Tabla4[#All],2,0)</f>
        <v>Masculino</v>
      </c>
      <c r="F94" t="s">
        <v>61</v>
      </c>
      <c r="G94" t="str">
        <f>VLOOKUP(Tabla_Transformados[[#This Row],[Ubicación_sucio]],auxiliares!$E$6:$F$13,2,0)</f>
        <v>Australia</v>
      </c>
      <c r="H94" t="s">
        <v>97</v>
      </c>
      <c r="I94" t="str">
        <f>IFERROR(VLOOKUP(Tabla_Transformados[[#This Row],[Tipo_Viajero_sucio]],auxiliares!$H$6:$I$6,2,0),Tabla_Transformados[[#This Row],[Tipo_Viajero_sucio]])</f>
        <v>Negocios</v>
      </c>
      <c r="J94" t="s">
        <v>498</v>
      </c>
      <c r="K94" s="8">
        <v>45305</v>
      </c>
      <c r="L94" s="8">
        <v>45457</v>
      </c>
      <c r="M94">
        <v>203</v>
      </c>
      <c r="N94">
        <f>DATEDIF(Tabla_Transformados[[#This Row],[Fecha_Reserva]],Tabla_Transformados[[#This Row],[Fecha_Viaje]],"d")</f>
        <v>152</v>
      </c>
      <c r="O94">
        <v>7</v>
      </c>
      <c r="P94">
        <v>1</v>
      </c>
      <c r="Q94" t="s">
        <v>65</v>
      </c>
      <c r="R94" t="str">
        <f>IFERROR(VLOOKUP(Tabla_Transformados[[#This Row],[Tipo_Paquete_sucio]],auxiliares!$H$6:$I$7,2,0),Tabla_Transformados[[#This Row],[Tipo_Paquete_sucio]])</f>
        <v>Vuelo + Hotel + Tour</v>
      </c>
      <c r="S94" s="10">
        <v>740.3</v>
      </c>
      <c r="T94" t="s">
        <v>38</v>
      </c>
      <c r="U94" t="s">
        <v>94</v>
      </c>
      <c r="V94" t="str">
        <f>VLOOKUP(Tabla_Transformados[[#This Row],[Destino_sucio]],auxiliares!$E$5:$F$19,2,0)</f>
        <v>Cancun</v>
      </c>
      <c r="W94" t="s">
        <v>79</v>
      </c>
      <c r="X94" t="s">
        <v>68</v>
      </c>
      <c r="Y94" t="s">
        <v>302</v>
      </c>
      <c r="Z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" t="str">
        <f>IFERROR(VLOOKUP(Tabla_Transformados[[#This Row],[Actividades_Reser_sucio2]],auxiliares!$E$5:$F$20,2,0),Tabla_Transformados[[#This Row],[Actividades_Reser_sucio2]])</f>
        <v>Tour en bus</v>
      </c>
      <c r="AB94">
        <v>8</v>
      </c>
      <c r="AC94">
        <f>Tabla_Transformados[[#This Row],[Duracion_Viaje_sucio]]-1</f>
        <v>6</v>
      </c>
      <c r="AD94" t="b">
        <v>1</v>
      </c>
      <c r="AE94" t="str">
        <f>VLOOKUP(Tabla_Transformados[[#This Row],[Promocion_Aplicada_sucio]],auxiliares!$H$6:$I$9,2,0)</f>
        <v>Verdadero</v>
      </c>
      <c r="AF94" t="s">
        <v>88</v>
      </c>
      <c r="AG94" t="s">
        <v>115</v>
      </c>
      <c r="AH94">
        <v>10</v>
      </c>
      <c r="AI94" t="str">
        <f>TEXT(Tabla_Transformados[[#This Row],[Fecha_Reserva]],"m")</f>
        <v>1</v>
      </c>
      <c r="AJ94">
        <v>1</v>
      </c>
      <c r="AK94" t="str">
        <f>TEXT(Tabla_Transformados[[#This Row],[Fecha_Viaje]],"m")</f>
        <v>6</v>
      </c>
      <c r="AL94" t="s">
        <v>44</v>
      </c>
      <c r="AM94" t="b">
        <v>0</v>
      </c>
      <c r="AN94" t="str">
        <f>VLOOKUP(Tabla_Transformados[[#This Row],[Cancelacion_Reserva_sucio]],auxiliares!$H$6:$I$9,2,0)</f>
        <v>Falso</v>
      </c>
      <c r="AO94">
        <v>4</v>
      </c>
      <c r="AP94" t="s">
        <v>131</v>
      </c>
      <c r="AQ9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" s="10">
        <f>Tabla_Transformados[[#This Row],[Costo_Total]]/Tabla_Transformados[[#This Row],[Numero_Personas]]</f>
        <v>740.3</v>
      </c>
      <c r="AS94" s="10">
        <f>Tabla_Transformados[[#This Row],[Costo_Total]]/Tabla_Transformados[[#This Row],[Duracion_Viaje_sucio]]</f>
        <v>105.75714285714285</v>
      </c>
    </row>
    <row r="95" spans="1:45" x14ac:dyDescent="0.25">
      <c r="A95" t="s">
        <v>500</v>
      </c>
      <c r="B95" t="s">
        <v>501</v>
      </c>
      <c r="C95">
        <v>25</v>
      </c>
      <c r="D95" t="s">
        <v>31</v>
      </c>
      <c r="E95" t="str">
        <f>VLOOKUP(Tabla_Transformados[[#This Row],[Género_sucio]],Tabla4[#All],2,0)</f>
        <v>Femenino</v>
      </c>
      <c r="F95" t="s">
        <v>91</v>
      </c>
      <c r="G95" t="str">
        <f>VLOOKUP(Tabla_Transformados[[#This Row],[Ubicación_sucio]],auxiliares!$E$6:$F$13,2,0)</f>
        <v>India</v>
      </c>
      <c r="H95" t="s">
        <v>49</v>
      </c>
      <c r="I95" t="str">
        <f>IFERROR(VLOOKUP(Tabla_Transformados[[#This Row],[Tipo_Viajero_sucio]],auxiliares!$H$6:$I$6,2,0),Tabla_Transformados[[#This Row],[Tipo_Viajero_sucio]])</f>
        <v>Turista</v>
      </c>
      <c r="J95" t="s">
        <v>502</v>
      </c>
      <c r="K95" s="8">
        <v>45425</v>
      </c>
      <c r="L95" s="8">
        <v>45652</v>
      </c>
      <c r="M95">
        <v>281</v>
      </c>
      <c r="N95">
        <f>DATEDIF(Tabla_Transformados[[#This Row],[Fecha_Reserva]],Tabla_Transformados[[#This Row],[Fecha_Viaje]],"d")</f>
        <v>227</v>
      </c>
      <c r="O95">
        <v>2</v>
      </c>
      <c r="P95">
        <v>1</v>
      </c>
      <c r="Q95" t="s">
        <v>77</v>
      </c>
      <c r="R95" t="str">
        <f>IFERROR(VLOOKUP(Tabla_Transformados[[#This Row],[Tipo_Paquete_sucio]],auxiliares!$H$6:$I$7,2,0),Tabla_Transformados[[#This Row],[Tipo_Paquete_sucio]])</f>
        <v>Vuelo + Hotel</v>
      </c>
      <c r="S95" s="10">
        <v>1645.6</v>
      </c>
      <c r="T95" t="s">
        <v>78</v>
      </c>
      <c r="U95" t="s">
        <v>87</v>
      </c>
      <c r="V95" t="str">
        <f>VLOOKUP(Tabla_Transformados[[#This Row],[Destino_sucio]],auxiliares!$E$5:$F$19,2,0)</f>
        <v>Londres</v>
      </c>
      <c r="W95" t="s">
        <v>67</v>
      </c>
      <c r="X95" t="s">
        <v>41</v>
      </c>
      <c r="Y95" t="s">
        <v>40</v>
      </c>
      <c r="Z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" t="str">
        <f>IFERROR(VLOOKUP(Tabla_Transformados[[#This Row],[Actividades_Reser_sucio2]],auxiliares!$E$5:$F$20,2,0),Tabla_Transformados[[#This Row],[Actividades_Reser_sucio2]])</f>
        <v/>
      </c>
      <c r="AB95">
        <v>1</v>
      </c>
      <c r="AC95">
        <f>Tabla_Transformados[[#This Row],[Duracion_Viaje_sucio]]-1</f>
        <v>1</v>
      </c>
      <c r="AD95" t="b">
        <v>1</v>
      </c>
      <c r="AE95" t="str">
        <f>VLOOKUP(Tabla_Transformados[[#This Row],[Promocion_Aplicada_sucio]],auxiliares!$H$6:$I$9,2,0)</f>
        <v>Verdadero</v>
      </c>
      <c r="AF95" t="s">
        <v>88</v>
      </c>
      <c r="AG95" t="s">
        <v>115</v>
      </c>
      <c r="AH95">
        <v>3</v>
      </c>
      <c r="AI95" t="str">
        <f>TEXT(Tabla_Transformados[[#This Row],[Fecha_Reserva]],"m")</f>
        <v>5</v>
      </c>
      <c r="AJ95">
        <v>6</v>
      </c>
      <c r="AK95" t="str">
        <f>TEXT(Tabla_Transformados[[#This Row],[Fecha_Viaje]],"m")</f>
        <v>12</v>
      </c>
      <c r="AL95" t="s">
        <v>44</v>
      </c>
      <c r="AM95" t="b">
        <v>1</v>
      </c>
      <c r="AN95" t="str">
        <f>VLOOKUP(Tabla_Transformados[[#This Row],[Cancelacion_Reserva_sucio]],auxiliares!$H$6:$I$9,2,0)</f>
        <v>Verdadero</v>
      </c>
      <c r="AO95">
        <v>2</v>
      </c>
      <c r="AP95" t="s">
        <v>45</v>
      </c>
      <c r="AQ9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5" s="10">
        <f>Tabla_Transformados[[#This Row],[Costo_Total]]/Tabla_Transformados[[#This Row],[Numero_Personas]]</f>
        <v>1645.6</v>
      </c>
      <c r="AS95" s="10">
        <f>Tabla_Transformados[[#This Row],[Costo_Total]]/Tabla_Transformados[[#This Row],[Duracion_Viaje_sucio]]</f>
        <v>822.8</v>
      </c>
    </row>
    <row r="96" spans="1:45" x14ac:dyDescent="0.25">
      <c r="A96" t="s">
        <v>504</v>
      </c>
      <c r="B96" t="s">
        <v>505</v>
      </c>
      <c r="C96">
        <v>51</v>
      </c>
      <c r="D96" t="s">
        <v>60</v>
      </c>
      <c r="E96" t="str">
        <f>VLOOKUP(Tabla_Transformados[[#This Row],[Género_sucio]],Tabla4[#All],2,0)</f>
        <v>Otro</v>
      </c>
      <c r="F96" t="s">
        <v>123</v>
      </c>
      <c r="G96" t="str">
        <f>VLOOKUP(Tabla_Transformados[[#This Row],[Ubicación_sucio]],auxiliares!$E$6:$F$13,2,0)</f>
        <v>España</v>
      </c>
      <c r="H96" t="s">
        <v>49</v>
      </c>
      <c r="I96" t="str">
        <f>IFERROR(VLOOKUP(Tabla_Transformados[[#This Row],[Tipo_Viajero_sucio]],auxiliares!$H$6:$I$6,2,0),Tabla_Transformados[[#This Row],[Tipo_Viajero_sucio]])</f>
        <v>Turista</v>
      </c>
      <c r="J96" t="s">
        <v>506</v>
      </c>
      <c r="K96" s="8">
        <v>45463</v>
      </c>
      <c r="L96" s="8">
        <v>45531</v>
      </c>
      <c r="M96">
        <v>356</v>
      </c>
      <c r="N96">
        <f>DATEDIF(Tabla_Transformados[[#This Row],[Fecha_Reserva]],Tabla_Transformados[[#This Row],[Fecha_Viaje]],"d")</f>
        <v>68</v>
      </c>
      <c r="O96">
        <v>7</v>
      </c>
      <c r="P96">
        <v>1</v>
      </c>
      <c r="Q96" t="s">
        <v>65</v>
      </c>
      <c r="R96" t="str">
        <f>IFERROR(VLOOKUP(Tabla_Transformados[[#This Row],[Tipo_Paquete_sucio]],auxiliares!$H$6:$I$7,2,0),Tabla_Transformados[[#This Row],[Tipo_Paquete_sucio]])</f>
        <v>Vuelo + Hotel + Tour</v>
      </c>
      <c r="S96" s="10">
        <v>9647.2000000000007</v>
      </c>
      <c r="T96" t="s">
        <v>86</v>
      </c>
      <c r="U96" t="s">
        <v>66</v>
      </c>
      <c r="V96" t="str">
        <f>VLOOKUP(Tabla_Transformados[[#This Row],[Destino_sucio]],auxiliares!$E$5:$F$19,2,0)</f>
        <v>Barcelona</v>
      </c>
      <c r="W96" t="s">
        <v>79</v>
      </c>
      <c r="X96" t="s">
        <v>54</v>
      </c>
      <c r="Y96" t="s">
        <v>69</v>
      </c>
      <c r="Z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6" t="str">
        <f>IFERROR(VLOOKUP(Tabla_Transformados[[#This Row],[Actividades_Reser_sucio2]],auxiliares!$E$5:$F$20,2,0),Tabla_Transformados[[#This Row],[Actividades_Reser_sucio2]])</f>
        <v>Excursión en bote</v>
      </c>
      <c r="AB96">
        <v>4</v>
      </c>
      <c r="AC96">
        <f>Tabla_Transformados[[#This Row],[Duracion_Viaje_sucio]]-1</f>
        <v>6</v>
      </c>
      <c r="AD96" t="b">
        <v>1</v>
      </c>
      <c r="AE96" t="str">
        <f>VLOOKUP(Tabla_Transformados[[#This Row],[Promocion_Aplicada_sucio]],auxiliares!$H$6:$I$9,2,0)</f>
        <v>Verdadero</v>
      </c>
      <c r="AF96" t="s">
        <v>88</v>
      </c>
      <c r="AG96" t="s">
        <v>56</v>
      </c>
      <c r="AH96">
        <v>11</v>
      </c>
      <c r="AI96" t="str">
        <f>TEXT(Tabla_Transformados[[#This Row],[Fecha_Reserva]],"m")</f>
        <v>6</v>
      </c>
      <c r="AJ96">
        <v>10</v>
      </c>
      <c r="AK96" t="str">
        <f>TEXT(Tabla_Transformados[[#This Row],[Fecha_Viaje]],"m")</f>
        <v>8</v>
      </c>
      <c r="AL96" t="s">
        <v>57</v>
      </c>
      <c r="AM96" t="b">
        <v>0</v>
      </c>
      <c r="AN96" t="str">
        <f>VLOOKUP(Tabla_Transformados[[#This Row],[Cancelacion_Reserva_sucio]],auxiliares!$H$6:$I$9,2,0)</f>
        <v>Falso</v>
      </c>
      <c r="AO96">
        <v>1</v>
      </c>
      <c r="AP96" t="s">
        <v>70</v>
      </c>
      <c r="AQ9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" s="10">
        <f>Tabla_Transformados[[#This Row],[Costo_Total]]/Tabla_Transformados[[#This Row],[Numero_Personas]]</f>
        <v>9647.2000000000007</v>
      </c>
      <c r="AS96" s="10">
        <f>Tabla_Transformados[[#This Row],[Costo_Total]]/Tabla_Transformados[[#This Row],[Duracion_Viaje_sucio]]</f>
        <v>1378.1714285714286</v>
      </c>
    </row>
    <row r="97" spans="1:45" x14ac:dyDescent="0.25">
      <c r="A97" t="s">
        <v>508</v>
      </c>
      <c r="B97" t="s">
        <v>509</v>
      </c>
      <c r="C97">
        <v>47</v>
      </c>
      <c r="D97" t="s">
        <v>31</v>
      </c>
      <c r="E97" t="str">
        <f>VLOOKUP(Tabla_Transformados[[#This Row],[Género_sucio]],Tabla4[#All],2,0)</f>
        <v>Femenino</v>
      </c>
      <c r="F97" t="s">
        <v>82</v>
      </c>
      <c r="G97" t="str">
        <f>VLOOKUP(Tabla_Transformados[[#This Row],[Ubicación_sucio]],auxiliares!$E$6:$F$13,2,0)</f>
        <v>Alemania</v>
      </c>
      <c r="H97" t="s">
        <v>33</v>
      </c>
      <c r="I97" t="str">
        <f>IFERROR(VLOOKUP(Tabla_Transformados[[#This Row],[Tipo_Viajero_sucio]],auxiliares!$H$6:$I$6,2,0),Tabla_Transformados[[#This Row],[Tipo_Viajero_sucio]])</f>
        <v>Turista</v>
      </c>
      <c r="J97" t="s">
        <v>510</v>
      </c>
      <c r="K97" s="8">
        <v>45610</v>
      </c>
      <c r="L97" s="8">
        <v>45622</v>
      </c>
      <c r="M97">
        <v>266</v>
      </c>
      <c r="N97">
        <f>DATEDIF(Tabla_Transformados[[#This Row],[Fecha_Reserva]],Tabla_Transformados[[#This Row],[Fecha_Viaje]],"d")</f>
        <v>12</v>
      </c>
      <c r="O97">
        <v>4</v>
      </c>
      <c r="P97">
        <v>3</v>
      </c>
      <c r="Q97" t="s">
        <v>37</v>
      </c>
      <c r="R97" t="str">
        <f>IFERROR(VLOOKUP(Tabla_Transformados[[#This Row],[Tipo_Paquete_sucio]],auxiliares!$H$6:$I$7,2,0),Tabla_Transformados[[#This Row],[Tipo_Paquete_sucio]])</f>
        <v>Vuelo</v>
      </c>
      <c r="S97" s="10">
        <v>11383.9</v>
      </c>
      <c r="T97" t="s">
        <v>38</v>
      </c>
      <c r="U97" t="s">
        <v>53</v>
      </c>
      <c r="V97" t="str">
        <f>VLOOKUP(Tabla_Transformados[[#This Row],[Destino_sucio]],auxiliares!$E$5:$F$19,2,0)</f>
        <v>Nueva York</v>
      </c>
      <c r="W97" t="s">
        <v>40</v>
      </c>
      <c r="X97" t="s">
        <v>41</v>
      </c>
      <c r="Y97" t="s">
        <v>40</v>
      </c>
      <c r="Z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" t="str">
        <f>IFERROR(VLOOKUP(Tabla_Transformados[[#This Row],[Actividades_Reser_sucio2]],auxiliares!$E$5:$F$20,2,0),Tabla_Transformados[[#This Row],[Actividades_Reser_sucio2]])</f>
        <v/>
      </c>
      <c r="AB97">
        <v>1</v>
      </c>
      <c r="AC97">
        <f>Tabla_Transformados[[#This Row],[Duracion_Viaje_sucio]]-1</f>
        <v>3</v>
      </c>
      <c r="AD97" t="b">
        <v>1</v>
      </c>
      <c r="AE97" t="str">
        <f>VLOOKUP(Tabla_Transformados[[#This Row],[Promocion_Aplicada_sucio]],auxiliares!$H$6:$I$9,2,0)</f>
        <v>Verdadero</v>
      </c>
      <c r="AF97" t="s">
        <v>88</v>
      </c>
      <c r="AG97" t="s">
        <v>56</v>
      </c>
      <c r="AH97">
        <v>5</v>
      </c>
      <c r="AI97" t="str">
        <f>TEXT(Tabla_Transformados[[#This Row],[Fecha_Reserva]],"m")</f>
        <v>11</v>
      </c>
      <c r="AJ97">
        <v>10</v>
      </c>
      <c r="AK97" t="str">
        <f>TEXT(Tabla_Transformados[[#This Row],[Fecha_Viaje]],"m")</f>
        <v>11</v>
      </c>
      <c r="AL97" t="s">
        <v>44</v>
      </c>
      <c r="AM97" t="b">
        <v>1</v>
      </c>
      <c r="AN97" t="str">
        <f>VLOOKUP(Tabla_Transformados[[#This Row],[Cancelacion_Reserva_sucio]],auxiliares!$H$6:$I$9,2,0)</f>
        <v>Verdadero</v>
      </c>
      <c r="AO97">
        <v>3</v>
      </c>
      <c r="AP97" t="s">
        <v>131</v>
      </c>
      <c r="AQ9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" s="10">
        <f>Tabla_Transformados[[#This Row],[Costo_Total]]/Tabla_Transformados[[#This Row],[Numero_Personas]]</f>
        <v>3794.6333333333332</v>
      </c>
      <c r="AS97" s="10">
        <f>Tabla_Transformados[[#This Row],[Costo_Total]]/Tabla_Transformados[[#This Row],[Duracion_Viaje_sucio]]</f>
        <v>2845.9749999999999</v>
      </c>
    </row>
    <row r="98" spans="1:45" x14ac:dyDescent="0.25">
      <c r="A98" t="s">
        <v>512</v>
      </c>
      <c r="B98" t="s">
        <v>513</v>
      </c>
      <c r="C98">
        <v>25</v>
      </c>
      <c r="D98" t="s">
        <v>31</v>
      </c>
      <c r="E98" t="str">
        <f>VLOOKUP(Tabla_Transformados[[#This Row],[Género_sucio]],Tabla4[#All],2,0)</f>
        <v>Femenino</v>
      </c>
      <c r="F98" t="s">
        <v>91</v>
      </c>
      <c r="G98" t="str">
        <f>VLOOKUP(Tabla_Transformados[[#This Row],[Ubicación_sucio]],auxiliares!$E$6:$F$13,2,0)</f>
        <v>India</v>
      </c>
      <c r="H98" t="s">
        <v>33</v>
      </c>
      <c r="I98" t="str">
        <f>IFERROR(VLOOKUP(Tabla_Transformados[[#This Row],[Tipo_Viajero_sucio]],auxiliares!$H$6:$I$6,2,0),Tabla_Transformados[[#This Row],[Tipo_Viajero_sucio]])</f>
        <v>Turista</v>
      </c>
      <c r="J98" t="s">
        <v>514</v>
      </c>
      <c r="K98" s="8">
        <v>45356</v>
      </c>
      <c r="L98" s="8">
        <v>45565</v>
      </c>
      <c r="M98">
        <v>141</v>
      </c>
      <c r="N98">
        <f>DATEDIF(Tabla_Transformados[[#This Row],[Fecha_Reserva]],Tabla_Transformados[[#This Row],[Fecha_Viaje]],"d")</f>
        <v>209</v>
      </c>
      <c r="O98">
        <v>8</v>
      </c>
      <c r="P98">
        <v>3</v>
      </c>
      <c r="Q98" t="s">
        <v>65</v>
      </c>
      <c r="R98" t="str">
        <f>IFERROR(VLOOKUP(Tabla_Transformados[[#This Row],[Tipo_Paquete_sucio]],auxiliares!$H$6:$I$7,2,0),Tabla_Transformados[[#This Row],[Tipo_Paquete_sucio]])</f>
        <v>Vuelo + Hotel + Tour</v>
      </c>
      <c r="S98" s="10">
        <v>6673.1</v>
      </c>
      <c r="T98" t="s">
        <v>38</v>
      </c>
      <c r="U98" t="s">
        <v>39</v>
      </c>
      <c r="V98" t="str">
        <f>VLOOKUP(Tabla_Transformados[[#This Row],[Destino_sucio]],auxiliares!$E$5:$F$19,2,0)</f>
        <v>Tokio</v>
      </c>
      <c r="W98" t="s">
        <v>67</v>
      </c>
      <c r="X98" t="s">
        <v>41</v>
      </c>
      <c r="Y98" t="s">
        <v>151</v>
      </c>
      <c r="Z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8" t="str">
        <f>IFERROR(VLOOKUP(Tabla_Transformados[[#This Row],[Actividades_Reser_sucio2]],auxiliares!$E$5:$F$20,2,0),Tabla_Transformados[[#This Row],[Actividades_Reser_sucio2]])</f>
        <v>Tour en Cuidad</v>
      </c>
      <c r="AB98">
        <v>8</v>
      </c>
      <c r="AC98">
        <f>Tabla_Transformados[[#This Row],[Duracion_Viaje_sucio]]-1</f>
        <v>7</v>
      </c>
      <c r="AD98" t="b">
        <v>0</v>
      </c>
      <c r="AE98" t="str">
        <f>VLOOKUP(Tabla_Transformados[[#This Row],[Promocion_Aplicada_sucio]],auxiliares!$H$6:$I$9,2,0)</f>
        <v>Falso</v>
      </c>
      <c r="AF98" t="s">
        <v>55</v>
      </c>
      <c r="AG98" t="s">
        <v>56</v>
      </c>
      <c r="AH98">
        <v>3</v>
      </c>
      <c r="AI98" t="str">
        <f>TEXT(Tabla_Transformados[[#This Row],[Fecha_Reserva]],"m")</f>
        <v>3</v>
      </c>
      <c r="AJ98">
        <v>5</v>
      </c>
      <c r="AK98" t="str">
        <f>TEXT(Tabla_Transformados[[#This Row],[Fecha_Viaje]],"m")</f>
        <v>9</v>
      </c>
      <c r="AL98" t="s">
        <v>44</v>
      </c>
      <c r="AM98" t="b">
        <v>1</v>
      </c>
      <c r="AN98" t="str">
        <f>VLOOKUP(Tabla_Transformados[[#This Row],[Cancelacion_Reserva_sucio]],auxiliares!$H$6:$I$9,2,0)</f>
        <v>Verdadero</v>
      </c>
      <c r="AO98">
        <v>4</v>
      </c>
      <c r="AP98" t="s">
        <v>40</v>
      </c>
      <c r="AQ9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" s="10">
        <f>Tabla_Transformados[[#This Row],[Costo_Total]]/Tabla_Transformados[[#This Row],[Numero_Personas]]</f>
        <v>2224.3666666666668</v>
      </c>
      <c r="AS98" s="10">
        <f>Tabla_Transformados[[#This Row],[Costo_Total]]/Tabla_Transformados[[#This Row],[Duracion_Viaje_sucio]]</f>
        <v>834.13750000000005</v>
      </c>
    </row>
    <row r="99" spans="1:45" x14ac:dyDescent="0.25">
      <c r="A99" t="s">
        <v>517</v>
      </c>
      <c r="B99" t="s">
        <v>518</v>
      </c>
      <c r="C99">
        <v>19</v>
      </c>
      <c r="D99" t="s">
        <v>31</v>
      </c>
      <c r="E99" t="str">
        <f>VLOOKUP(Tabla_Transformados[[#This Row],[Género_sucio]],Tabla4[#All],2,0)</f>
        <v>Femenino</v>
      </c>
      <c r="F99" t="s">
        <v>123</v>
      </c>
      <c r="G99" t="str">
        <f>VLOOKUP(Tabla_Transformados[[#This Row],[Ubicación_sucio]],auxiliares!$E$6:$F$13,2,0)</f>
        <v>España</v>
      </c>
      <c r="H99" t="s">
        <v>97</v>
      </c>
      <c r="I99" t="str">
        <f>IFERROR(VLOOKUP(Tabla_Transformados[[#This Row],[Tipo_Viajero_sucio]],auxiliares!$H$6:$I$6,2,0),Tabla_Transformados[[#This Row],[Tipo_Viajero_sucio]])</f>
        <v>Negocios</v>
      </c>
      <c r="J99" t="s">
        <v>519</v>
      </c>
      <c r="K99" s="8">
        <v>45437</v>
      </c>
      <c r="L99" s="8">
        <v>45592</v>
      </c>
      <c r="M99">
        <v>233</v>
      </c>
      <c r="N99">
        <f>DATEDIF(Tabla_Transformados[[#This Row],[Fecha_Reserva]],Tabla_Transformados[[#This Row],[Fecha_Viaje]],"d")</f>
        <v>155</v>
      </c>
      <c r="O99">
        <v>4</v>
      </c>
      <c r="P99">
        <v>4</v>
      </c>
      <c r="Q99" t="s">
        <v>65</v>
      </c>
      <c r="R99" t="str">
        <f>IFERROR(VLOOKUP(Tabla_Transformados[[#This Row],[Tipo_Paquete_sucio]],auxiliares!$H$6:$I$7,2,0),Tabla_Transformados[[#This Row],[Tipo_Paquete_sucio]])</f>
        <v>Vuelo + Hotel + Tour</v>
      </c>
      <c r="S99" s="10">
        <v>14469.8</v>
      </c>
      <c r="T99" t="s">
        <v>38</v>
      </c>
      <c r="U99" t="s">
        <v>94</v>
      </c>
      <c r="V99" t="str">
        <f>VLOOKUP(Tabla_Transformados[[#This Row],[Destino_sucio]],auxiliares!$E$5:$F$19,2,0)</f>
        <v>Cancun</v>
      </c>
      <c r="W99" t="s">
        <v>79</v>
      </c>
      <c r="X99" t="s">
        <v>68</v>
      </c>
      <c r="Y99" t="s">
        <v>302</v>
      </c>
      <c r="Z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9" t="str">
        <f>IFERROR(VLOOKUP(Tabla_Transformados[[#This Row],[Actividades_Reser_sucio2]],auxiliares!$E$5:$F$20,2,0),Tabla_Transformados[[#This Row],[Actividades_Reser_sucio2]])</f>
        <v>Tour en bus</v>
      </c>
      <c r="AB99">
        <v>7</v>
      </c>
      <c r="AC99">
        <f>Tabla_Transformados[[#This Row],[Duracion_Viaje_sucio]]-1</f>
        <v>3</v>
      </c>
      <c r="AD99" t="b">
        <v>1</v>
      </c>
      <c r="AE99" t="str">
        <f>VLOOKUP(Tabla_Transformados[[#This Row],[Promocion_Aplicada_sucio]],auxiliares!$H$6:$I$9,2,0)</f>
        <v>Verdadero</v>
      </c>
      <c r="AF99" t="s">
        <v>42</v>
      </c>
      <c r="AG99" t="s">
        <v>43</v>
      </c>
      <c r="AH99">
        <v>5</v>
      </c>
      <c r="AI99" t="str">
        <f>TEXT(Tabla_Transformados[[#This Row],[Fecha_Reserva]],"m")</f>
        <v>5</v>
      </c>
      <c r="AJ99">
        <v>3</v>
      </c>
      <c r="AK99" t="str">
        <f>TEXT(Tabla_Transformados[[#This Row],[Fecha_Viaje]],"m")</f>
        <v>10</v>
      </c>
      <c r="AL99" t="s">
        <v>57</v>
      </c>
      <c r="AM99" t="b">
        <v>1</v>
      </c>
      <c r="AN99" t="str">
        <f>VLOOKUP(Tabla_Transformados[[#This Row],[Cancelacion_Reserva_sucio]],auxiliares!$H$6:$I$9,2,0)</f>
        <v>Verdadero</v>
      </c>
      <c r="AO99">
        <v>3</v>
      </c>
      <c r="AP99" t="s">
        <v>108</v>
      </c>
      <c r="AQ9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" s="10">
        <f>Tabla_Transformados[[#This Row],[Costo_Total]]/Tabla_Transformados[[#This Row],[Numero_Personas]]</f>
        <v>3617.45</v>
      </c>
      <c r="AS99" s="10">
        <f>Tabla_Transformados[[#This Row],[Costo_Total]]/Tabla_Transformados[[#This Row],[Duracion_Viaje_sucio]]</f>
        <v>3617.45</v>
      </c>
    </row>
    <row r="100" spans="1:45" x14ac:dyDescent="0.25">
      <c r="A100" t="s">
        <v>521</v>
      </c>
      <c r="B100" t="s">
        <v>522</v>
      </c>
      <c r="C100">
        <v>43</v>
      </c>
      <c r="D100" t="s">
        <v>60</v>
      </c>
      <c r="E100" t="str">
        <f>VLOOKUP(Tabla_Transformados[[#This Row],[Género_sucio]],Tabla4[#All],2,0)</f>
        <v>Otro</v>
      </c>
      <c r="F100" t="s">
        <v>82</v>
      </c>
      <c r="G100" t="str">
        <f>VLOOKUP(Tabla_Transformados[[#This Row],[Ubicación_sucio]],auxiliares!$E$6:$F$13,2,0)</f>
        <v>Alemania</v>
      </c>
      <c r="H100" t="s">
        <v>97</v>
      </c>
      <c r="I100" t="str">
        <f>IFERROR(VLOOKUP(Tabla_Transformados[[#This Row],[Tipo_Viajero_sucio]],auxiliares!$H$6:$I$6,2,0),Tabla_Transformados[[#This Row],[Tipo_Viajero_sucio]])</f>
        <v>Negocios</v>
      </c>
      <c r="J100" t="s">
        <v>523</v>
      </c>
      <c r="K100" s="8">
        <v>45330</v>
      </c>
      <c r="L100" s="8">
        <v>45356</v>
      </c>
      <c r="M100">
        <v>321</v>
      </c>
      <c r="N100">
        <f>DATEDIF(Tabla_Transformados[[#This Row],[Fecha_Reserva]],Tabla_Transformados[[#This Row],[Fecha_Viaje]],"d")</f>
        <v>26</v>
      </c>
      <c r="O100">
        <v>9</v>
      </c>
      <c r="P100">
        <v>1</v>
      </c>
      <c r="Q100" t="s">
        <v>77</v>
      </c>
      <c r="R100" t="str">
        <f>IFERROR(VLOOKUP(Tabla_Transformados[[#This Row],[Tipo_Paquete_sucio]],auxiliares!$H$6:$I$7,2,0),Tabla_Transformados[[#This Row],[Tipo_Paquete_sucio]])</f>
        <v>Vuelo + Hotel</v>
      </c>
      <c r="S100" s="10">
        <v>9420.4</v>
      </c>
      <c r="T100" t="s">
        <v>78</v>
      </c>
      <c r="U100" t="s">
        <v>101</v>
      </c>
      <c r="V100" t="str">
        <f>VLOOKUP(Tabla_Transformados[[#This Row],[Destino_sucio]],auxiliares!$E$5:$F$19,2,0)</f>
        <v>Roma</v>
      </c>
      <c r="W100" t="s">
        <v>67</v>
      </c>
      <c r="X100" t="s">
        <v>68</v>
      </c>
      <c r="Y100" t="s">
        <v>40</v>
      </c>
      <c r="Z1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" t="str">
        <f>IFERROR(VLOOKUP(Tabla_Transformados[[#This Row],[Actividades_Reser_sucio2]],auxiliares!$E$5:$F$20,2,0),Tabla_Transformados[[#This Row],[Actividades_Reser_sucio2]])</f>
        <v/>
      </c>
      <c r="AB100">
        <v>9</v>
      </c>
      <c r="AC100">
        <f>Tabla_Transformados[[#This Row],[Duracion_Viaje_sucio]]-1</f>
        <v>8</v>
      </c>
      <c r="AD100" t="b">
        <v>0</v>
      </c>
      <c r="AE100" t="str">
        <f>VLOOKUP(Tabla_Transformados[[#This Row],[Promocion_Aplicada_sucio]],auxiliares!$H$6:$I$9,2,0)</f>
        <v>Falso</v>
      </c>
      <c r="AF100" t="s">
        <v>42</v>
      </c>
      <c r="AG100" t="s">
        <v>56</v>
      </c>
      <c r="AH100">
        <v>10</v>
      </c>
      <c r="AI100" t="str">
        <f>TEXT(Tabla_Transformados[[#This Row],[Fecha_Reserva]],"m")</f>
        <v>2</v>
      </c>
      <c r="AJ100">
        <v>8</v>
      </c>
      <c r="AK100" t="str">
        <f>TEXT(Tabla_Transformados[[#This Row],[Fecha_Viaje]],"m")</f>
        <v>3</v>
      </c>
      <c r="AL100" t="s">
        <v>57</v>
      </c>
      <c r="AM100" t="b">
        <v>1</v>
      </c>
      <c r="AN100" t="str">
        <f>VLOOKUP(Tabla_Transformados[[#This Row],[Cancelacion_Reserva_sucio]],auxiliares!$H$6:$I$9,2,0)</f>
        <v>Verdadero</v>
      </c>
      <c r="AO100">
        <v>3</v>
      </c>
      <c r="AP100" t="s">
        <v>70</v>
      </c>
      <c r="AQ10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0" s="10">
        <f>Tabla_Transformados[[#This Row],[Costo_Total]]/Tabla_Transformados[[#This Row],[Numero_Personas]]</f>
        <v>9420.4</v>
      </c>
      <c r="AS100" s="10">
        <f>Tabla_Transformados[[#This Row],[Costo_Total]]/Tabla_Transformados[[#This Row],[Duracion_Viaje_sucio]]</f>
        <v>1046.711111111111</v>
      </c>
    </row>
    <row r="101" spans="1:45" x14ac:dyDescent="0.25">
      <c r="A101" t="s">
        <v>524</v>
      </c>
      <c r="B101" t="s">
        <v>525</v>
      </c>
      <c r="C101">
        <v>21</v>
      </c>
      <c r="D101" t="s">
        <v>60</v>
      </c>
      <c r="E101" t="str">
        <f>VLOOKUP(Tabla_Transformados[[#This Row],[Género_sucio]],Tabla4[#All],2,0)</f>
        <v>Otro</v>
      </c>
      <c r="F101" t="s">
        <v>32</v>
      </c>
      <c r="G101" t="str">
        <f>VLOOKUP(Tabla_Transformados[[#This Row],[Ubicación_sucio]],auxiliares!$E$6:$F$13,2,0)</f>
        <v>Méjico</v>
      </c>
      <c r="H101" t="s">
        <v>49</v>
      </c>
      <c r="I101" t="str">
        <f>IFERROR(VLOOKUP(Tabla_Transformados[[#This Row],[Tipo_Viajero_sucio]],auxiliares!$H$6:$I$6,2,0),Tabla_Transformados[[#This Row],[Tipo_Viajero_sucio]])</f>
        <v>Turista</v>
      </c>
      <c r="J101" t="s">
        <v>526</v>
      </c>
      <c r="K101" s="8">
        <v>45439</v>
      </c>
      <c r="L101" s="8">
        <v>45488</v>
      </c>
      <c r="M101">
        <v>96</v>
      </c>
      <c r="N101">
        <f>DATEDIF(Tabla_Transformados[[#This Row],[Fecha_Reserva]],Tabla_Transformados[[#This Row],[Fecha_Viaje]],"d")</f>
        <v>49</v>
      </c>
      <c r="O101">
        <v>9</v>
      </c>
      <c r="P101">
        <v>4</v>
      </c>
      <c r="Q101" t="s">
        <v>37</v>
      </c>
      <c r="R101" t="str">
        <f>IFERROR(VLOOKUP(Tabla_Transformados[[#This Row],[Tipo_Paquete_sucio]],auxiliares!$H$6:$I$7,2,0),Tabla_Transformados[[#This Row],[Tipo_Paquete_sucio]])</f>
        <v>Vuelo</v>
      </c>
      <c r="S101" s="10">
        <v>17675.400000000001</v>
      </c>
      <c r="T101" t="s">
        <v>38</v>
      </c>
      <c r="U101" t="s">
        <v>87</v>
      </c>
      <c r="V101" t="str">
        <f>VLOOKUP(Tabla_Transformados[[#This Row],[Destino_sucio]],auxiliares!$E$5:$F$19,2,0)</f>
        <v>Londres</v>
      </c>
      <c r="W101" t="s">
        <v>40</v>
      </c>
      <c r="X101" t="s">
        <v>41</v>
      </c>
      <c r="Y101" t="s">
        <v>40</v>
      </c>
      <c r="Z1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1" t="str">
        <f>IFERROR(VLOOKUP(Tabla_Transformados[[#This Row],[Actividades_Reser_sucio2]],auxiliares!$E$5:$F$20,2,0),Tabla_Transformados[[#This Row],[Actividades_Reser_sucio2]])</f>
        <v/>
      </c>
      <c r="AB101">
        <v>3</v>
      </c>
      <c r="AC101">
        <f>Tabla_Transformados[[#This Row],[Duracion_Viaje_sucio]]-1</f>
        <v>8</v>
      </c>
      <c r="AD101" t="b">
        <v>1</v>
      </c>
      <c r="AE101" t="str">
        <f>VLOOKUP(Tabla_Transformados[[#This Row],[Promocion_Aplicada_sucio]],auxiliares!$H$6:$I$9,2,0)</f>
        <v>Verdadero</v>
      </c>
      <c r="AF101" t="s">
        <v>42</v>
      </c>
      <c r="AG101" t="s">
        <v>115</v>
      </c>
      <c r="AH101">
        <v>5</v>
      </c>
      <c r="AI101" t="str">
        <f>TEXT(Tabla_Transformados[[#This Row],[Fecha_Reserva]],"m")</f>
        <v>5</v>
      </c>
      <c r="AJ101">
        <v>4</v>
      </c>
      <c r="AK101" t="str">
        <f>TEXT(Tabla_Transformados[[#This Row],[Fecha_Viaje]],"m")</f>
        <v>7</v>
      </c>
      <c r="AL101" t="s">
        <v>57</v>
      </c>
      <c r="AM101" t="b">
        <v>0</v>
      </c>
      <c r="AN101" t="str">
        <f>VLOOKUP(Tabla_Transformados[[#This Row],[Cancelacion_Reserva_sucio]],auxiliares!$H$6:$I$9,2,0)</f>
        <v>Falso</v>
      </c>
      <c r="AO101">
        <v>1</v>
      </c>
      <c r="AP101" t="s">
        <v>45</v>
      </c>
      <c r="AQ10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1" s="10">
        <f>Tabla_Transformados[[#This Row],[Costo_Total]]/Tabla_Transformados[[#This Row],[Numero_Personas]]</f>
        <v>4418.8500000000004</v>
      </c>
      <c r="AS101" s="10">
        <f>Tabla_Transformados[[#This Row],[Costo_Total]]/Tabla_Transformados[[#This Row],[Duracion_Viaje_sucio]]</f>
        <v>1963.9333333333334</v>
      </c>
    </row>
    <row r="102" spans="1:45" x14ac:dyDescent="0.25">
      <c r="A102" t="s">
        <v>529</v>
      </c>
      <c r="B102" t="s">
        <v>530</v>
      </c>
      <c r="C102">
        <v>20</v>
      </c>
      <c r="D102" t="s">
        <v>104</v>
      </c>
      <c r="E102" t="str">
        <f>VLOOKUP(Tabla_Transformados[[#This Row],[Género_sucio]],Tabla4[#All],2,0)</f>
        <v>Masculino</v>
      </c>
      <c r="F102" t="s">
        <v>123</v>
      </c>
      <c r="G102" t="str">
        <f>VLOOKUP(Tabla_Transformados[[#This Row],[Ubicación_sucio]],auxiliares!$E$6:$F$13,2,0)</f>
        <v>España</v>
      </c>
      <c r="H102" t="s">
        <v>33</v>
      </c>
      <c r="I102" t="str">
        <f>IFERROR(VLOOKUP(Tabla_Transformados[[#This Row],[Tipo_Viajero_sucio]],auxiliares!$H$6:$I$6,2,0),Tabla_Transformados[[#This Row],[Tipo_Viajero_sucio]])</f>
        <v>Turista</v>
      </c>
      <c r="J102" t="s">
        <v>531</v>
      </c>
      <c r="K102" s="8">
        <v>45367</v>
      </c>
      <c r="L102" s="8">
        <v>45537</v>
      </c>
      <c r="M102">
        <v>137</v>
      </c>
      <c r="N102">
        <f>DATEDIF(Tabla_Transformados[[#This Row],[Fecha_Reserva]],Tabla_Transformados[[#This Row],[Fecha_Viaje]],"d")</f>
        <v>170</v>
      </c>
      <c r="O102">
        <v>14</v>
      </c>
      <c r="P102">
        <v>3</v>
      </c>
      <c r="Q102" t="s">
        <v>65</v>
      </c>
      <c r="R102" t="str">
        <f>IFERROR(VLOOKUP(Tabla_Transformados[[#This Row],[Tipo_Paquete_sucio]],auxiliares!$H$6:$I$7,2,0),Tabla_Transformados[[#This Row],[Tipo_Paquete_sucio]])</f>
        <v>Vuelo + Hotel + Tour</v>
      </c>
      <c r="S102" s="10">
        <v>15397.1</v>
      </c>
      <c r="T102" t="s">
        <v>86</v>
      </c>
      <c r="U102" t="s">
        <v>137</v>
      </c>
      <c r="V102" t="str">
        <f>VLOOKUP(Tabla_Transformados[[#This Row],[Destino_sucio]],auxiliares!$E$5:$F$19,2,0)</f>
        <v>Paris</v>
      </c>
      <c r="W102" t="s">
        <v>79</v>
      </c>
      <c r="X102" t="s">
        <v>54</v>
      </c>
      <c r="Y102" t="s">
        <v>40</v>
      </c>
      <c r="Z1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02" t="str">
        <f>IFERROR(VLOOKUP(Tabla_Transformados[[#This Row],[Actividades_Reser_sucio2]],auxiliares!$E$5:$F$20,2,0),Tabla_Transformados[[#This Row],[Actividades_Reser_sucio2]])</f>
        <v>Desconocido</v>
      </c>
      <c r="AB102">
        <v>2</v>
      </c>
      <c r="AC102">
        <f>Tabla_Transformados[[#This Row],[Duracion_Viaje_sucio]]-1</f>
        <v>13</v>
      </c>
      <c r="AD102" t="b">
        <v>1</v>
      </c>
      <c r="AE102" t="str">
        <f>VLOOKUP(Tabla_Transformados[[#This Row],[Promocion_Aplicada_sucio]],auxiliares!$H$6:$I$9,2,0)</f>
        <v>Verdadero</v>
      </c>
      <c r="AF102" t="s">
        <v>55</v>
      </c>
      <c r="AG102" t="s">
        <v>115</v>
      </c>
      <c r="AH102">
        <v>11</v>
      </c>
      <c r="AI102" t="str">
        <f>TEXT(Tabla_Transformados[[#This Row],[Fecha_Reserva]],"m")</f>
        <v>3</v>
      </c>
      <c r="AJ102">
        <v>12</v>
      </c>
      <c r="AK102" t="str">
        <f>TEXT(Tabla_Transformados[[#This Row],[Fecha_Viaje]],"m")</f>
        <v>9</v>
      </c>
      <c r="AL102" t="s">
        <v>57</v>
      </c>
      <c r="AM102" t="b">
        <v>0</v>
      </c>
      <c r="AN102" t="str">
        <f>VLOOKUP(Tabla_Transformados[[#This Row],[Cancelacion_Reserva_sucio]],auxiliares!$H$6:$I$9,2,0)</f>
        <v>Falso</v>
      </c>
      <c r="AO102">
        <v>2</v>
      </c>
      <c r="AP102" t="s">
        <v>70</v>
      </c>
      <c r="AQ10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2" s="10">
        <f>Tabla_Transformados[[#This Row],[Costo_Total]]/Tabla_Transformados[[#This Row],[Numero_Personas]]</f>
        <v>5132.3666666666668</v>
      </c>
      <c r="AS102" s="10">
        <f>Tabla_Transformados[[#This Row],[Costo_Total]]/Tabla_Transformados[[#This Row],[Duracion_Viaje_sucio]]</f>
        <v>1099.7928571428572</v>
      </c>
    </row>
    <row r="103" spans="1:45" x14ac:dyDescent="0.25">
      <c r="A103" t="s">
        <v>534</v>
      </c>
      <c r="B103" t="s">
        <v>535</v>
      </c>
      <c r="C103">
        <v>55</v>
      </c>
      <c r="D103" t="s">
        <v>31</v>
      </c>
      <c r="E103" t="str">
        <f>VLOOKUP(Tabla_Transformados[[#This Row],[Género_sucio]],Tabla4[#All],2,0)</f>
        <v>Femenino</v>
      </c>
      <c r="F103" t="s">
        <v>32</v>
      </c>
      <c r="G103" t="str">
        <f>VLOOKUP(Tabla_Transformados[[#This Row],[Ubicación_sucio]],auxiliares!$E$6:$F$13,2,0)</f>
        <v>Méjico</v>
      </c>
      <c r="H103" t="s">
        <v>97</v>
      </c>
      <c r="I103" t="str">
        <f>IFERROR(VLOOKUP(Tabla_Transformados[[#This Row],[Tipo_Viajero_sucio]],auxiliares!$H$6:$I$6,2,0),Tabla_Transformados[[#This Row],[Tipo_Viajero_sucio]])</f>
        <v>Negocios</v>
      </c>
      <c r="J103" t="s">
        <v>536</v>
      </c>
      <c r="K103" s="8">
        <v>45409</v>
      </c>
      <c r="L103" s="8">
        <v>45532</v>
      </c>
      <c r="M103">
        <v>42</v>
      </c>
      <c r="N103">
        <f>DATEDIF(Tabla_Transformados[[#This Row],[Fecha_Reserva]],Tabla_Transformados[[#This Row],[Fecha_Viaje]],"d")</f>
        <v>123</v>
      </c>
      <c r="O103">
        <v>8</v>
      </c>
      <c r="P103">
        <v>4</v>
      </c>
      <c r="Q103" t="s">
        <v>77</v>
      </c>
      <c r="R103" t="str">
        <f>IFERROR(VLOOKUP(Tabla_Transformados[[#This Row],[Tipo_Paquete_sucio]],auxiliares!$H$6:$I$7,2,0),Tabla_Transformados[[#This Row],[Tipo_Paquete_sucio]])</f>
        <v>Vuelo + Hotel</v>
      </c>
      <c r="S103" s="10">
        <v>502</v>
      </c>
      <c r="T103" t="s">
        <v>78</v>
      </c>
      <c r="U103" t="s">
        <v>53</v>
      </c>
      <c r="V103" t="str">
        <f>VLOOKUP(Tabla_Transformados[[#This Row],[Destino_sucio]],auxiliares!$E$5:$F$19,2,0)</f>
        <v>Nueva York</v>
      </c>
      <c r="W103" t="s">
        <v>79</v>
      </c>
      <c r="X103" t="s">
        <v>41</v>
      </c>
      <c r="Y103" t="s">
        <v>40</v>
      </c>
      <c r="Z1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3" t="str">
        <f>IFERROR(VLOOKUP(Tabla_Transformados[[#This Row],[Actividades_Reser_sucio2]],auxiliares!$E$5:$F$20,2,0),Tabla_Transformados[[#This Row],[Actividades_Reser_sucio2]])</f>
        <v/>
      </c>
      <c r="AB103">
        <v>5</v>
      </c>
      <c r="AC103">
        <f>Tabla_Transformados[[#This Row],[Duracion_Viaje_sucio]]-1</f>
        <v>7</v>
      </c>
      <c r="AD103" t="b">
        <v>1</v>
      </c>
      <c r="AE103" t="str">
        <f>VLOOKUP(Tabla_Transformados[[#This Row],[Promocion_Aplicada_sucio]],auxiliares!$H$6:$I$9,2,0)</f>
        <v>Verdadero</v>
      </c>
      <c r="AF103" t="s">
        <v>88</v>
      </c>
      <c r="AG103" t="s">
        <v>56</v>
      </c>
      <c r="AH103">
        <v>9</v>
      </c>
      <c r="AI103" t="str">
        <f>TEXT(Tabla_Transformados[[#This Row],[Fecha_Reserva]],"m")</f>
        <v>4</v>
      </c>
      <c r="AJ103">
        <v>3</v>
      </c>
      <c r="AK103" t="str">
        <f>TEXT(Tabla_Transformados[[#This Row],[Fecha_Viaje]],"m")</f>
        <v>8</v>
      </c>
      <c r="AL103" t="s">
        <v>44</v>
      </c>
      <c r="AM103" t="b">
        <v>1</v>
      </c>
      <c r="AN103" t="str">
        <f>VLOOKUP(Tabla_Transformados[[#This Row],[Cancelacion_Reserva_sucio]],auxiliares!$H$6:$I$9,2,0)</f>
        <v>Verdadero</v>
      </c>
      <c r="AO103">
        <v>1</v>
      </c>
      <c r="AP103" t="s">
        <v>70</v>
      </c>
      <c r="AQ10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3" s="10">
        <f>Tabla_Transformados[[#This Row],[Costo_Total]]/Tabla_Transformados[[#This Row],[Numero_Personas]]</f>
        <v>125.5</v>
      </c>
      <c r="AS103" s="10">
        <f>Tabla_Transformados[[#This Row],[Costo_Total]]/Tabla_Transformados[[#This Row],[Duracion_Viaje_sucio]]</f>
        <v>62.75</v>
      </c>
    </row>
    <row r="104" spans="1:45" x14ac:dyDescent="0.25">
      <c r="A104" t="s">
        <v>538</v>
      </c>
      <c r="B104" t="s">
        <v>539</v>
      </c>
      <c r="C104">
        <v>37</v>
      </c>
      <c r="D104" t="s">
        <v>31</v>
      </c>
      <c r="E104" t="str">
        <f>VLOOKUP(Tabla_Transformados[[#This Row],[Género_sucio]],Tabla4[#All],2,0)</f>
        <v>Femenino</v>
      </c>
      <c r="F104" t="s">
        <v>73</v>
      </c>
      <c r="G104" t="str">
        <f>VLOOKUP(Tabla_Transformados[[#This Row],[Ubicación_sucio]],auxiliares!$E$6:$F$13,2,0)</f>
        <v>Reino unido</v>
      </c>
      <c r="H104" t="s">
        <v>49</v>
      </c>
      <c r="I104" t="str">
        <f>IFERROR(VLOOKUP(Tabla_Transformados[[#This Row],[Tipo_Viajero_sucio]],auxiliares!$H$6:$I$6,2,0),Tabla_Transformados[[#This Row],[Tipo_Viajero_sucio]])</f>
        <v>Turista</v>
      </c>
      <c r="J104" t="s">
        <v>540</v>
      </c>
      <c r="K104" s="8">
        <v>45350</v>
      </c>
      <c r="L104" s="8">
        <v>45546</v>
      </c>
      <c r="M104">
        <v>8</v>
      </c>
      <c r="N104">
        <f>DATEDIF(Tabla_Transformados[[#This Row],[Fecha_Reserva]],Tabla_Transformados[[#This Row],[Fecha_Viaje]],"d")</f>
        <v>196</v>
      </c>
      <c r="O104">
        <v>6</v>
      </c>
      <c r="P104">
        <v>4</v>
      </c>
      <c r="Q104" t="s">
        <v>37</v>
      </c>
      <c r="R104" t="str">
        <f>IFERROR(VLOOKUP(Tabla_Transformados[[#This Row],[Tipo_Paquete_sucio]],auxiliares!$H$6:$I$7,2,0),Tabla_Transformados[[#This Row],[Tipo_Paquete_sucio]])</f>
        <v>Vuelo</v>
      </c>
      <c r="S104" s="10">
        <v>10919.8</v>
      </c>
      <c r="T104" t="s">
        <v>78</v>
      </c>
      <c r="U104" t="s">
        <v>101</v>
      </c>
      <c r="V104" t="str">
        <f>VLOOKUP(Tabla_Transformados[[#This Row],[Destino_sucio]],auxiliares!$E$5:$F$19,2,0)</f>
        <v>Roma</v>
      </c>
      <c r="W104" t="s">
        <v>40</v>
      </c>
      <c r="X104" t="s">
        <v>68</v>
      </c>
      <c r="Y104" t="s">
        <v>40</v>
      </c>
      <c r="Z1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4" t="str">
        <f>IFERROR(VLOOKUP(Tabla_Transformados[[#This Row],[Actividades_Reser_sucio2]],auxiliares!$E$5:$F$20,2,0),Tabla_Transformados[[#This Row],[Actividades_Reser_sucio2]])</f>
        <v/>
      </c>
      <c r="AB104">
        <v>9</v>
      </c>
      <c r="AC104">
        <f>Tabla_Transformados[[#This Row],[Duracion_Viaje_sucio]]-1</f>
        <v>5</v>
      </c>
      <c r="AD104" t="b">
        <v>0</v>
      </c>
      <c r="AE104" t="str">
        <f>VLOOKUP(Tabla_Transformados[[#This Row],[Promocion_Aplicada_sucio]],auxiliares!$H$6:$I$9,2,0)</f>
        <v>Falso</v>
      </c>
      <c r="AF104" t="s">
        <v>55</v>
      </c>
      <c r="AG104" t="s">
        <v>115</v>
      </c>
      <c r="AH104">
        <v>11</v>
      </c>
      <c r="AI104" t="str">
        <f>TEXT(Tabla_Transformados[[#This Row],[Fecha_Reserva]],"m")</f>
        <v>2</v>
      </c>
      <c r="AJ104">
        <v>7</v>
      </c>
      <c r="AK104" t="str">
        <f>TEXT(Tabla_Transformados[[#This Row],[Fecha_Viaje]],"m")</f>
        <v>9</v>
      </c>
      <c r="AL104" t="s">
        <v>57</v>
      </c>
      <c r="AM104" t="b">
        <v>1</v>
      </c>
      <c r="AN104" t="str">
        <f>VLOOKUP(Tabla_Transformados[[#This Row],[Cancelacion_Reserva_sucio]],auxiliares!$H$6:$I$9,2,0)</f>
        <v>Verdadero</v>
      </c>
      <c r="AO104">
        <v>5</v>
      </c>
      <c r="AP104" t="s">
        <v>131</v>
      </c>
      <c r="AQ10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04" s="10">
        <f>Tabla_Transformados[[#This Row],[Costo_Total]]/Tabla_Transformados[[#This Row],[Numero_Personas]]</f>
        <v>2729.95</v>
      </c>
      <c r="AS104" s="10">
        <f>Tabla_Transformados[[#This Row],[Costo_Total]]/Tabla_Transformados[[#This Row],[Duracion_Viaje_sucio]]</f>
        <v>1819.9666666666665</v>
      </c>
    </row>
    <row r="105" spans="1:45" x14ac:dyDescent="0.25">
      <c r="A105" t="s">
        <v>542</v>
      </c>
      <c r="B105" t="s">
        <v>543</v>
      </c>
      <c r="C105">
        <v>40</v>
      </c>
      <c r="D105" t="s">
        <v>60</v>
      </c>
      <c r="E105" t="str">
        <f>VLOOKUP(Tabla_Transformados[[#This Row],[Género_sucio]],Tabla4[#All],2,0)</f>
        <v>Otro</v>
      </c>
      <c r="F105" t="s">
        <v>123</v>
      </c>
      <c r="G105" t="str">
        <f>VLOOKUP(Tabla_Transformados[[#This Row],[Ubicación_sucio]],auxiliares!$E$6:$F$13,2,0)</f>
        <v>España</v>
      </c>
      <c r="H105" t="s">
        <v>33</v>
      </c>
      <c r="I105" t="str">
        <f>IFERROR(VLOOKUP(Tabla_Transformados[[#This Row],[Tipo_Viajero_sucio]],auxiliares!$H$6:$I$6,2,0),Tabla_Transformados[[#This Row],[Tipo_Viajero_sucio]])</f>
        <v>Turista</v>
      </c>
      <c r="J105" t="s">
        <v>544</v>
      </c>
      <c r="K105" s="8">
        <v>45544</v>
      </c>
      <c r="L105" s="8">
        <v>45634</v>
      </c>
      <c r="M105">
        <v>252</v>
      </c>
      <c r="N105">
        <f>DATEDIF(Tabla_Transformados[[#This Row],[Fecha_Reserva]],Tabla_Transformados[[#This Row],[Fecha_Viaje]],"d")</f>
        <v>90</v>
      </c>
      <c r="O105">
        <v>11</v>
      </c>
      <c r="P105">
        <v>1</v>
      </c>
      <c r="Q105" t="s">
        <v>37</v>
      </c>
      <c r="R105" t="str">
        <f>IFERROR(VLOOKUP(Tabla_Transformados[[#This Row],[Tipo_Paquete_sucio]],auxiliares!$H$6:$I$7,2,0),Tabla_Transformados[[#This Row],[Tipo_Paquete_sucio]])</f>
        <v>Vuelo</v>
      </c>
      <c r="S105" s="10">
        <v>1590.1</v>
      </c>
      <c r="T105" t="s">
        <v>78</v>
      </c>
      <c r="U105" t="s">
        <v>137</v>
      </c>
      <c r="V105" t="str">
        <f>VLOOKUP(Tabla_Transformados[[#This Row],[Destino_sucio]],auxiliares!$E$5:$F$19,2,0)</f>
        <v>Paris</v>
      </c>
      <c r="W105" t="s">
        <v>40</v>
      </c>
      <c r="X105" t="s">
        <v>68</v>
      </c>
      <c r="Y105" t="s">
        <v>40</v>
      </c>
      <c r="Z1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5" t="str">
        <f>IFERROR(VLOOKUP(Tabla_Transformados[[#This Row],[Actividades_Reser_sucio2]],auxiliares!$E$5:$F$20,2,0),Tabla_Transformados[[#This Row],[Actividades_Reser_sucio2]])</f>
        <v/>
      </c>
      <c r="AB105">
        <v>6</v>
      </c>
      <c r="AC105">
        <f>Tabla_Transformados[[#This Row],[Duracion_Viaje_sucio]]-1</f>
        <v>10</v>
      </c>
      <c r="AD105" t="b">
        <v>0</v>
      </c>
      <c r="AE105" t="str">
        <f>VLOOKUP(Tabla_Transformados[[#This Row],[Promocion_Aplicada_sucio]],auxiliares!$H$6:$I$9,2,0)</f>
        <v>Falso</v>
      </c>
      <c r="AF105" t="s">
        <v>42</v>
      </c>
      <c r="AG105" t="s">
        <v>56</v>
      </c>
      <c r="AH105">
        <v>9</v>
      </c>
      <c r="AI105" t="str">
        <f>TEXT(Tabla_Transformados[[#This Row],[Fecha_Reserva]],"m")</f>
        <v>9</v>
      </c>
      <c r="AJ105">
        <v>3</v>
      </c>
      <c r="AK105" t="str">
        <f>TEXT(Tabla_Transformados[[#This Row],[Fecha_Viaje]],"m")</f>
        <v>12</v>
      </c>
      <c r="AL105" t="s">
        <v>57</v>
      </c>
      <c r="AM105" t="b">
        <v>1</v>
      </c>
      <c r="AN105" t="str">
        <f>VLOOKUP(Tabla_Transformados[[#This Row],[Cancelacion_Reserva_sucio]],auxiliares!$H$6:$I$9,2,0)</f>
        <v>Verdadero</v>
      </c>
      <c r="AO105">
        <v>4</v>
      </c>
      <c r="AP105" t="s">
        <v>40</v>
      </c>
      <c r="AQ10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5" s="10">
        <f>Tabla_Transformados[[#This Row],[Costo_Total]]/Tabla_Transformados[[#This Row],[Numero_Personas]]</f>
        <v>1590.1</v>
      </c>
      <c r="AS105" s="10">
        <f>Tabla_Transformados[[#This Row],[Costo_Total]]/Tabla_Transformados[[#This Row],[Duracion_Viaje_sucio]]</f>
        <v>144.55454545454543</v>
      </c>
    </row>
    <row r="106" spans="1:45" x14ac:dyDescent="0.25">
      <c r="A106" t="s">
        <v>546</v>
      </c>
      <c r="B106" t="s">
        <v>547</v>
      </c>
      <c r="C106">
        <v>39</v>
      </c>
      <c r="D106" t="s">
        <v>60</v>
      </c>
      <c r="E106" t="str">
        <f>VLOOKUP(Tabla_Transformados[[#This Row],[Género_sucio]],Tabla4[#All],2,0)</f>
        <v>Otro</v>
      </c>
      <c r="F106" t="s">
        <v>82</v>
      </c>
      <c r="G106" t="str">
        <f>VLOOKUP(Tabla_Transformados[[#This Row],[Ubicación_sucio]],auxiliares!$E$6:$F$13,2,0)</f>
        <v>Alemania</v>
      </c>
      <c r="H106" t="s">
        <v>97</v>
      </c>
      <c r="I106" t="str">
        <f>IFERROR(VLOOKUP(Tabla_Transformados[[#This Row],[Tipo_Viajero_sucio]],auxiliares!$H$6:$I$6,2,0),Tabla_Transformados[[#This Row],[Tipo_Viajero_sucio]])</f>
        <v>Negocios</v>
      </c>
      <c r="J106" t="s">
        <v>548</v>
      </c>
      <c r="K106" s="8">
        <v>45515</v>
      </c>
      <c r="L106" s="8">
        <v>45654</v>
      </c>
      <c r="M106">
        <v>104</v>
      </c>
      <c r="N106">
        <f>DATEDIF(Tabla_Transformados[[#This Row],[Fecha_Reserva]],Tabla_Transformados[[#This Row],[Fecha_Viaje]],"d")</f>
        <v>139</v>
      </c>
      <c r="O106">
        <v>4</v>
      </c>
      <c r="P106">
        <v>2</v>
      </c>
      <c r="Q106" t="s">
        <v>77</v>
      </c>
      <c r="R106" t="str">
        <f>IFERROR(VLOOKUP(Tabla_Transformados[[#This Row],[Tipo_Paquete_sucio]],auxiliares!$H$6:$I$7,2,0),Tabla_Transformados[[#This Row],[Tipo_Paquete_sucio]])</f>
        <v>Vuelo + Hotel</v>
      </c>
      <c r="S106" s="10">
        <v>18199.2</v>
      </c>
      <c r="T106" t="s">
        <v>38</v>
      </c>
      <c r="U106" t="s">
        <v>137</v>
      </c>
      <c r="V106" t="str">
        <f>VLOOKUP(Tabla_Transformados[[#This Row],[Destino_sucio]],auxiliares!$E$5:$F$19,2,0)</f>
        <v>Paris</v>
      </c>
      <c r="W106" t="s">
        <v>79</v>
      </c>
      <c r="X106" t="s">
        <v>68</v>
      </c>
      <c r="Y106" t="s">
        <v>40</v>
      </c>
      <c r="Z1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6" t="str">
        <f>IFERROR(VLOOKUP(Tabla_Transformados[[#This Row],[Actividades_Reser_sucio2]],auxiliares!$E$5:$F$20,2,0),Tabla_Transformados[[#This Row],[Actividades_Reser_sucio2]])</f>
        <v/>
      </c>
      <c r="AB106">
        <v>6</v>
      </c>
      <c r="AC106">
        <f>Tabla_Transformados[[#This Row],[Duracion_Viaje_sucio]]-1</f>
        <v>3</v>
      </c>
      <c r="AD106" t="b">
        <v>1</v>
      </c>
      <c r="AE106" t="str">
        <f>VLOOKUP(Tabla_Transformados[[#This Row],[Promocion_Aplicada_sucio]],auxiliares!$H$6:$I$9,2,0)</f>
        <v>Verdadero</v>
      </c>
      <c r="AF106" t="s">
        <v>42</v>
      </c>
      <c r="AG106" t="s">
        <v>56</v>
      </c>
      <c r="AH106">
        <v>12</v>
      </c>
      <c r="AI106" t="str">
        <f>TEXT(Tabla_Transformados[[#This Row],[Fecha_Reserva]],"m")</f>
        <v>8</v>
      </c>
      <c r="AJ106">
        <v>11</v>
      </c>
      <c r="AK106" t="str">
        <f>TEXT(Tabla_Transformados[[#This Row],[Fecha_Viaje]],"m")</f>
        <v>12</v>
      </c>
      <c r="AL106" t="s">
        <v>57</v>
      </c>
      <c r="AM106" t="b">
        <v>1</v>
      </c>
      <c r="AN106" t="str">
        <f>VLOOKUP(Tabla_Transformados[[#This Row],[Cancelacion_Reserva_sucio]],auxiliares!$H$6:$I$9,2,0)</f>
        <v>Verdadero</v>
      </c>
      <c r="AO106">
        <v>5</v>
      </c>
      <c r="AP106" t="s">
        <v>108</v>
      </c>
      <c r="AQ10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06" s="10">
        <f>Tabla_Transformados[[#This Row],[Costo_Total]]/Tabla_Transformados[[#This Row],[Numero_Personas]]</f>
        <v>9099.6</v>
      </c>
      <c r="AS106" s="10">
        <f>Tabla_Transformados[[#This Row],[Costo_Total]]/Tabla_Transformados[[#This Row],[Duracion_Viaje_sucio]]</f>
        <v>4549.8</v>
      </c>
    </row>
    <row r="107" spans="1:45" x14ac:dyDescent="0.25">
      <c r="A107" t="s">
        <v>550</v>
      </c>
      <c r="B107" t="s">
        <v>551</v>
      </c>
      <c r="C107">
        <v>50</v>
      </c>
      <c r="D107" t="s">
        <v>31</v>
      </c>
      <c r="E107" t="str">
        <f>VLOOKUP(Tabla_Transformados[[#This Row],[Género_sucio]],Tabla4[#All],2,0)</f>
        <v>Femenino</v>
      </c>
      <c r="F107" t="s">
        <v>91</v>
      </c>
      <c r="G107" t="str">
        <f>VLOOKUP(Tabla_Transformados[[#This Row],[Ubicación_sucio]],auxiliares!$E$6:$F$13,2,0)</f>
        <v>India</v>
      </c>
      <c r="H107" t="s">
        <v>49</v>
      </c>
      <c r="I107" t="str">
        <f>IFERROR(VLOOKUP(Tabla_Transformados[[#This Row],[Tipo_Viajero_sucio]],auxiliares!$H$6:$I$6,2,0),Tabla_Transformados[[#This Row],[Tipo_Viajero_sucio]])</f>
        <v>Turista</v>
      </c>
      <c r="J107" t="s">
        <v>552</v>
      </c>
      <c r="K107" s="8">
        <v>45382</v>
      </c>
      <c r="L107" s="8">
        <v>45633</v>
      </c>
      <c r="M107">
        <v>257</v>
      </c>
      <c r="N107">
        <f>DATEDIF(Tabla_Transformados[[#This Row],[Fecha_Reserva]],Tabla_Transformados[[#This Row],[Fecha_Viaje]],"d")</f>
        <v>251</v>
      </c>
      <c r="O107">
        <v>8</v>
      </c>
      <c r="P107">
        <v>2</v>
      </c>
      <c r="Q107" t="s">
        <v>77</v>
      </c>
      <c r="R107" t="str">
        <f>IFERROR(VLOOKUP(Tabla_Transformados[[#This Row],[Tipo_Paquete_sucio]],auxiliares!$H$6:$I$7,2,0),Tabla_Transformados[[#This Row],[Tipo_Paquete_sucio]])</f>
        <v>Vuelo + Hotel</v>
      </c>
      <c r="S107" s="10">
        <v>9744.7999999999993</v>
      </c>
      <c r="T107" t="s">
        <v>38</v>
      </c>
      <c r="U107" t="s">
        <v>53</v>
      </c>
      <c r="V107" t="str">
        <f>VLOOKUP(Tabla_Transformados[[#This Row],[Destino_sucio]],auxiliares!$E$5:$F$19,2,0)</f>
        <v>Nueva York</v>
      </c>
      <c r="W107" t="s">
        <v>67</v>
      </c>
      <c r="X107" t="s">
        <v>41</v>
      </c>
      <c r="Y107" t="s">
        <v>40</v>
      </c>
      <c r="Z1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7" t="str">
        <f>IFERROR(VLOOKUP(Tabla_Transformados[[#This Row],[Actividades_Reser_sucio2]],auxiliares!$E$5:$F$20,2,0),Tabla_Transformados[[#This Row],[Actividades_Reser_sucio2]])</f>
        <v/>
      </c>
      <c r="AB107">
        <v>2</v>
      </c>
      <c r="AC107">
        <f>Tabla_Transformados[[#This Row],[Duracion_Viaje_sucio]]-1</f>
        <v>7</v>
      </c>
      <c r="AD107" t="b">
        <v>0</v>
      </c>
      <c r="AE107" t="str">
        <f>VLOOKUP(Tabla_Transformados[[#This Row],[Promocion_Aplicada_sucio]],auxiliares!$H$6:$I$9,2,0)</f>
        <v>Falso</v>
      </c>
      <c r="AF107" t="s">
        <v>55</v>
      </c>
      <c r="AG107" t="s">
        <v>43</v>
      </c>
      <c r="AH107">
        <v>3</v>
      </c>
      <c r="AI107" t="str">
        <f>TEXT(Tabla_Transformados[[#This Row],[Fecha_Reserva]],"m")</f>
        <v>3</v>
      </c>
      <c r="AJ107">
        <v>4</v>
      </c>
      <c r="AK107" t="str">
        <f>TEXT(Tabla_Transformados[[#This Row],[Fecha_Viaje]],"m")</f>
        <v>12</v>
      </c>
      <c r="AL107" t="s">
        <v>44</v>
      </c>
      <c r="AM107" t="b">
        <v>0</v>
      </c>
      <c r="AN107" t="str">
        <f>VLOOKUP(Tabla_Transformados[[#This Row],[Cancelacion_Reserva_sucio]],auxiliares!$H$6:$I$9,2,0)</f>
        <v>Falso</v>
      </c>
      <c r="AO107">
        <v>5</v>
      </c>
      <c r="AP107" t="s">
        <v>108</v>
      </c>
      <c r="AQ1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7" s="10">
        <f>Tabla_Transformados[[#This Row],[Costo_Total]]/Tabla_Transformados[[#This Row],[Numero_Personas]]</f>
        <v>4872.3999999999996</v>
      </c>
      <c r="AS107" s="10">
        <f>Tabla_Transformados[[#This Row],[Costo_Total]]/Tabla_Transformados[[#This Row],[Duracion_Viaje_sucio]]</f>
        <v>1218.0999999999999</v>
      </c>
    </row>
    <row r="108" spans="1:45" x14ac:dyDescent="0.25">
      <c r="A108" t="s">
        <v>555</v>
      </c>
      <c r="B108" t="s">
        <v>556</v>
      </c>
      <c r="C108">
        <v>56</v>
      </c>
      <c r="D108" t="s">
        <v>31</v>
      </c>
      <c r="E108" t="str">
        <f>VLOOKUP(Tabla_Transformados[[#This Row],[Género_sucio]],Tabla4[#All],2,0)</f>
        <v>Femenino</v>
      </c>
      <c r="F108" t="s">
        <v>91</v>
      </c>
      <c r="G108" t="str">
        <f>VLOOKUP(Tabla_Transformados[[#This Row],[Ubicación_sucio]],auxiliares!$E$6:$F$13,2,0)</f>
        <v>India</v>
      </c>
      <c r="H108" t="s">
        <v>97</v>
      </c>
      <c r="I108" t="str">
        <f>IFERROR(VLOOKUP(Tabla_Transformados[[#This Row],[Tipo_Viajero_sucio]],auxiliares!$H$6:$I$6,2,0),Tabla_Transformados[[#This Row],[Tipo_Viajero_sucio]])</f>
        <v>Negocios</v>
      </c>
      <c r="J108" t="s">
        <v>557</v>
      </c>
      <c r="K108" s="8">
        <v>45347</v>
      </c>
      <c r="L108" s="8">
        <v>45592</v>
      </c>
      <c r="M108">
        <v>43</v>
      </c>
      <c r="N108">
        <f>DATEDIF(Tabla_Transformados[[#This Row],[Fecha_Reserva]],Tabla_Transformados[[#This Row],[Fecha_Viaje]],"d")</f>
        <v>245</v>
      </c>
      <c r="O108">
        <v>11</v>
      </c>
      <c r="P108">
        <v>2</v>
      </c>
      <c r="Q108" t="s">
        <v>37</v>
      </c>
      <c r="R108" t="str">
        <f>IFERROR(VLOOKUP(Tabla_Transformados[[#This Row],[Tipo_Paquete_sucio]],auxiliares!$H$6:$I$7,2,0),Tabla_Transformados[[#This Row],[Tipo_Paquete_sucio]])</f>
        <v>Vuelo</v>
      </c>
      <c r="S108" s="10">
        <v>1809.5</v>
      </c>
      <c r="T108" t="s">
        <v>78</v>
      </c>
      <c r="U108" t="s">
        <v>101</v>
      </c>
      <c r="V108" t="str">
        <f>VLOOKUP(Tabla_Transformados[[#This Row],[Destino_sucio]],auxiliares!$E$5:$F$19,2,0)</f>
        <v>Roma</v>
      </c>
      <c r="W108" t="s">
        <v>40</v>
      </c>
      <c r="X108" t="s">
        <v>68</v>
      </c>
      <c r="Y108" t="s">
        <v>40</v>
      </c>
      <c r="Z1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8" t="str">
        <f>IFERROR(VLOOKUP(Tabla_Transformados[[#This Row],[Actividades_Reser_sucio2]],auxiliares!$E$5:$F$20,2,0),Tabla_Transformados[[#This Row],[Actividades_Reser_sucio2]])</f>
        <v/>
      </c>
      <c r="AB108">
        <v>6</v>
      </c>
      <c r="AC108">
        <f>Tabla_Transformados[[#This Row],[Duracion_Viaje_sucio]]-1</f>
        <v>10</v>
      </c>
      <c r="AD108" t="b">
        <v>1</v>
      </c>
      <c r="AE108" t="str">
        <f>VLOOKUP(Tabla_Transformados[[#This Row],[Promocion_Aplicada_sucio]],auxiliares!$H$6:$I$9,2,0)</f>
        <v>Verdadero</v>
      </c>
      <c r="AF108" t="s">
        <v>88</v>
      </c>
      <c r="AG108" t="s">
        <v>56</v>
      </c>
      <c r="AH108">
        <v>10</v>
      </c>
      <c r="AI108" t="str">
        <f>TEXT(Tabla_Transformados[[#This Row],[Fecha_Reserva]],"m")</f>
        <v>2</v>
      </c>
      <c r="AJ108">
        <v>3</v>
      </c>
      <c r="AK108" t="str">
        <f>TEXT(Tabla_Transformados[[#This Row],[Fecha_Viaje]],"m")</f>
        <v>10</v>
      </c>
      <c r="AL108" t="s">
        <v>44</v>
      </c>
      <c r="AM108" t="b">
        <v>0</v>
      </c>
      <c r="AN108" t="str">
        <f>VLOOKUP(Tabla_Transformados[[#This Row],[Cancelacion_Reserva_sucio]],auxiliares!$H$6:$I$9,2,0)</f>
        <v>Falso</v>
      </c>
      <c r="AO108">
        <v>3</v>
      </c>
      <c r="AP108" t="s">
        <v>131</v>
      </c>
      <c r="AQ10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8" s="10">
        <f>Tabla_Transformados[[#This Row],[Costo_Total]]/Tabla_Transformados[[#This Row],[Numero_Personas]]</f>
        <v>904.75</v>
      </c>
      <c r="AS108" s="10">
        <f>Tabla_Transformados[[#This Row],[Costo_Total]]/Tabla_Transformados[[#This Row],[Duracion_Viaje_sucio]]</f>
        <v>164.5</v>
      </c>
    </row>
    <row r="109" spans="1:45" x14ac:dyDescent="0.25">
      <c r="A109" t="s">
        <v>558</v>
      </c>
      <c r="B109" t="s">
        <v>559</v>
      </c>
      <c r="C109">
        <v>28</v>
      </c>
      <c r="D109" t="s">
        <v>31</v>
      </c>
      <c r="E109" t="str">
        <f>VLOOKUP(Tabla_Transformados[[#This Row],[Género_sucio]],Tabla4[#All],2,0)</f>
        <v>Femenino</v>
      </c>
      <c r="F109" t="s">
        <v>32</v>
      </c>
      <c r="G109" t="str">
        <f>VLOOKUP(Tabla_Transformados[[#This Row],[Ubicación_sucio]],auxiliares!$E$6:$F$13,2,0)</f>
        <v>Méjico</v>
      </c>
      <c r="H109" t="s">
        <v>49</v>
      </c>
      <c r="I109" t="str">
        <f>IFERROR(VLOOKUP(Tabla_Transformados[[#This Row],[Tipo_Viajero_sucio]],auxiliares!$H$6:$I$6,2,0),Tabla_Transformados[[#This Row],[Tipo_Viajero_sucio]])</f>
        <v>Turista</v>
      </c>
      <c r="J109" t="s">
        <v>560</v>
      </c>
      <c r="K109" s="8">
        <v>45361</v>
      </c>
      <c r="L109" s="8">
        <v>45509</v>
      </c>
      <c r="M109">
        <v>338</v>
      </c>
      <c r="N109">
        <f>DATEDIF(Tabla_Transformados[[#This Row],[Fecha_Reserva]],Tabla_Transformados[[#This Row],[Fecha_Viaje]],"d")</f>
        <v>148</v>
      </c>
      <c r="O109">
        <v>10</v>
      </c>
      <c r="P109">
        <v>3</v>
      </c>
      <c r="Q109" t="s">
        <v>77</v>
      </c>
      <c r="R109" t="str">
        <f>IFERROR(VLOOKUP(Tabla_Transformados[[#This Row],[Tipo_Paquete_sucio]],auxiliares!$H$6:$I$7,2,0),Tabla_Transformados[[#This Row],[Tipo_Paquete_sucio]])</f>
        <v>Vuelo + Hotel</v>
      </c>
      <c r="S109" s="10">
        <v>3138.5</v>
      </c>
      <c r="T109" t="s">
        <v>86</v>
      </c>
      <c r="U109" t="s">
        <v>137</v>
      </c>
      <c r="V109" t="str">
        <f>VLOOKUP(Tabla_Transformados[[#This Row],[Destino_sucio]],auxiliares!$E$5:$F$19,2,0)</f>
        <v>Paris</v>
      </c>
      <c r="W109" t="s">
        <v>114</v>
      </c>
      <c r="X109" t="s">
        <v>41</v>
      </c>
      <c r="Y109" t="s">
        <v>40</v>
      </c>
      <c r="Z1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9" t="str">
        <f>IFERROR(VLOOKUP(Tabla_Transformados[[#This Row],[Actividades_Reser_sucio2]],auxiliares!$E$5:$F$20,2,0),Tabla_Transformados[[#This Row],[Actividades_Reser_sucio2]])</f>
        <v/>
      </c>
      <c r="AB109">
        <v>7</v>
      </c>
      <c r="AC109">
        <f>Tabla_Transformados[[#This Row],[Duracion_Viaje_sucio]]-1</f>
        <v>9</v>
      </c>
      <c r="AD109" t="b">
        <v>0</v>
      </c>
      <c r="AE109" t="str">
        <f>VLOOKUP(Tabla_Transformados[[#This Row],[Promocion_Aplicada_sucio]],auxiliares!$H$6:$I$9,2,0)</f>
        <v>Falso</v>
      </c>
      <c r="AF109" t="s">
        <v>55</v>
      </c>
      <c r="AG109" t="s">
        <v>115</v>
      </c>
      <c r="AH109">
        <v>7</v>
      </c>
      <c r="AI109" t="str">
        <f>TEXT(Tabla_Transformados[[#This Row],[Fecha_Reserva]],"m")</f>
        <v>3</v>
      </c>
      <c r="AJ109">
        <v>11</v>
      </c>
      <c r="AK109" t="str">
        <f>TEXT(Tabla_Transformados[[#This Row],[Fecha_Viaje]],"m")</f>
        <v>8</v>
      </c>
      <c r="AL109" t="s">
        <v>44</v>
      </c>
      <c r="AM109" t="b">
        <v>0</v>
      </c>
      <c r="AN109" t="str">
        <f>VLOOKUP(Tabla_Transformados[[#This Row],[Cancelacion_Reserva_sucio]],auxiliares!$H$6:$I$9,2,0)</f>
        <v>Falso</v>
      </c>
      <c r="AO109">
        <v>1</v>
      </c>
      <c r="AP109" t="s">
        <v>45</v>
      </c>
      <c r="AQ10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9" s="10">
        <f>Tabla_Transformados[[#This Row],[Costo_Total]]/Tabla_Transformados[[#This Row],[Numero_Personas]]</f>
        <v>1046.1666666666667</v>
      </c>
      <c r="AS109" s="10">
        <f>Tabla_Transformados[[#This Row],[Costo_Total]]/Tabla_Transformados[[#This Row],[Duracion_Viaje_sucio]]</f>
        <v>313.85000000000002</v>
      </c>
    </row>
    <row r="110" spans="1:45" x14ac:dyDescent="0.25">
      <c r="A110" t="s">
        <v>561</v>
      </c>
      <c r="B110" t="s">
        <v>562</v>
      </c>
      <c r="C110">
        <v>21</v>
      </c>
      <c r="D110" t="s">
        <v>31</v>
      </c>
      <c r="E110" t="str">
        <f>VLOOKUP(Tabla_Transformados[[#This Row],[Género_sucio]],Tabla4[#All],2,0)</f>
        <v>Femenino</v>
      </c>
      <c r="F110" t="s">
        <v>61</v>
      </c>
      <c r="G110" t="str">
        <f>VLOOKUP(Tabla_Transformados[[#This Row],[Ubicación_sucio]],auxiliares!$E$6:$F$13,2,0)</f>
        <v>Australia</v>
      </c>
      <c r="H110" t="s">
        <v>49</v>
      </c>
      <c r="I110" t="str">
        <f>IFERROR(VLOOKUP(Tabla_Transformados[[#This Row],[Tipo_Viajero_sucio]],auxiliares!$H$6:$I$6,2,0),Tabla_Transformados[[#This Row],[Tipo_Viajero_sucio]])</f>
        <v>Turista</v>
      </c>
      <c r="J110" t="s">
        <v>563</v>
      </c>
      <c r="K110" s="8">
        <v>45420</v>
      </c>
      <c r="L110" s="8">
        <v>45492</v>
      </c>
      <c r="M110">
        <v>258</v>
      </c>
      <c r="N110">
        <f>DATEDIF(Tabla_Transformados[[#This Row],[Fecha_Reserva]],Tabla_Transformados[[#This Row],[Fecha_Viaje]],"d")</f>
        <v>72</v>
      </c>
      <c r="O110">
        <v>12</v>
      </c>
      <c r="P110">
        <v>1</v>
      </c>
      <c r="Q110" t="s">
        <v>77</v>
      </c>
      <c r="R110" t="str">
        <f>IFERROR(VLOOKUP(Tabla_Transformados[[#This Row],[Tipo_Paquete_sucio]],auxiliares!$H$6:$I$7,2,0),Tabla_Transformados[[#This Row],[Tipo_Paquete_sucio]])</f>
        <v>Vuelo + Hotel</v>
      </c>
      <c r="S110" s="10">
        <v>19022.400000000001</v>
      </c>
      <c r="T110" t="s">
        <v>86</v>
      </c>
      <c r="U110" t="s">
        <v>53</v>
      </c>
      <c r="V110" t="str">
        <f>VLOOKUP(Tabla_Transformados[[#This Row],[Destino_sucio]],auxiliares!$E$5:$F$19,2,0)</f>
        <v>Nueva York</v>
      </c>
      <c r="W110" t="s">
        <v>114</v>
      </c>
      <c r="X110" t="s">
        <v>41</v>
      </c>
      <c r="Y110" t="s">
        <v>40</v>
      </c>
      <c r="Z1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0" t="str">
        <f>IFERROR(VLOOKUP(Tabla_Transformados[[#This Row],[Actividades_Reser_sucio2]],auxiliares!$E$5:$F$20,2,0),Tabla_Transformados[[#This Row],[Actividades_Reser_sucio2]])</f>
        <v/>
      </c>
      <c r="AB110">
        <v>7</v>
      </c>
      <c r="AC110">
        <f>Tabla_Transformados[[#This Row],[Duracion_Viaje_sucio]]-1</f>
        <v>11</v>
      </c>
      <c r="AD110" t="b">
        <v>0</v>
      </c>
      <c r="AE110" t="str">
        <f>VLOOKUP(Tabla_Transformados[[#This Row],[Promocion_Aplicada_sucio]],auxiliares!$H$6:$I$9,2,0)</f>
        <v>Falso</v>
      </c>
      <c r="AF110" t="s">
        <v>42</v>
      </c>
      <c r="AG110" t="s">
        <v>56</v>
      </c>
      <c r="AH110">
        <v>6</v>
      </c>
      <c r="AI110" t="str">
        <f>TEXT(Tabla_Transformados[[#This Row],[Fecha_Reserva]],"m")</f>
        <v>5</v>
      </c>
      <c r="AJ110">
        <v>4</v>
      </c>
      <c r="AK110" t="str">
        <f>TEXT(Tabla_Transformados[[#This Row],[Fecha_Viaje]],"m")</f>
        <v>7</v>
      </c>
      <c r="AL110" t="s">
        <v>57</v>
      </c>
      <c r="AM110" t="b">
        <v>1</v>
      </c>
      <c r="AN110" t="str">
        <f>VLOOKUP(Tabla_Transformados[[#This Row],[Cancelacion_Reserva_sucio]],auxiliares!$H$6:$I$9,2,0)</f>
        <v>Verdadero</v>
      </c>
      <c r="AO110">
        <v>1</v>
      </c>
      <c r="AP110" t="s">
        <v>45</v>
      </c>
      <c r="AQ11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0" s="10">
        <f>Tabla_Transformados[[#This Row],[Costo_Total]]/Tabla_Transformados[[#This Row],[Numero_Personas]]</f>
        <v>19022.400000000001</v>
      </c>
      <c r="AS110" s="10">
        <f>Tabla_Transformados[[#This Row],[Costo_Total]]/Tabla_Transformados[[#This Row],[Duracion_Viaje_sucio]]</f>
        <v>1585.2</v>
      </c>
    </row>
    <row r="111" spans="1:45" x14ac:dyDescent="0.25">
      <c r="A111" t="s">
        <v>566</v>
      </c>
      <c r="B111" t="s">
        <v>567</v>
      </c>
      <c r="C111">
        <v>34</v>
      </c>
      <c r="D111" t="s">
        <v>104</v>
      </c>
      <c r="E111" t="str">
        <f>VLOOKUP(Tabla_Transformados[[#This Row],[Género_sucio]],Tabla4[#All],2,0)</f>
        <v>Masculino</v>
      </c>
      <c r="F111" t="s">
        <v>73</v>
      </c>
      <c r="G111" t="str">
        <f>VLOOKUP(Tabla_Transformados[[#This Row],[Ubicación_sucio]],auxiliares!$E$6:$F$13,2,0)</f>
        <v>Reino unido</v>
      </c>
      <c r="H111" t="s">
        <v>97</v>
      </c>
      <c r="I111" t="str">
        <f>IFERROR(VLOOKUP(Tabla_Transformados[[#This Row],[Tipo_Viajero_sucio]],auxiliares!$H$6:$I$6,2,0),Tabla_Transformados[[#This Row],[Tipo_Viajero_sucio]])</f>
        <v>Negocios</v>
      </c>
      <c r="J111" t="s">
        <v>568</v>
      </c>
      <c r="K111" s="8">
        <v>45340</v>
      </c>
      <c r="L111" s="8">
        <v>45613</v>
      </c>
      <c r="M111">
        <v>251</v>
      </c>
      <c r="N111">
        <f>DATEDIF(Tabla_Transformados[[#This Row],[Fecha_Reserva]],Tabla_Transformados[[#This Row],[Fecha_Viaje]],"d")</f>
        <v>273</v>
      </c>
      <c r="O111">
        <v>11</v>
      </c>
      <c r="P111">
        <v>4</v>
      </c>
      <c r="Q111" t="s">
        <v>37</v>
      </c>
      <c r="R111" t="str">
        <f>IFERROR(VLOOKUP(Tabla_Transformados[[#This Row],[Tipo_Paquete_sucio]],auxiliares!$H$6:$I$7,2,0),Tabla_Transformados[[#This Row],[Tipo_Paquete_sucio]])</f>
        <v>Vuelo</v>
      </c>
      <c r="S111" s="10">
        <v>15711.2</v>
      </c>
      <c r="T111" t="s">
        <v>86</v>
      </c>
      <c r="U111" t="s">
        <v>53</v>
      </c>
      <c r="V111" t="str">
        <f>VLOOKUP(Tabla_Transformados[[#This Row],[Destino_sucio]],auxiliares!$E$5:$F$19,2,0)</f>
        <v>Nueva York</v>
      </c>
      <c r="W111" t="s">
        <v>40</v>
      </c>
      <c r="X111" t="s">
        <v>68</v>
      </c>
      <c r="Y111" t="s">
        <v>40</v>
      </c>
      <c r="Z1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1" t="str">
        <f>IFERROR(VLOOKUP(Tabla_Transformados[[#This Row],[Actividades_Reser_sucio2]],auxiliares!$E$5:$F$20,2,0),Tabla_Transformados[[#This Row],[Actividades_Reser_sucio2]])</f>
        <v/>
      </c>
      <c r="AB111">
        <v>2</v>
      </c>
      <c r="AC111">
        <f>Tabla_Transformados[[#This Row],[Duracion_Viaje_sucio]]-1</f>
        <v>10</v>
      </c>
      <c r="AD111" t="b">
        <v>0</v>
      </c>
      <c r="AE111" t="str">
        <f>VLOOKUP(Tabla_Transformados[[#This Row],[Promocion_Aplicada_sucio]],auxiliares!$H$6:$I$9,2,0)</f>
        <v>Falso</v>
      </c>
      <c r="AF111" t="s">
        <v>88</v>
      </c>
      <c r="AG111" t="s">
        <v>115</v>
      </c>
      <c r="AH111">
        <v>12</v>
      </c>
      <c r="AI111" t="str">
        <f>TEXT(Tabla_Transformados[[#This Row],[Fecha_Reserva]],"m")</f>
        <v>2</v>
      </c>
      <c r="AJ111">
        <v>7</v>
      </c>
      <c r="AK111" t="str">
        <f>TEXT(Tabla_Transformados[[#This Row],[Fecha_Viaje]],"m")</f>
        <v>11</v>
      </c>
      <c r="AL111" t="s">
        <v>57</v>
      </c>
      <c r="AM111" t="b">
        <v>0</v>
      </c>
      <c r="AN111" t="str">
        <f>VLOOKUP(Tabla_Transformados[[#This Row],[Cancelacion_Reserva_sucio]],auxiliares!$H$6:$I$9,2,0)</f>
        <v>Falso</v>
      </c>
      <c r="AO111">
        <v>5</v>
      </c>
      <c r="AP111" t="s">
        <v>207</v>
      </c>
      <c r="AQ1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11" s="10">
        <f>Tabla_Transformados[[#This Row],[Costo_Total]]/Tabla_Transformados[[#This Row],[Numero_Personas]]</f>
        <v>3927.8</v>
      </c>
      <c r="AS111" s="10">
        <f>Tabla_Transformados[[#This Row],[Costo_Total]]/Tabla_Transformados[[#This Row],[Duracion_Viaje_sucio]]</f>
        <v>1428.2909090909091</v>
      </c>
    </row>
    <row r="112" spans="1:45" x14ac:dyDescent="0.25">
      <c r="A112" t="s">
        <v>571</v>
      </c>
      <c r="B112" t="s">
        <v>572</v>
      </c>
      <c r="C112">
        <v>25</v>
      </c>
      <c r="D112" t="s">
        <v>104</v>
      </c>
      <c r="E112" t="str">
        <f>VLOOKUP(Tabla_Transformados[[#This Row],[Género_sucio]],Tabla4[#All],2,0)</f>
        <v>Masculino</v>
      </c>
      <c r="F112" t="s">
        <v>61</v>
      </c>
      <c r="G112" t="str">
        <f>VLOOKUP(Tabla_Transformados[[#This Row],[Ubicación_sucio]],auxiliares!$E$6:$F$13,2,0)</f>
        <v>Australia</v>
      </c>
      <c r="H112" t="s">
        <v>97</v>
      </c>
      <c r="I112" t="str">
        <f>IFERROR(VLOOKUP(Tabla_Transformados[[#This Row],[Tipo_Viajero_sucio]],auxiliares!$H$6:$I$6,2,0),Tabla_Transformados[[#This Row],[Tipo_Viajero_sucio]])</f>
        <v>Negocios</v>
      </c>
      <c r="J112" t="s">
        <v>573</v>
      </c>
      <c r="K112" s="8">
        <v>45592</v>
      </c>
      <c r="L112" s="8">
        <v>45643</v>
      </c>
      <c r="M112">
        <v>219</v>
      </c>
      <c r="N112">
        <f>DATEDIF(Tabla_Transformados[[#This Row],[Fecha_Reserva]],Tabla_Transformados[[#This Row],[Fecha_Viaje]],"d")</f>
        <v>51</v>
      </c>
      <c r="O112">
        <v>10</v>
      </c>
      <c r="P112">
        <v>1</v>
      </c>
      <c r="Q112" t="s">
        <v>77</v>
      </c>
      <c r="R112" t="str">
        <f>IFERROR(VLOOKUP(Tabla_Transformados[[#This Row],[Tipo_Paquete_sucio]],auxiliares!$H$6:$I$7,2,0),Tabla_Transformados[[#This Row],[Tipo_Paquete_sucio]])</f>
        <v>Vuelo + Hotel</v>
      </c>
      <c r="S112" s="10">
        <v>644</v>
      </c>
      <c r="T112" t="s">
        <v>78</v>
      </c>
      <c r="U112" t="s">
        <v>87</v>
      </c>
      <c r="V112" t="str">
        <f>VLOOKUP(Tabla_Transformados[[#This Row],[Destino_sucio]],auxiliares!$E$5:$F$19,2,0)</f>
        <v>Londres</v>
      </c>
      <c r="W112" t="s">
        <v>67</v>
      </c>
      <c r="X112" t="s">
        <v>68</v>
      </c>
      <c r="Y112" t="s">
        <v>40</v>
      </c>
      <c r="Z1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2" t="str">
        <f>IFERROR(VLOOKUP(Tabla_Transformados[[#This Row],[Actividades_Reser_sucio2]],auxiliares!$E$5:$F$20,2,0),Tabla_Transformados[[#This Row],[Actividades_Reser_sucio2]])</f>
        <v/>
      </c>
      <c r="AB112">
        <v>3</v>
      </c>
      <c r="AC112">
        <f>Tabla_Transformados[[#This Row],[Duracion_Viaje_sucio]]-1</f>
        <v>9</v>
      </c>
      <c r="AD112" t="b">
        <v>0</v>
      </c>
      <c r="AE112" t="str">
        <f>VLOOKUP(Tabla_Transformados[[#This Row],[Promocion_Aplicada_sucio]],auxiliares!$H$6:$I$9,2,0)</f>
        <v>Falso</v>
      </c>
      <c r="AF112" t="s">
        <v>42</v>
      </c>
      <c r="AG112" t="s">
        <v>56</v>
      </c>
      <c r="AH112">
        <v>6</v>
      </c>
      <c r="AI112" t="str">
        <f>TEXT(Tabla_Transformados[[#This Row],[Fecha_Reserva]],"m")</f>
        <v>10</v>
      </c>
      <c r="AJ112">
        <v>6</v>
      </c>
      <c r="AK112" t="str">
        <f>TEXT(Tabla_Transformados[[#This Row],[Fecha_Viaje]],"m")</f>
        <v>12</v>
      </c>
      <c r="AL112" t="s">
        <v>57</v>
      </c>
      <c r="AM112" t="b">
        <v>0</v>
      </c>
      <c r="AN112" t="str">
        <f>VLOOKUP(Tabla_Transformados[[#This Row],[Cancelacion_Reserva_sucio]],auxiliares!$H$6:$I$9,2,0)</f>
        <v>Falso</v>
      </c>
      <c r="AO112">
        <v>2</v>
      </c>
      <c r="AP112" t="s">
        <v>45</v>
      </c>
      <c r="AQ11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2" s="10">
        <f>Tabla_Transformados[[#This Row],[Costo_Total]]/Tabla_Transformados[[#This Row],[Numero_Personas]]</f>
        <v>644</v>
      </c>
      <c r="AS112" s="10">
        <f>Tabla_Transformados[[#This Row],[Costo_Total]]/Tabla_Transformados[[#This Row],[Duracion_Viaje_sucio]]</f>
        <v>64.400000000000006</v>
      </c>
    </row>
    <row r="113" spans="1:45" x14ac:dyDescent="0.25">
      <c r="A113" t="s">
        <v>575</v>
      </c>
      <c r="B113" t="s">
        <v>576</v>
      </c>
      <c r="C113">
        <v>23</v>
      </c>
      <c r="D113" t="s">
        <v>104</v>
      </c>
      <c r="E113" t="str">
        <f>VLOOKUP(Tabla_Transformados[[#This Row],[Género_sucio]],Tabla4[#All],2,0)</f>
        <v>Masculino</v>
      </c>
      <c r="F113" t="s">
        <v>123</v>
      </c>
      <c r="G113" t="str">
        <f>VLOOKUP(Tabla_Transformados[[#This Row],[Ubicación_sucio]],auxiliares!$E$6:$F$13,2,0)</f>
        <v>España</v>
      </c>
      <c r="H113" t="s">
        <v>97</v>
      </c>
      <c r="I113" t="str">
        <f>IFERROR(VLOOKUP(Tabla_Transformados[[#This Row],[Tipo_Viajero_sucio]],auxiliares!$H$6:$I$6,2,0),Tabla_Transformados[[#This Row],[Tipo_Viajero_sucio]])</f>
        <v>Negocios</v>
      </c>
      <c r="J113" t="s">
        <v>577</v>
      </c>
      <c r="K113" s="8">
        <v>45377</v>
      </c>
      <c r="L113" s="8">
        <v>45442</v>
      </c>
      <c r="M113">
        <v>245</v>
      </c>
      <c r="N113">
        <f>DATEDIF(Tabla_Transformados[[#This Row],[Fecha_Reserva]],Tabla_Transformados[[#This Row],[Fecha_Viaje]],"d")</f>
        <v>65</v>
      </c>
      <c r="O113">
        <v>1</v>
      </c>
      <c r="P113">
        <v>1</v>
      </c>
      <c r="Q113" t="s">
        <v>37</v>
      </c>
      <c r="R113" t="str">
        <f>IFERROR(VLOOKUP(Tabla_Transformados[[#This Row],[Tipo_Paquete_sucio]],auxiliares!$H$6:$I$7,2,0),Tabla_Transformados[[#This Row],[Tipo_Paquete_sucio]])</f>
        <v>Vuelo</v>
      </c>
      <c r="S113" s="10">
        <v>10373.4</v>
      </c>
      <c r="T113" t="s">
        <v>78</v>
      </c>
      <c r="U113" t="s">
        <v>137</v>
      </c>
      <c r="V113" t="str">
        <f>VLOOKUP(Tabla_Transformados[[#This Row],[Destino_sucio]],auxiliares!$E$5:$F$19,2,0)</f>
        <v>Paris</v>
      </c>
      <c r="W113" t="s">
        <v>40</v>
      </c>
      <c r="X113" t="s">
        <v>54</v>
      </c>
      <c r="Y113" t="s">
        <v>40</v>
      </c>
      <c r="Z1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3" t="str">
        <f>IFERROR(VLOOKUP(Tabla_Transformados[[#This Row],[Actividades_Reser_sucio2]],auxiliares!$E$5:$F$20,2,0),Tabla_Transformados[[#This Row],[Actividades_Reser_sucio2]])</f>
        <v/>
      </c>
      <c r="AB113">
        <v>4</v>
      </c>
      <c r="AC113">
        <f>Tabla_Transformados[[#This Row],[Duracion_Viaje_sucio]]-1</f>
        <v>0</v>
      </c>
      <c r="AD113" t="b">
        <v>1</v>
      </c>
      <c r="AE113" t="str">
        <f>VLOOKUP(Tabla_Transformados[[#This Row],[Promocion_Aplicada_sucio]],auxiliares!$H$6:$I$9,2,0)</f>
        <v>Verdadero</v>
      </c>
      <c r="AF113" t="s">
        <v>42</v>
      </c>
      <c r="AG113" t="s">
        <v>56</v>
      </c>
      <c r="AH113">
        <v>7</v>
      </c>
      <c r="AI113" t="str">
        <f>TEXT(Tabla_Transformados[[#This Row],[Fecha_Reserva]],"m")</f>
        <v>3</v>
      </c>
      <c r="AJ113">
        <v>12</v>
      </c>
      <c r="AK113" t="str">
        <f>TEXT(Tabla_Transformados[[#This Row],[Fecha_Viaje]],"m")</f>
        <v>5</v>
      </c>
      <c r="AL113" t="s">
        <v>57</v>
      </c>
      <c r="AM113" t="b">
        <v>1</v>
      </c>
      <c r="AN113" t="str">
        <f>VLOOKUP(Tabla_Transformados[[#This Row],[Cancelacion_Reserva_sucio]],auxiliares!$H$6:$I$9,2,0)</f>
        <v>Verdadero</v>
      </c>
      <c r="AO113">
        <v>2</v>
      </c>
      <c r="AP113" t="s">
        <v>45</v>
      </c>
      <c r="AQ11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3" s="10">
        <f>Tabla_Transformados[[#This Row],[Costo_Total]]/Tabla_Transformados[[#This Row],[Numero_Personas]]</f>
        <v>10373.4</v>
      </c>
      <c r="AS113" s="10">
        <f>Tabla_Transformados[[#This Row],[Costo_Total]]/Tabla_Transformados[[#This Row],[Duracion_Viaje_sucio]]</f>
        <v>10373.4</v>
      </c>
    </row>
    <row r="114" spans="1:45" x14ac:dyDescent="0.25">
      <c r="A114" t="s">
        <v>580</v>
      </c>
      <c r="B114" t="s">
        <v>581</v>
      </c>
      <c r="C114">
        <v>26</v>
      </c>
      <c r="D114" t="s">
        <v>104</v>
      </c>
      <c r="E114" t="str">
        <f>VLOOKUP(Tabla_Transformados[[#This Row],[Género_sucio]],Tabla4[#All],2,0)</f>
        <v>Masculino</v>
      </c>
      <c r="F114" t="s">
        <v>48</v>
      </c>
      <c r="G114" t="str">
        <f>VLOOKUP(Tabla_Transformados[[#This Row],[Ubicación_sucio]],auxiliares!$E$6:$F$13,2,0)</f>
        <v>EEUU</v>
      </c>
      <c r="H114" t="s">
        <v>49</v>
      </c>
      <c r="I114" t="str">
        <f>IFERROR(VLOOKUP(Tabla_Transformados[[#This Row],[Tipo_Viajero_sucio]],auxiliares!$H$6:$I$6,2,0),Tabla_Transformados[[#This Row],[Tipo_Viajero_sucio]])</f>
        <v>Turista</v>
      </c>
      <c r="J114" t="s">
        <v>582</v>
      </c>
      <c r="K114" s="8">
        <v>45524</v>
      </c>
      <c r="L114" s="8">
        <v>45582</v>
      </c>
      <c r="M114">
        <v>217</v>
      </c>
      <c r="N114">
        <f>DATEDIF(Tabla_Transformados[[#This Row],[Fecha_Reserva]],Tabla_Transformados[[#This Row],[Fecha_Viaje]],"d")</f>
        <v>58</v>
      </c>
      <c r="O114">
        <v>14</v>
      </c>
      <c r="P114">
        <v>1</v>
      </c>
      <c r="Q114" t="s">
        <v>77</v>
      </c>
      <c r="R114" t="str">
        <f>IFERROR(VLOOKUP(Tabla_Transformados[[#This Row],[Tipo_Paquete_sucio]],auxiliares!$H$6:$I$7,2,0),Tabla_Transformados[[#This Row],[Tipo_Paquete_sucio]])</f>
        <v>Vuelo + Hotel</v>
      </c>
      <c r="S114" s="10">
        <v>306.60000000000002</v>
      </c>
      <c r="T114" t="s">
        <v>78</v>
      </c>
      <c r="U114" t="s">
        <v>87</v>
      </c>
      <c r="V114" t="str">
        <f>VLOOKUP(Tabla_Transformados[[#This Row],[Destino_sucio]],auxiliares!$E$5:$F$19,2,0)</f>
        <v>Londres</v>
      </c>
      <c r="W114" t="s">
        <v>67</v>
      </c>
      <c r="X114" t="s">
        <v>41</v>
      </c>
      <c r="Y114" t="s">
        <v>40</v>
      </c>
      <c r="Z1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4" t="str">
        <f>IFERROR(VLOOKUP(Tabla_Transformados[[#This Row],[Actividades_Reser_sucio2]],auxiliares!$E$5:$F$20,2,0),Tabla_Transformados[[#This Row],[Actividades_Reser_sucio2]])</f>
        <v/>
      </c>
      <c r="AB114">
        <v>7</v>
      </c>
      <c r="AC114">
        <f>Tabla_Transformados[[#This Row],[Duracion_Viaje_sucio]]-1</f>
        <v>13</v>
      </c>
      <c r="AD114" t="b">
        <v>0</v>
      </c>
      <c r="AE114" t="str">
        <f>VLOOKUP(Tabla_Transformados[[#This Row],[Promocion_Aplicada_sucio]],auxiliares!$H$6:$I$9,2,0)</f>
        <v>Falso</v>
      </c>
      <c r="AF114" t="s">
        <v>42</v>
      </c>
      <c r="AG114" t="s">
        <v>115</v>
      </c>
      <c r="AH114">
        <v>4</v>
      </c>
      <c r="AI114" t="str">
        <f>TEXT(Tabla_Transformados[[#This Row],[Fecha_Reserva]],"m")</f>
        <v>8</v>
      </c>
      <c r="AJ114">
        <v>1</v>
      </c>
      <c r="AK114" t="str">
        <f>TEXT(Tabla_Transformados[[#This Row],[Fecha_Viaje]],"m")</f>
        <v>10</v>
      </c>
      <c r="AL114" t="s">
        <v>44</v>
      </c>
      <c r="AM114" t="b">
        <v>0</v>
      </c>
      <c r="AN114" t="str">
        <f>VLOOKUP(Tabla_Transformados[[#This Row],[Cancelacion_Reserva_sucio]],auxiliares!$H$6:$I$9,2,0)</f>
        <v>Falso</v>
      </c>
      <c r="AO114">
        <v>4</v>
      </c>
      <c r="AP114" t="s">
        <v>108</v>
      </c>
      <c r="AQ11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4" s="10">
        <f>Tabla_Transformados[[#This Row],[Costo_Total]]/Tabla_Transformados[[#This Row],[Numero_Personas]]</f>
        <v>306.60000000000002</v>
      </c>
      <c r="AS114" s="10">
        <f>Tabla_Transformados[[#This Row],[Costo_Total]]/Tabla_Transformados[[#This Row],[Duracion_Viaje_sucio]]</f>
        <v>21.900000000000002</v>
      </c>
    </row>
    <row r="115" spans="1:45" x14ac:dyDescent="0.25">
      <c r="A115" t="s">
        <v>585</v>
      </c>
      <c r="B115" t="s">
        <v>586</v>
      </c>
      <c r="C115">
        <v>23</v>
      </c>
      <c r="D115" t="s">
        <v>104</v>
      </c>
      <c r="E115" t="str">
        <f>VLOOKUP(Tabla_Transformados[[#This Row],[Género_sucio]],Tabla4[#All],2,0)</f>
        <v>Masculino</v>
      </c>
      <c r="F115" t="s">
        <v>73</v>
      </c>
      <c r="G115" t="str">
        <f>VLOOKUP(Tabla_Transformados[[#This Row],[Ubicación_sucio]],auxiliares!$E$6:$F$13,2,0)</f>
        <v>Reino unido</v>
      </c>
      <c r="H115" t="s">
        <v>33</v>
      </c>
      <c r="I115" t="str">
        <f>IFERROR(VLOOKUP(Tabla_Transformados[[#This Row],[Tipo_Viajero_sucio]],auxiliares!$H$6:$I$6,2,0),Tabla_Transformados[[#This Row],[Tipo_Viajero_sucio]])</f>
        <v>Turista</v>
      </c>
      <c r="J115" t="s">
        <v>587</v>
      </c>
      <c r="K115" s="8">
        <v>45302</v>
      </c>
      <c r="L115" s="8">
        <v>45586</v>
      </c>
      <c r="M115">
        <v>66</v>
      </c>
      <c r="N115">
        <f>DATEDIF(Tabla_Transformados[[#This Row],[Fecha_Reserva]],Tabla_Transformados[[#This Row],[Fecha_Viaje]],"d")</f>
        <v>284</v>
      </c>
      <c r="O115">
        <v>6</v>
      </c>
      <c r="P115">
        <v>2</v>
      </c>
      <c r="Q115" t="s">
        <v>77</v>
      </c>
      <c r="R115" t="str">
        <f>IFERROR(VLOOKUP(Tabla_Transformados[[#This Row],[Tipo_Paquete_sucio]],auxiliares!$H$6:$I$7,2,0),Tabla_Transformados[[#This Row],[Tipo_Paquete_sucio]])</f>
        <v>Vuelo + Hotel</v>
      </c>
      <c r="S115" s="10">
        <v>14078.6</v>
      </c>
      <c r="T115" t="s">
        <v>78</v>
      </c>
      <c r="U115" t="s">
        <v>53</v>
      </c>
      <c r="V115" t="str">
        <f>VLOOKUP(Tabla_Transformados[[#This Row],[Destino_sucio]],auxiliares!$E$5:$F$19,2,0)</f>
        <v>Nueva York</v>
      </c>
      <c r="W115" t="s">
        <v>67</v>
      </c>
      <c r="X115" t="s">
        <v>68</v>
      </c>
      <c r="Y115" t="s">
        <v>40</v>
      </c>
      <c r="Z1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5" t="str">
        <f>IFERROR(VLOOKUP(Tabla_Transformados[[#This Row],[Actividades_Reser_sucio2]],auxiliares!$E$5:$F$20,2,0),Tabla_Transformados[[#This Row],[Actividades_Reser_sucio2]])</f>
        <v/>
      </c>
      <c r="AB115">
        <v>2</v>
      </c>
      <c r="AC115">
        <f>Tabla_Transformados[[#This Row],[Duracion_Viaje_sucio]]-1</f>
        <v>5</v>
      </c>
      <c r="AD115" t="b">
        <v>1</v>
      </c>
      <c r="AE115" t="str">
        <f>VLOOKUP(Tabla_Transformados[[#This Row],[Promocion_Aplicada_sucio]],auxiliares!$H$6:$I$9,2,0)</f>
        <v>Verdadero</v>
      </c>
      <c r="AF115" t="s">
        <v>42</v>
      </c>
      <c r="AG115" t="s">
        <v>115</v>
      </c>
      <c r="AH115">
        <v>7</v>
      </c>
      <c r="AI115" t="str">
        <f>TEXT(Tabla_Transformados[[#This Row],[Fecha_Reserva]],"m")</f>
        <v>1</v>
      </c>
      <c r="AJ115">
        <v>7</v>
      </c>
      <c r="AK115" t="str">
        <f>TEXT(Tabla_Transformados[[#This Row],[Fecha_Viaje]],"m")</f>
        <v>10</v>
      </c>
      <c r="AL115" t="s">
        <v>57</v>
      </c>
      <c r="AM115" t="b">
        <v>0</v>
      </c>
      <c r="AN115" t="str">
        <f>VLOOKUP(Tabla_Transformados[[#This Row],[Cancelacion_Reserva_sucio]],auxiliares!$H$6:$I$9,2,0)</f>
        <v>Falso</v>
      </c>
      <c r="AO115">
        <v>4</v>
      </c>
      <c r="AP115" t="s">
        <v>131</v>
      </c>
      <c r="AQ11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5" s="10">
        <f>Tabla_Transformados[[#This Row],[Costo_Total]]/Tabla_Transformados[[#This Row],[Numero_Personas]]</f>
        <v>7039.3</v>
      </c>
      <c r="AS115" s="10">
        <f>Tabla_Transformados[[#This Row],[Costo_Total]]/Tabla_Transformados[[#This Row],[Duracion_Viaje_sucio]]</f>
        <v>2346.4333333333334</v>
      </c>
    </row>
    <row r="116" spans="1:45" x14ac:dyDescent="0.25">
      <c r="A116" t="s">
        <v>589</v>
      </c>
      <c r="B116" t="s">
        <v>590</v>
      </c>
      <c r="C116">
        <v>50</v>
      </c>
      <c r="D116" t="s">
        <v>60</v>
      </c>
      <c r="E116" t="str">
        <f>VLOOKUP(Tabla_Transformados[[#This Row],[Género_sucio]],Tabla4[#All],2,0)</f>
        <v>Otro</v>
      </c>
      <c r="F116" t="s">
        <v>82</v>
      </c>
      <c r="G116" t="str">
        <f>VLOOKUP(Tabla_Transformados[[#This Row],[Ubicación_sucio]],auxiliares!$E$6:$F$13,2,0)</f>
        <v>Alemania</v>
      </c>
      <c r="H116" t="s">
        <v>33</v>
      </c>
      <c r="I116" t="str">
        <f>IFERROR(VLOOKUP(Tabla_Transformados[[#This Row],[Tipo_Viajero_sucio]],auxiliares!$H$6:$I$6,2,0),Tabla_Transformados[[#This Row],[Tipo_Viajero_sucio]])</f>
        <v>Turista</v>
      </c>
      <c r="J116" t="s">
        <v>591</v>
      </c>
      <c r="K116" s="8">
        <v>45638</v>
      </c>
      <c r="L116" s="8">
        <v>45655</v>
      </c>
      <c r="M116">
        <v>228</v>
      </c>
      <c r="N116">
        <f>DATEDIF(Tabla_Transformados[[#This Row],[Fecha_Reserva]],Tabla_Transformados[[#This Row],[Fecha_Viaje]],"d")</f>
        <v>17</v>
      </c>
      <c r="O116">
        <v>1</v>
      </c>
      <c r="P116">
        <v>4</v>
      </c>
      <c r="Q116" t="s">
        <v>37</v>
      </c>
      <c r="R116" t="str">
        <f>IFERROR(VLOOKUP(Tabla_Transformados[[#This Row],[Tipo_Paquete_sucio]],auxiliares!$H$6:$I$7,2,0),Tabla_Transformados[[#This Row],[Tipo_Paquete_sucio]])</f>
        <v>Vuelo</v>
      </c>
      <c r="S116" s="10">
        <v>10556.1</v>
      </c>
      <c r="T116" t="s">
        <v>78</v>
      </c>
      <c r="U116" t="s">
        <v>101</v>
      </c>
      <c r="V116" t="str">
        <f>VLOOKUP(Tabla_Transformados[[#This Row],[Destino_sucio]],auxiliares!$E$5:$F$19,2,0)</f>
        <v>Roma</v>
      </c>
      <c r="W116" t="s">
        <v>40</v>
      </c>
      <c r="X116" t="s">
        <v>68</v>
      </c>
      <c r="Y116" t="s">
        <v>40</v>
      </c>
      <c r="Z1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6" t="str">
        <f>IFERROR(VLOOKUP(Tabla_Transformados[[#This Row],[Actividades_Reser_sucio2]],auxiliares!$E$5:$F$20,2,0),Tabla_Transformados[[#This Row],[Actividades_Reser_sucio2]])</f>
        <v/>
      </c>
      <c r="AB116">
        <v>5</v>
      </c>
      <c r="AC116">
        <f>Tabla_Transformados[[#This Row],[Duracion_Viaje_sucio]]-1</f>
        <v>0</v>
      </c>
      <c r="AD116" t="b">
        <v>1</v>
      </c>
      <c r="AE116" t="str">
        <f>VLOOKUP(Tabla_Transformados[[#This Row],[Promocion_Aplicada_sucio]],auxiliares!$H$6:$I$9,2,0)</f>
        <v>Verdadero</v>
      </c>
      <c r="AF116" t="s">
        <v>42</v>
      </c>
      <c r="AG116" t="s">
        <v>43</v>
      </c>
      <c r="AH116">
        <v>9</v>
      </c>
      <c r="AI116" t="str">
        <f>TEXT(Tabla_Transformados[[#This Row],[Fecha_Reserva]],"m")</f>
        <v>12</v>
      </c>
      <c r="AJ116">
        <v>8</v>
      </c>
      <c r="AK116" t="str">
        <f>TEXT(Tabla_Transformados[[#This Row],[Fecha_Viaje]],"m")</f>
        <v>12</v>
      </c>
      <c r="AL116" t="s">
        <v>44</v>
      </c>
      <c r="AM116" t="b">
        <v>1</v>
      </c>
      <c r="AN116" t="str">
        <f>VLOOKUP(Tabla_Transformados[[#This Row],[Cancelacion_Reserva_sucio]],auxiliares!$H$6:$I$9,2,0)</f>
        <v>Verdadero</v>
      </c>
      <c r="AO116">
        <v>5</v>
      </c>
      <c r="AP116" t="s">
        <v>207</v>
      </c>
      <c r="AQ11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16" s="10">
        <f>Tabla_Transformados[[#This Row],[Costo_Total]]/Tabla_Transformados[[#This Row],[Numero_Personas]]</f>
        <v>2639.0250000000001</v>
      </c>
      <c r="AS116" s="10">
        <f>Tabla_Transformados[[#This Row],[Costo_Total]]/Tabla_Transformados[[#This Row],[Duracion_Viaje_sucio]]</f>
        <v>10556.1</v>
      </c>
    </row>
    <row r="117" spans="1:45" x14ac:dyDescent="0.25">
      <c r="A117" t="s">
        <v>593</v>
      </c>
      <c r="B117" t="s">
        <v>594</v>
      </c>
      <c r="C117">
        <v>27</v>
      </c>
      <c r="D117" t="s">
        <v>31</v>
      </c>
      <c r="E117" t="str">
        <f>VLOOKUP(Tabla_Transformados[[#This Row],[Género_sucio]],Tabla4[#All],2,0)</f>
        <v>Femenino</v>
      </c>
      <c r="F117" t="s">
        <v>82</v>
      </c>
      <c r="G117" t="str">
        <f>VLOOKUP(Tabla_Transformados[[#This Row],[Ubicación_sucio]],auxiliares!$E$6:$F$13,2,0)</f>
        <v>Alemania</v>
      </c>
      <c r="H117" t="s">
        <v>33</v>
      </c>
      <c r="I117" t="str">
        <f>IFERROR(VLOOKUP(Tabla_Transformados[[#This Row],[Tipo_Viajero_sucio]],auxiliares!$H$6:$I$6,2,0),Tabla_Transformados[[#This Row],[Tipo_Viajero_sucio]])</f>
        <v>Turista</v>
      </c>
      <c r="J117" t="s">
        <v>595</v>
      </c>
      <c r="K117" s="8">
        <v>45328</v>
      </c>
      <c r="L117" s="8">
        <v>45570</v>
      </c>
      <c r="M117">
        <v>124</v>
      </c>
      <c r="N117">
        <f>DATEDIF(Tabla_Transformados[[#This Row],[Fecha_Reserva]],Tabla_Transformados[[#This Row],[Fecha_Viaje]],"d")</f>
        <v>242</v>
      </c>
      <c r="O117">
        <v>14</v>
      </c>
      <c r="P117">
        <v>4</v>
      </c>
      <c r="Q117" t="s">
        <v>65</v>
      </c>
      <c r="R117" t="str">
        <f>IFERROR(VLOOKUP(Tabla_Transformados[[#This Row],[Tipo_Paquete_sucio]],auxiliares!$H$6:$I$7,2,0),Tabla_Transformados[[#This Row],[Tipo_Paquete_sucio]])</f>
        <v>Vuelo + Hotel + Tour</v>
      </c>
      <c r="S117" s="10">
        <v>14482.3</v>
      </c>
      <c r="T117" t="s">
        <v>38</v>
      </c>
      <c r="U117" t="s">
        <v>39</v>
      </c>
      <c r="V117" t="str">
        <f>VLOOKUP(Tabla_Transformados[[#This Row],[Destino_sucio]],auxiliares!$E$5:$F$19,2,0)</f>
        <v>Tokio</v>
      </c>
      <c r="W117" t="s">
        <v>114</v>
      </c>
      <c r="X117" t="s">
        <v>54</v>
      </c>
      <c r="Y117" t="s">
        <v>151</v>
      </c>
      <c r="Z1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17" t="str">
        <f>IFERROR(VLOOKUP(Tabla_Transformados[[#This Row],[Actividades_Reser_sucio2]],auxiliares!$E$5:$F$20,2,0),Tabla_Transformados[[#This Row],[Actividades_Reser_sucio2]])</f>
        <v>Tour en Cuidad</v>
      </c>
      <c r="AB117">
        <v>3</v>
      </c>
      <c r="AC117">
        <f>Tabla_Transformados[[#This Row],[Duracion_Viaje_sucio]]-1</f>
        <v>13</v>
      </c>
      <c r="AD117" t="b">
        <v>0</v>
      </c>
      <c r="AE117" t="str">
        <f>VLOOKUP(Tabla_Transformados[[#This Row],[Promocion_Aplicada_sucio]],auxiliares!$H$6:$I$9,2,0)</f>
        <v>Falso</v>
      </c>
      <c r="AF117" t="s">
        <v>42</v>
      </c>
      <c r="AG117" t="s">
        <v>115</v>
      </c>
      <c r="AH117">
        <v>10</v>
      </c>
      <c r="AI117" t="str">
        <f>TEXT(Tabla_Transformados[[#This Row],[Fecha_Reserva]],"m")</f>
        <v>2</v>
      </c>
      <c r="AJ117">
        <v>3</v>
      </c>
      <c r="AK117" t="str">
        <f>TEXT(Tabla_Transformados[[#This Row],[Fecha_Viaje]],"m")</f>
        <v>10</v>
      </c>
      <c r="AL117" t="s">
        <v>44</v>
      </c>
      <c r="AM117" t="b">
        <v>0</v>
      </c>
      <c r="AN117" t="str">
        <f>VLOOKUP(Tabla_Transformados[[#This Row],[Cancelacion_Reserva_sucio]],auxiliares!$H$6:$I$9,2,0)</f>
        <v>Falso</v>
      </c>
      <c r="AO117">
        <v>4</v>
      </c>
      <c r="AP117" t="s">
        <v>131</v>
      </c>
      <c r="AQ11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7" s="10">
        <f>Tabla_Transformados[[#This Row],[Costo_Total]]/Tabla_Transformados[[#This Row],[Numero_Personas]]</f>
        <v>3620.5749999999998</v>
      </c>
      <c r="AS117" s="10">
        <f>Tabla_Transformados[[#This Row],[Costo_Total]]/Tabla_Transformados[[#This Row],[Duracion_Viaje_sucio]]</f>
        <v>1034.45</v>
      </c>
    </row>
    <row r="118" spans="1:45" x14ac:dyDescent="0.25">
      <c r="A118" t="s">
        <v>597</v>
      </c>
      <c r="B118" t="s">
        <v>598</v>
      </c>
      <c r="C118">
        <v>51</v>
      </c>
      <c r="D118" t="s">
        <v>31</v>
      </c>
      <c r="E118" t="str">
        <f>VLOOKUP(Tabla_Transformados[[#This Row],[Género_sucio]],Tabla4[#All],2,0)</f>
        <v>Femenino</v>
      </c>
      <c r="F118" t="s">
        <v>32</v>
      </c>
      <c r="G118" t="str">
        <f>VLOOKUP(Tabla_Transformados[[#This Row],[Ubicación_sucio]],auxiliares!$E$6:$F$13,2,0)</f>
        <v>Méjico</v>
      </c>
      <c r="H118" t="s">
        <v>33</v>
      </c>
      <c r="I118" t="str">
        <f>IFERROR(VLOOKUP(Tabla_Transformados[[#This Row],[Tipo_Viajero_sucio]],auxiliares!$H$6:$I$6,2,0),Tabla_Transformados[[#This Row],[Tipo_Viajero_sucio]])</f>
        <v>Turista</v>
      </c>
      <c r="J118" t="s">
        <v>599</v>
      </c>
      <c r="K118" s="8">
        <v>45440</v>
      </c>
      <c r="L118" s="8">
        <v>45477</v>
      </c>
      <c r="M118">
        <v>219</v>
      </c>
      <c r="N118">
        <f>DATEDIF(Tabla_Transformados[[#This Row],[Fecha_Reserva]],Tabla_Transformados[[#This Row],[Fecha_Viaje]],"d")</f>
        <v>37</v>
      </c>
      <c r="O118">
        <v>4</v>
      </c>
      <c r="P118">
        <v>3</v>
      </c>
      <c r="Q118" t="s">
        <v>37</v>
      </c>
      <c r="R118" t="str">
        <f>IFERROR(VLOOKUP(Tabla_Transformados[[#This Row],[Tipo_Paquete_sucio]],auxiliares!$H$6:$I$7,2,0),Tabla_Transformados[[#This Row],[Tipo_Paquete_sucio]])</f>
        <v>Vuelo</v>
      </c>
      <c r="S118" s="10">
        <v>12248.2</v>
      </c>
      <c r="T118" t="s">
        <v>38</v>
      </c>
      <c r="U118" t="s">
        <v>39</v>
      </c>
      <c r="V118" t="str">
        <f>VLOOKUP(Tabla_Transformados[[#This Row],[Destino_sucio]],auxiliares!$E$5:$F$19,2,0)</f>
        <v>Tokio</v>
      </c>
      <c r="W118" t="s">
        <v>40</v>
      </c>
      <c r="X118" t="s">
        <v>54</v>
      </c>
      <c r="Y118" t="s">
        <v>40</v>
      </c>
      <c r="Z1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8" t="str">
        <f>IFERROR(VLOOKUP(Tabla_Transformados[[#This Row],[Actividades_Reser_sucio2]],auxiliares!$E$5:$F$20,2,0),Tabla_Transformados[[#This Row],[Actividades_Reser_sucio2]])</f>
        <v/>
      </c>
      <c r="AB118">
        <v>2</v>
      </c>
      <c r="AC118">
        <f>Tabla_Transformados[[#This Row],[Duracion_Viaje_sucio]]-1</f>
        <v>3</v>
      </c>
      <c r="AD118" t="b">
        <v>1</v>
      </c>
      <c r="AE118" t="str">
        <f>VLOOKUP(Tabla_Transformados[[#This Row],[Promocion_Aplicada_sucio]],auxiliares!$H$6:$I$9,2,0)</f>
        <v>Verdadero</v>
      </c>
      <c r="AF118" t="s">
        <v>88</v>
      </c>
      <c r="AG118" t="s">
        <v>56</v>
      </c>
      <c r="AH118">
        <v>4</v>
      </c>
      <c r="AI118" t="str">
        <f>TEXT(Tabla_Transformados[[#This Row],[Fecha_Reserva]],"m")</f>
        <v>5</v>
      </c>
      <c r="AJ118">
        <v>2</v>
      </c>
      <c r="AK118" t="str">
        <f>TEXT(Tabla_Transformados[[#This Row],[Fecha_Viaje]],"m")</f>
        <v>7</v>
      </c>
      <c r="AL118" t="s">
        <v>57</v>
      </c>
      <c r="AM118" t="b">
        <v>1</v>
      </c>
      <c r="AN118" t="str">
        <f>VLOOKUP(Tabla_Transformados[[#This Row],[Cancelacion_Reserva_sucio]],auxiliares!$H$6:$I$9,2,0)</f>
        <v>Verdadero</v>
      </c>
      <c r="AO118">
        <v>5</v>
      </c>
      <c r="AP118" t="s">
        <v>131</v>
      </c>
      <c r="AQ11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18" s="10">
        <f>Tabla_Transformados[[#This Row],[Costo_Total]]/Tabla_Transformados[[#This Row],[Numero_Personas]]</f>
        <v>4082.7333333333336</v>
      </c>
      <c r="AS118" s="10">
        <f>Tabla_Transformados[[#This Row],[Costo_Total]]/Tabla_Transformados[[#This Row],[Duracion_Viaje_sucio]]</f>
        <v>3062.05</v>
      </c>
    </row>
    <row r="119" spans="1:45" x14ac:dyDescent="0.25">
      <c r="A119" t="s">
        <v>600</v>
      </c>
      <c r="B119" t="s">
        <v>601</v>
      </c>
      <c r="C119">
        <v>38</v>
      </c>
      <c r="D119" t="s">
        <v>104</v>
      </c>
      <c r="E119" t="str">
        <f>VLOOKUP(Tabla_Transformados[[#This Row],[Género_sucio]],Tabla4[#All],2,0)</f>
        <v>Masculino</v>
      </c>
      <c r="F119" t="s">
        <v>82</v>
      </c>
      <c r="G119" t="str">
        <f>VLOOKUP(Tabla_Transformados[[#This Row],[Ubicación_sucio]],auxiliares!$E$6:$F$13,2,0)</f>
        <v>Alemania</v>
      </c>
      <c r="H119" t="s">
        <v>97</v>
      </c>
      <c r="I119" t="str">
        <f>IFERROR(VLOOKUP(Tabla_Transformados[[#This Row],[Tipo_Viajero_sucio]],auxiliares!$H$6:$I$6,2,0),Tabla_Transformados[[#This Row],[Tipo_Viajero_sucio]])</f>
        <v>Negocios</v>
      </c>
      <c r="J119" t="s">
        <v>602</v>
      </c>
      <c r="K119" s="8">
        <v>45380</v>
      </c>
      <c r="L119" s="8">
        <v>45511</v>
      </c>
      <c r="M119">
        <v>298</v>
      </c>
      <c r="N119">
        <f>DATEDIF(Tabla_Transformados[[#This Row],[Fecha_Reserva]],Tabla_Transformados[[#This Row],[Fecha_Viaje]],"d")</f>
        <v>131</v>
      </c>
      <c r="O119">
        <v>4</v>
      </c>
      <c r="P119">
        <v>2</v>
      </c>
      <c r="Q119" t="s">
        <v>65</v>
      </c>
      <c r="R119" t="str">
        <f>IFERROR(VLOOKUP(Tabla_Transformados[[#This Row],[Tipo_Paquete_sucio]],auxiliares!$H$6:$I$7,2,0),Tabla_Transformados[[#This Row],[Tipo_Paquete_sucio]])</f>
        <v>Vuelo + Hotel + Tour</v>
      </c>
      <c r="S119" s="10">
        <v>8067.4</v>
      </c>
      <c r="T119" t="s">
        <v>78</v>
      </c>
      <c r="U119" t="s">
        <v>66</v>
      </c>
      <c r="V119" t="str">
        <f>VLOOKUP(Tabla_Transformados[[#This Row],[Destino_sucio]],auxiliares!$E$5:$F$19,2,0)</f>
        <v>Barcelona</v>
      </c>
      <c r="W119" t="s">
        <v>79</v>
      </c>
      <c r="X119" t="s">
        <v>68</v>
      </c>
      <c r="Y119" t="s">
        <v>302</v>
      </c>
      <c r="Z1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19" t="str">
        <f>IFERROR(VLOOKUP(Tabla_Transformados[[#This Row],[Actividades_Reser_sucio2]],auxiliares!$E$5:$F$20,2,0),Tabla_Transformados[[#This Row],[Actividades_Reser_sucio2]])</f>
        <v>Tour en bus</v>
      </c>
      <c r="AB119">
        <v>3</v>
      </c>
      <c r="AC119">
        <f>Tabla_Transformados[[#This Row],[Duracion_Viaje_sucio]]-1</f>
        <v>3</v>
      </c>
      <c r="AD119" t="b">
        <v>1</v>
      </c>
      <c r="AE119" t="str">
        <f>VLOOKUP(Tabla_Transformados[[#This Row],[Promocion_Aplicada_sucio]],auxiliares!$H$6:$I$9,2,0)</f>
        <v>Verdadero</v>
      </c>
      <c r="AF119" t="s">
        <v>88</v>
      </c>
      <c r="AG119" t="s">
        <v>115</v>
      </c>
      <c r="AH119">
        <v>3</v>
      </c>
      <c r="AI119" t="str">
        <f>TEXT(Tabla_Transformados[[#This Row],[Fecha_Reserva]],"m")</f>
        <v>3</v>
      </c>
      <c r="AJ119">
        <v>1</v>
      </c>
      <c r="AK119" t="str">
        <f>TEXT(Tabla_Transformados[[#This Row],[Fecha_Viaje]],"m")</f>
        <v>8</v>
      </c>
      <c r="AL119" t="s">
        <v>57</v>
      </c>
      <c r="AM119" t="b">
        <v>0</v>
      </c>
      <c r="AN119" t="str">
        <f>VLOOKUP(Tabla_Transformados[[#This Row],[Cancelacion_Reserva_sucio]],auxiliares!$H$6:$I$9,2,0)</f>
        <v>Falso</v>
      </c>
      <c r="AO119">
        <v>1</v>
      </c>
      <c r="AP119" t="s">
        <v>45</v>
      </c>
      <c r="AQ11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19" s="10">
        <f>Tabla_Transformados[[#This Row],[Costo_Total]]/Tabla_Transformados[[#This Row],[Numero_Personas]]</f>
        <v>4033.7</v>
      </c>
      <c r="AS119" s="10">
        <f>Tabla_Transformados[[#This Row],[Costo_Total]]/Tabla_Transformados[[#This Row],[Duracion_Viaje_sucio]]</f>
        <v>2016.85</v>
      </c>
    </row>
    <row r="120" spans="1:45" x14ac:dyDescent="0.25">
      <c r="A120" t="s">
        <v>604</v>
      </c>
      <c r="B120" t="s">
        <v>605</v>
      </c>
      <c r="C120">
        <v>64</v>
      </c>
      <c r="D120" t="s">
        <v>60</v>
      </c>
      <c r="E120" t="str">
        <f>VLOOKUP(Tabla_Transformados[[#This Row],[Género_sucio]],Tabla4[#All],2,0)</f>
        <v>Otro</v>
      </c>
      <c r="F120" t="s">
        <v>48</v>
      </c>
      <c r="G120" t="str">
        <f>VLOOKUP(Tabla_Transformados[[#This Row],[Ubicación_sucio]],auxiliares!$E$6:$F$13,2,0)</f>
        <v>EEUU</v>
      </c>
      <c r="H120" t="s">
        <v>49</v>
      </c>
      <c r="I120" t="str">
        <f>IFERROR(VLOOKUP(Tabla_Transformados[[#This Row],[Tipo_Viajero_sucio]],auxiliares!$H$6:$I$6,2,0),Tabla_Transformados[[#This Row],[Tipo_Viajero_sucio]])</f>
        <v>Turista</v>
      </c>
      <c r="J120" t="s">
        <v>606</v>
      </c>
      <c r="K120" s="8">
        <v>45347</v>
      </c>
      <c r="L120" s="8">
        <v>45407</v>
      </c>
      <c r="M120">
        <v>168</v>
      </c>
      <c r="N120">
        <f>DATEDIF(Tabla_Transformados[[#This Row],[Fecha_Reserva]],Tabla_Transformados[[#This Row],[Fecha_Viaje]],"d")</f>
        <v>60</v>
      </c>
      <c r="O120">
        <v>5</v>
      </c>
      <c r="P120">
        <v>3</v>
      </c>
      <c r="Q120" t="s">
        <v>77</v>
      </c>
      <c r="R120" t="str">
        <f>IFERROR(VLOOKUP(Tabla_Transformados[[#This Row],[Tipo_Paquete_sucio]],auxiliares!$H$6:$I$7,2,0),Tabla_Transformados[[#This Row],[Tipo_Paquete_sucio]])</f>
        <v>Vuelo + Hotel</v>
      </c>
      <c r="S120" s="10">
        <v>1152.4000000000001</v>
      </c>
      <c r="T120" t="s">
        <v>38</v>
      </c>
      <c r="U120" t="s">
        <v>53</v>
      </c>
      <c r="V120" t="str">
        <f>VLOOKUP(Tabla_Transformados[[#This Row],[Destino_sucio]],auxiliares!$E$5:$F$19,2,0)</f>
        <v>Nueva York</v>
      </c>
      <c r="W120" t="s">
        <v>79</v>
      </c>
      <c r="X120" t="s">
        <v>68</v>
      </c>
      <c r="Y120" t="s">
        <v>40</v>
      </c>
      <c r="Z1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0" t="str">
        <f>IFERROR(VLOOKUP(Tabla_Transformados[[#This Row],[Actividades_Reser_sucio2]],auxiliares!$E$5:$F$20,2,0),Tabla_Transformados[[#This Row],[Actividades_Reser_sucio2]])</f>
        <v/>
      </c>
      <c r="AB120">
        <v>8</v>
      </c>
      <c r="AC120">
        <f>Tabla_Transformados[[#This Row],[Duracion_Viaje_sucio]]-1</f>
        <v>4</v>
      </c>
      <c r="AD120" t="b">
        <v>0</v>
      </c>
      <c r="AE120" t="str">
        <f>VLOOKUP(Tabla_Transformados[[#This Row],[Promocion_Aplicada_sucio]],auxiliares!$H$6:$I$9,2,0)</f>
        <v>Falso</v>
      </c>
      <c r="AF120" t="s">
        <v>42</v>
      </c>
      <c r="AG120" t="s">
        <v>56</v>
      </c>
      <c r="AH120">
        <v>6</v>
      </c>
      <c r="AI120" t="str">
        <f>TEXT(Tabla_Transformados[[#This Row],[Fecha_Reserva]],"m")</f>
        <v>2</v>
      </c>
      <c r="AJ120">
        <v>9</v>
      </c>
      <c r="AK120" t="str">
        <f>TEXT(Tabla_Transformados[[#This Row],[Fecha_Viaje]],"m")</f>
        <v>4</v>
      </c>
      <c r="AL120" t="s">
        <v>57</v>
      </c>
      <c r="AM120" t="b">
        <v>1</v>
      </c>
      <c r="AN120" t="str">
        <f>VLOOKUP(Tabla_Transformados[[#This Row],[Cancelacion_Reserva_sucio]],auxiliares!$H$6:$I$9,2,0)</f>
        <v>Verdadero</v>
      </c>
      <c r="AO120">
        <v>5</v>
      </c>
      <c r="AP120" t="s">
        <v>131</v>
      </c>
      <c r="AQ12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20" s="10">
        <f>Tabla_Transformados[[#This Row],[Costo_Total]]/Tabla_Transformados[[#This Row],[Numero_Personas]]</f>
        <v>384.13333333333338</v>
      </c>
      <c r="AS120" s="10">
        <f>Tabla_Transformados[[#This Row],[Costo_Total]]/Tabla_Transformados[[#This Row],[Duracion_Viaje_sucio]]</f>
        <v>230.48000000000002</v>
      </c>
    </row>
    <row r="121" spans="1:45" x14ac:dyDescent="0.25">
      <c r="A121" t="s">
        <v>607</v>
      </c>
      <c r="B121" t="s">
        <v>608</v>
      </c>
      <c r="C121">
        <v>28</v>
      </c>
      <c r="D121" t="s">
        <v>60</v>
      </c>
      <c r="E121" t="str">
        <f>VLOOKUP(Tabla_Transformados[[#This Row],[Género_sucio]],Tabla4[#All],2,0)</f>
        <v>Otro</v>
      </c>
      <c r="F121" t="s">
        <v>73</v>
      </c>
      <c r="G121" t="str">
        <f>VLOOKUP(Tabla_Transformados[[#This Row],[Ubicación_sucio]],auxiliares!$E$6:$F$13,2,0)</f>
        <v>Reino unido</v>
      </c>
      <c r="H121" t="s">
        <v>97</v>
      </c>
      <c r="I121" t="str">
        <f>IFERROR(VLOOKUP(Tabla_Transformados[[#This Row],[Tipo_Viajero_sucio]],auxiliares!$H$6:$I$6,2,0),Tabla_Transformados[[#This Row],[Tipo_Viajero_sucio]])</f>
        <v>Negocios</v>
      </c>
      <c r="J121" t="s">
        <v>609</v>
      </c>
      <c r="K121" s="8">
        <v>45514</v>
      </c>
      <c r="L121" s="8">
        <v>45601</v>
      </c>
      <c r="M121">
        <v>107</v>
      </c>
      <c r="N121">
        <f>DATEDIF(Tabla_Transformados[[#This Row],[Fecha_Reserva]],Tabla_Transformados[[#This Row],[Fecha_Viaje]],"d")</f>
        <v>87</v>
      </c>
      <c r="O121">
        <v>2</v>
      </c>
      <c r="P121">
        <v>2</v>
      </c>
      <c r="Q121" t="s">
        <v>65</v>
      </c>
      <c r="R121" t="str">
        <f>IFERROR(VLOOKUP(Tabla_Transformados[[#This Row],[Tipo_Paquete_sucio]],auxiliares!$H$6:$I$7,2,0),Tabla_Transformados[[#This Row],[Tipo_Paquete_sucio]])</f>
        <v>Vuelo + Hotel + Tour</v>
      </c>
      <c r="S121" s="10">
        <v>10966.4</v>
      </c>
      <c r="T121" t="s">
        <v>78</v>
      </c>
      <c r="U121" t="s">
        <v>66</v>
      </c>
      <c r="V121" t="str">
        <f>VLOOKUP(Tabla_Transformados[[#This Row],[Destino_sucio]],auxiliares!$E$5:$F$19,2,0)</f>
        <v>Barcelona</v>
      </c>
      <c r="W121" t="s">
        <v>67</v>
      </c>
      <c r="X121" t="s">
        <v>68</v>
      </c>
      <c r="Y121" t="s">
        <v>40</v>
      </c>
      <c r="Z1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1" t="str">
        <f>IFERROR(VLOOKUP(Tabla_Transformados[[#This Row],[Actividades_Reser_sucio2]],auxiliares!$E$5:$F$20,2,0),Tabla_Transformados[[#This Row],[Actividades_Reser_sucio2]])</f>
        <v>Desconocido</v>
      </c>
      <c r="AB121">
        <v>3</v>
      </c>
      <c r="AC121">
        <f>Tabla_Transformados[[#This Row],[Duracion_Viaje_sucio]]-1</f>
        <v>1</v>
      </c>
      <c r="AD121" t="b">
        <v>1</v>
      </c>
      <c r="AE121" t="str">
        <f>VLOOKUP(Tabla_Transformados[[#This Row],[Promocion_Aplicada_sucio]],auxiliares!$H$6:$I$9,2,0)</f>
        <v>Verdadero</v>
      </c>
      <c r="AF121" t="s">
        <v>55</v>
      </c>
      <c r="AG121" t="s">
        <v>115</v>
      </c>
      <c r="AH121">
        <v>5</v>
      </c>
      <c r="AI121" t="str">
        <f>TEXT(Tabla_Transformados[[#This Row],[Fecha_Reserva]],"m")</f>
        <v>8</v>
      </c>
      <c r="AJ121">
        <v>2</v>
      </c>
      <c r="AK121" t="str">
        <f>TEXT(Tabla_Transformados[[#This Row],[Fecha_Viaje]],"m")</f>
        <v>11</v>
      </c>
      <c r="AL121" t="s">
        <v>44</v>
      </c>
      <c r="AM121" t="b">
        <v>1</v>
      </c>
      <c r="AN121" t="str">
        <f>VLOOKUP(Tabla_Transformados[[#This Row],[Cancelacion_Reserva_sucio]],auxiliares!$H$6:$I$9,2,0)</f>
        <v>Verdadero</v>
      </c>
      <c r="AO121">
        <v>5</v>
      </c>
      <c r="AP121" t="s">
        <v>207</v>
      </c>
      <c r="AQ12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1" s="10">
        <f>Tabla_Transformados[[#This Row],[Costo_Total]]/Tabla_Transformados[[#This Row],[Numero_Personas]]</f>
        <v>5483.2</v>
      </c>
      <c r="AS121" s="10">
        <f>Tabla_Transformados[[#This Row],[Costo_Total]]/Tabla_Transformados[[#This Row],[Duracion_Viaje_sucio]]</f>
        <v>5483.2</v>
      </c>
    </row>
    <row r="122" spans="1:45" x14ac:dyDescent="0.25">
      <c r="A122" t="s">
        <v>610</v>
      </c>
      <c r="B122" t="s">
        <v>611</v>
      </c>
      <c r="C122">
        <v>18</v>
      </c>
      <c r="D122" t="s">
        <v>60</v>
      </c>
      <c r="E122" t="str">
        <f>VLOOKUP(Tabla_Transformados[[#This Row],[Género_sucio]],Tabla4[#All],2,0)</f>
        <v>Otro</v>
      </c>
      <c r="F122" t="s">
        <v>91</v>
      </c>
      <c r="G122" t="str">
        <f>VLOOKUP(Tabla_Transformados[[#This Row],[Ubicación_sucio]],auxiliares!$E$6:$F$13,2,0)</f>
        <v>India</v>
      </c>
      <c r="H122" t="s">
        <v>49</v>
      </c>
      <c r="I122" t="str">
        <f>IFERROR(VLOOKUP(Tabla_Transformados[[#This Row],[Tipo_Viajero_sucio]],auxiliares!$H$6:$I$6,2,0),Tabla_Transformados[[#This Row],[Tipo_Viajero_sucio]])</f>
        <v>Turista</v>
      </c>
      <c r="J122" t="s">
        <v>612</v>
      </c>
      <c r="K122" s="8">
        <v>45523</v>
      </c>
      <c r="L122" s="8">
        <v>45563</v>
      </c>
      <c r="M122">
        <v>316</v>
      </c>
      <c r="N122">
        <f>DATEDIF(Tabla_Transformados[[#This Row],[Fecha_Reserva]],Tabla_Transformados[[#This Row],[Fecha_Viaje]],"d")</f>
        <v>40</v>
      </c>
      <c r="O122">
        <v>3</v>
      </c>
      <c r="P122">
        <v>3</v>
      </c>
      <c r="Q122" t="s">
        <v>37</v>
      </c>
      <c r="R122" t="str">
        <f>IFERROR(VLOOKUP(Tabla_Transformados[[#This Row],[Tipo_Paquete_sucio]],auxiliares!$H$6:$I$7,2,0),Tabla_Transformados[[#This Row],[Tipo_Paquete_sucio]])</f>
        <v>Vuelo</v>
      </c>
      <c r="S122" s="10">
        <v>4644.2</v>
      </c>
      <c r="T122" t="s">
        <v>86</v>
      </c>
      <c r="U122" t="s">
        <v>66</v>
      </c>
      <c r="V122" t="str">
        <f>VLOOKUP(Tabla_Transformados[[#This Row],[Destino_sucio]],auxiliares!$E$5:$F$19,2,0)</f>
        <v>Barcelona</v>
      </c>
      <c r="W122" t="s">
        <v>40</v>
      </c>
      <c r="X122" t="s">
        <v>68</v>
      </c>
      <c r="Y122" t="s">
        <v>40</v>
      </c>
      <c r="Z1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2" t="str">
        <f>IFERROR(VLOOKUP(Tabla_Transformados[[#This Row],[Actividades_Reser_sucio2]],auxiliares!$E$5:$F$20,2,0),Tabla_Transformados[[#This Row],[Actividades_Reser_sucio2]])</f>
        <v/>
      </c>
      <c r="AB122">
        <v>1</v>
      </c>
      <c r="AC122">
        <f>Tabla_Transformados[[#This Row],[Duracion_Viaje_sucio]]-1</f>
        <v>2</v>
      </c>
      <c r="AD122" t="b">
        <v>1</v>
      </c>
      <c r="AE122" t="str">
        <f>VLOOKUP(Tabla_Transformados[[#This Row],[Promocion_Aplicada_sucio]],auxiliares!$H$6:$I$9,2,0)</f>
        <v>Verdadero</v>
      </c>
      <c r="AF122" t="s">
        <v>88</v>
      </c>
      <c r="AG122" t="s">
        <v>56</v>
      </c>
      <c r="AH122">
        <v>4</v>
      </c>
      <c r="AI122" t="str">
        <f>TEXT(Tabla_Transformados[[#This Row],[Fecha_Reserva]],"m")</f>
        <v>8</v>
      </c>
      <c r="AJ122">
        <v>6</v>
      </c>
      <c r="AK122" t="str">
        <f>TEXT(Tabla_Transformados[[#This Row],[Fecha_Viaje]],"m")</f>
        <v>9</v>
      </c>
      <c r="AL122" t="s">
        <v>57</v>
      </c>
      <c r="AM122" t="b">
        <v>1</v>
      </c>
      <c r="AN122" t="str">
        <f>VLOOKUP(Tabla_Transformados[[#This Row],[Cancelacion_Reserva_sucio]],auxiliares!$H$6:$I$9,2,0)</f>
        <v>Verdadero</v>
      </c>
      <c r="AO122">
        <v>1</v>
      </c>
      <c r="AP122" t="s">
        <v>40</v>
      </c>
      <c r="AQ12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2" s="10">
        <f>Tabla_Transformados[[#This Row],[Costo_Total]]/Tabla_Transformados[[#This Row],[Numero_Personas]]</f>
        <v>1548.0666666666666</v>
      </c>
      <c r="AS122" s="10">
        <f>Tabla_Transformados[[#This Row],[Costo_Total]]/Tabla_Transformados[[#This Row],[Duracion_Viaje_sucio]]</f>
        <v>1548.0666666666666</v>
      </c>
    </row>
    <row r="123" spans="1:45" x14ac:dyDescent="0.25">
      <c r="A123" t="s">
        <v>614</v>
      </c>
      <c r="B123" t="s">
        <v>615</v>
      </c>
      <c r="C123">
        <v>49</v>
      </c>
      <c r="D123" t="s">
        <v>60</v>
      </c>
      <c r="E123" t="str">
        <f>VLOOKUP(Tabla_Transformados[[#This Row],[Género_sucio]],Tabla4[#All],2,0)</f>
        <v>Otro</v>
      </c>
      <c r="F123" t="s">
        <v>32</v>
      </c>
      <c r="G123" t="str">
        <f>VLOOKUP(Tabla_Transformados[[#This Row],[Ubicación_sucio]],auxiliares!$E$6:$F$13,2,0)</f>
        <v>Méjico</v>
      </c>
      <c r="H123" t="s">
        <v>97</v>
      </c>
      <c r="I123" t="str">
        <f>IFERROR(VLOOKUP(Tabla_Transformados[[#This Row],[Tipo_Viajero_sucio]],auxiliares!$H$6:$I$6,2,0),Tabla_Transformados[[#This Row],[Tipo_Viajero_sucio]])</f>
        <v>Negocios</v>
      </c>
      <c r="J123" t="s">
        <v>616</v>
      </c>
      <c r="K123" s="8">
        <v>45353</v>
      </c>
      <c r="L123" s="8">
        <v>45412</v>
      </c>
      <c r="M123">
        <v>339</v>
      </c>
      <c r="N123">
        <f>DATEDIF(Tabla_Transformados[[#This Row],[Fecha_Reserva]],Tabla_Transformados[[#This Row],[Fecha_Viaje]],"d")</f>
        <v>59</v>
      </c>
      <c r="O123">
        <v>11</v>
      </c>
      <c r="P123">
        <v>2</v>
      </c>
      <c r="Q123" t="s">
        <v>37</v>
      </c>
      <c r="R123" t="str">
        <f>IFERROR(VLOOKUP(Tabla_Transformados[[#This Row],[Tipo_Paquete_sucio]],auxiliares!$H$6:$I$7,2,0),Tabla_Transformados[[#This Row],[Tipo_Paquete_sucio]])</f>
        <v>Vuelo</v>
      </c>
      <c r="S123" s="10">
        <v>182</v>
      </c>
      <c r="T123" t="s">
        <v>86</v>
      </c>
      <c r="U123" t="s">
        <v>137</v>
      </c>
      <c r="V123" t="str">
        <f>VLOOKUP(Tabla_Transformados[[#This Row],[Destino_sucio]],auxiliares!$E$5:$F$19,2,0)</f>
        <v>Paris</v>
      </c>
      <c r="W123" t="s">
        <v>40</v>
      </c>
      <c r="X123" t="s">
        <v>41</v>
      </c>
      <c r="Y123" t="s">
        <v>40</v>
      </c>
      <c r="Z1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3" t="str">
        <f>IFERROR(VLOOKUP(Tabla_Transformados[[#This Row],[Actividades_Reser_sucio2]],auxiliares!$E$5:$F$20,2,0),Tabla_Transformados[[#This Row],[Actividades_Reser_sucio2]])</f>
        <v/>
      </c>
      <c r="AB123">
        <v>1</v>
      </c>
      <c r="AC123">
        <f>Tabla_Transformados[[#This Row],[Duracion_Viaje_sucio]]-1</f>
        <v>10</v>
      </c>
      <c r="AD123" t="b">
        <v>1</v>
      </c>
      <c r="AE123" t="str">
        <f>VLOOKUP(Tabla_Transformados[[#This Row],[Promocion_Aplicada_sucio]],auxiliares!$H$6:$I$9,2,0)</f>
        <v>Verdadero</v>
      </c>
      <c r="AF123" t="s">
        <v>42</v>
      </c>
      <c r="AG123" t="s">
        <v>115</v>
      </c>
      <c r="AH123">
        <v>8</v>
      </c>
      <c r="AI123" t="str">
        <f>TEXT(Tabla_Transformados[[#This Row],[Fecha_Reserva]],"m")</f>
        <v>3</v>
      </c>
      <c r="AJ123">
        <v>2</v>
      </c>
      <c r="AK123" t="str">
        <f>TEXT(Tabla_Transformados[[#This Row],[Fecha_Viaje]],"m")</f>
        <v>4</v>
      </c>
      <c r="AL123" t="s">
        <v>57</v>
      </c>
      <c r="AM123" t="b">
        <v>0</v>
      </c>
      <c r="AN123" t="str">
        <f>VLOOKUP(Tabla_Transformados[[#This Row],[Cancelacion_Reserva_sucio]],auxiliares!$H$6:$I$9,2,0)</f>
        <v>Falso</v>
      </c>
      <c r="AO123">
        <v>1</v>
      </c>
      <c r="AP123" t="s">
        <v>45</v>
      </c>
      <c r="AQ12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3" s="10">
        <f>Tabla_Transformados[[#This Row],[Costo_Total]]/Tabla_Transformados[[#This Row],[Numero_Personas]]</f>
        <v>91</v>
      </c>
      <c r="AS123" s="10">
        <f>Tabla_Transformados[[#This Row],[Costo_Total]]/Tabla_Transformados[[#This Row],[Duracion_Viaje_sucio]]</f>
        <v>16.545454545454547</v>
      </c>
    </row>
    <row r="124" spans="1:45" x14ac:dyDescent="0.25">
      <c r="A124" t="s">
        <v>618</v>
      </c>
      <c r="B124" t="s">
        <v>619</v>
      </c>
      <c r="C124">
        <v>41</v>
      </c>
      <c r="D124" t="s">
        <v>31</v>
      </c>
      <c r="E124" t="str">
        <f>VLOOKUP(Tabla_Transformados[[#This Row],[Género_sucio]],Tabla4[#All],2,0)</f>
        <v>Femenino</v>
      </c>
      <c r="F124" t="s">
        <v>82</v>
      </c>
      <c r="G124" t="str">
        <f>VLOOKUP(Tabla_Transformados[[#This Row],[Ubicación_sucio]],auxiliares!$E$6:$F$13,2,0)</f>
        <v>Alemania</v>
      </c>
      <c r="H124" t="s">
        <v>33</v>
      </c>
      <c r="I124" t="str">
        <f>IFERROR(VLOOKUP(Tabla_Transformados[[#This Row],[Tipo_Viajero_sucio]],auxiliares!$H$6:$I$6,2,0),Tabla_Transformados[[#This Row],[Tipo_Viajero_sucio]])</f>
        <v>Turista</v>
      </c>
      <c r="J124" t="s">
        <v>620</v>
      </c>
      <c r="K124" s="8">
        <v>45403</v>
      </c>
      <c r="L124" s="8">
        <v>45408</v>
      </c>
      <c r="M124">
        <v>253</v>
      </c>
      <c r="N124">
        <f>DATEDIF(Tabla_Transformados[[#This Row],[Fecha_Reserva]],Tabla_Transformados[[#This Row],[Fecha_Viaje]],"d")</f>
        <v>5</v>
      </c>
      <c r="O124">
        <v>4</v>
      </c>
      <c r="P124">
        <v>1</v>
      </c>
      <c r="Q124" t="s">
        <v>65</v>
      </c>
      <c r="R124" t="str">
        <f>IFERROR(VLOOKUP(Tabla_Transformados[[#This Row],[Tipo_Paquete_sucio]],auxiliares!$H$6:$I$7,2,0),Tabla_Transformados[[#This Row],[Tipo_Paquete_sucio]])</f>
        <v>Vuelo + Hotel + Tour</v>
      </c>
      <c r="S124" s="10">
        <v>16437.2</v>
      </c>
      <c r="T124" t="s">
        <v>86</v>
      </c>
      <c r="U124" t="s">
        <v>87</v>
      </c>
      <c r="V124" t="str">
        <f>VLOOKUP(Tabla_Transformados[[#This Row],[Destino_sucio]],auxiliares!$E$5:$F$19,2,0)</f>
        <v>Londres</v>
      </c>
      <c r="W124" t="s">
        <v>79</v>
      </c>
      <c r="X124" t="s">
        <v>68</v>
      </c>
      <c r="Y124" t="s">
        <v>69</v>
      </c>
      <c r="Z1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24" t="str">
        <f>IFERROR(VLOOKUP(Tabla_Transformados[[#This Row],[Actividades_Reser_sucio2]],auxiliares!$E$5:$F$20,2,0),Tabla_Transformados[[#This Row],[Actividades_Reser_sucio2]])</f>
        <v>Excursión en bote</v>
      </c>
      <c r="AB124">
        <v>5</v>
      </c>
      <c r="AC124">
        <f>Tabla_Transformados[[#This Row],[Duracion_Viaje_sucio]]-1</f>
        <v>3</v>
      </c>
      <c r="AD124" t="b">
        <v>0</v>
      </c>
      <c r="AE124" t="str">
        <f>VLOOKUP(Tabla_Transformados[[#This Row],[Promocion_Aplicada_sucio]],auxiliares!$H$6:$I$9,2,0)</f>
        <v>Falso</v>
      </c>
      <c r="AF124" t="s">
        <v>42</v>
      </c>
      <c r="AG124" t="s">
        <v>56</v>
      </c>
      <c r="AH124">
        <v>1</v>
      </c>
      <c r="AI124" t="str">
        <f>TEXT(Tabla_Transformados[[#This Row],[Fecha_Reserva]],"m")</f>
        <v>4</v>
      </c>
      <c r="AJ124">
        <v>10</v>
      </c>
      <c r="AK124" t="str">
        <f>TEXT(Tabla_Transformados[[#This Row],[Fecha_Viaje]],"m")</f>
        <v>4</v>
      </c>
      <c r="AL124" t="s">
        <v>44</v>
      </c>
      <c r="AM124" t="b">
        <v>1</v>
      </c>
      <c r="AN124" t="str">
        <f>VLOOKUP(Tabla_Transformados[[#This Row],[Cancelacion_Reserva_sucio]],auxiliares!$H$6:$I$9,2,0)</f>
        <v>Verdadero</v>
      </c>
      <c r="AO124">
        <v>2</v>
      </c>
      <c r="AP124" t="s">
        <v>45</v>
      </c>
      <c r="AQ12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4" s="10">
        <f>Tabla_Transformados[[#This Row],[Costo_Total]]/Tabla_Transformados[[#This Row],[Numero_Personas]]</f>
        <v>16437.2</v>
      </c>
      <c r="AS124" s="10">
        <f>Tabla_Transformados[[#This Row],[Costo_Total]]/Tabla_Transformados[[#This Row],[Duracion_Viaje_sucio]]</f>
        <v>4109.3</v>
      </c>
    </row>
    <row r="125" spans="1:45" x14ac:dyDescent="0.25">
      <c r="A125" t="s">
        <v>622</v>
      </c>
      <c r="B125" t="s">
        <v>623</v>
      </c>
      <c r="C125">
        <v>23</v>
      </c>
      <c r="D125" t="s">
        <v>31</v>
      </c>
      <c r="E125" t="str">
        <f>VLOOKUP(Tabla_Transformados[[#This Row],[Género_sucio]],Tabla4[#All],2,0)</f>
        <v>Femenino</v>
      </c>
      <c r="F125" t="s">
        <v>32</v>
      </c>
      <c r="G125" t="str">
        <f>VLOOKUP(Tabla_Transformados[[#This Row],[Ubicación_sucio]],auxiliares!$E$6:$F$13,2,0)</f>
        <v>Méjico</v>
      </c>
      <c r="H125" t="s">
        <v>49</v>
      </c>
      <c r="I125" t="str">
        <f>IFERROR(VLOOKUP(Tabla_Transformados[[#This Row],[Tipo_Viajero_sucio]],auxiliares!$H$6:$I$6,2,0),Tabla_Transformados[[#This Row],[Tipo_Viajero_sucio]])</f>
        <v>Turista</v>
      </c>
      <c r="J125" t="s">
        <v>624</v>
      </c>
      <c r="K125" s="8">
        <v>45350</v>
      </c>
      <c r="L125" s="8">
        <v>45380</v>
      </c>
      <c r="M125">
        <v>92</v>
      </c>
      <c r="N125">
        <f>DATEDIF(Tabla_Transformados[[#This Row],[Fecha_Reserva]],Tabla_Transformados[[#This Row],[Fecha_Viaje]],"d")</f>
        <v>30</v>
      </c>
      <c r="O125">
        <v>12</v>
      </c>
      <c r="P125">
        <v>1</v>
      </c>
      <c r="Q125" t="s">
        <v>37</v>
      </c>
      <c r="R125" t="str">
        <f>IFERROR(VLOOKUP(Tabla_Transformados[[#This Row],[Tipo_Paquete_sucio]],auxiliares!$H$6:$I$7,2,0),Tabla_Transformados[[#This Row],[Tipo_Paquete_sucio]])</f>
        <v>Vuelo</v>
      </c>
      <c r="S125" s="10">
        <v>18606.400000000001</v>
      </c>
      <c r="T125" t="s">
        <v>86</v>
      </c>
      <c r="U125" t="s">
        <v>101</v>
      </c>
      <c r="V125" t="str">
        <f>VLOOKUP(Tabla_Transformados[[#This Row],[Destino_sucio]],auxiliares!$E$5:$F$19,2,0)</f>
        <v>Roma</v>
      </c>
      <c r="W125" t="s">
        <v>40</v>
      </c>
      <c r="X125" t="s">
        <v>41</v>
      </c>
      <c r="Y125" t="s">
        <v>40</v>
      </c>
      <c r="Z1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5" t="str">
        <f>IFERROR(VLOOKUP(Tabla_Transformados[[#This Row],[Actividades_Reser_sucio2]],auxiliares!$E$5:$F$20,2,0),Tabla_Transformados[[#This Row],[Actividades_Reser_sucio2]])</f>
        <v/>
      </c>
      <c r="AB125">
        <v>4</v>
      </c>
      <c r="AC125">
        <f>Tabla_Transformados[[#This Row],[Duracion_Viaje_sucio]]-1</f>
        <v>11</v>
      </c>
      <c r="AD125" t="b">
        <v>1</v>
      </c>
      <c r="AE125" t="str">
        <f>VLOOKUP(Tabla_Transformados[[#This Row],[Promocion_Aplicada_sucio]],auxiliares!$H$6:$I$9,2,0)</f>
        <v>Verdadero</v>
      </c>
      <c r="AF125" t="s">
        <v>42</v>
      </c>
      <c r="AG125" t="s">
        <v>115</v>
      </c>
      <c r="AH125">
        <v>7</v>
      </c>
      <c r="AI125" t="str">
        <f>TEXT(Tabla_Transformados[[#This Row],[Fecha_Reserva]],"m")</f>
        <v>2</v>
      </c>
      <c r="AJ125">
        <v>6</v>
      </c>
      <c r="AK125" t="str">
        <f>TEXT(Tabla_Transformados[[#This Row],[Fecha_Viaje]],"m")</f>
        <v>3</v>
      </c>
      <c r="AL125" t="s">
        <v>57</v>
      </c>
      <c r="AM125" t="b">
        <v>0</v>
      </c>
      <c r="AN125" t="str">
        <f>VLOOKUP(Tabla_Transformados[[#This Row],[Cancelacion_Reserva_sucio]],auxiliares!$H$6:$I$9,2,0)</f>
        <v>Falso</v>
      </c>
      <c r="AO125">
        <v>4</v>
      </c>
      <c r="AP125" t="s">
        <v>131</v>
      </c>
      <c r="AQ12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5" s="10">
        <f>Tabla_Transformados[[#This Row],[Costo_Total]]/Tabla_Transformados[[#This Row],[Numero_Personas]]</f>
        <v>18606.400000000001</v>
      </c>
      <c r="AS125" s="10">
        <f>Tabla_Transformados[[#This Row],[Costo_Total]]/Tabla_Transformados[[#This Row],[Duracion_Viaje_sucio]]</f>
        <v>1550.5333333333335</v>
      </c>
    </row>
    <row r="126" spans="1:45" x14ac:dyDescent="0.25">
      <c r="A126" t="s">
        <v>625</v>
      </c>
      <c r="B126" t="s">
        <v>626</v>
      </c>
      <c r="C126">
        <v>18</v>
      </c>
      <c r="D126" t="s">
        <v>31</v>
      </c>
      <c r="E126" t="str">
        <f>VLOOKUP(Tabla_Transformados[[#This Row],[Género_sucio]],Tabla4[#All],2,0)</f>
        <v>Femenino</v>
      </c>
      <c r="F126" t="s">
        <v>91</v>
      </c>
      <c r="G126" t="str">
        <f>VLOOKUP(Tabla_Transformados[[#This Row],[Ubicación_sucio]],auxiliares!$E$6:$F$13,2,0)</f>
        <v>India</v>
      </c>
      <c r="H126" t="s">
        <v>49</v>
      </c>
      <c r="I126" t="str">
        <f>IFERROR(VLOOKUP(Tabla_Transformados[[#This Row],[Tipo_Viajero_sucio]],auxiliares!$H$6:$I$6,2,0),Tabla_Transformados[[#This Row],[Tipo_Viajero_sucio]])</f>
        <v>Turista</v>
      </c>
      <c r="J126" t="s">
        <v>627</v>
      </c>
      <c r="K126" s="8">
        <v>45318</v>
      </c>
      <c r="L126" s="8">
        <v>45477</v>
      </c>
      <c r="M126">
        <v>32</v>
      </c>
      <c r="N126">
        <f>DATEDIF(Tabla_Transformados[[#This Row],[Fecha_Reserva]],Tabla_Transformados[[#This Row],[Fecha_Viaje]],"d")</f>
        <v>159</v>
      </c>
      <c r="O126">
        <v>3</v>
      </c>
      <c r="P126">
        <v>4</v>
      </c>
      <c r="Q126" t="s">
        <v>65</v>
      </c>
      <c r="R126" t="str">
        <f>IFERROR(VLOOKUP(Tabla_Transformados[[#This Row],[Tipo_Paquete_sucio]],auxiliares!$H$6:$I$7,2,0),Tabla_Transformados[[#This Row],[Tipo_Paquete_sucio]])</f>
        <v>Vuelo + Hotel + Tour</v>
      </c>
      <c r="S126" s="10">
        <v>2610.6</v>
      </c>
      <c r="T126" t="s">
        <v>38</v>
      </c>
      <c r="U126" t="s">
        <v>66</v>
      </c>
      <c r="V126" t="str">
        <f>VLOOKUP(Tabla_Transformados[[#This Row],[Destino_sucio]],auxiliares!$E$5:$F$19,2,0)</f>
        <v>Barcelona</v>
      </c>
      <c r="W126" t="s">
        <v>114</v>
      </c>
      <c r="X126" t="s">
        <v>68</v>
      </c>
      <c r="Y126" t="s">
        <v>40</v>
      </c>
      <c r="Z1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6" t="str">
        <f>IFERROR(VLOOKUP(Tabla_Transformados[[#This Row],[Actividades_Reser_sucio2]],auxiliares!$E$5:$F$20,2,0),Tabla_Transformados[[#This Row],[Actividades_Reser_sucio2]])</f>
        <v>Desconocido</v>
      </c>
      <c r="AB126">
        <v>9</v>
      </c>
      <c r="AC126">
        <f>Tabla_Transformados[[#This Row],[Duracion_Viaje_sucio]]-1</f>
        <v>2</v>
      </c>
      <c r="AD126" t="b">
        <v>0</v>
      </c>
      <c r="AE126" t="str">
        <f>VLOOKUP(Tabla_Transformados[[#This Row],[Promocion_Aplicada_sucio]],auxiliares!$H$6:$I$9,2,0)</f>
        <v>Falso</v>
      </c>
      <c r="AF126" t="s">
        <v>88</v>
      </c>
      <c r="AG126" t="s">
        <v>115</v>
      </c>
      <c r="AH126">
        <v>6</v>
      </c>
      <c r="AI126" t="str">
        <f>TEXT(Tabla_Transformados[[#This Row],[Fecha_Reserva]],"m")</f>
        <v>1</v>
      </c>
      <c r="AJ126">
        <v>10</v>
      </c>
      <c r="AK126" t="str">
        <f>TEXT(Tabla_Transformados[[#This Row],[Fecha_Viaje]],"m")</f>
        <v>7</v>
      </c>
      <c r="AL126" t="s">
        <v>57</v>
      </c>
      <c r="AM126" t="b">
        <v>1</v>
      </c>
      <c r="AN126" t="str">
        <f>VLOOKUP(Tabla_Transformados[[#This Row],[Cancelacion_Reserva_sucio]],auxiliares!$H$6:$I$9,2,0)</f>
        <v>Verdadero</v>
      </c>
      <c r="AO126">
        <v>1</v>
      </c>
      <c r="AP126" t="s">
        <v>70</v>
      </c>
      <c r="AQ12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6" s="10">
        <f>Tabla_Transformados[[#This Row],[Costo_Total]]/Tabla_Transformados[[#This Row],[Numero_Personas]]</f>
        <v>652.65</v>
      </c>
      <c r="AS126" s="10">
        <f>Tabla_Transformados[[#This Row],[Costo_Total]]/Tabla_Transformados[[#This Row],[Duracion_Viaje_sucio]]</f>
        <v>870.19999999999993</v>
      </c>
    </row>
    <row r="127" spans="1:45" x14ac:dyDescent="0.25">
      <c r="A127" t="s">
        <v>629</v>
      </c>
      <c r="B127" t="s">
        <v>630</v>
      </c>
      <c r="C127">
        <v>46</v>
      </c>
      <c r="D127" t="s">
        <v>60</v>
      </c>
      <c r="E127" t="str">
        <f>VLOOKUP(Tabla_Transformados[[#This Row],[Género_sucio]],Tabla4[#All],2,0)</f>
        <v>Otro</v>
      </c>
      <c r="F127" t="s">
        <v>123</v>
      </c>
      <c r="G127" t="str">
        <f>VLOOKUP(Tabla_Transformados[[#This Row],[Ubicación_sucio]],auxiliares!$E$6:$F$13,2,0)</f>
        <v>España</v>
      </c>
      <c r="H127" t="s">
        <v>33</v>
      </c>
      <c r="I127" t="str">
        <f>IFERROR(VLOOKUP(Tabla_Transformados[[#This Row],[Tipo_Viajero_sucio]],auxiliares!$H$6:$I$6,2,0),Tabla_Transformados[[#This Row],[Tipo_Viajero_sucio]])</f>
        <v>Turista</v>
      </c>
      <c r="J127" t="s">
        <v>631</v>
      </c>
      <c r="K127" s="8">
        <v>45391</v>
      </c>
      <c r="L127" s="8">
        <v>45421</v>
      </c>
      <c r="M127">
        <v>321</v>
      </c>
      <c r="N127">
        <f>DATEDIF(Tabla_Transformados[[#This Row],[Fecha_Reserva]],Tabla_Transformados[[#This Row],[Fecha_Viaje]],"d")</f>
        <v>30</v>
      </c>
      <c r="O127">
        <v>11</v>
      </c>
      <c r="P127">
        <v>4</v>
      </c>
      <c r="Q127" t="s">
        <v>77</v>
      </c>
      <c r="R127" t="str">
        <f>IFERROR(VLOOKUP(Tabla_Transformados[[#This Row],[Tipo_Paquete_sucio]],auxiliares!$H$6:$I$7,2,0),Tabla_Transformados[[#This Row],[Tipo_Paquete_sucio]])</f>
        <v>Vuelo + Hotel</v>
      </c>
      <c r="S127" s="10">
        <v>625.70000000000005</v>
      </c>
      <c r="T127" t="s">
        <v>38</v>
      </c>
      <c r="U127" t="s">
        <v>137</v>
      </c>
      <c r="V127" t="str">
        <f>VLOOKUP(Tabla_Transformados[[#This Row],[Destino_sucio]],auxiliares!$E$5:$F$19,2,0)</f>
        <v>Paris</v>
      </c>
      <c r="W127" t="s">
        <v>67</v>
      </c>
      <c r="X127" t="s">
        <v>68</v>
      </c>
      <c r="Y127" t="s">
        <v>40</v>
      </c>
      <c r="Z1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7" t="str">
        <f>IFERROR(VLOOKUP(Tabla_Transformados[[#This Row],[Actividades_Reser_sucio2]],auxiliares!$E$5:$F$20,2,0),Tabla_Transformados[[#This Row],[Actividades_Reser_sucio2]])</f>
        <v/>
      </c>
      <c r="AB127">
        <v>3</v>
      </c>
      <c r="AC127">
        <f>Tabla_Transformados[[#This Row],[Duracion_Viaje_sucio]]-1</f>
        <v>10</v>
      </c>
      <c r="AD127" t="b">
        <v>0</v>
      </c>
      <c r="AE127" t="str">
        <f>VLOOKUP(Tabla_Transformados[[#This Row],[Promocion_Aplicada_sucio]],auxiliares!$H$6:$I$9,2,0)</f>
        <v>Falso</v>
      </c>
      <c r="AF127" t="s">
        <v>42</v>
      </c>
      <c r="AG127" t="s">
        <v>43</v>
      </c>
      <c r="AH127">
        <v>8</v>
      </c>
      <c r="AI127" t="str">
        <f>TEXT(Tabla_Transformados[[#This Row],[Fecha_Reserva]],"m")</f>
        <v>4</v>
      </c>
      <c r="AJ127">
        <v>12</v>
      </c>
      <c r="AK127" t="str">
        <f>TEXT(Tabla_Transformados[[#This Row],[Fecha_Viaje]],"m")</f>
        <v>5</v>
      </c>
      <c r="AL127" t="s">
        <v>57</v>
      </c>
      <c r="AM127" t="b">
        <v>0</v>
      </c>
      <c r="AN127" t="str">
        <f>VLOOKUP(Tabla_Transformados[[#This Row],[Cancelacion_Reserva_sucio]],auxiliares!$H$6:$I$9,2,0)</f>
        <v>Falso</v>
      </c>
      <c r="AO127">
        <v>3</v>
      </c>
      <c r="AP127" t="s">
        <v>70</v>
      </c>
      <c r="AQ12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7" s="10">
        <f>Tabla_Transformados[[#This Row],[Costo_Total]]/Tabla_Transformados[[#This Row],[Numero_Personas]]</f>
        <v>156.42500000000001</v>
      </c>
      <c r="AS127" s="10">
        <f>Tabla_Transformados[[#This Row],[Costo_Total]]/Tabla_Transformados[[#This Row],[Duracion_Viaje_sucio]]</f>
        <v>56.881818181818183</v>
      </c>
    </row>
    <row r="128" spans="1:45" x14ac:dyDescent="0.25">
      <c r="A128" t="s">
        <v>633</v>
      </c>
      <c r="B128" t="s">
        <v>634</v>
      </c>
      <c r="C128">
        <v>49</v>
      </c>
      <c r="D128" t="s">
        <v>104</v>
      </c>
      <c r="E128" t="str">
        <f>VLOOKUP(Tabla_Transformados[[#This Row],[Género_sucio]],Tabla4[#All],2,0)</f>
        <v>Masculino</v>
      </c>
      <c r="F128" t="s">
        <v>82</v>
      </c>
      <c r="G128" t="str">
        <f>VLOOKUP(Tabla_Transformados[[#This Row],[Ubicación_sucio]],auxiliares!$E$6:$F$13,2,0)</f>
        <v>Alemania</v>
      </c>
      <c r="H128" t="s">
        <v>49</v>
      </c>
      <c r="I128" t="str">
        <f>IFERROR(VLOOKUP(Tabla_Transformados[[#This Row],[Tipo_Viajero_sucio]],auxiliares!$H$6:$I$6,2,0),Tabla_Transformados[[#This Row],[Tipo_Viajero_sucio]])</f>
        <v>Turista</v>
      </c>
      <c r="J128" t="s">
        <v>635</v>
      </c>
      <c r="K128" s="8">
        <v>45330</v>
      </c>
      <c r="L128" s="8">
        <v>45413</v>
      </c>
      <c r="M128">
        <v>148</v>
      </c>
      <c r="N128">
        <f>DATEDIF(Tabla_Transformados[[#This Row],[Fecha_Reserva]],Tabla_Transformados[[#This Row],[Fecha_Viaje]],"d")</f>
        <v>83</v>
      </c>
      <c r="O128">
        <v>4</v>
      </c>
      <c r="P128">
        <v>1</v>
      </c>
      <c r="Q128" t="s">
        <v>77</v>
      </c>
      <c r="R128" t="str">
        <f>IFERROR(VLOOKUP(Tabla_Transformados[[#This Row],[Tipo_Paquete_sucio]],auxiliares!$H$6:$I$7,2,0),Tabla_Transformados[[#This Row],[Tipo_Paquete_sucio]])</f>
        <v>Vuelo + Hotel</v>
      </c>
      <c r="S128" s="10">
        <v>17183.8</v>
      </c>
      <c r="T128" t="s">
        <v>86</v>
      </c>
      <c r="U128" t="s">
        <v>94</v>
      </c>
      <c r="V128" t="str">
        <f>VLOOKUP(Tabla_Transformados[[#This Row],[Destino_sucio]],auxiliares!$E$5:$F$19,2,0)</f>
        <v>Cancun</v>
      </c>
      <c r="W128" t="s">
        <v>114</v>
      </c>
      <c r="X128" t="s">
        <v>41</v>
      </c>
      <c r="Y128" t="s">
        <v>40</v>
      </c>
      <c r="Z1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8" t="str">
        <f>IFERROR(VLOOKUP(Tabla_Transformados[[#This Row],[Actividades_Reser_sucio2]],auxiliares!$E$5:$F$20,2,0),Tabla_Transformados[[#This Row],[Actividades_Reser_sucio2]])</f>
        <v/>
      </c>
      <c r="AB128">
        <v>9</v>
      </c>
      <c r="AC128">
        <f>Tabla_Transformados[[#This Row],[Duracion_Viaje_sucio]]-1</f>
        <v>3</v>
      </c>
      <c r="AD128" t="b">
        <v>1</v>
      </c>
      <c r="AE128" t="str">
        <f>VLOOKUP(Tabla_Transformados[[#This Row],[Promocion_Aplicada_sucio]],auxiliares!$H$6:$I$9,2,0)</f>
        <v>Verdadero</v>
      </c>
      <c r="AF128" t="s">
        <v>88</v>
      </c>
      <c r="AG128" t="s">
        <v>56</v>
      </c>
      <c r="AH128">
        <v>8</v>
      </c>
      <c r="AI128" t="str">
        <f>TEXT(Tabla_Transformados[[#This Row],[Fecha_Reserva]],"m")</f>
        <v>2</v>
      </c>
      <c r="AJ128">
        <v>6</v>
      </c>
      <c r="AK128" t="str">
        <f>TEXT(Tabla_Transformados[[#This Row],[Fecha_Viaje]],"m")</f>
        <v>5</v>
      </c>
      <c r="AL128" t="s">
        <v>57</v>
      </c>
      <c r="AM128" t="b">
        <v>0</v>
      </c>
      <c r="AN128" t="str">
        <f>VLOOKUP(Tabla_Transformados[[#This Row],[Cancelacion_Reserva_sucio]],auxiliares!$H$6:$I$9,2,0)</f>
        <v>Falso</v>
      </c>
      <c r="AO128">
        <v>2</v>
      </c>
      <c r="AP128" t="s">
        <v>45</v>
      </c>
      <c r="AQ12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8" s="10">
        <f>Tabla_Transformados[[#This Row],[Costo_Total]]/Tabla_Transformados[[#This Row],[Numero_Personas]]</f>
        <v>17183.8</v>
      </c>
      <c r="AS128" s="10">
        <f>Tabla_Transformados[[#This Row],[Costo_Total]]/Tabla_Transformados[[#This Row],[Duracion_Viaje_sucio]]</f>
        <v>4295.95</v>
      </c>
    </row>
    <row r="129" spans="1:45" x14ac:dyDescent="0.25">
      <c r="A129" t="s">
        <v>637</v>
      </c>
      <c r="B129" t="s">
        <v>638</v>
      </c>
      <c r="C129">
        <v>45</v>
      </c>
      <c r="D129" t="s">
        <v>104</v>
      </c>
      <c r="E129" t="str">
        <f>VLOOKUP(Tabla_Transformados[[#This Row],[Género_sucio]],Tabla4[#All],2,0)</f>
        <v>Masculino</v>
      </c>
      <c r="F129" t="s">
        <v>82</v>
      </c>
      <c r="G129" t="str">
        <f>VLOOKUP(Tabla_Transformados[[#This Row],[Ubicación_sucio]],auxiliares!$E$6:$F$13,2,0)</f>
        <v>Alemania</v>
      </c>
      <c r="H129" t="s">
        <v>49</v>
      </c>
      <c r="I129" t="str">
        <f>IFERROR(VLOOKUP(Tabla_Transformados[[#This Row],[Tipo_Viajero_sucio]],auxiliares!$H$6:$I$6,2,0),Tabla_Transformados[[#This Row],[Tipo_Viajero_sucio]])</f>
        <v>Turista</v>
      </c>
      <c r="J129" t="s">
        <v>639</v>
      </c>
      <c r="K129" s="8">
        <v>45398</v>
      </c>
      <c r="L129" s="8">
        <v>45482</v>
      </c>
      <c r="M129">
        <v>355</v>
      </c>
      <c r="N129">
        <f>DATEDIF(Tabla_Transformados[[#This Row],[Fecha_Reserva]],Tabla_Transformados[[#This Row],[Fecha_Viaje]],"d")</f>
        <v>84</v>
      </c>
      <c r="O129">
        <v>1</v>
      </c>
      <c r="P129">
        <v>3</v>
      </c>
      <c r="Q129" t="s">
        <v>65</v>
      </c>
      <c r="R129" t="str">
        <f>IFERROR(VLOOKUP(Tabla_Transformados[[#This Row],[Tipo_Paquete_sucio]],auxiliares!$H$6:$I$7,2,0),Tabla_Transformados[[#This Row],[Tipo_Paquete_sucio]])</f>
        <v>Vuelo + Hotel + Tour</v>
      </c>
      <c r="S129" s="10">
        <v>11494.5</v>
      </c>
      <c r="T129" t="s">
        <v>86</v>
      </c>
      <c r="U129" t="s">
        <v>66</v>
      </c>
      <c r="V129" t="str">
        <f>VLOOKUP(Tabla_Transformados[[#This Row],[Destino_sucio]],auxiliares!$E$5:$F$19,2,0)</f>
        <v>Barcelona</v>
      </c>
      <c r="W129" t="s">
        <v>79</v>
      </c>
      <c r="X129" t="s">
        <v>68</v>
      </c>
      <c r="Y129" t="s">
        <v>40</v>
      </c>
      <c r="Z1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9" t="str">
        <f>IFERROR(VLOOKUP(Tabla_Transformados[[#This Row],[Actividades_Reser_sucio2]],auxiliares!$E$5:$F$20,2,0),Tabla_Transformados[[#This Row],[Actividades_Reser_sucio2]])</f>
        <v>Desconocido</v>
      </c>
      <c r="AB129">
        <v>9</v>
      </c>
      <c r="AC129">
        <f>Tabla_Transformados[[#This Row],[Duracion_Viaje_sucio]]-1</f>
        <v>0</v>
      </c>
      <c r="AD129" t="b">
        <v>1</v>
      </c>
      <c r="AE129" t="str">
        <f>VLOOKUP(Tabla_Transformados[[#This Row],[Promocion_Aplicada_sucio]],auxiliares!$H$6:$I$9,2,0)</f>
        <v>Verdadero</v>
      </c>
      <c r="AF129" t="s">
        <v>55</v>
      </c>
      <c r="AG129" t="s">
        <v>115</v>
      </c>
      <c r="AH129">
        <v>4</v>
      </c>
      <c r="AI129" t="str">
        <f>TEXT(Tabla_Transformados[[#This Row],[Fecha_Reserva]],"m")</f>
        <v>4</v>
      </c>
      <c r="AJ129">
        <v>12</v>
      </c>
      <c r="AK129" t="str">
        <f>TEXT(Tabla_Transformados[[#This Row],[Fecha_Viaje]],"m")</f>
        <v>7</v>
      </c>
      <c r="AL129" t="s">
        <v>44</v>
      </c>
      <c r="AM129" t="b">
        <v>1</v>
      </c>
      <c r="AN129" t="str">
        <f>VLOOKUP(Tabla_Transformados[[#This Row],[Cancelacion_Reserva_sucio]],auxiliares!$H$6:$I$9,2,0)</f>
        <v>Verdadero</v>
      </c>
      <c r="AO129">
        <v>4</v>
      </c>
      <c r="AP129" t="s">
        <v>108</v>
      </c>
      <c r="AQ12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9" s="10">
        <f>Tabla_Transformados[[#This Row],[Costo_Total]]/Tabla_Transformados[[#This Row],[Numero_Personas]]</f>
        <v>3831.5</v>
      </c>
      <c r="AS129" s="10">
        <f>Tabla_Transformados[[#This Row],[Costo_Total]]/Tabla_Transformados[[#This Row],[Duracion_Viaje_sucio]]</f>
        <v>11494.5</v>
      </c>
    </row>
    <row r="130" spans="1:45" x14ac:dyDescent="0.25">
      <c r="A130" t="s">
        <v>642</v>
      </c>
      <c r="B130" t="s">
        <v>643</v>
      </c>
      <c r="C130">
        <v>49</v>
      </c>
      <c r="D130" t="s">
        <v>104</v>
      </c>
      <c r="E130" t="str">
        <f>VLOOKUP(Tabla_Transformados[[#This Row],[Género_sucio]],Tabla4[#All],2,0)</f>
        <v>Masculino</v>
      </c>
      <c r="F130" t="s">
        <v>48</v>
      </c>
      <c r="G130" t="str">
        <f>VLOOKUP(Tabla_Transformados[[#This Row],[Ubicación_sucio]],auxiliares!$E$6:$F$13,2,0)</f>
        <v>EEUU</v>
      </c>
      <c r="H130" t="s">
        <v>33</v>
      </c>
      <c r="I130" t="str">
        <f>IFERROR(VLOOKUP(Tabla_Transformados[[#This Row],[Tipo_Viajero_sucio]],auxiliares!$H$6:$I$6,2,0),Tabla_Transformados[[#This Row],[Tipo_Viajero_sucio]])</f>
        <v>Turista</v>
      </c>
      <c r="J130" t="s">
        <v>644</v>
      </c>
      <c r="K130" s="8">
        <v>45352</v>
      </c>
      <c r="L130" s="8">
        <v>45456</v>
      </c>
      <c r="M130">
        <v>223</v>
      </c>
      <c r="N130">
        <f>DATEDIF(Tabla_Transformados[[#This Row],[Fecha_Reserva]],Tabla_Transformados[[#This Row],[Fecha_Viaje]],"d")</f>
        <v>104</v>
      </c>
      <c r="O130">
        <v>9</v>
      </c>
      <c r="P130">
        <v>1</v>
      </c>
      <c r="Q130" t="s">
        <v>65</v>
      </c>
      <c r="R130" t="str">
        <f>IFERROR(VLOOKUP(Tabla_Transformados[[#This Row],[Tipo_Paquete_sucio]],auxiliares!$H$6:$I$7,2,0),Tabla_Transformados[[#This Row],[Tipo_Paquete_sucio]])</f>
        <v>Vuelo + Hotel + Tour</v>
      </c>
      <c r="S130" s="10">
        <v>3167.6</v>
      </c>
      <c r="T130" t="s">
        <v>78</v>
      </c>
      <c r="U130" t="s">
        <v>101</v>
      </c>
      <c r="V130" t="str">
        <f>VLOOKUP(Tabla_Transformados[[#This Row],[Destino_sucio]],auxiliares!$E$5:$F$19,2,0)</f>
        <v>Roma</v>
      </c>
      <c r="W130" t="s">
        <v>67</v>
      </c>
      <c r="X130" t="s">
        <v>54</v>
      </c>
      <c r="Y130" t="s">
        <v>151</v>
      </c>
      <c r="Z1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30" t="str">
        <f>IFERROR(VLOOKUP(Tabla_Transformados[[#This Row],[Actividades_Reser_sucio2]],auxiliares!$E$5:$F$20,2,0),Tabla_Transformados[[#This Row],[Actividades_Reser_sucio2]])</f>
        <v>Tour en Cuidad</v>
      </c>
      <c r="AB130">
        <v>2</v>
      </c>
      <c r="AC130">
        <f>Tabla_Transformados[[#This Row],[Duracion_Viaje_sucio]]-1</f>
        <v>8</v>
      </c>
      <c r="AD130" t="b">
        <v>1</v>
      </c>
      <c r="AE130" t="str">
        <f>VLOOKUP(Tabla_Transformados[[#This Row],[Promocion_Aplicada_sucio]],auxiliares!$H$6:$I$9,2,0)</f>
        <v>Verdadero</v>
      </c>
      <c r="AF130" t="s">
        <v>55</v>
      </c>
      <c r="AG130" t="s">
        <v>43</v>
      </c>
      <c r="AH130">
        <v>10</v>
      </c>
      <c r="AI130" t="str">
        <f>TEXT(Tabla_Transformados[[#This Row],[Fecha_Reserva]],"m")</f>
        <v>3</v>
      </c>
      <c r="AJ130">
        <v>9</v>
      </c>
      <c r="AK130" t="str">
        <f>TEXT(Tabla_Transformados[[#This Row],[Fecha_Viaje]],"m")</f>
        <v>6</v>
      </c>
      <c r="AL130" t="s">
        <v>57</v>
      </c>
      <c r="AM130" t="b">
        <v>0</v>
      </c>
      <c r="AN130" t="str">
        <f>VLOOKUP(Tabla_Transformados[[#This Row],[Cancelacion_Reserva_sucio]],auxiliares!$H$6:$I$9,2,0)</f>
        <v>Falso</v>
      </c>
      <c r="AO130">
        <v>3</v>
      </c>
      <c r="AP130" t="s">
        <v>70</v>
      </c>
      <c r="AQ13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0" s="10">
        <f>Tabla_Transformados[[#This Row],[Costo_Total]]/Tabla_Transformados[[#This Row],[Numero_Personas]]</f>
        <v>3167.6</v>
      </c>
      <c r="AS130" s="10">
        <f>Tabla_Transformados[[#This Row],[Costo_Total]]/Tabla_Transformados[[#This Row],[Duracion_Viaje_sucio]]</f>
        <v>351.95555555555552</v>
      </c>
    </row>
    <row r="131" spans="1:45" x14ac:dyDescent="0.25">
      <c r="A131" t="s">
        <v>646</v>
      </c>
      <c r="B131" t="s">
        <v>647</v>
      </c>
      <c r="C131">
        <v>18</v>
      </c>
      <c r="D131" t="s">
        <v>31</v>
      </c>
      <c r="E131" t="str">
        <f>VLOOKUP(Tabla_Transformados[[#This Row],[Género_sucio]],Tabla4[#All],2,0)</f>
        <v>Femenino</v>
      </c>
      <c r="F131" t="s">
        <v>82</v>
      </c>
      <c r="G131" t="str">
        <f>VLOOKUP(Tabla_Transformados[[#This Row],[Ubicación_sucio]],auxiliares!$E$6:$F$13,2,0)</f>
        <v>Alemania</v>
      </c>
      <c r="H131" t="s">
        <v>97</v>
      </c>
      <c r="I131" t="str">
        <f>IFERROR(VLOOKUP(Tabla_Transformados[[#This Row],[Tipo_Viajero_sucio]],auxiliares!$H$6:$I$6,2,0),Tabla_Transformados[[#This Row],[Tipo_Viajero_sucio]])</f>
        <v>Negocios</v>
      </c>
      <c r="J131" t="s">
        <v>648</v>
      </c>
      <c r="K131" s="8">
        <v>45422</v>
      </c>
      <c r="L131" s="8">
        <v>45485</v>
      </c>
      <c r="M131">
        <v>205</v>
      </c>
      <c r="N131">
        <f>DATEDIF(Tabla_Transformados[[#This Row],[Fecha_Reserva]],Tabla_Transformados[[#This Row],[Fecha_Viaje]],"d")</f>
        <v>63</v>
      </c>
      <c r="O131">
        <v>6</v>
      </c>
      <c r="P131">
        <v>1</v>
      </c>
      <c r="Q131" t="s">
        <v>37</v>
      </c>
      <c r="R131" t="str">
        <f>IFERROR(VLOOKUP(Tabla_Transformados[[#This Row],[Tipo_Paquete_sucio]],auxiliares!$H$6:$I$7,2,0),Tabla_Transformados[[#This Row],[Tipo_Paquete_sucio]])</f>
        <v>Vuelo</v>
      </c>
      <c r="S131" s="10">
        <v>5888.7</v>
      </c>
      <c r="T131" t="s">
        <v>38</v>
      </c>
      <c r="U131" t="s">
        <v>94</v>
      </c>
      <c r="V131" t="str">
        <f>VLOOKUP(Tabla_Transformados[[#This Row],[Destino_sucio]],auxiliares!$E$5:$F$19,2,0)</f>
        <v>Cancun</v>
      </c>
      <c r="W131" t="s">
        <v>40</v>
      </c>
      <c r="X131" t="s">
        <v>68</v>
      </c>
      <c r="Y131" t="s">
        <v>40</v>
      </c>
      <c r="Z1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1" t="str">
        <f>IFERROR(VLOOKUP(Tabla_Transformados[[#This Row],[Actividades_Reser_sucio2]],auxiliares!$E$5:$F$20,2,0),Tabla_Transformados[[#This Row],[Actividades_Reser_sucio2]])</f>
        <v/>
      </c>
      <c r="AB131">
        <v>5</v>
      </c>
      <c r="AC131">
        <f>Tabla_Transformados[[#This Row],[Duracion_Viaje_sucio]]-1</f>
        <v>5</v>
      </c>
      <c r="AD131" t="b">
        <v>1</v>
      </c>
      <c r="AE131" t="str">
        <f>VLOOKUP(Tabla_Transformados[[#This Row],[Promocion_Aplicada_sucio]],auxiliares!$H$6:$I$9,2,0)</f>
        <v>Verdadero</v>
      </c>
      <c r="AF131" t="s">
        <v>42</v>
      </c>
      <c r="AG131" t="s">
        <v>56</v>
      </c>
      <c r="AH131">
        <v>6</v>
      </c>
      <c r="AI131" t="str">
        <f>TEXT(Tabla_Transformados[[#This Row],[Fecha_Reserva]],"m")</f>
        <v>5</v>
      </c>
      <c r="AJ131">
        <v>5</v>
      </c>
      <c r="AK131" t="str">
        <f>TEXT(Tabla_Transformados[[#This Row],[Fecha_Viaje]],"m")</f>
        <v>7</v>
      </c>
      <c r="AL131" t="s">
        <v>44</v>
      </c>
      <c r="AM131" t="b">
        <v>1</v>
      </c>
      <c r="AN131" t="str">
        <f>VLOOKUP(Tabla_Transformados[[#This Row],[Cancelacion_Reserva_sucio]],auxiliares!$H$6:$I$9,2,0)</f>
        <v>Verdadero</v>
      </c>
      <c r="AO131">
        <v>4</v>
      </c>
      <c r="AP131" t="s">
        <v>40</v>
      </c>
      <c r="AQ1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1" s="10">
        <f>Tabla_Transformados[[#This Row],[Costo_Total]]/Tabla_Transformados[[#This Row],[Numero_Personas]]</f>
        <v>5888.7</v>
      </c>
      <c r="AS131" s="10">
        <f>Tabla_Transformados[[#This Row],[Costo_Total]]/Tabla_Transformados[[#This Row],[Duracion_Viaje_sucio]]</f>
        <v>981.44999999999993</v>
      </c>
    </row>
    <row r="132" spans="1:45" x14ac:dyDescent="0.25">
      <c r="A132" t="s">
        <v>650</v>
      </c>
      <c r="B132" t="s">
        <v>651</v>
      </c>
      <c r="C132">
        <v>57</v>
      </c>
      <c r="D132" t="s">
        <v>60</v>
      </c>
      <c r="E132" t="str">
        <f>VLOOKUP(Tabla_Transformados[[#This Row],[Género_sucio]],Tabla4[#All],2,0)</f>
        <v>Otro</v>
      </c>
      <c r="F132" t="s">
        <v>91</v>
      </c>
      <c r="G132" t="str">
        <f>VLOOKUP(Tabla_Transformados[[#This Row],[Ubicación_sucio]],auxiliares!$E$6:$F$13,2,0)</f>
        <v>India</v>
      </c>
      <c r="H132" t="s">
        <v>49</v>
      </c>
      <c r="I132" t="str">
        <f>IFERROR(VLOOKUP(Tabla_Transformados[[#This Row],[Tipo_Viajero_sucio]],auxiliares!$H$6:$I$6,2,0),Tabla_Transformados[[#This Row],[Tipo_Viajero_sucio]])</f>
        <v>Turista</v>
      </c>
      <c r="J132" t="s">
        <v>652</v>
      </c>
      <c r="K132" s="8">
        <v>45342</v>
      </c>
      <c r="L132" s="8">
        <v>45542</v>
      </c>
      <c r="M132">
        <v>62</v>
      </c>
      <c r="N132">
        <f>DATEDIF(Tabla_Transformados[[#This Row],[Fecha_Reserva]],Tabla_Transformados[[#This Row],[Fecha_Viaje]],"d")</f>
        <v>200</v>
      </c>
      <c r="O132">
        <v>11</v>
      </c>
      <c r="P132">
        <v>3</v>
      </c>
      <c r="Q132" t="s">
        <v>37</v>
      </c>
      <c r="R132" t="str">
        <f>IFERROR(VLOOKUP(Tabla_Transformados[[#This Row],[Tipo_Paquete_sucio]],auxiliares!$H$6:$I$7,2,0),Tabla_Transformados[[#This Row],[Tipo_Paquete_sucio]])</f>
        <v>Vuelo</v>
      </c>
      <c r="S132" s="10">
        <v>19017.400000000001</v>
      </c>
      <c r="T132" t="s">
        <v>38</v>
      </c>
      <c r="U132" t="s">
        <v>101</v>
      </c>
      <c r="V132" t="str">
        <f>VLOOKUP(Tabla_Transformados[[#This Row],[Destino_sucio]],auxiliares!$E$5:$F$19,2,0)</f>
        <v>Roma</v>
      </c>
      <c r="W132" t="s">
        <v>40</v>
      </c>
      <c r="X132" t="s">
        <v>68</v>
      </c>
      <c r="Y132" t="s">
        <v>40</v>
      </c>
      <c r="Z1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2" t="str">
        <f>IFERROR(VLOOKUP(Tabla_Transformados[[#This Row],[Actividades_Reser_sucio2]],auxiliares!$E$5:$F$20,2,0),Tabla_Transformados[[#This Row],[Actividades_Reser_sucio2]])</f>
        <v/>
      </c>
      <c r="AB132">
        <v>7</v>
      </c>
      <c r="AC132">
        <f>Tabla_Transformados[[#This Row],[Duracion_Viaje_sucio]]-1</f>
        <v>10</v>
      </c>
      <c r="AD132" t="b">
        <v>0</v>
      </c>
      <c r="AE132" t="str">
        <f>VLOOKUP(Tabla_Transformados[[#This Row],[Promocion_Aplicada_sucio]],auxiliares!$H$6:$I$9,2,0)</f>
        <v>Falso</v>
      </c>
      <c r="AF132" t="s">
        <v>42</v>
      </c>
      <c r="AG132" t="s">
        <v>56</v>
      </c>
      <c r="AH132">
        <v>2</v>
      </c>
      <c r="AI132" t="str">
        <f>TEXT(Tabla_Transformados[[#This Row],[Fecha_Reserva]],"m")</f>
        <v>2</v>
      </c>
      <c r="AJ132">
        <v>1</v>
      </c>
      <c r="AK132" t="str">
        <f>TEXT(Tabla_Transformados[[#This Row],[Fecha_Viaje]],"m")</f>
        <v>9</v>
      </c>
      <c r="AL132" t="s">
        <v>44</v>
      </c>
      <c r="AM132" t="b">
        <v>0</v>
      </c>
      <c r="AN132" t="str">
        <f>VLOOKUP(Tabla_Transformados[[#This Row],[Cancelacion_Reserva_sucio]],auxiliares!$H$6:$I$9,2,0)</f>
        <v>Falso</v>
      </c>
      <c r="AO132">
        <v>1</v>
      </c>
      <c r="AP132" t="s">
        <v>70</v>
      </c>
      <c r="AQ13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2" s="10">
        <f>Tabla_Transformados[[#This Row],[Costo_Total]]/Tabla_Transformados[[#This Row],[Numero_Personas]]</f>
        <v>6339.1333333333341</v>
      </c>
      <c r="AS132" s="10">
        <f>Tabla_Transformados[[#This Row],[Costo_Total]]/Tabla_Transformados[[#This Row],[Duracion_Viaje_sucio]]</f>
        <v>1728.8545454545456</v>
      </c>
    </row>
    <row r="133" spans="1:45" x14ac:dyDescent="0.25">
      <c r="A133" t="s">
        <v>654</v>
      </c>
      <c r="B133" t="s">
        <v>655</v>
      </c>
      <c r="C133">
        <v>27</v>
      </c>
      <c r="D133" t="s">
        <v>60</v>
      </c>
      <c r="E133" t="str">
        <f>VLOOKUP(Tabla_Transformados[[#This Row],[Género_sucio]],Tabla4[#All],2,0)</f>
        <v>Otro</v>
      </c>
      <c r="F133" t="s">
        <v>32</v>
      </c>
      <c r="G133" t="str">
        <f>VLOOKUP(Tabla_Transformados[[#This Row],[Ubicación_sucio]],auxiliares!$E$6:$F$13,2,0)</f>
        <v>Méjico</v>
      </c>
      <c r="H133" t="s">
        <v>97</v>
      </c>
      <c r="I133" t="str">
        <f>IFERROR(VLOOKUP(Tabla_Transformados[[#This Row],[Tipo_Viajero_sucio]],auxiliares!$H$6:$I$6,2,0),Tabla_Transformados[[#This Row],[Tipo_Viajero_sucio]])</f>
        <v>Negocios</v>
      </c>
      <c r="J133" t="s">
        <v>656</v>
      </c>
      <c r="K133" s="8">
        <v>45364</v>
      </c>
      <c r="L133" s="8">
        <v>45384</v>
      </c>
      <c r="M133">
        <v>259</v>
      </c>
      <c r="N133">
        <f>DATEDIF(Tabla_Transformados[[#This Row],[Fecha_Reserva]],Tabla_Transformados[[#This Row],[Fecha_Viaje]],"d")</f>
        <v>20</v>
      </c>
      <c r="O133">
        <v>1</v>
      </c>
      <c r="P133">
        <v>3</v>
      </c>
      <c r="Q133" t="s">
        <v>37</v>
      </c>
      <c r="R133" t="str">
        <f>IFERROR(VLOOKUP(Tabla_Transformados[[#This Row],[Tipo_Paquete_sucio]],auxiliares!$H$6:$I$7,2,0),Tabla_Transformados[[#This Row],[Tipo_Paquete_sucio]])</f>
        <v>Vuelo</v>
      </c>
      <c r="S133" s="10">
        <v>6409.5</v>
      </c>
      <c r="T133" t="s">
        <v>86</v>
      </c>
      <c r="U133" t="s">
        <v>66</v>
      </c>
      <c r="V133" t="str">
        <f>VLOOKUP(Tabla_Transformados[[#This Row],[Destino_sucio]],auxiliares!$E$5:$F$19,2,0)</f>
        <v>Barcelona</v>
      </c>
      <c r="W133" t="s">
        <v>40</v>
      </c>
      <c r="X133" t="s">
        <v>54</v>
      </c>
      <c r="Y133" t="s">
        <v>40</v>
      </c>
      <c r="Z1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3" t="str">
        <f>IFERROR(VLOOKUP(Tabla_Transformados[[#This Row],[Actividades_Reser_sucio2]],auxiliares!$E$5:$F$20,2,0),Tabla_Transformados[[#This Row],[Actividades_Reser_sucio2]])</f>
        <v/>
      </c>
      <c r="AB133">
        <v>5</v>
      </c>
      <c r="AC133">
        <f>Tabla_Transformados[[#This Row],[Duracion_Viaje_sucio]]-1</f>
        <v>0</v>
      </c>
      <c r="AD133" t="b">
        <v>1</v>
      </c>
      <c r="AE133" t="str">
        <f>VLOOKUP(Tabla_Transformados[[#This Row],[Promocion_Aplicada_sucio]],auxiliares!$H$6:$I$9,2,0)</f>
        <v>Verdadero</v>
      </c>
      <c r="AF133" t="s">
        <v>55</v>
      </c>
      <c r="AG133" t="s">
        <v>56</v>
      </c>
      <c r="AH133">
        <v>6</v>
      </c>
      <c r="AI133" t="str">
        <f>TEXT(Tabla_Transformados[[#This Row],[Fecha_Reserva]],"m")</f>
        <v>3</v>
      </c>
      <c r="AJ133">
        <v>10</v>
      </c>
      <c r="AK133" t="str">
        <f>TEXT(Tabla_Transformados[[#This Row],[Fecha_Viaje]],"m")</f>
        <v>4</v>
      </c>
      <c r="AL133" t="s">
        <v>57</v>
      </c>
      <c r="AM133" t="b">
        <v>1</v>
      </c>
      <c r="AN133" t="str">
        <f>VLOOKUP(Tabla_Transformados[[#This Row],[Cancelacion_Reserva_sucio]],auxiliares!$H$6:$I$9,2,0)</f>
        <v>Verdadero</v>
      </c>
      <c r="AO133">
        <v>1</v>
      </c>
      <c r="AP133" t="s">
        <v>70</v>
      </c>
      <c r="AQ13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3" s="10">
        <f>Tabla_Transformados[[#This Row],[Costo_Total]]/Tabla_Transformados[[#This Row],[Numero_Personas]]</f>
        <v>2136.5</v>
      </c>
      <c r="AS133" s="10">
        <f>Tabla_Transformados[[#This Row],[Costo_Total]]/Tabla_Transformados[[#This Row],[Duracion_Viaje_sucio]]</f>
        <v>6409.5</v>
      </c>
    </row>
    <row r="134" spans="1:45" x14ac:dyDescent="0.25">
      <c r="A134" t="s">
        <v>658</v>
      </c>
      <c r="B134" t="s">
        <v>659</v>
      </c>
      <c r="C134">
        <v>46</v>
      </c>
      <c r="D134" t="s">
        <v>60</v>
      </c>
      <c r="E134" t="str">
        <f>VLOOKUP(Tabla_Transformados[[#This Row],[Género_sucio]],Tabla4[#All],2,0)</f>
        <v>Otro</v>
      </c>
      <c r="F134" t="s">
        <v>82</v>
      </c>
      <c r="G134" t="str">
        <f>VLOOKUP(Tabla_Transformados[[#This Row],[Ubicación_sucio]],auxiliares!$E$6:$F$13,2,0)</f>
        <v>Alemania</v>
      </c>
      <c r="H134" t="s">
        <v>97</v>
      </c>
      <c r="I134" t="str">
        <f>IFERROR(VLOOKUP(Tabla_Transformados[[#This Row],[Tipo_Viajero_sucio]],auxiliares!$H$6:$I$6,2,0),Tabla_Transformados[[#This Row],[Tipo_Viajero_sucio]])</f>
        <v>Negocios</v>
      </c>
      <c r="J134" t="s">
        <v>660</v>
      </c>
      <c r="K134" s="8">
        <v>45374</v>
      </c>
      <c r="L134" s="8">
        <v>45629</v>
      </c>
      <c r="M134">
        <v>296</v>
      </c>
      <c r="N134">
        <f>DATEDIF(Tabla_Transformados[[#This Row],[Fecha_Reserva]],Tabla_Transformados[[#This Row],[Fecha_Viaje]],"d")</f>
        <v>255</v>
      </c>
      <c r="O134">
        <v>7</v>
      </c>
      <c r="P134">
        <v>1</v>
      </c>
      <c r="Q134" t="s">
        <v>37</v>
      </c>
      <c r="R134" t="str">
        <f>IFERROR(VLOOKUP(Tabla_Transformados[[#This Row],[Tipo_Paquete_sucio]],auxiliares!$H$6:$I$7,2,0),Tabla_Transformados[[#This Row],[Tipo_Paquete_sucio]])</f>
        <v>Vuelo</v>
      </c>
      <c r="S134" s="10">
        <v>5315.2</v>
      </c>
      <c r="T134" t="s">
        <v>78</v>
      </c>
      <c r="U134" t="s">
        <v>101</v>
      </c>
      <c r="V134" t="str">
        <f>VLOOKUP(Tabla_Transformados[[#This Row],[Destino_sucio]],auxiliares!$E$5:$F$19,2,0)</f>
        <v>Roma</v>
      </c>
      <c r="W134" t="s">
        <v>40</v>
      </c>
      <c r="X134" t="s">
        <v>54</v>
      </c>
      <c r="Y134" t="s">
        <v>40</v>
      </c>
      <c r="Z1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4" t="str">
        <f>IFERROR(VLOOKUP(Tabla_Transformados[[#This Row],[Actividades_Reser_sucio2]],auxiliares!$E$5:$F$20,2,0),Tabla_Transformados[[#This Row],[Actividades_Reser_sucio2]])</f>
        <v/>
      </c>
      <c r="AB134">
        <v>6</v>
      </c>
      <c r="AC134">
        <f>Tabla_Transformados[[#This Row],[Duracion_Viaje_sucio]]-1</f>
        <v>6</v>
      </c>
      <c r="AD134" t="b">
        <v>0</v>
      </c>
      <c r="AE134" t="str">
        <f>VLOOKUP(Tabla_Transformados[[#This Row],[Promocion_Aplicada_sucio]],auxiliares!$H$6:$I$9,2,0)</f>
        <v>Falso</v>
      </c>
      <c r="AF134" t="s">
        <v>88</v>
      </c>
      <c r="AG134" t="s">
        <v>56</v>
      </c>
      <c r="AH134">
        <v>6</v>
      </c>
      <c r="AI134" t="str">
        <f>TEXT(Tabla_Transformados[[#This Row],[Fecha_Reserva]],"m")</f>
        <v>3</v>
      </c>
      <c r="AJ134">
        <v>6</v>
      </c>
      <c r="AK134" t="str">
        <f>TEXT(Tabla_Transformados[[#This Row],[Fecha_Viaje]],"m")</f>
        <v>12</v>
      </c>
      <c r="AL134" t="s">
        <v>57</v>
      </c>
      <c r="AM134" t="b">
        <v>1</v>
      </c>
      <c r="AN134" t="str">
        <f>VLOOKUP(Tabla_Transformados[[#This Row],[Cancelacion_Reserva_sucio]],auxiliares!$H$6:$I$9,2,0)</f>
        <v>Verdadero</v>
      </c>
      <c r="AO134">
        <v>2</v>
      </c>
      <c r="AP134" t="s">
        <v>45</v>
      </c>
      <c r="AQ13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4" s="10">
        <f>Tabla_Transformados[[#This Row],[Costo_Total]]/Tabla_Transformados[[#This Row],[Numero_Personas]]</f>
        <v>5315.2</v>
      </c>
      <c r="AS134" s="10">
        <f>Tabla_Transformados[[#This Row],[Costo_Total]]/Tabla_Transformados[[#This Row],[Duracion_Viaje_sucio]]</f>
        <v>759.31428571428569</v>
      </c>
    </row>
    <row r="135" spans="1:45" x14ac:dyDescent="0.25">
      <c r="A135" t="s">
        <v>663</v>
      </c>
      <c r="B135" t="s">
        <v>664</v>
      </c>
      <c r="C135">
        <v>62</v>
      </c>
      <c r="D135" t="s">
        <v>60</v>
      </c>
      <c r="E135" t="str">
        <f>VLOOKUP(Tabla_Transformados[[#This Row],[Género_sucio]],Tabla4[#All],2,0)</f>
        <v>Otro</v>
      </c>
      <c r="F135" t="s">
        <v>82</v>
      </c>
      <c r="G135" t="str">
        <f>VLOOKUP(Tabla_Transformados[[#This Row],[Ubicación_sucio]],auxiliares!$E$6:$F$13,2,0)</f>
        <v>Alemania</v>
      </c>
      <c r="H135" t="s">
        <v>33</v>
      </c>
      <c r="I135" t="str">
        <f>IFERROR(VLOOKUP(Tabla_Transformados[[#This Row],[Tipo_Viajero_sucio]],auxiliares!$H$6:$I$6,2,0),Tabla_Transformados[[#This Row],[Tipo_Viajero_sucio]])</f>
        <v>Turista</v>
      </c>
      <c r="J135" t="s">
        <v>665</v>
      </c>
      <c r="K135" s="8">
        <v>45391</v>
      </c>
      <c r="L135" s="8">
        <v>45597</v>
      </c>
      <c r="M135">
        <v>231</v>
      </c>
      <c r="N135">
        <f>DATEDIF(Tabla_Transformados[[#This Row],[Fecha_Reserva]],Tabla_Transformados[[#This Row],[Fecha_Viaje]],"d")</f>
        <v>206</v>
      </c>
      <c r="O135">
        <v>5</v>
      </c>
      <c r="P135">
        <v>3</v>
      </c>
      <c r="Q135" t="s">
        <v>77</v>
      </c>
      <c r="R135" t="str">
        <f>IFERROR(VLOOKUP(Tabla_Transformados[[#This Row],[Tipo_Paquete_sucio]],auxiliares!$H$6:$I$7,2,0),Tabla_Transformados[[#This Row],[Tipo_Paquete_sucio]])</f>
        <v>Vuelo + Hotel</v>
      </c>
      <c r="S135" s="10">
        <v>5425.9</v>
      </c>
      <c r="T135" t="s">
        <v>78</v>
      </c>
      <c r="U135" t="s">
        <v>39</v>
      </c>
      <c r="V135" t="str">
        <f>VLOOKUP(Tabla_Transformados[[#This Row],[Destino_sucio]],auxiliares!$E$5:$F$19,2,0)</f>
        <v>Tokio</v>
      </c>
      <c r="W135" t="s">
        <v>114</v>
      </c>
      <c r="X135" t="s">
        <v>54</v>
      </c>
      <c r="Y135" t="s">
        <v>40</v>
      </c>
      <c r="Z1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5" t="str">
        <f>IFERROR(VLOOKUP(Tabla_Transformados[[#This Row],[Actividades_Reser_sucio2]],auxiliares!$E$5:$F$20,2,0),Tabla_Transformados[[#This Row],[Actividades_Reser_sucio2]])</f>
        <v/>
      </c>
      <c r="AB135">
        <v>1</v>
      </c>
      <c r="AC135">
        <f>Tabla_Transformados[[#This Row],[Duracion_Viaje_sucio]]-1</f>
        <v>4</v>
      </c>
      <c r="AD135" t="b">
        <v>1</v>
      </c>
      <c r="AE135" t="str">
        <f>VLOOKUP(Tabla_Transformados[[#This Row],[Promocion_Aplicada_sucio]],auxiliares!$H$6:$I$9,2,0)</f>
        <v>Verdadero</v>
      </c>
      <c r="AF135" t="s">
        <v>88</v>
      </c>
      <c r="AG135" t="s">
        <v>56</v>
      </c>
      <c r="AH135">
        <v>7</v>
      </c>
      <c r="AI135" t="str">
        <f>TEXT(Tabla_Transformados[[#This Row],[Fecha_Reserva]],"m")</f>
        <v>4</v>
      </c>
      <c r="AJ135">
        <v>2</v>
      </c>
      <c r="AK135" t="str">
        <f>TEXT(Tabla_Transformados[[#This Row],[Fecha_Viaje]],"m")</f>
        <v>11</v>
      </c>
      <c r="AL135" t="s">
        <v>44</v>
      </c>
      <c r="AM135" t="b">
        <v>1</v>
      </c>
      <c r="AN135" t="str">
        <f>VLOOKUP(Tabla_Transformados[[#This Row],[Cancelacion_Reserva_sucio]],auxiliares!$H$6:$I$9,2,0)</f>
        <v>Verdadero</v>
      </c>
      <c r="AO135">
        <v>1</v>
      </c>
      <c r="AP135" t="s">
        <v>70</v>
      </c>
      <c r="AQ13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5" s="10">
        <f>Tabla_Transformados[[#This Row],[Costo_Total]]/Tabla_Transformados[[#This Row],[Numero_Personas]]</f>
        <v>1808.6333333333332</v>
      </c>
      <c r="AS135" s="10">
        <f>Tabla_Transformados[[#This Row],[Costo_Total]]/Tabla_Transformados[[#This Row],[Duracion_Viaje_sucio]]</f>
        <v>1085.1799999999998</v>
      </c>
    </row>
    <row r="136" spans="1:45" x14ac:dyDescent="0.25">
      <c r="A136" t="s">
        <v>667</v>
      </c>
      <c r="B136" t="s">
        <v>668</v>
      </c>
      <c r="C136">
        <v>36</v>
      </c>
      <c r="D136" t="s">
        <v>60</v>
      </c>
      <c r="E136" t="str">
        <f>VLOOKUP(Tabla_Transformados[[#This Row],[Género_sucio]],Tabla4[#All],2,0)</f>
        <v>Otro</v>
      </c>
      <c r="F136" t="s">
        <v>123</v>
      </c>
      <c r="G136" t="str">
        <f>VLOOKUP(Tabla_Transformados[[#This Row],[Ubicación_sucio]],auxiliares!$E$6:$F$13,2,0)</f>
        <v>España</v>
      </c>
      <c r="H136" t="s">
        <v>33</v>
      </c>
      <c r="I136" t="str">
        <f>IFERROR(VLOOKUP(Tabla_Transformados[[#This Row],[Tipo_Viajero_sucio]],auxiliares!$H$6:$I$6,2,0),Tabla_Transformados[[#This Row],[Tipo_Viajero_sucio]])</f>
        <v>Turista</v>
      </c>
      <c r="J136" t="s">
        <v>669</v>
      </c>
      <c r="K136" s="8">
        <v>45404</v>
      </c>
      <c r="L136" s="8">
        <v>45609</v>
      </c>
      <c r="M136">
        <v>50</v>
      </c>
      <c r="N136">
        <f>DATEDIF(Tabla_Transformados[[#This Row],[Fecha_Reserva]],Tabla_Transformados[[#This Row],[Fecha_Viaje]],"d")</f>
        <v>205</v>
      </c>
      <c r="O136">
        <v>14</v>
      </c>
      <c r="P136">
        <v>2</v>
      </c>
      <c r="Q136" t="s">
        <v>77</v>
      </c>
      <c r="R136" t="str">
        <f>IFERROR(VLOOKUP(Tabla_Transformados[[#This Row],[Tipo_Paquete_sucio]],auxiliares!$H$6:$I$7,2,0),Tabla_Transformados[[#This Row],[Tipo_Paquete_sucio]])</f>
        <v>Vuelo + Hotel</v>
      </c>
      <c r="S136" s="10">
        <v>1265.9000000000001</v>
      </c>
      <c r="T136" t="s">
        <v>38</v>
      </c>
      <c r="U136" t="s">
        <v>94</v>
      </c>
      <c r="V136" t="str">
        <f>VLOOKUP(Tabla_Transformados[[#This Row],[Destino_sucio]],auxiliares!$E$5:$F$19,2,0)</f>
        <v>Cancun</v>
      </c>
      <c r="W136" t="s">
        <v>79</v>
      </c>
      <c r="X136" t="s">
        <v>68</v>
      </c>
      <c r="Y136" t="s">
        <v>40</v>
      </c>
      <c r="Z1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6" t="str">
        <f>IFERROR(VLOOKUP(Tabla_Transformados[[#This Row],[Actividades_Reser_sucio2]],auxiliares!$E$5:$F$20,2,0),Tabla_Transformados[[#This Row],[Actividades_Reser_sucio2]])</f>
        <v/>
      </c>
      <c r="AB136">
        <v>4</v>
      </c>
      <c r="AC136">
        <f>Tabla_Transformados[[#This Row],[Duracion_Viaje_sucio]]-1</f>
        <v>13</v>
      </c>
      <c r="AD136" t="b">
        <v>0</v>
      </c>
      <c r="AE136" t="str">
        <f>VLOOKUP(Tabla_Transformados[[#This Row],[Promocion_Aplicada_sucio]],auxiliares!$H$6:$I$9,2,0)</f>
        <v>Falso</v>
      </c>
      <c r="AF136" t="s">
        <v>88</v>
      </c>
      <c r="AG136" t="s">
        <v>43</v>
      </c>
      <c r="AH136">
        <v>8</v>
      </c>
      <c r="AI136" t="str">
        <f>TEXT(Tabla_Transformados[[#This Row],[Fecha_Reserva]],"m")</f>
        <v>4</v>
      </c>
      <c r="AJ136">
        <v>11</v>
      </c>
      <c r="AK136" t="str">
        <f>TEXT(Tabla_Transformados[[#This Row],[Fecha_Viaje]],"m")</f>
        <v>11</v>
      </c>
      <c r="AL136" t="s">
        <v>44</v>
      </c>
      <c r="AM136" t="b">
        <v>0</v>
      </c>
      <c r="AN136" t="str">
        <f>VLOOKUP(Tabla_Transformados[[#This Row],[Cancelacion_Reserva_sucio]],auxiliares!$H$6:$I$9,2,0)</f>
        <v>Falso</v>
      </c>
      <c r="AO136">
        <v>1</v>
      </c>
      <c r="AP136" t="s">
        <v>70</v>
      </c>
      <c r="AQ13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36" s="10">
        <f>Tabla_Transformados[[#This Row],[Costo_Total]]/Tabla_Transformados[[#This Row],[Numero_Personas]]</f>
        <v>632.95000000000005</v>
      </c>
      <c r="AS136" s="10">
        <f>Tabla_Transformados[[#This Row],[Costo_Total]]/Tabla_Transformados[[#This Row],[Duracion_Viaje_sucio]]</f>
        <v>90.421428571428578</v>
      </c>
    </row>
    <row r="137" spans="1:45" x14ac:dyDescent="0.25">
      <c r="A137" t="s">
        <v>671</v>
      </c>
      <c r="B137" t="s">
        <v>672</v>
      </c>
      <c r="C137">
        <v>54</v>
      </c>
      <c r="D137" t="s">
        <v>31</v>
      </c>
      <c r="E137" t="str">
        <f>VLOOKUP(Tabla_Transformados[[#This Row],[Género_sucio]],Tabla4[#All],2,0)</f>
        <v>Femenino</v>
      </c>
      <c r="F137" t="s">
        <v>73</v>
      </c>
      <c r="G137" t="str">
        <f>VLOOKUP(Tabla_Transformados[[#This Row],[Ubicación_sucio]],auxiliares!$E$6:$F$13,2,0)</f>
        <v>Reino unido</v>
      </c>
      <c r="H137" t="s">
        <v>49</v>
      </c>
      <c r="I137" t="str">
        <f>IFERROR(VLOOKUP(Tabla_Transformados[[#This Row],[Tipo_Viajero_sucio]],auxiliares!$H$6:$I$6,2,0),Tabla_Transformados[[#This Row],[Tipo_Viajero_sucio]])</f>
        <v>Turista</v>
      </c>
      <c r="J137" t="s">
        <v>673</v>
      </c>
      <c r="K137" s="8">
        <v>45342</v>
      </c>
      <c r="L137" s="8">
        <v>45656</v>
      </c>
      <c r="M137">
        <v>203</v>
      </c>
      <c r="N137">
        <f>DATEDIF(Tabla_Transformados[[#This Row],[Fecha_Reserva]],Tabla_Transformados[[#This Row],[Fecha_Viaje]],"d")</f>
        <v>314</v>
      </c>
      <c r="O137">
        <v>10</v>
      </c>
      <c r="P137">
        <v>4</v>
      </c>
      <c r="Q137" t="s">
        <v>65</v>
      </c>
      <c r="R137" t="str">
        <f>IFERROR(VLOOKUP(Tabla_Transformados[[#This Row],[Tipo_Paquete_sucio]],auxiliares!$H$6:$I$7,2,0),Tabla_Transformados[[#This Row],[Tipo_Paquete_sucio]])</f>
        <v>Vuelo + Hotel + Tour</v>
      </c>
      <c r="S137" s="10">
        <v>19473.900000000001</v>
      </c>
      <c r="T137" t="s">
        <v>38</v>
      </c>
      <c r="U137" t="s">
        <v>101</v>
      </c>
      <c r="V137" t="str">
        <f>VLOOKUP(Tabla_Transformados[[#This Row],[Destino_sucio]],auxiliares!$E$5:$F$19,2,0)</f>
        <v>Roma</v>
      </c>
      <c r="W137" t="s">
        <v>67</v>
      </c>
      <c r="X137" t="s">
        <v>54</v>
      </c>
      <c r="Y137" t="s">
        <v>69</v>
      </c>
      <c r="Z1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37" t="str">
        <f>IFERROR(VLOOKUP(Tabla_Transformados[[#This Row],[Actividades_Reser_sucio2]],auxiliares!$E$5:$F$20,2,0),Tabla_Transformados[[#This Row],[Actividades_Reser_sucio2]])</f>
        <v>Excursión en bote</v>
      </c>
      <c r="AB137">
        <v>7</v>
      </c>
      <c r="AC137">
        <f>Tabla_Transformados[[#This Row],[Duracion_Viaje_sucio]]-1</f>
        <v>9</v>
      </c>
      <c r="AD137" t="b">
        <v>1</v>
      </c>
      <c r="AE137" t="str">
        <f>VLOOKUP(Tabla_Transformados[[#This Row],[Promocion_Aplicada_sucio]],auxiliares!$H$6:$I$9,2,0)</f>
        <v>Verdadero</v>
      </c>
      <c r="AF137" t="s">
        <v>88</v>
      </c>
      <c r="AG137" t="s">
        <v>115</v>
      </c>
      <c r="AH137">
        <v>11</v>
      </c>
      <c r="AI137" t="str">
        <f>TEXT(Tabla_Transformados[[#This Row],[Fecha_Reserva]],"m")</f>
        <v>2</v>
      </c>
      <c r="AJ137">
        <v>2</v>
      </c>
      <c r="AK137" t="str">
        <f>TEXT(Tabla_Transformados[[#This Row],[Fecha_Viaje]],"m")</f>
        <v>12</v>
      </c>
      <c r="AL137" t="s">
        <v>44</v>
      </c>
      <c r="AM137" t="b">
        <v>0</v>
      </c>
      <c r="AN137" t="str">
        <f>VLOOKUP(Tabla_Transformados[[#This Row],[Cancelacion_Reserva_sucio]],auxiliares!$H$6:$I$9,2,0)</f>
        <v>Falso</v>
      </c>
      <c r="AO137">
        <v>4</v>
      </c>
      <c r="AP137" t="s">
        <v>131</v>
      </c>
      <c r="AQ13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7" s="10">
        <f>Tabla_Transformados[[#This Row],[Costo_Total]]/Tabla_Transformados[[#This Row],[Numero_Personas]]</f>
        <v>4868.4750000000004</v>
      </c>
      <c r="AS137" s="10">
        <f>Tabla_Transformados[[#This Row],[Costo_Total]]/Tabla_Transformados[[#This Row],[Duracion_Viaje_sucio]]</f>
        <v>1947.39</v>
      </c>
    </row>
    <row r="138" spans="1:45" x14ac:dyDescent="0.25">
      <c r="A138" t="s">
        <v>674</v>
      </c>
      <c r="B138" t="s">
        <v>675</v>
      </c>
      <c r="C138">
        <v>28</v>
      </c>
      <c r="D138" t="s">
        <v>104</v>
      </c>
      <c r="E138" t="str">
        <f>VLOOKUP(Tabla_Transformados[[#This Row],[Género_sucio]],Tabla4[#All],2,0)</f>
        <v>Masculino</v>
      </c>
      <c r="F138" t="s">
        <v>91</v>
      </c>
      <c r="G138" t="str">
        <f>VLOOKUP(Tabla_Transformados[[#This Row],[Ubicación_sucio]],auxiliares!$E$6:$F$13,2,0)</f>
        <v>India</v>
      </c>
      <c r="H138" t="s">
        <v>97</v>
      </c>
      <c r="I138" t="str">
        <f>IFERROR(VLOOKUP(Tabla_Transformados[[#This Row],[Tipo_Viajero_sucio]],auxiliares!$H$6:$I$6,2,0),Tabla_Transformados[[#This Row],[Tipo_Viajero_sucio]])</f>
        <v>Negocios</v>
      </c>
      <c r="J138" t="s">
        <v>676</v>
      </c>
      <c r="K138" s="8">
        <v>45314</v>
      </c>
      <c r="L138" s="8">
        <v>45644</v>
      </c>
      <c r="M138">
        <v>36</v>
      </c>
      <c r="N138">
        <f>DATEDIF(Tabla_Transformados[[#This Row],[Fecha_Reserva]],Tabla_Transformados[[#This Row],[Fecha_Viaje]],"d")</f>
        <v>330</v>
      </c>
      <c r="O138">
        <v>6</v>
      </c>
      <c r="P138">
        <v>4</v>
      </c>
      <c r="Q138" t="s">
        <v>77</v>
      </c>
      <c r="R138" t="str">
        <f>IFERROR(VLOOKUP(Tabla_Transformados[[#This Row],[Tipo_Paquete_sucio]],auxiliares!$H$6:$I$7,2,0),Tabla_Transformados[[#This Row],[Tipo_Paquete_sucio]])</f>
        <v>Vuelo + Hotel</v>
      </c>
      <c r="S138" s="10">
        <v>1743.2</v>
      </c>
      <c r="T138" t="s">
        <v>78</v>
      </c>
      <c r="U138" t="s">
        <v>66</v>
      </c>
      <c r="V138" t="str">
        <f>VLOOKUP(Tabla_Transformados[[#This Row],[Destino_sucio]],auxiliares!$E$5:$F$19,2,0)</f>
        <v>Barcelona</v>
      </c>
      <c r="W138" t="s">
        <v>79</v>
      </c>
      <c r="X138" t="s">
        <v>54</v>
      </c>
      <c r="Y138" t="s">
        <v>40</v>
      </c>
      <c r="Z1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8" t="str">
        <f>IFERROR(VLOOKUP(Tabla_Transformados[[#This Row],[Actividades_Reser_sucio2]],auxiliares!$E$5:$F$20,2,0),Tabla_Transformados[[#This Row],[Actividades_Reser_sucio2]])</f>
        <v/>
      </c>
      <c r="AB138">
        <v>6</v>
      </c>
      <c r="AC138">
        <f>Tabla_Transformados[[#This Row],[Duracion_Viaje_sucio]]-1</f>
        <v>5</v>
      </c>
      <c r="AD138" t="b">
        <v>1</v>
      </c>
      <c r="AE138" t="str">
        <f>VLOOKUP(Tabla_Transformados[[#This Row],[Promocion_Aplicada_sucio]],auxiliares!$H$6:$I$9,2,0)</f>
        <v>Verdadero</v>
      </c>
      <c r="AF138" t="s">
        <v>55</v>
      </c>
      <c r="AG138" t="s">
        <v>56</v>
      </c>
      <c r="AH138">
        <v>4</v>
      </c>
      <c r="AI138" t="str">
        <f>TEXT(Tabla_Transformados[[#This Row],[Fecha_Reserva]],"m")</f>
        <v>1</v>
      </c>
      <c r="AJ138">
        <v>7</v>
      </c>
      <c r="AK138" t="str">
        <f>TEXT(Tabla_Transformados[[#This Row],[Fecha_Viaje]],"m")</f>
        <v>12</v>
      </c>
      <c r="AL138" t="s">
        <v>57</v>
      </c>
      <c r="AM138" t="b">
        <v>1</v>
      </c>
      <c r="AN138" t="str">
        <f>VLOOKUP(Tabla_Transformados[[#This Row],[Cancelacion_Reserva_sucio]],auxiliares!$H$6:$I$9,2,0)</f>
        <v>Verdadero</v>
      </c>
      <c r="AO138">
        <v>4</v>
      </c>
      <c r="AP138" t="s">
        <v>131</v>
      </c>
      <c r="AQ13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8" s="10">
        <f>Tabla_Transformados[[#This Row],[Costo_Total]]/Tabla_Transformados[[#This Row],[Numero_Personas]]</f>
        <v>435.8</v>
      </c>
      <c r="AS138" s="10">
        <f>Tabla_Transformados[[#This Row],[Costo_Total]]/Tabla_Transformados[[#This Row],[Duracion_Viaje_sucio]]</f>
        <v>290.53333333333336</v>
      </c>
    </row>
    <row r="139" spans="1:45" x14ac:dyDescent="0.25">
      <c r="A139" t="s">
        <v>678</v>
      </c>
      <c r="B139" t="s">
        <v>679</v>
      </c>
      <c r="C139">
        <v>64</v>
      </c>
      <c r="D139" t="s">
        <v>31</v>
      </c>
      <c r="E139" t="str">
        <f>VLOOKUP(Tabla_Transformados[[#This Row],[Género_sucio]],Tabla4[#All],2,0)</f>
        <v>Femenino</v>
      </c>
      <c r="F139" t="s">
        <v>48</v>
      </c>
      <c r="G139" t="str">
        <f>VLOOKUP(Tabla_Transformados[[#This Row],[Ubicación_sucio]],auxiliares!$E$6:$F$13,2,0)</f>
        <v>EEUU</v>
      </c>
      <c r="H139" t="s">
        <v>33</v>
      </c>
      <c r="I139" t="str">
        <f>IFERROR(VLOOKUP(Tabla_Transformados[[#This Row],[Tipo_Viajero_sucio]],auxiliares!$H$6:$I$6,2,0),Tabla_Transformados[[#This Row],[Tipo_Viajero_sucio]])</f>
        <v>Turista</v>
      </c>
      <c r="J139" t="s">
        <v>680</v>
      </c>
      <c r="K139" s="8">
        <v>45584</v>
      </c>
      <c r="L139" s="8">
        <v>45638</v>
      </c>
      <c r="M139">
        <v>310</v>
      </c>
      <c r="N139">
        <f>DATEDIF(Tabla_Transformados[[#This Row],[Fecha_Reserva]],Tabla_Transformados[[#This Row],[Fecha_Viaje]],"d")</f>
        <v>54</v>
      </c>
      <c r="O139">
        <v>1</v>
      </c>
      <c r="P139">
        <v>4</v>
      </c>
      <c r="Q139" t="s">
        <v>37</v>
      </c>
      <c r="R139" t="str">
        <f>IFERROR(VLOOKUP(Tabla_Transformados[[#This Row],[Tipo_Paquete_sucio]],auxiliares!$H$6:$I$7,2,0),Tabla_Transformados[[#This Row],[Tipo_Paquete_sucio]])</f>
        <v>Vuelo</v>
      </c>
      <c r="S139" s="10">
        <v>4729.1000000000004</v>
      </c>
      <c r="T139" t="s">
        <v>38</v>
      </c>
      <c r="U139" t="s">
        <v>39</v>
      </c>
      <c r="V139" t="str">
        <f>VLOOKUP(Tabla_Transformados[[#This Row],[Destino_sucio]],auxiliares!$E$5:$F$19,2,0)</f>
        <v>Tokio</v>
      </c>
      <c r="W139" t="s">
        <v>40</v>
      </c>
      <c r="X139" t="s">
        <v>41</v>
      </c>
      <c r="Y139" t="s">
        <v>40</v>
      </c>
      <c r="Z1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9" t="str">
        <f>IFERROR(VLOOKUP(Tabla_Transformados[[#This Row],[Actividades_Reser_sucio2]],auxiliares!$E$5:$F$20,2,0),Tabla_Transformados[[#This Row],[Actividades_Reser_sucio2]])</f>
        <v/>
      </c>
      <c r="AB139">
        <v>5</v>
      </c>
      <c r="AC139">
        <f>Tabla_Transformados[[#This Row],[Duracion_Viaje_sucio]]-1</f>
        <v>0</v>
      </c>
      <c r="AD139" t="b">
        <v>0</v>
      </c>
      <c r="AE139" t="str">
        <f>VLOOKUP(Tabla_Transformados[[#This Row],[Promocion_Aplicada_sucio]],auxiliares!$H$6:$I$9,2,0)</f>
        <v>Falso</v>
      </c>
      <c r="AF139" t="s">
        <v>88</v>
      </c>
      <c r="AG139" t="s">
        <v>56</v>
      </c>
      <c r="AH139">
        <v>10</v>
      </c>
      <c r="AI139" t="str">
        <f>TEXT(Tabla_Transformados[[#This Row],[Fecha_Reserva]],"m")</f>
        <v>10</v>
      </c>
      <c r="AJ139">
        <v>1</v>
      </c>
      <c r="AK139" t="str">
        <f>TEXT(Tabla_Transformados[[#This Row],[Fecha_Viaje]],"m")</f>
        <v>12</v>
      </c>
      <c r="AL139" t="s">
        <v>44</v>
      </c>
      <c r="AM139" t="b">
        <v>1</v>
      </c>
      <c r="AN139" t="str">
        <f>VLOOKUP(Tabla_Transformados[[#This Row],[Cancelacion_Reserva_sucio]],auxiliares!$H$6:$I$9,2,0)</f>
        <v>Verdadero</v>
      </c>
      <c r="AO139">
        <v>5</v>
      </c>
      <c r="AP139" t="s">
        <v>108</v>
      </c>
      <c r="AQ13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9" s="10">
        <f>Tabla_Transformados[[#This Row],[Costo_Total]]/Tabla_Transformados[[#This Row],[Numero_Personas]]</f>
        <v>1182.2750000000001</v>
      </c>
      <c r="AS139" s="10">
        <f>Tabla_Transformados[[#This Row],[Costo_Total]]/Tabla_Transformados[[#This Row],[Duracion_Viaje_sucio]]</f>
        <v>4729.1000000000004</v>
      </c>
    </row>
    <row r="140" spans="1:45" x14ac:dyDescent="0.25">
      <c r="A140" t="s">
        <v>682</v>
      </c>
      <c r="B140" t="s">
        <v>683</v>
      </c>
      <c r="C140">
        <v>34</v>
      </c>
      <c r="D140" t="s">
        <v>104</v>
      </c>
      <c r="E140" t="str">
        <f>VLOOKUP(Tabla_Transformados[[#This Row],[Género_sucio]],Tabla4[#All],2,0)</f>
        <v>Masculino</v>
      </c>
      <c r="F140" t="s">
        <v>48</v>
      </c>
      <c r="G140" t="str">
        <f>VLOOKUP(Tabla_Transformados[[#This Row],[Ubicación_sucio]],auxiliares!$E$6:$F$13,2,0)</f>
        <v>EEUU</v>
      </c>
      <c r="H140" t="s">
        <v>49</v>
      </c>
      <c r="I140" t="str">
        <f>IFERROR(VLOOKUP(Tabla_Transformados[[#This Row],[Tipo_Viajero_sucio]],auxiliares!$H$6:$I$6,2,0),Tabla_Transformados[[#This Row],[Tipo_Viajero_sucio]])</f>
        <v>Turista</v>
      </c>
      <c r="J140" t="s">
        <v>684</v>
      </c>
      <c r="K140" s="8">
        <v>45319</v>
      </c>
      <c r="L140" s="8">
        <v>45536</v>
      </c>
      <c r="M140">
        <v>110</v>
      </c>
      <c r="N140">
        <f>DATEDIF(Tabla_Transformados[[#This Row],[Fecha_Reserva]],Tabla_Transformados[[#This Row],[Fecha_Viaje]],"d")</f>
        <v>217</v>
      </c>
      <c r="O140">
        <v>8</v>
      </c>
      <c r="P140">
        <v>3</v>
      </c>
      <c r="Q140" t="s">
        <v>37</v>
      </c>
      <c r="R140" t="str">
        <f>IFERROR(VLOOKUP(Tabla_Transformados[[#This Row],[Tipo_Paquete_sucio]],auxiliares!$H$6:$I$7,2,0),Tabla_Transformados[[#This Row],[Tipo_Paquete_sucio]])</f>
        <v>Vuelo</v>
      </c>
      <c r="S140" s="10">
        <v>5921.5</v>
      </c>
      <c r="T140" t="s">
        <v>78</v>
      </c>
      <c r="U140" t="s">
        <v>101</v>
      </c>
      <c r="V140" t="str">
        <f>VLOOKUP(Tabla_Transformados[[#This Row],[Destino_sucio]],auxiliares!$E$5:$F$19,2,0)</f>
        <v>Roma</v>
      </c>
      <c r="W140" t="s">
        <v>40</v>
      </c>
      <c r="X140" t="s">
        <v>54</v>
      </c>
      <c r="Y140" t="s">
        <v>40</v>
      </c>
      <c r="Z1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0" t="str">
        <f>IFERROR(VLOOKUP(Tabla_Transformados[[#This Row],[Actividades_Reser_sucio2]],auxiliares!$E$5:$F$20,2,0),Tabla_Transformados[[#This Row],[Actividades_Reser_sucio2]])</f>
        <v/>
      </c>
      <c r="AB140">
        <v>7</v>
      </c>
      <c r="AC140">
        <f>Tabla_Transformados[[#This Row],[Duracion_Viaje_sucio]]-1</f>
        <v>7</v>
      </c>
      <c r="AD140" t="b">
        <v>1</v>
      </c>
      <c r="AE140" t="str">
        <f>VLOOKUP(Tabla_Transformados[[#This Row],[Promocion_Aplicada_sucio]],auxiliares!$H$6:$I$9,2,0)</f>
        <v>Verdadero</v>
      </c>
      <c r="AF140" t="s">
        <v>55</v>
      </c>
      <c r="AG140" t="s">
        <v>43</v>
      </c>
      <c r="AH140">
        <v>11</v>
      </c>
      <c r="AI140" t="str">
        <f>TEXT(Tabla_Transformados[[#This Row],[Fecha_Reserva]],"m")</f>
        <v>1</v>
      </c>
      <c r="AJ140">
        <v>12</v>
      </c>
      <c r="AK140" t="str">
        <f>TEXT(Tabla_Transformados[[#This Row],[Fecha_Viaje]],"m")</f>
        <v>9</v>
      </c>
      <c r="AL140" t="s">
        <v>44</v>
      </c>
      <c r="AM140" t="b">
        <v>1</v>
      </c>
      <c r="AN140" t="str">
        <f>VLOOKUP(Tabla_Transformados[[#This Row],[Cancelacion_Reserva_sucio]],auxiliares!$H$6:$I$9,2,0)</f>
        <v>Verdadero</v>
      </c>
      <c r="AO140">
        <v>5</v>
      </c>
      <c r="AP140" t="s">
        <v>207</v>
      </c>
      <c r="AQ14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0" s="10">
        <f>Tabla_Transformados[[#This Row],[Costo_Total]]/Tabla_Transformados[[#This Row],[Numero_Personas]]</f>
        <v>1973.8333333333333</v>
      </c>
      <c r="AS140" s="10">
        <f>Tabla_Transformados[[#This Row],[Costo_Total]]/Tabla_Transformados[[#This Row],[Duracion_Viaje_sucio]]</f>
        <v>740.1875</v>
      </c>
    </row>
    <row r="141" spans="1:45" x14ac:dyDescent="0.25">
      <c r="A141" t="s">
        <v>685</v>
      </c>
      <c r="B141" t="s">
        <v>686</v>
      </c>
      <c r="C141">
        <v>30</v>
      </c>
      <c r="D141" t="s">
        <v>31</v>
      </c>
      <c r="E141" t="str">
        <f>VLOOKUP(Tabla_Transformados[[#This Row],[Género_sucio]],Tabla4[#All],2,0)</f>
        <v>Femenino</v>
      </c>
      <c r="F141" t="s">
        <v>32</v>
      </c>
      <c r="G141" t="str">
        <f>VLOOKUP(Tabla_Transformados[[#This Row],[Ubicación_sucio]],auxiliares!$E$6:$F$13,2,0)</f>
        <v>Méjico</v>
      </c>
      <c r="H141" t="s">
        <v>33</v>
      </c>
      <c r="I141" t="str">
        <f>IFERROR(VLOOKUP(Tabla_Transformados[[#This Row],[Tipo_Viajero_sucio]],auxiliares!$H$6:$I$6,2,0),Tabla_Transformados[[#This Row],[Tipo_Viajero_sucio]])</f>
        <v>Turista</v>
      </c>
      <c r="J141" t="s">
        <v>687</v>
      </c>
      <c r="K141" s="8">
        <v>45333</v>
      </c>
      <c r="L141" s="8">
        <v>45481</v>
      </c>
      <c r="M141">
        <v>68</v>
      </c>
      <c r="N141">
        <f>DATEDIF(Tabla_Transformados[[#This Row],[Fecha_Reserva]],Tabla_Transformados[[#This Row],[Fecha_Viaje]],"d")</f>
        <v>148</v>
      </c>
      <c r="O141">
        <v>1</v>
      </c>
      <c r="P141">
        <v>2</v>
      </c>
      <c r="Q141" t="s">
        <v>37</v>
      </c>
      <c r="R141" t="str">
        <f>IFERROR(VLOOKUP(Tabla_Transformados[[#This Row],[Tipo_Paquete_sucio]],auxiliares!$H$6:$I$7,2,0),Tabla_Transformados[[#This Row],[Tipo_Paquete_sucio]])</f>
        <v>Vuelo</v>
      </c>
      <c r="S141" s="10">
        <v>1505.9</v>
      </c>
      <c r="T141" t="s">
        <v>78</v>
      </c>
      <c r="U141" t="s">
        <v>87</v>
      </c>
      <c r="V141" t="str">
        <f>VLOOKUP(Tabla_Transformados[[#This Row],[Destino_sucio]],auxiliares!$E$5:$F$19,2,0)</f>
        <v>Londres</v>
      </c>
      <c r="W141" t="s">
        <v>40</v>
      </c>
      <c r="X141" t="s">
        <v>41</v>
      </c>
      <c r="Y141" t="s">
        <v>40</v>
      </c>
      <c r="Z1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1" t="str">
        <f>IFERROR(VLOOKUP(Tabla_Transformados[[#This Row],[Actividades_Reser_sucio2]],auxiliares!$E$5:$F$20,2,0),Tabla_Transformados[[#This Row],[Actividades_Reser_sucio2]])</f>
        <v/>
      </c>
      <c r="AB141">
        <v>2</v>
      </c>
      <c r="AC141">
        <f>Tabla_Transformados[[#This Row],[Duracion_Viaje_sucio]]-1</f>
        <v>0</v>
      </c>
      <c r="AD141" t="b">
        <v>0</v>
      </c>
      <c r="AE141" t="str">
        <f>VLOOKUP(Tabla_Transformados[[#This Row],[Promocion_Aplicada_sucio]],auxiliares!$H$6:$I$9,2,0)</f>
        <v>Falso</v>
      </c>
      <c r="AF141" t="s">
        <v>88</v>
      </c>
      <c r="AG141" t="s">
        <v>115</v>
      </c>
      <c r="AH141">
        <v>1</v>
      </c>
      <c r="AI141" t="str">
        <f>TEXT(Tabla_Transformados[[#This Row],[Fecha_Reserva]],"m")</f>
        <v>2</v>
      </c>
      <c r="AJ141">
        <v>5</v>
      </c>
      <c r="AK141" t="str">
        <f>TEXT(Tabla_Transformados[[#This Row],[Fecha_Viaje]],"m")</f>
        <v>7</v>
      </c>
      <c r="AL141" t="s">
        <v>57</v>
      </c>
      <c r="AM141" t="b">
        <v>1</v>
      </c>
      <c r="AN141" t="str">
        <f>VLOOKUP(Tabla_Transformados[[#This Row],[Cancelacion_Reserva_sucio]],auxiliares!$H$6:$I$9,2,0)</f>
        <v>Verdadero</v>
      </c>
      <c r="AO141">
        <v>1</v>
      </c>
      <c r="AP141" t="s">
        <v>45</v>
      </c>
      <c r="AQ14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1" s="10">
        <f>Tabla_Transformados[[#This Row],[Costo_Total]]/Tabla_Transformados[[#This Row],[Numero_Personas]]</f>
        <v>752.95</v>
      </c>
      <c r="AS141" s="10">
        <f>Tabla_Transformados[[#This Row],[Costo_Total]]/Tabla_Transformados[[#This Row],[Duracion_Viaje_sucio]]</f>
        <v>1505.9</v>
      </c>
    </row>
    <row r="142" spans="1:45" x14ac:dyDescent="0.25">
      <c r="A142" t="s">
        <v>689</v>
      </c>
      <c r="B142" t="s">
        <v>690</v>
      </c>
      <c r="C142">
        <v>51</v>
      </c>
      <c r="D142" t="s">
        <v>31</v>
      </c>
      <c r="E142" t="str">
        <f>VLOOKUP(Tabla_Transformados[[#This Row],[Género_sucio]],Tabla4[#All],2,0)</f>
        <v>Femenino</v>
      </c>
      <c r="F142" t="s">
        <v>82</v>
      </c>
      <c r="G142" t="str">
        <f>VLOOKUP(Tabla_Transformados[[#This Row],[Ubicación_sucio]],auxiliares!$E$6:$F$13,2,0)</f>
        <v>Alemania</v>
      </c>
      <c r="H142" t="s">
        <v>49</v>
      </c>
      <c r="I142" t="str">
        <f>IFERROR(VLOOKUP(Tabla_Transformados[[#This Row],[Tipo_Viajero_sucio]],auxiliares!$H$6:$I$6,2,0),Tabla_Transformados[[#This Row],[Tipo_Viajero_sucio]])</f>
        <v>Turista</v>
      </c>
      <c r="J142" t="s">
        <v>691</v>
      </c>
      <c r="K142" s="8">
        <v>45409</v>
      </c>
      <c r="L142" s="8">
        <v>45645</v>
      </c>
      <c r="M142">
        <v>182</v>
      </c>
      <c r="N142">
        <f>DATEDIF(Tabla_Transformados[[#This Row],[Fecha_Reserva]],Tabla_Transformados[[#This Row],[Fecha_Viaje]],"d")</f>
        <v>236</v>
      </c>
      <c r="O142">
        <v>6</v>
      </c>
      <c r="P142">
        <v>4</v>
      </c>
      <c r="Q142" t="s">
        <v>65</v>
      </c>
      <c r="R142" t="str">
        <f>IFERROR(VLOOKUP(Tabla_Transformados[[#This Row],[Tipo_Paquete_sucio]],auxiliares!$H$6:$I$7,2,0),Tabla_Transformados[[#This Row],[Tipo_Paquete_sucio]])</f>
        <v>Vuelo + Hotel + Tour</v>
      </c>
      <c r="S142" s="10">
        <v>14676.4</v>
      </c>
      <c r="T142" t="s">
        <v>86</v>
      </c>
      <c r="U142" t="s">
        <v>137</v>
      </c>
      <c r="V142" t="str">
        <f>VLOOKUP(Tabla_Transformados[[#This Row],[Destino_sucio]],auxiliares!$E$5:$F$19,2,0)</f>
        <v>Paris</v>
      </c>
      <c r="W142" t="s">
        <v>67</v>
      </c>
      <c r="X142" t="s">
        <v>41</v>
      </c>
      <c r="Y142" t="s">
        <v>302</v>
      </c>
      <c r="Z1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42" t="str">
        <f>IFERROR(VLOOKUP(Tabla_Transformados[[#This Row],[Actividades_Reser_sucio2]],auxiliares!$E$5:$F$20,2,0),Tabla_Transformados[[#This Row],[Actividades_Reser_sucio2]])</f>
        <v>Tour en bus</v>
      </c>
      <c r="AB142">
        <v>4</v>
      </c>
      <c r="AC142">
        <f>Tabla_Transformados[[#This Row],[Duracion_Viaje_sucio]]-1</f>
        <v>5</v>
      </c>
      <c r="AD142" t="b">
        <v>0</v>
      </c>
      <c r="AE142" t="str">
        <f>VLOOKUP(Tabla_Transformados[[#This Row],[Promocion_Aplicada_sucio]],auxiliares!$H$6:$I$9,2,0)</f>
        <v>Falso</v>
      </c>
      <c r="AF142" t="s">
        <v>88</v>
      </c>
      <c r="AG142" t="s">
        <v>56</v>
      </c>
      <c r="AH142">
        <v>7</v>
      </c>
      <c r="AI142" t="str">
        <f>TEXT(Tabla_Transformados[[#This Row],[Fecha_Reserva]],"m")</f>
        <v>4</v>
      </c>
      <c r="AJ142">
        <v>8</v>
      </c>
      <c r="AK142" t="str">
        <f>TEXT(Tabla_Transformados[[#This Row],[Fecha_Viaje]],"m")</f>
        <v>12</v>
      </c>
      <c r="AL142" t="s">
        <v>57</v>
      </c>
      <c r="AM142" t="b">
        <v>0</v>
      </c>
      <c r="AN142" t="str">
        <f>VLOOKUP(Tabla_Transformados[[#This Row],[Cancelacion_Reserva_sucio]],auxiliares!$H$6:$I$9,2,0)</f>
        <v>Falso</v>
      </c>
      <c r="AO142">
        <v>4</v>
      </c>
      <c r="AP142" t="s">
        <v>131</v>
      </c>
      <c r="AQ14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2" s="10">
        <f>Tabla_Transformados[[#This Row],[Costo_Total]]/Tabla_Transformados[[#This Row],[Numero_Personas]]</f>
        <v>3669.1</v>
      </c>
      <c r="AS142" s="10">
        <f>Tabla_Transformados[[#This Row],[Costo_Total]]/Tabla_Transformados[[#This Row],[Duracion_Viaje_sucio]]</f>
        <v>2446.0666666666666</v>
      </c>
    </row>
    <row r="143" spans="1:45" x14ac:dyDescent="0.25">
      <c r="A143" t="s">
        <v>693</v>
      </c>
      <c r="B143" t="s">
        <v>694</v>
      </c>
      <c r="C143">
        <v>39</v>
      </c>
      <c r="D143" t="s">
        <v>60</v>
      </c>
      <c r="E143" t="str">
        <f>VLOOKUP(Tabla_Transformados[[#This Row],[Género_sucio]],Tabla4[#All],2,0)</f>
        <v>Otro</v>
      </c>
      <c r="F143" t="s">
        <v>61</v>
      </c>
      <c r="G143" t="str">
        <f>VLOOKUP(Tabla_Transformados[[#This Row],[Ubicación_sucio]],auxiliares!$E$6:$F$13,2,0)</f>
        <v>Australia</v>
      </c>
      <c r="H143" t="s">
        <v>33</v>
      </c>
      <c r="I143" t="str">
        <f>IFERROR(VLOOKUP(Tabla_Transformados[[#This Row],[Tipo_Viajero_sucio]],auxiliares!$H$6:$I$6,2,0),Tabla_Transformados[[#This Row],[Tipo_Viajero_sucio]])</f>
        <v>Turista</v>
      </c>
      <c r="J143" t="s">
        <v>695</v>
      </c>
      <c r="K143" s="8">
        <v>45415</v>
      </c>
      <c r="L143" s="8">
        <v>45458</v>
      </c>
      <c r="M143">
        <v>333</v>
      </c>
      <c r="N143">
        <f>DATEDIF(Tabla_Transformados[[#This Row],[Fecha_Reserva]],Tabla_Transformados[[#This Row],[Fecha_Viaje]],"d")</f>
        <v>43</v>
      </c>
      <c r="O143">
        <v>9</v>
      </c>
      <c r="P143">
        <v>2</v>
      </c>
      <c r="Q143" t="s">
        <v>65</v>
      </c>
      <c r="R143" t="str">
        <f>IFERROR(VLOOKUP(Tabla_Transformados[[#This Row],[Tipo_Paquete_sucio]],auxiliares!$H$6:$I$7,2,0),Tabla_Transformados[[#This Row],[Tipo_Paquete_sucio]])</f>
        <v>Vuelo + Hotel + Tour</v>
      </c>
      <c r="S143" s="10">
        <v>1396.9</v>
      </c>
      <c r="T143" t="s">
        <v>78</v>
      </c>
      <c r="U143" t="s">
        <v>66</v>
      </c>
      <c r="V143" t="str">
        <f>VLOOKUP(Tabla_Transformados[[#This Row],[Destino_sucio]],auxiliares!$E$5:$F$19,2,0)</f>
        <v>Barcelona</v>
      </c>
      <c r="W143" t="s">
        <v>67</v>
      </c>
      <c r="X143" t="s">
        <v>54</v>
      </c>
      <c r="Y143" t="s">
        <v>69</v>
      </c>
      <c r="Z1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43" t="str">
        <f>IFERROR(VLOOKUP(Tabla_Transformados[[#This Row],[Actividades_Reser_sucio2]],auxiliares!$E$5:$F$20,2,0),Tabla_Transformados[[#This Row],[Actividades_Reser_sucio2]])</f>
        <v>Excursión en bote</v>
      </c>
      <c r="AB143">
        <v>3</v>
      </c>
      <c r="AC143">
        <f>Tabla_Transformados[[#This Row],[Duracion_Viaje_sucio]]-1</f>
        <v>8</v>
      </c>
      <c r="AD143" t="b">
        <v>1</v>
      </c>
      <c r="AE143" t="str">
        <f>VLOOKUP(Tabla_Transformados[[#This Row],[Promocion_Aplicada_sucio]],auxiliares!$H$6:$I$9,2,0)</f>
        <v>Verdadero</v>
      </c>
      <c r="AF143" t="s">
        <v>55</v>
      </c>
      <c r="AG143" t="s">
        <v>43</v>
      </c>
      <c r="AH143">
        <v>6</v>
      </c>
      <c r="AI143" t="str">
        <f>TEXT(Tabla_Transformados[[#This Row],[Fecha_Reserva]],"m")</f>
        <v>5</v>
      </c>
      <c r="AJ143">
        <v>8</v>
      </c>
      <c r="AK143" t="str">
        <f>TEXT(Tabla_Transformados[[#This Row],[Fecha_Viaje]],"m")</f>
        <v>6</v>
      </c>
      <c r="AL143" t="s">
        <v>44</v>
      </c>
      <c r="AM143" t="b">
        <v>0</v>
      </c>
      <c r="AN143" t="str">
        <f>VLOOKUP(Tabla_Transformados[[#This Row],[Cancelacion_Reserva_sucio]],auxiliares!$H$6:$I$9,2,0)</f>
        <v>Falso</v>
      </c>
      <c r="AO143">
        <v>5</v>
      </c>
      <c r="AP143" t="s">
        <v>207</v>
      </c>
      <c r="AQ14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3" s="10">
        <f>Tabla_Transformados[[#This Row],[Costo_Total]]/Tabla_Transformados[[#This Row],[Numero_Personas]]</f>
        <v>698.45</v>
      </c>
      <c r="AS143" s="10">
        <f>Tabla_Transformados[[#This Row],[Costo_Total]]/Tabla_Transformados[[#This Row],[Duracion_Viaje_sucio]]</f>
        <v>155.21111111111111</v>
      </c>
    </row>
    <row r="144" spans="1:45" x14ac:dyDescent="0.25">
      <c r="A144" t="s">
        <v>697</v>
      </c>
      <c r="B144" t="s">
        <v>698</v>
      </c>
      <c r="C144">
        <v>48</v>
      </c>
      <c r="D144" t="s">
        <v>60</v>
      </c>
      <c r="E144" t="str">
        <f>VLOOKUP(Tabla_Transformados[[#This Row],[Género_sucio]],Tabla4[#All],2,0)</f>
        <v>Otro</v>
      </c>
      <c r="F144" t="s">
        <v>123</v>
      </c>
      <c r="G144" t="str">
        <f>VLOOKUP(Tabla_Transformados[[#This Row],[Ubicación_sucio]],auxiliares!$E$6:$F$13,2,0)</f>
        <v>España</v>
      </c>
      <c r="H144" t="s">
        <v>97</v>
      </c>
      <c r="I144" t="str">
        <f>IFERROR(VLOOKUP(Tabla_Transformados[[#This Row],[Tipo_Viajero_sucio]],auxiliares!$H$6:$I$6,2,0),Tabla_Transformados[[#This Row],[Tipo_Viajero_sucio]])</f>
        <v>Negocios</v>
      </c>
      <c r="J144" t="s">
        <v>699</v>
      </c>
      <c r="K144" s="8">
        <v>45328</v>
      </c>
      <c r="L144" s="8">
        <v>45406</v>
      </c>
      <c r="M144">
        <v>70</v>
      </c>
      <c r="N144">
        <f>DATEDIF(Tabla_Transformados[[#This Row],[Fecha_Reserva]],Tabla_Transformados[[#This Row],[Fecha_Viaje]],"d")</f>
        <v>78</v>
      </c>
      <c r="O144">
        <v>13</v>
      </c>
      <c r="P144">
        <v>1</v>
      </c>
      <c r="Q144" t="s">
        <v>65</v>
      </c>
      <c r="R144" t="str">
        <f>IFERROR(VLOOKUP(Tabla_Transformados[[#This Row],[Tipo_Paquete_sucio]],auxiliares!$H$6:$I$7,2,0),Tabla_Transformados[[#This Row],[Tipo_Paquete_sucio]])</f>
        <v>Vuelo + Hotel + Tour</v>
      </c>
      <c r="S144" s="10">
        <v>18986.400000000001</v>
      </c>
      <c r="T144" t="s">
        <v>86</v>
      </c>
      <c r="U144" t="s">
        <v>87</v>
      </c>
      <c r="V144" t="str">
        <f>VLOOKUP(Tabla_Transformados[[#This Row],[Destino_sucio]],auxiliares!$E$5:$F$19,2,0)</f>
        <v>Londres</v>
      </c>
      <c r="W144" t="s">
        <v>79</v>
      </c>
      <c r="X144" t="s">
        <v>41</v>
      </c>
      <c r="Y144" t="s">
        <v>40</v>
      </c>
      <c r="Z1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44" t="str">
        <f>IFERROR(VLOOKUP(Tabla_Transformados[[#This Row],[Actividades_Reser_sucio2]],auxiliares!$E$5:$F$20,2,0),Tabla_Transformados[[#This Row],[Actividades_Reser_sucio2]])</f>
        <v>Desconocido</v>
      </c>
      <c r="AB144">
        <v>3</v>
      </c>
      <c r="AC144">
        <f>Tabla_Transformados[[#This Row],[Duracion_Viaje_sucio]]-1</f>
        <v>12</v>
      </c>
      <c r="AD144" t="b">
        <v>1</v>
      </c>
      <c r="AE144" t="str">
        <f>VLOOKUP(Tabla_Transformados[[#This Row],[Promocion_Aplicada_sucio]],auxiliares!$H$6:$I$9,2,0)</f>
        <v>Verdadero</v>
      </c>
      <c r="AF144" t="s">
        <v>42</v>
      </c>
      <c r="AG144" t="s">
        <v>115</v>
      </c>
      <c r="AH144">
        <v>3</v>
      </c>
      <c r="AI144" t="str">
        <f>TEXT(Tabla_Transformados[[#This Row],[Fecha_Reserva]],"m")</f>
        <v>2</v>
      </c>
      <c r="AJ144">
        <v>5</v>
      </c>
      <c r="AK144" t="str">
        <f>TEXT(Tabla_Transformados[[#This Row],[Fecha_Viaje]],"m")</f>
        <v>4</v>
      </c>
      <c r="AL144" t="s">
        <v>44</v>
      </c>
      <c r="AM144" t="b">
        <v>0</v>
      </c>
      <c r="AN144" t="str">
        <f>VLOOKUP(Tabla_Transformados[[#This Row],[Cancelacion_Reserva_sucio]],auxiliares!$H$6:$I$9,2,0)</f>
        <v>Falso</v>
      </c>
      <c r="AO144">
        <v>4</v>
      </c>
      <c r="AP144" t="s">
        <v>108</v>
      </c>
      <c r="AQ14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44" s="10">
        <f>Tabla_Transformados[[#This Row],[Costo_Total]]/Tabla_Transformados[[#This Row],[Numero_Personas]]</f>
        <v>18986.400000000001</v>
      </c>
      <c r="AS144" s="10">
        <f>Tabla_Transformados[[#This Row],[Costo_Total]]/Tabla_Transformados[[#This Row],[Duracion_Viaje_sucio]]</f>
        <v>1460.4923076923078</v>
      </c>
    </row>
    <row r="145" spans="1:45" x14ac:dyDescent="0.25">
      <c r="A145" t="s">
        <v>701</v>
      </c>
      <c r="B145" t="s">
        <v>702</v>
      </c>
      <c r="C145">
        <v>63</v>
      </c>
      <c r="D145" t="s">
        <v>104</v>
      </c>
      <c r="E145" t="str">
        <f>VLOOKUP(Tabla_Transformados[[#This Row],[Género_sucio]],Tabla4[#All],2,0)</f>
        <v>Masculino</v>
      </c>
      <c r="F145" t="s">
        <v>73</v>
      </c>
      <c r="G145" t="str">
        <f>VLOOKUP(Tabla_Transformados[[#This Row],[Ubicación_sucio]],auxiliares!$E$6:$F$13,2,0)</f>
        <v>Reino unido</v>
      </c>
      <c r="H145" t="s">
        <v>97</v>
      </c>
      <c r="I145" t="str">
        <f>IFERROR(VLOOKUP(Tabla_Transformados[[#This Row],[Tipo_Viajero_sucio]],auxiliares!$H$6:$I$6,2,0),Tabla_Transformados[[#This Row],[Tipo_Viajero_sucio]])</f>
        <v>Negocios</v>
      </c>
      <c r="J145" t="s">
        <v>703</v>
      </c>
      <c r="K145" s="8">
        <v>45570</v>
      </c>
      <c r="L145" s="8">
        <v>45633</v>
      </c>
      <c r="M145">
        <v>22</v>
      </c>
      <c r="N145">
        <f>DATEDIF(Tabla_Transformados[[#This Row],[Fecha_Reserva]],Tabla_Transformados[[#This Row],[Fecha_Viaje]],"d")</f>
        <v>63</v>
      </c>
      <c r="O145">
        <v>2</v>
      </c>
      <c r="P145">
        <v>2</v>
      </c>
      <c r="Q145" t="s">
        <v>77</v>
      </c>
      <c r="R145" t="str">
        <f>IFERROR(VLOOKUP(Tabla_Transformados[[#This Row],[Tipo_Paquete_sucio]],auxiliares!$H$6:$I$7,2,0),Tabla_Transformados[[#This Row],[Tipo_Paquete_sucio]])</f>
        <v>Vuelo + Hotel</v>
      </c>
      <c r="S145" s="10">
        <v>19190.900000000001</v>
      </c>
      <c r="T145" t="s">
        <v>86</v>
      </c>
      <c r="U145" t="s">
        <v>87</v>
      </c>
      <c r="V145" t="str">
        <f>VLOOKUP(Tabla_Transformados[[#This Row],[Destino_sucio]],auxiliares!$E$5:$F$19,2,0)</f>
        <v>Londres</v>
      </c>
      <c r="W145" t="s">
        <v>79</v>
      </c>
      <c r="X145" t="s">
        <v>68</v>
      </c>
      <c r="Y145" t="s">
        <v>40</v>
      </c>
      <c r="Z1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5" t="str">
        <f>IFERROR(VLOOKUP(Tabla_Transformados[[#This Row],[Actividades_Reser_sucio2]],auxiliares!$E$5:$F$20,2,0),Tabla_Transformados[[#This Row],[Actividades_Reser_sucio2]])</f>
        <v/>
      </c>
      <c r="AB145">
        <v>2</v>
      </c>
      <c r="AC145">
        <f>Tabla_Transformados[[#This Row],[Duracion_Viaje_sucio]]-1</f>
        <v>1</v>
      </c>
      <c r="AD145" t="b">
        <v>1</v>
      </c>
      <c r="AE145" t="str">
        <f>VLOOKUP(Tabla_Transformados[[#This Row],[Promocion_Aplicada_sucio]],auxiliares!$H$6:$I$9,2,0)</f>
        <v>Verdadero</v>
      </c>
      <c r="AF145" t="s">
        <v>55</v>
      </c>
      <c r="AG145" t="s">
        <v>56</v>
      </c>
      <c r="AH145">
        <v>5</v>
      </c>
      <c r="AI145" t="str">
        <f>TEXT(Tabla_Transformados[[#This Row],[Fecha_Reserva]],"m")</f>
        <v>10</v>
      </c>
      <c r="AJ145">
        <v>7</v>
      </c>
      <c r="AK145" t="str">
        <f>TEXT(Tabla_Transformados[[#This Row],[Fecha_Viaje]],"m")</f>
        <v>12</v>
      </c>
      <c r="AL145" t="s">
        <v>57</v>
      </c>
      <c r="AM145" t="b">
        <v>1</v>
      </c>
      <c r="AN145" t="str">
        <f>VLOOKUP(Tabla_Transformados[[#This Row],[Cancelacion_Reserva_sucio]],auxiliares!$H$6:$I$9,2,0)</f>
        <v>Verdadero</v>
      </c>
      <c r="AO145">
        <v>5</v>
      </c>
      <c r="AP145" t="s">
        <v>131</v>
      </c>
      <c r="AQ14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5" s="10">
        <f>Tabla_Transformados[[#This Row],[Costo_Total]]/Tabla_Transformados[[#This Row],[Numero_Personas]]</f>
        <v>9595.4500000000007</v>
      </c>
      <c r="AS145" s="10">
        <f>Tabla_Transformados[[#This Row],[Costo_Total]]/Tabla_Transformados[[#This Row],[Duracion_Viaje_sucio]]</f>
        <v>9595.4500000000007</v>
      </c>
    </row>
    <row r="146" spans="1:45" x14ac:dyDescent="0.25">
      <c r="A146" t="s">
        <v>704</v>
      </c>
      <c r="B146" t="s">
        <v>705</v>
      </c>
      <c r="C146">
        <v>50</v>
      </c>
      <c r="D146" t="s">
        <v>60</v>
      </c>
      <c r="E146" t="str">
        <f>VLOOKUP(Tabla_Transformados[[#This Row],[Género_sucio]],Tabla4[#All],2,0)</f>
        <v>Otro</v>
      </c>
      <c r="F146" t="s">
        <v>82</v>
      </c>
      <c r="G146" t="str">
        <f>VLOOKUP(Tabla_Transformados[[#This Row],[Ubicación_sucio]],auxiliares!$E$6:$F$13,2,0)</f>
        <v>Alemania</v>
      </c>
      <c r="H146" t="s">
        <v>97</v>
      </c>
      <c r="I146" t="str">
        <f>IFERROR(VLOOKUP(Tabla_Transformados[[#This Row],[Tipo_Viajero_sucio]],auxiliares!$H$6:$I$6,2,0),Tabla_Transformados[[#This Row],[Tipo_Viajero_sucio]])</f>
        <v>Negocios</v>
      </c>
      <c r="J146" t="s">
        <v>706</v>
      </c>
      <c r="K146" s="8">
        <v>45470</v>
      </c>
      <c r="L146" s="8">
        <v>45636</v>
      </c>
      <c r="M146">
        <v>232</v>
      </c>
      <c r="N146">
        <f>DATEDIF(Tabla_Transformados[[#This Row],[Fecha_Reserva]],Tabla_Transformados[[#This Row],[Fecha_Viaje]],"d")</f>
        <v>166</v>
      </c>
      <c r="O146">
        <v>6</v>
      </c>
      <c r="P146">
        <v>3</v>
      </c>
      <c r="Q146" t="s">
        <v>77</v>
      </c>
      <c r="R146" t="str">
        <f>IFERROR(VLOOKUP(Tabla_Transformados[[#This Row],[Tipo_Paquete_sucio]],auxiliares!$H$6:$I$7,2,0),Tabla_Transformados[[#This Row],[Tipo_Paquete_sucio]])</f>
        <v>Vuelo + Hotel</v>
      </c>
      <c r="S146" s="10">
        <v>6752.2</v>
      </c>
      <c r="T146" t="s">
        <v>38</v>
      </c>
      <c r="U146" t="s">
        <v>87</v>
      </c>
      <c r="V146" t="str">
        <f>VLOOKUP(Tabla_Transformados[[#This Row],[Destino_sucio]],auxiliares!$E$5:$F$19,2,0)</f>
        <v>Londres</v>
      </c>
      <c r="W146" t="s">
        <v>114</v>
      </c>
      <c r="X146" t="s">
        <v>68</v>
      </c>
      <c r="Y146" t="s">
        <v>40</v>
      </c>
      <c r="Z1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6" t="str">
        <f>IFERROR(VLOOKUP(Tabla_Transformados[[#This Row],[Actividades_Reser_sucio2]],auxiliares!$E$5:$F$20,2,0),Tabla_Transformados[[#This Row],[Actividades_Reser_sucio2]])</f>
        <v/>
      </c>
      <c r="AB146">
        <v>2</v>
      </c>
      <c r="AC146">
        <f>Tabla_Transformados[[#This Row],[Duracion_Viaje_sucio]]-1</f>
        <v>5</v>
      </c>
      <c r="AD146" t="b">
        <v>0</v>
      </c>
      <c r="AE146" t="str">
        <f>VLOOKUP(Tabla_Transformados[[#This Row],[Promocion_Aplicada_sucio]],auxiliares!$H$6:$I$9,2,0)</f>
        <v>Falso</v>
      </c>
      <c r="AF146" t="s">
        <v>55</v>
      </c>
      <c r="AG146" t="s">
        <v>56</v>
      </c>
      <c r="AH146">
        <v>4</v>
      </c>
      <c r="AI146" t="str">
        <f>TEXT(Tabla_Transformados[[#This Row],[Fecha_Reserva]],"m")</f>
        <v>6</v>
      </c>
      <c r="AJ146">
        <v>6</v>
      </c>
      <c r="AK146" t="str">
        <f>TEXT(Tabla_Transformados[[#This Row],[Fecha_Viaje]],"m")</f>
        <v>12</v>
      </c>
      <c r="AL146" t="s">
        <v>57</v>
      </c>
      <c r="AM146" t="b">
        <v>0</v>
      </c>
      <c r="AN146" t="str">
        <f>VLOOKUP(Tabla_Transformados[[#This Row],[Cancelacion_Reserva_sucio]],auxiliares!$H$6:$I$9,2,0)</f>
        <v>Falso</v>
      </c>
      <c r="AO146">
        <v>4</v>
      </c>
      <c r="AP146" t="s">
        <v>108</v>
      </c>
      <c r="AQ14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6" s="10">
        <f>Tabla_Transformados[[#This Row],[Costo_Total]]/Tabla_Transformados[[#This Row],[Numero_Personas]]</f>
        <v>2250.7333333333331</v>
      </c>
      <c r="AS146" s="10">
        <f>Tabla_Transformados[[#This Row],[Costo_Total]]/Tabla_Transformados[[#This Row],[Duracion_Viaje_sucio]]</f>
        <v>1125.3666666666666</v>
      </c>
    </row>
    <row r="147" spans="1:45" x14ac:dyDescent="0.25">
      <c r="A147" t="s">
        <v>708</v>
      </c>
      <c r="B147" t="s">
        <v>709</v>
      </c>
      <c r="C147">
        <v>27</v>
      </c>
      <c r="D147" t="s">
        <v>31</v>
      </c>
      <c r="E147" t="str">
        <f>VLOOKUP(Tabla_Transformados[[#This Row],[Género_sucio]],Tabla4[#All],2,0)</f>
        <v>Femenino</v>
      </c>
      <c r="F147" t="s">
        <v>32</v>
      </c>
      <c r="G147" t="str">
        <f>VLOOKUP(Tabla_Transformados[[#This Row],[Ubicación_sucio]],auxiliares!$E$6:$F$13,2,0)</f>
        <v>Méjico</v>
      </c>
      <c r="H147" t="s">
        <v>49</v>
      </c>
      <c r="I147" t="str">
        <f>IFERROR(VLOOKUP(Tabla_Transformados[[#This Row],[Tipo_Viajero_sucio]],auxiliares!$H$6:$I$6,2,0),Tabla_Transformados[[#This Row],[Tipo_Viajero_sucio]])</f>
        <v>Turista</v>
      </c>
      <c r="J147" t="s">
        <v>710</v>
      </c>
      <c r="K147" s="8">
        <v>45294</v>
      </c>
      <c r="L147" s="8">
        <v>45657</v>
      </c>
      <c r="M147">
        <v>149</v>
      </c>
      <c r="N147">
        <f>DATEDIF(Tabla_Transformados[[#This Row],[Fecha_Reserva]],Tabla_Transformados[[#This Row],[Fecha_Viaje]],"d")</f>
        <v>363</v>
      </c>
      <c r="O147">
        <v>2</v>
      </c>
      <c r="P147">
        <v>3</v>
      </c>
      <c r="Q147" t="s">
        <v>37</v>
      </c>
      <c r="R147" t="str">
        <f>IFERROR(VLOOKUP(Tabla_Transformados[[#This Row],[Tipo_Paquete_sucio]],auxiliares!$H$6:$I$7,2,0),Tabla_Transformados[[#This Row],[Tipo_Paquete_sucio]])</f>
        <v>Vuelo</v>
      </c>
      <c r="S147" s="10">
        <v>1866.4</v>
      </c>
      <c r="T147" t="s">
        <v>86</v>
      </c>
      <c r="U147" t="s">
        <v>101</v>
      </c>
      <c r="V147" t="str">
        <f>VLOOKUP(Tabla_Transformados[[#This Row],[Destino_sucio]],auxiliares!$E$5:$F$19,2,0)</f>
        <v>Roma</v>
      </c>
      <c r="W147" t="s">
        <v>40</v>
      </c>
      <c r="X147" t="s">
        <v>54</v>
      </c>
      <c r="Y147" t="s">
        <v>40</v>
      </c>
      <c r="Z1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7" t="str">
        <f>IFERROR(VLOOKUP(Tabla_Transformados[[#This Row],[Actividades_Reser_sucio2]],auxiliares!$E$5:$F$20,2,0),Tabla_Transformados[[#This Row],[Actividades_Reser_sucio2]])</f>
        <v/>
      </c>
      <c r="AB147">
        <v>7</v>
      </c>
      <c r="AC147">
        <f>Tabla_Transformados[[#This Row],[Duracion_Viaje_sucio]]-1</f>
        <v>1</v>
      </c>
      <c r="AD147" t="b">
        <v>0</v>
      </c>
      <c r="AE147" t="str">
        <f>VLOOKUP(Tabla_Transformados[[#This Row],[Promocion_Aplicada_sucio]],auxiliares!$H$6:$I$9,2,0)</f>
        <v>Falso</v>
      </c>
      <c r="AF147" t="s">
        <v>42</v>
      </c>
      <c r="AG147" t="s">
        <v>115</v>
      </c>
      <c r="AH147">
        <v>8</v>
      </c>
      <c r="AI147" t="str">
        <f>TEXT(Tabla_Transformados[[#This Row],[Fecha_Reserva]],"m")</f>
        <v>1</v>
      </c>
      <c r="AJ147">
        <v>4</v>
      </c>
      <c r="AK147" t="str">
        <f>TEXT(Tabla_Transformados[[#This Row],[Fecha_Viaje]],"m")</f>
        <v>12</v>
      </c>
      <c r="AL147" t="s">
        <v>44</v>
      </c>
      <c r="AM147" t="b">
        <v>1</v>
      </c>
      <c r="AN147" t="str">
        <f>VLOOKUP(Tabla_Transformados[[#This Row],[Cancelacion_Reserva_sucio]],auxiliares!$H$6:$I$9,2,0)</f>
        <v>Verdadero</v>
      </c>
      <c r="AO147">
        <v>3</v>
      </c>
      <c r="AP147" t="s">
        <v>108</v>
      </c>
      <c r="AQ14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47" s="10">
        <f>Tabla_Transformados[[#This Row],[Costo_Total]]/Tabla_Transformados[[#This Row],[Numero_Personas]]</f>
        <v>622.13333333333333</v>
      </c>
      <c r="AS147" s="10">
        <f>Tabla_Transformados[[#This Row],[Costo_Total]]/Tabla_Transformados[[#This Row],[Duracion_Viaje_sucio]]</f>
        <v>933.2</v>
      </c>
    </row>
    <row r="148" spans="1:45" x14ac:dyDescent="0.25">
      <c r="A148" t="s">
        <v>712</v>
      </c>
      <c r="B148" t="s">
        <v>713</v>
      </c>
      <c r="C148">
        <v>39</v>
      </c>
      <c r="D148" t="s">
        <v>104</v>
      </c>
      <c r="E148" t="str">
        <f>VLOOKUP(Tabla_Transformados[[#This Row],[Género_sucio]],Tabla4[#All],2,0)</f>
        <v>Masculino</v>
      </c>
      <c r="F148" t="s">
        <v>61</v>
      </c>
      <c r="G148" t="str">
        <f>VLOOKUP(Tabla_Transformados[[#This Row],[Ubicación_sucio]],auxiliares!$E$6:$F$13,2,0)</f>
        <v>Australia</v>
      </c>
      <c r="H148" t="s">
        <v>97</v>
      </c>
      <c r="I148" t="str">
        <f>IFERROR(VLOOKUP(Tabla_Transformados[[#This Row],[Tipo_Viajero_sucio]],auxiliares!$H$6:$I$6,2,0),Tabla_Transformados[[#This Row],[Tipo_Viajero_sucio]])</f>
        <v>Negocios</v>
      </c>
      <c r="J148" t="s">
        <v>714</v>
      </c>
      <c r="K148" s="8">
        <v>45406</v>
      </c>
      <c r="L148" s="8">
        <v>45623</v>
      </c>
      <c r="M148">
        <v>7</v>
      </c>
      <c r="N148">
        <f>DATEDIF(Tabla_Transformados[[#This Row],[Fecha_Reserva]],Tabla_Transformados[[#This Row],[Fecha_Viaje]],"d")</f>
        <v>217</v>
      </c>
      <c r="O148">
        <v>10</v>
      </c>
      <c r="P148">
        <v>3</v>
      </c>
      <c r="Q148" t="s">
        <v>65</v>
      </c>
      <c r="R148" t="str">
        <f>IFERROR(VLOOKUP(Tabla_Transformados[[#This Row],[Tipo_Paquete_sucio]],auxiliares!$H$6:$I$7,2,0),Tabla_Transformados[[#This Row],[Tipo_Paquete_sucio]])</f>
        <v>Vuelo + Hotel + Tour</v>
      </c>
      <c r="S148" s="10">
        <v>1059.3</v>
      </c>
      <c r="T148" t="s">
        <v>38</v>
      </c>
      <c r="U148" t="s">
        <v>66</v>
      </c>
      <c r="V148" t="str">
        <f>VLOOKUP(Tabla_Transformados[[#This Row],[Destino_sucio]],auxiliares!$E$5:$F$19,2,0)</f>
        <v>Barcelona</v>
      </c>
      <c r="W148" t="s">
        <v>67</v>
      </c>
      <c r="X148" t="s">
        <v>54</v>
      </c>
      <c r="Y148" t="s">
        <v>151</v>
      </c>
      <c r="Z1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48" t="str">
        <f>IFERROR(VLOOKUP(Tabla_Transformados[[#This Row],[Actividades_Reser_sucio2]],auxiliares!$E$5:$F$20,2,0),Tabla_Transformados[[#This Row],[Actividades_Reser_sucio2]])</f>
        <v>Tour en Cuidad</v>
      </c>
      <c r="AB148">
        <v>6</v>
      </c>
      <c r="AC148">
        <f>Tabla_Transformados[[#This Row],[Duracion_Viaje_sucio]]-1</f>
        <v>9</v>
      </c>
      <c r="AD148" t="b">
        <v>0</v>
      </c>
      <c r="AE148" t="str">
        <f>VLOOKUP(Tabla_Transformados[[#This Row],[Promocion_Aplicada_sucio]],auxiliares!$H$6:$I$9,2,0)</f>
        <v>Falso</v>
      </c>
      <c r="AF148" t="s">
        <v>88</v>
      </c>
      <c r="AG148" t="s">
        <v>43</v>
      </c>
      <c r="AH148">
        <v>11</v>
      </c>
      <c r="AI148" t="str">
        <f>TEXT(Tabla_Transformados[[#This Row],[Fecha_Reserva]],"m")</f>
        <v>4</v>
      </c>
      <c r="AJ148">
        <v>11</v>
      </c>
      <c r="AK148" t="str">
        <f>TEXT(Tabla_Transformados[[#This Row],[Fecha_Viaje]],"m")</f>
        <v>11</v>
      </c>
      <c r="AL148" t="s">
        <v>44</v>
      </c>
      <c r="AM148" t="b">
        <v>0</v>
      </c>
      <c r="AN148" t="str">
        <f>VLOOKUP(Tabla_Transformados[[#This Row],[Cancelacion_Reserva_sucio]],auxiliares!$H$6:$I$9,2,0)</f>
        <v>Falso</v>
      </c>
      <c r="AO148">
        <v>3</v>
      </c>
      <c r="AP148" t="s">
        <v>131</v>
      </c>
      <c r="AQ14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8" s="10">
        <f>Tabla_Transformados[[#This Row],[Costo_Total]]/Tabla_Transformados[[#This Row],[Numero_Personas]]</f>
        <v>353.09999999999997</v>
      </c>
      <c r="AS148" s="10">
        <f>Tabla_Transformados[[#This Row],[Costo_Total]]/Tabla_Transformados[[#This Row],[Duracion_Viaje_sucio]]</f>
        <v>105.92999999999999</v>
      </c>
    </row>
    <row r="149" spans="1:45" x14ac:dyDescent="0.25">
      <c r="A149" t="s">
        <v>715</v>
      </c>
      <c r="B149" t="s">
        <v>716</v>
      </c>
      <c r="C149">
        <v>37</v>
      </c>
      <c r="D149" t="s">
        <v>60</v>
      </c>
      <c r="E149" t="str">
        <f>VLOOKUP(Tabla_Transformados[[#This Row],[Género_sucio]],Tabla4[#All],2,0)</f>
        <v>Otro</v>
      </c>
      <c r="F149" t="s">
        <v>32</v>
      </c>
      <c r="G149" t="str">
        <f>VLOOKUP(Tabla_Transformados[[#This Row],[Ubicación_sucio]],auxiliares!$E$6:$F$13,2,0)</f>
        <v>Méjico</v>
      </c>
      <c r="H149" t="s">
        <v>33</v>
      </c>
      <c r="I149" t="str">
        <f>IFERROR(VLOOKUP(Tabla_Transformados[[#This Row],[Tipo_Viajero_sucio]],auxiliares!$H$6:$I$6,2,0),Tabla_Transformados[[#This Row],[Tipo_Viajero_sucio]])</f>
        <v>Turista</v>
      </c>
      <c r="J149" t="s">
        <v>717</v>
      </c>
      <c r="K149" s="8">
        <v>45299</v>
      </c>
      <c r="L149" s="8">
        <v>45426</v>
      </c>
      <c r="M149">
        <v>60</v>
      </c>
      <c r="N149">
        <f>DATEDIF(Tabla_Transformados[[#This Row],[Fecha_Reserva]],Tabla_Transformados[[#This Row],[Fecha_Viaje]],"d")</f>
        <v>127</v>
      </c>
      <c r="O149">
        <v>13</v>
      </c>
      <c r="P149">
        <v>4</v>
      </c>
      <c r="Q149" t="s">
        <v>37</v>
      </c>
      <c r="R149" t="str">
        <f>IFERROR(VLOOKUP(Tabla_Transformados[[#This Row],[Tipo_Paquete_sucio]],auxiliares!$H$6:$I$7,2,0),Tabla_Transformados[[#This Row],[Tipo_Paquete_sucio]])</f>
        <v>Vuelo</v>
      </c>
      <c r="S149" s="10">
        <v>17143.5</v>
      </c>
      <c r="T149" t="s">
        <v>78</v>
      </c>
      <c r="U149" t="s">
        <v>137</v>
      </c>
      <c r="V149" t="str">
        <f>VLOOKUP(Tabla_Transformados[[#This Row],[Destino_sucio]],auxiliares!$E$5:$F$19,2,0)</f>
        <v>Paris</v>
      </c>
      <c r="W149" t="s">
        <v>40</v>
      </c>
      <c r="X149" t="s">
        <v>41</v>
      </c>
      <c r="Y149" t="s">
        <v>40</v>
      </c>
      <c r="Z1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9" t="str">
        <f>IFERROR(VLOOKUP(Tabla_Transformados[[#This Row],[Actividades_Reser_sucio2]],auxiliares!$E$5:$F$20,2,0),Tabla_Transformados[[#This Row],[Actividades_Reser_sucio2]])</f>
        <v/>
      </c>
      <c r="AB149">
        <v>2</v>
      </c>
      <c r="AC149">
        <f>Tabla_Transformados[[#This Row],[Duracion_Viaje_sucio]]-1</f>
        <v>12</v>
      </c>
      <c r="AD149" t="b">
        <v>0</v>
      </c>
      <c r="AE149" t="str">
        <f>VLOOKUP(Tabla_Transformados[[#This Row],[Promocion_Aplicada_sucio]],auxiliares!$H$6:$I$9,2,0)</f>
        <v>Falso</v>
      </c>
      <c r="AF149" t="s">
        <v>88</v>
      </c>
      <c r="AG149" t="s">
        <v>56</v>
      </c>
      <c r="AH149">
        <v>11</v>
      </c>
      <c r="AI149" t="str">
        <f>TEXT(Tabla_Transformados[[#This Row],[Fecha_Reserva]],"m")</f>
        <v>1</v>
      </c>
      <c r="AJ149">
        <v>7</v>
      </c>
      <c r="AK149" t="str">
        <f>TEXT(Tabla_Transformados[[#This Row],[Fecha_Viaje]],"m")</f>
        <v>5</v>
      </c>
      <c r="AL149" t="s">
        <v>44</v>
      </c>
      <c r="AM149" t="b">
        <v>0</v>
      </c>
      <c r="AN149" t="str">
        <f>VLOOKUP(Tabla_Transformados[[#This Row],[Cancelacion_Reserva_sucio]],auxiliares!$H$6:$I$9,2,0)</f>
        <v>Falso</v>
      </c>
      <c r="AO149">
        <v>5</v>
      </c>
      <c r="AP149" t="s">
        <v>40</v>
      </c>
      <c r="AQ14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9" s="10">
        <f>Tabla_Transformados[[#This Row],[Costo_Total]]/Tabla_Transformados[[#This Row],[Numero_Personas]]</f>
        <v>4285.875</v>
      </c>
      <c r="AS149" s="10">
        <f>Tabla_Transformados[[#This Row],[Costo_Total]]/Tabla_Transformados[[#This Row],[Duracion_Viaje_sucio]]</f>
        <v>1318.7307692307693</v>
      </c>
    </row>
    <row r="150" spans="1:45" x14ac:dyDescent="0.25">
      <c r="A150" t="s">
        <v>719</v>
      </c>
      <c r="B150" t="s">
        <v>720</v>
      </c>
      <c r="C150">
        <v>60</v>
      </c>
      <c r="D150" t="s">
        <v>31</v>
      </c>
      <c r="E150" t="str">
        <f>VLOOKUP(Tabla_Transformados[[#This Row],[Género_sucio]],Tabla4[#All],2,0)</f>
        <v>Femenino</v>
      </c>
      <c r="F150" t="s">
        <v>91</v>
      </c>
      <c r="G150" t="str">
        <f>VLOOKUP(Tabla_Transformados[[#This Row],[Ubicación_sucio]],auxiliares!$E$6:$F$13,2,0)</f>
        <v>India</v>
      </c>
      <c r="H150" t="s">
        <v>33</v>
      </c>
      <c r="I150" t="str">
        <f>IFERROR(VLOOKUP(Tabla_Transformados[[#This Row],[Tipo_Viajero_sucio]],auxiliares!$H$6:$I$6,2,0),Tabla_Transformados[[#This Row],[Tipo_Viajero_sucio]])</f>
        <v>Turista</v>
      </c>
      <c r="J150" t="s">
        <v>721</v>
      </c>
      <c r="K150" s="8">
        <v>45333</v>
      </c>
      <c r="L150" s="8">
        <v>45344</v>
      </c>
      <c r="M150">
        <v>47</v>
      </c>
      <c r="N150">
        <f>DATEDIF(Tabla_Transformados[[#This Row],[Fecha_Reserva]],Tabla_Transformados[[#This Row],[Fecha_Viaje]],"d")</f>
        <v>11</v>
      </c>
      <c r="O150">
        <v>14</v>
      </c>
      <c r="P150">
        <v>4</v>
      </c>
      <c r="Q150" t="s">
        <v>77</v>
      </c>
      <c r="R150" t="str">
        <f>IFERROR(VLOOKUP(Tabla_Transformados[[#This Row],[Tipo_Paquete_sucio]],auxiliares!$H$6:$I$7,2,0),Tabla_Transformados[[#This Row],[Tipo_Paquete_sucio]])</f>
        <v>Vuelo + Hotel</v>
      </c>
      <c r="S150" s="10">
        <v>16897.2</v>
      </c>
      <c r="T150" t="s">
        <v>78</v>
      </c>
      <c r="U150" t="s">
        <v>66</v>
      </c>
      <c r="V150" t="str">
        <f>VLOOKUP(Tabla_Transformados[[#This Row],[Destino_sucio]],auxiliares!$E$5:$F$19,2,0)</f>
        <v>Barcelona</v>
      </c>
      <c r="W150" t="s">
        <v>114</v>
      </c>
      <c r="X150" t="s">
        <v>41</v>
      </c>
      <c r="Y150" t="s">
        <v>40</v>
      </c>
      <c r="Z1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0" t="str">
        <f>IFERROR(VLOOKUP(Tabla_Transformados[[#This Row],[Actividades_Reser_sucio2]],auxiliares!$E$5:$F$20,2,0),Tabla_Transformados[[#This Row],[Actividades_Reser_sucio2]])</f>
        <v/>
      </c>
      <c r="AB150">
        <v>1</v>
      </c>
      <c r="AC150">
        <f>Tabla_Transformados[[#This Row],[Duracion_Viaje_sucio]]-1</f>
        <v>13</v>
      </c>
      <c r="AD150" t="b">
        <v>1</v>
      </c>
      <c r="AE150" t="str">
        <f>VLOOKUP(Tabla_Transformados[[#This Row],[Promocion_Aplicada_sucio]],auxiliares!$H$6:$I$9,2,0)</f>
        <v>Verdadero</v>
      </c>
      <c r="AF150" t="s">
        <v>88</v>
      </c>
      <c r="AG150" t="s">
        <v>43</v>
      </c>
      <c r="AH150">
        <v>10</v>
      </c>
      <c r="AI150" t="str">
        <f>TEXT(Tabla_Transformados[[#This Row],[Fecha_Reserva]],"m")</f>
        <v>2</v>
      </c>
      <c r="AJ150">
        <v>4</v>
      </c>
      <c r="AK150" t="str">
        <f>TEXT(Tabla_Transformados[[#This Row],[Fecha_Viaje]],"m")</f>
        <v>2</v>
      </c>
      <c r="AL150" t="s">
        <v>44</v>
      </c>
      <c r="AM150" t="b">
        <v>0</v>
      </c>
      <c r="AN150" t="str">
        <f>VLOOKUP(Tabla_Transformados[[#This Row],[Cancelacion_Reserva_sucio]],auxiliares!$H$6:$I$9,2,0)</f>
        <v>Falso</v>
      </c>
      <c r="AO150">
        <v>5</v>
      </c>
      <c r="AP150" t="s">
        <v>108</v>
      </c>
      <c r="AQ15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0" s="10">
        <f>Tabla_Transformados[[#This Row],[Costo_Total]]/Tabla_Transformados[[#This Row],[Numero_Personas]]</f>
        <v>4224.3</v>
      </c>
      <c r="AS150" s="10">
        <f>Tabla_Transformados[[#This Row],[Costo_Total]]/Tabla_Transformados[[#This Row],[Duracion_Viaje_sucio]]</f>
        <v>1206.9428571428573</v>
      </c>
    </row>
    <row r="151" spans="1:45" x14ac:dyDescent="0.25">
      <c r="A151" t="s">
        <v>723</v>
      </c>
      <c r="B151" t="s">
        <v>724</v>
      </c>
      <c r="C151">
        <v>26</v>
      </c>
      <c r="D151" t="s">
        <v>104</v>
      </c>
      <c r="E151" t="str">
        <f>VLOOKUP(Tabla_Transformados[[#This Row],[Género_sucio]],Tabla4[#All],2,0)</f>
        <v>Masculino</v>
      </c>
      <c r="F151" t="s">
        <v>32</v>
      </c>
      <c r="G151" t="str">
        <f>VLOOKUP(Tabla_Transformados[[#This Row],[Ubicación_sucio]],auxiliares!$E$6:$F$13,2,0)</f>
        <v>Méjico</v>
      </c>
      <c r="H151" t="s">
        <v>97</v>
      </c>
      <c r="I151" t="str">
        <f>IFERROR(VLOOKUP(Tabla_Transformados[[#This Row],[Tipo_Viajero_sucio]],auxiliares!$H$6:$I$6,2,0),Tabla_Transformados[[#This Row],[Tipo_Viajero_sucio]])</f>
        <v>Negocios</v>
      </c>
      <c r="J151" t="s">
        <v>725</v>
      </c>
      <c r="K151" s="8">
        <v>45309</v>
      </c>
      <c r="L151" s="8">
        <v>45393</v>
      </c>
      <c r="M151">
        <v>292</v>
      </c>
      <c r="N151">
        <f>DATEDIF(Tabla_Transformados[[#This Row],[Fecha_Reserva]],Tabla_Transformados[[#This Row],[Fecha_Viaje]],"d")</f>
        <v>84</v>
      </c>
      <c r="O151">
        <v>6</v>
      </c>
      <c r="P151">
        <v>3</v>
      </c>
      <c r="Q151" t="s">
        <v>77</v>
      </c>
      <c r="R151" t="str">
        <f>IFERROR(VLOOKUP(Tabla_Transformados[[#This Row],[Tipo_Paquete_sucio]],auxiliares!$H$6:$I$7,2,0),Tabla_Transformados[[#This Row],[Tipo_Paquete_sucio]])</f>
        <v>Vuelo + Hotel</v>
      </c>
      <c r="S151" s="10">
        <v>1242.9000000000001</v>
      </c>
      <c r="T151" t="s">
        <v>78</v>
      </c>
      <c r="U151" t="s">
        <v>137</v>
      </c>
      <c r="V151" t="str">
        <f>VLOOKUP(Tabla_Transformados[[#This Row],[Destino_sucio]],auxiliares!$E$5:$F$19,2,0)</f>
        <v>Paris</v>
      </c>
      <c r="W151" t="s">
        <v>79</v>
      </c>
      <c r="X151" t="s">
        <v>68</v>
      </c>
      <c r="Y151" t="s">
        <v>40</v>
      </c>
      <c r="Z1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1" t="str">
        <f>IFERROR(VLOOKUP(Tabla_Transformados[[#This Row],[Actividades_Reser_sucio2]],auxiliares!$E$5:$F$20,2,0),Tabla_Transformados[[#This Row],[Actividades_Reser_sucio2]])</f>
        <v/>
      </c>
      <c r="AB151">
        <v>4</v>
      </c>
      <c r="AC151">
        <f>Tabla_Transformados[[#This Row],[Duracion_Viaje_sucio]]-1</f>
        <v>5</v>
      </c>
      <c r="AD151" t="b">
        <v>1</v>
      </c>
      <c r="AE151" t="str">
        <f>VLOOKUP(Tabla_Transformados[[#This Row],[Promocion_Aplicada_sucio]],auxiliares!$H$6:$I$9,2,0)</f>
        <v>Verdadero</v>
      </c>
      <c r="AF151" t="s">
        <v>88</v>
      </c>
      <c r="AG151" t="s">
        <v>56</v>
      </c>
      <c r="AH151">
        <v>3</v>
      </c>
      <c r="AI151" t="str">
        <f>TEXT(Tabla_Transformados[[#This Row],[Fecha_Reserva]],"m")</f>
        <v>1</v>
      </c>
      <c r="AJ151">
        <v>7</v>
      </c>
      <c r="AK151" t="str">
        <f>TEXT(Tabla_Transformados[[#This Row],[Fecha_Viaje]],"m")</f>
        <v>4</v>
      </c>
      <c r="AL151" t="s">
        <v>57</v>
      </c>
      <c r="AM151" t="b">
        <v>1</v>
      </c>
      <c r="AN151" t="str">
        <f>VLOOKUP(Tabla_Transformados[[#This Row],[Cancelacion_Reserva_sucio]],auxiliares!$H$6:$I$9,2,0)</f>
        <v>Verdadero</v>
      </c>
      <c r="AO151">
        <v>3</v>
      </c>
      <c r="AP151" t="s">
        <v>108</v>
      </c>
      <c r="AQ15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1" s="10">
        <f>Tabla_Transformados[[#This Row],[Costo_Total]]/Tabla_Transformados[[#This Row],[Numero_Personas]]</f>
        <v>414.3</v>
      </c>
      <c r="AS151" s="10">
        <f>Tabla_Transformados[[#This Row],[Costo_Total]]/Tabla_Transformados[[#This Row],[Duracion_Viaje_sucio]]</f>
        <v>207.15</v>
      </c>
    </row>
    <row r="152" spans="1:45" x14ac:dyDescent="0.25">
      <c r="A152" t="s">
        <v>728</v>
      </c>
      <c r="B152" t="s">
        <v>729</v>
      </c>
      <c r="C152">
        <v>55</v>
      </c>
      <c r="D152" t="s">
        <v>31</v>
      </c>
      <c r="E152" t="str">
        <f>VLOOKUP(Tabla_Transformados[[#This Row],[Género_sucio]],Tabla4[#All],2,0)</f>
        <v>Femenino</v>
      </c>
      <c r="F152" t="s">
        <v>123</v>
      </c>
      <c r="G152" t="str">
        <f>VLOOKUP(Tabla_Transformados[[#This Row],[Ubicación_sucio]],auxiliares!$E$6:$F$13,2,0)</f>
        <v>España</v>
      </c>
      <c r="H152" t="s">
        <v>49</v>
      </c>
      <c r="I152" t="str">
        <f>IFERROR(VLOOKUP(Tabla_Transformados[[#This Row],[Tipo_Viajero_sucio]],auxiliares!$H$6:$I$6,2,0),Tabla_Transformados[[#This Row],[Tipo_Viajero_sucio]])</f>
        <v>Turista</v>
      </c>
      <c r="J152" t="s">
        <v>730</v>
      </c>
      <c r="K152" s="8">
        <v>45412</v>
      </c>
      <c r="L152" s="8">
        <v>45583</v>
      </c>
      <c r="M152">
        <v>47</v>
      </c>
      <c r="N152">
        <f>DATEDIF(Tabla_Transformados[[#This Row],[Fecha_Reserva]],Tabla_Transformados[[#This Row],[Fecha_Viaje]],"d")</f>
        <v>171</v>
      </c>
      <c r="O152">
        <v>8</v>
      </c>
      <c r="P152">
        <v>4</v>
      </c>
      <c r="Q152" t="s">
        <v>37</v>
      </c>
      <c r="R152" t="str">
        <f>IFERROR(VLOOKUP(Tabla_Transformados[[#This Row],[Tipo_Paquete_sucio]],auxiliares!$H$6:$I$7,2,0),Tabla_Transformados[[#This Row],[Tipo_Paquete_sucio]])</f>
        <v>Vuelo</v>
      </c>
      <c r="S152" s="10">
        <v>7353.3</v>
      </c>
      <c r="T152" t="s">
        <v>38</v>
      </c>
      <c r="U152" t="s">
        <v>87</v>
      </c>
      <c r="V152" t="str">
        <f>VLOOKUP(Tabla_Transformados[[#This Row],[Destino_sucio]],auxiliares!$E$5:$F$19,2,0)</f>
        <v>Londres</v>
      </c>
      <c r="W152" t="s">
        <v>40</v>
      </c>
      <c r="X152" t="s">
        <v>41</v>
      </c>
      <c r="Y152" t="s">
        <v>40</v>
      </c>
      <c r="Z1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2" t="str">
        <f>IFERROR(VLOOKUP(Tabla_Transformados[[#This Row],[Actividades_Reser_sucio2]],auxiliares!$E$5:$F$20,2,0),Tabla_Transformados[[#This Row],[Actividades_Reser_sucio2]])</f>
        <v/>
      </c>
      <c r="AB152">
        <v>2</v>
      </c>
      <c r="AC152">
        <f>Tabla_Transformados[[#This Row],[Duracion_Viaje_sucio]]-1</f>
        <v>7</v>
      </c>
      <c r="AD152" t="b">
        <v>0</v>
      </c>
      <c r="AE152" t="str">
        <f>VLOOKUP(Tabla_Transformados[[#This Row],[Promocion_Aplicada_sucio]],auxiliares!$H$6:$I$9,2,0)</f>
        <v>Falso</v>
      </c>
      <c r="AF152" t="s">
        <v>55</v>
      </c>
      <c r="AG152" t="s">
        <v>56</v>
      </c>
      <c r="AH152">
        <v>1</v>
      </c>
      <c r="AI152" t="str">
        <f>TEXT(Tabla_Transformados[[#This Row],[Fecha_Reserva]],"m")</f>
        <v>4</v>
      </c>
      <c r="AJ152">
        <v>2</v>
      </c>
      <c r="AK152" t="str">
        <f>TEXT(Tabla_Transformados[[#This Row],[Fecha_Viaje]],"m")</f>
        <v>10</v>
      </c>
      <c r="AL152" t="s">
        <v>44</v>
      </c>
      <c r="AM152" t="b">
        <v>1</v>
      </c>
      <c r="AN152" t="str">
        <f>VLOOKUP(Tabla_Transformados[[#This Row],[Cancelacion_Reserva_sucio]],auxiliares!$H$6:$I$9,2,0)</f>
        <v>Verdadero</v>
      </c>
      <c r="AO152">
        <v>5</v>
      </c>
      <c r="AP152" t="s">
        <v>108</v>
      </c>
      <c r="AQ15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2" s="10">
        <f>Tabla_Transformados[[#This Row],[Costo_Total]]/Tabla_Transformados[[#This Row],[Numero_Personas]]</f>
        <v>1838.325</v>
      </c>
      <c r="AS152" s="10">
        <f>Tabla_Transformados[[#This Row],[Costo_Total]]/Tabla_Transformados[[#This Row],[Duracion_Viaje_sucio]]</f>
        <v>919.16250000000002</v>
      </c>
    </row>
    <row r="153" spans="1:45" x14ac:dyDescent="0.25">
      <c r="A153" t="s">
        <v>732</v>
      </c>
      <c r="B153" t="s">
        <v>733</v>
      </c>
      <c r="C153">
        <v>24</v>
      </c>
      <c r="D153" t="s">
        <v>104</v>
      </c>
      <c r="E153" t="str">
        <f>VLOOKUP(Tabla_Transformados[[#This Row],[Género_sucio]],Tabla4[#All],2,0)</f>
        <v>Masculino</v>
      </c>
      <c r="F153" t="s">
        <v>73</v>
      </c>
      <c r="G153" t="str">
        <f>VLOOKUP(Tabla_Transformados[[#This Row],[Ubicación_sucio]],auxiliares!$E$6:$F$13,2,0)</f>
        <v>Reino unido</v>
      </c>
      <c r="H153" t="s">
        <v>97</v>
      </c>
      <c r="I153" t="str">
        <f>IFERROR(VLOOKUP(Tabla_Transformados[[#This Row],[Tipo_Viajero_sucio]],auxiliares!$H$6:$I$6,2,0),Tabla_Transformados[[#This Row],[Tipo_Viajero_sucio]])</f>
        <v>Negocios</v>
      </c>
      <c r="J153" t="s">
        <v>734</v>
      </c>
      <c r="K153" s="8">
        <v>45345</v>
      </c>
      <c r="L153" s="8">
        <v>45455</v>
      </c>
      <c r="M153">
        <v>37</v>
      </c>
      <c r="N153">
        <f>DATEDIF(Tabla_Transformados[[#This Row],[Fecha_Reserva]],Tabla_Transformados[[#This Row],[Fecha_Viaje]],"d")</f>
        <v>110</v>
      </c>
      <c r="O153">
        <v>8</v>
      </c>
      <c r="P153">
        <v>1</v>
      </c>
      <c r="Q153" t="s">
        <v>65</v>
      </c>
      <c r="R153" t="str">
        <f>IFERROR(VLOOKUP(Tabla_Transformados[[#This Row],[Tipo_Paquete_sucio]],auxiliares!$H$6:$I$7,2,0),Tabla_Transformados[[#This Row],[Tipo_Paquete_sucio]])</f>
        <v>Vuelo + Hotel + Tour</v>
      </c>
      <c r="S153" s="10">
        <v>9145.7999999999993</v>
      </c>
      <c r="T153" t="s">
        <v>38</v>
      </c>
      <c r="U153" t="s">
        <v>87</v>
      </c>
      <c r="V153" t="str">
        <f>VLOOKUP(Tabla_Transformados[[#This Row],[Destino_sucio]],auxiliares!$E$5:$F$19,2,0)</f>
        <v>Londres</v>
      </c>
      <c r="W153" t="s">
        <v>67</v>
      </c>
      <c r="X153" t="s">
        <v>68</v>
      </c>
      <c r="Y153" t="s">
        <v>302</v>
      </c>
      <c r="Z1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53" t="str">
        <f>IFERROR(VLOOKUP(Tabla_Transformados[[#This Row],[Actividades_Reser_sucio2]],auxiliares!$E$5:$F$20,2,0),Tabla_Transformados[[#This Row],[Actividades_Reser_sucio2]])</f>
        <v>Tour en bus</v>
      </c>
      <c r="AB153">
        <v>7</v>
      </c>
      <c r="AC153">
        <f>Tabla_Transformados[[#This Row],[Duracion_Viaje_sucio]]-1</f>
        <v>7</v>
      </c>
      <c r="AD153" t="b">
        <v>1</v>
      </c>
      <c r="AE153" t="str">
        <f>VLOOKUP(Tabla_Transformados[[#This Row],[Promocion_Aplicada_sucio]],auxiliares!$H$6:$I$9,2,0)</f>
        <v>Verdadero</v>
      </c>
      <c r="AF153" t="s">
        <v>55</v>
      </c>
      <c r="AG153" t="s">
        <v>115</v>
      </c>
      <c r="AH153">
        <v>10</v>
      </c>
      <c r="AI153" t="str">
        <f>TEXT(Tabla_Transformados[[#This Row],[Fecha_Reserva]],"m")</f>
        <v>2</v>
      </c>
      <c r="AJ153">
        <v>5</v>
      </c>
      <c r="AK153" t="str">
        <f>TEXT(Tabla_Transformados[[#This Row],[Fecha_Viaje]],"m")</f>
        <v>6</v>
      </c>
      <c r="AL153" t="s">
        <v>44</v>
      </c>
      <c r="AM153" t="b">
        <v>1</v>
      </c>
      <c r="AN153" t="str">
        <f>VLOOKUP(Tabla_Transformados[[#This Row],[Cancelacion_Reserva_sucio]],auxiliares!$H$6:$I$9,2,0)</f>
        <v>Verdadero</v>
      </c>
      <c r="AO153">
        <v>4</v>
      </c>
      <c r="AP153" t="s">
        <v>108</v>
      </c>
      <c r="AQ15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3" s="10">
        <f>Tabla_Transformados[[#This Row],[Costo_Total]]/Tabla_Transformados[[#This Row],[Numero_Personas]]</f>
        <v>9145.7999999999993</v>
      </c>
      <c r="AS153" s="10">
        <f>Tabla_Transformados[[#This Row],[Costo_Total]]/Tabla_Transformados[[#This Row],[Duracion_Viaje_sucio]]</f>
        <v>1143.2249999999999</v>
      </c>
    </row>
    <row r="154" spans="1:45" x14ac:dyDescent="0.25">
      <c r="A154" t="s">
        <v>736</v>
      </c>
      <c r="B154" t="s">
        <v>737</v>
      </c>
      <c r="C154">
        <v>47</v>
      </c>
      <c r="D154" t="s">
        <v>31</v>
      </c>
      <c r="E154" t="str">
        <f>VLOOKUP(Tabla_Transformados[[#This Row],[Género_sucio]],Tabla4[#All],2,0)</f>
        <v>Femenino</v>
      </c>
      <c r="F154" t="s">
        <v>91</v>
      </c>
      <c r="G154" t="str">
        <f>VLOOKUP(Tabla_Transformados[[#This Row],[Ubicación_sucio]],auxiliares!$E$6:$F$13,2,0)</f>
        <v>India</v>
      </c>
      <c r="H154" t="s">
        <v>33</v>
      </c>
      <c r="I154" t="str">
        <f>IFERROR(VLOOKUP(Tabla_Transformados[[#This Row],[Tipo_Viajero_sucio]],auxiliares!$H$6:$I$6,2,0),Tabla_Transformados[[#This Row],[Tipo_Viajero_sucio]])</f>
        <v>Turista</v>
      </c>
      <c r="J154" t="s">
        <v>738</v>
      </c>
      <c r="K154" s="8">
        <v>45366</v>
      </c>
      <c r="L154" s="8">
        <v>45556</v>
      </c>
      <c r="M154">
        <v>162</v>
      </c>
      <c r="N154">
        <f>DATEDIF(Tabla_Transformados[[#This Row],[Fecha_Reserva]],Tabla_Transformados[[#This Row],[Fecha_Viaje]],"d")</f>
        <v>190</v>
      </c>
      <c r="O154">
        <v>9</v>
      </c>
      <c r="P154">
        <v>2</v>
      </c>
      <c r="Q154" t="s">
        <v>65</v>
      </c>
      <c r="R154" t="str">
        <f>IFERROR(VLOOKUP(Tabla_Transformados[[#This Row],[Tipo_Paquete_sucio]],auxiliares!$H$6:$I$7,2,0),Tabla_Transformados[[#This Row],[Tipo_Paquete_sucio]])</f>
        <v>Vuelo + Hotel + Tour</v>
      </c>
      <c r="S154" s="10">
        <v>8051.6</v>
      </c>
      <c r="T154" t="s">
        <v>86</v>
      </c>
      <c r="U154" t="s">
        <v>94</v>
      </c>
      <c r="V154" t="str">
        <f>VLOOKUP(Tabla_Transformados[[#This Row],[Destino_sucio]],auxiliares!$E$5:$F$19,2,0)</f>
        <v>Cancun</v>
      </c>
      <c r="W154" t="s">
        <v>79</v>
      </c>
      <c r="X154" t="s">
        <v>68</v>
      </c>
      <c r="Y154" t="s">
        <v>302</v>
      </c>
      <c r="Z1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54" t="str">
        <f>IFERROR(VLOOKUP(Tabla_Transformados[[#This Row],[Actividades_Reser_sucio2]],auxiliares!$E$5:$F$20,2,0),Tabla_Transformados[[#This Row],[Actividades_Reser_sucio2]])</f>
        <v>Tour en bus</v>
      </c>
      <c r="AB154">
        <v>8</v>
      </c>
      <c r="AC154">
        <f>Tabla_Transformados[[#This Row],[Duracion_Viaje_sucio]]-1</f>
        <v>8</v>
      </c>
      <c r="AD154" t="b">
        <v>1</v>
      </c>
      <c r="AE154" t="str">
        <f>VLOOKUP(Tabla_Transformados[[#This Row],[Promocion_Aplicada_sucio]],auxiliares!$H$6:$I$9,2,0)</f>
        <v>Verdadero</v>
      </c>
      <c r="AF154" t="s">
        <v>55</v>
      </c>
      <c r="AG154" t="s">
        <v>56</v>
      </c>
      <c r="AH154">
        <v>10</v>
      </c>
      <c r="AI154" t="str">
        <f>TEXT(Tabla_Transformados[[#This Row],[Fecha_Reserva]],"m")</f>
        <v>3</v>
      </c>
      <c r="AJ154">
        <v>4</v>
      </c>
      <c r="AK154" t="str">
        <f>TEXT(Tabla_Transformados[[#This Row],[Fecha_Viaje]],"m")</f>
        <v>9</v>
      </c>
      <c r="AL154" t="s">
        <v>57</v>
      </c>
      <c r="AM154" t="b">
        <v>1</v>
      </c>
      <c r="AN154" t="str">
        <f>VLOOKUP(Tabla_Transformados[[#This Row],[Cancelacion_Reserva_sucio]],auxiliares!$H$6:$I$9,2,0)</f>
        <v>Verdadero</v>
      </c>
      <c r="AO154">
        <v>3</v>
      </c>
      <c r="AP154" t="s">
        <v>70</v>
      </c>
      <c r="AQ15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54" s="10">
        <f>Tabla_Transformados[[#This Row],[Costo_Total]]/Tabla_Transformados[[#This Row],[Numero_Personas]]</f>
        <v>4025.8</v>
      </c>
      <c r="AS154" s="10">
        <f>Tabla_Transformados[[#This Row],[Costo_Total]]/Tabla_Transformados[[#This Row],[Duracion_Viaje_sucio]]</f>
        <v>894.62222222222226</v>
      </c>
    </row>
    <row r="155" spans="1:45" x14ac:dyDescent="0.25">
      <c r="A155" t="s">
        <v>740</v>
      </c>
      <c r="B155" t="s">
        <v>741</v>
      </c>
      <c r="C155">
        <v>29</v>
      </c>
      <c r="D155" t="s">
        <v>104</v>
      </c>
      <c r="E155" t="str">
        <f>VLOOKUP(Tabla_Transformados[[#This Row],[Género_sucio]],Tabla4[#All],2,0)</f>
        <v>Masculino</v>
      </c>
      <c r="F155" t="s">
        <v>73</v>
      </c>
      <c r="G155" t="str">
        <f>VLOOKUP(Tabla_Transformados[[#This Row],[Ubicación_sucio]],auxiliares!$E$6:$F$13,2,0)</f>
        <v>Reino unido</v>
      </c>
      <c r="H155" t="s">
        <v>33</v>
      </c>
      <c r="I155" t="str">
        <f>IFERROR(VLOOKUP(Tabla_Transformados[[#This Row],[Tipo_Viajero_sucio]],auxiliares!$H$6:$I$6,2,0),Tabla_Transformados[[#This Row],[Tipo_Viajero_sucio]])</f>
        <v>Turista</v>
      </c>
      <c r="J155" t="s">
        <v>742</v>
      </c>
      <c r="K155" s="8">
        <v>45376</v>
      </c>
      <c r="L155" s="8">
        <v>45482</v>
      </c>
      <c r="M155">
        <v>330</v>
      </c>
      <c r="N155">
        <f>DATEDIF(Tabla_Transformados[[#This Row],[Fecha_Reserva]],Tabla_Transformados[[#This Row],[Fecha_Viaje]],"d")</f>
        <v>106</v>
      </c>
      <c r="O155">
        <v>14</v>
      </c>
      <c r="P155">
        <v>4</v>
      </c>
      <c r="Q155" t="s">
        <v>65</v>
      </c>
      <c r="R155" t="str">
        <f>IFERROR(VLOOKUP(Tabla_Transformados[[#This Row],[Tipo_Paquete_sucio]],auxiliares!$H$6:$I$7,2,0),Tabla_Transformados[[#This Row],[Tipo_Paquete_sucio]])</f>
        <v>Vuelo + Hotel + Tour</v>
      </c>
      <c r="S155" s="10">
        <v>5242.7</v>
      </c>
      <c r="T155" t="s">
        <v>38</v>
      </c>
      <c r="U155" t="s">
        <v>87</v>
      </c>
      <c r="V155" t="str">
        <f>VLOOKUP(Tabla_Transformados[[#This Row],[Destino_sucio]],auxiliares!$E$5:$F$19,2,0)</f>
        <v>Londres</v>
      </c>
      <c r="W155" t="s">
        <v>67</v>
      </c>
      <c r="X155" t="s">
        <v>68</v>
      </c>
      <c r="Y155" t="s">
        <v>40</v>
      </c>
      <c r="Z1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55" t="str">
        <f>IFERROR(VLOOKUP(Tabla_Transformados[[#This Row],[Actividades_Reser_sucio2]],auxiliares!$E$5:$F$20,2,0),Tabla_Transformados[[#This Row],[Actividades_Reser_sucio2]])</f>
        <v>Desconocido</v>
      </c>
      <c r="AB155">
        <v>6</v>
      </c>
      <c r="AC155">
        <f>Tabla_Transformados[[#This Row],[Duracion_Viaje_sucio]]-1</f>
        <v>13</v>
      </c>
      <c r="AD155" t="b">
        <v>1</v>
      </c>
      <c r="AE155" t="str">
        <f>VLOOKUP(Tabla_Transformados[[#This Row],[Promocion_Aplicada_sucio]],auxiliares!$H$6:$I$9,2,0)</f>
        <v>Verdadero</v>
      </c>
      <c r="AF155" t="s">
        <v>42</v>
      </c>
      <c r="AG155" t="s">
        <v>56</v>
      </c>
      <c r="AH155">
        <v>11</v>
      </c>
      <c r="AI155" t="str">
        <f>TEXT(Tabla_Transformados[[#This Row],[Fecha_Reserva]],"m")</f>
        <v>3</v>
      </c>
      <c r="AJ155">
        <v>7</v>
      </c>
      <c r="AK155" t="str">
        <f>TEXT(Tabla_Transformados[[#This Row],[Fecha_Viaje]],"m")</f>
        <v>7</v>
      </c>
      <c r="AL155" t="s">
        <v>44</v>
      </c>
      <c r="AM155" t="b">
        <v>1</v>
      </c>
      <c r="AN155" t="str">
        <f>VLOOKUP(Tabla_Transformados[[#This Row],[Cancelacion_Reserva_sucio]],auxiliares!$H$6:$I$9,2,0)</f>
        <v>Verdadero</v>
      </c>
      <c r="AO155">
        <v>1</v>
      </c>
      <c r="AP155" t="s">
        <v>45</v>
      </c>
      <c r="AQ15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5" s="10">
        <f>Tabla_Transformados[[#This Row],[Costo_Total]]/Tabla_Transformados[[#This Row],[Numero_Personas]]</f>
        <v>1310.675</v>
      </c>
      <c r="AS155" s="10">
        <f>Tabla_Transformados[[#This Row],[Costo_Total]]/Tabla_Transformados[[#This Row],[Duracion_Viaje_sucio]]</f>
        <v>374.4785714285714</v>
      </c>
    </row>
    <row r="156" spans="1:45" x14ac:dyDescent="0.25">
      <c r="A156" t="s">
        <v>744</v>
      </c>
      <c r="B156" t="s">
        <v>745</v>
      </c>
      <c r="C156">
        <v>59</v>
      </c>
      <c r="D156" t="s">
        <v>104</v>
      </c>
      <c r="E156" t="str">
        <f>VLOOKUP(Tabla_Transformados[[#This Row],[Género_sucio]],Tabla4[#All],2,0)</f>
        <v>Masculino</v>
      </c>
      <c r="F156" t="s">
        <v>91</v>
      </c>
      <c r="G156" t="str">
        <f>VLOOKUP(Tabla_Transformados[[#This Row],[Ubicación_sucio]],auxiliares!$E$6:$F$13,2,0)</f>
        <v>India</v>
      </c>
      <c r="H156" t="s">
        <v>97</v>
      </c>
      <c r="I156" t="str">
        <f>IFERROR(VLOOKUP(Tabla_Transformados[[#This Row],[Tipo_Viajero_sucio]],auxiliares!$H$6:$I$6,2,0),Tabla_Transformados[[#This Row],[Tipo_Viajero_sucio]])</f>
        <v>Negocios</v>
      </c>
      <c r="J156" t="s">
        <v>746</v>
      </c>
      <c r="K156" s="8">
        <v>45445</v>
      </c>
      <c r="L156" s="8">
        <v>45465</v>
      </c>
      <c r="M156">
        <v>107</v>
      </c>
      <c r="N156">
        <f>DATEDIF(Tabla_Transformados[[#This Row],[Fecha_Reserva]],Tabla_Transformados[[#This Row],[Fecha_Viaje]],"d")</f>
        <v>20</v>
      </c>
      <c r="O156">
        <v>7</v>
      </c>
      <c r="P156">
        <v>2</v>
      </c>
      <c r="Q156" t="s">
        <v>77</v>
      </c>
      <c r="R156" t="str">
        <f>IFERROR(VLOOKUP(Tabla_Transformados[[#This Row],[Tipo_Paquete_sucio]],auxiliares!$H$6:$I$7,2,0),Tabla_Transformados[[#This Row],[Tipo_Paquete_sucio]])</f>
        <v>Vuelo + Hotel</v>
      </c>
      <c r="S156" s="10">
        <v>17965.900000000001</v>
      </c>
      <c r="T156" t="s">
        <v>78</v>
      </c>
      <c r="U156" t="s">
        <v>66</v>
      </c>
      <c r="V156" t="str">
        <f>VLOOKUP(Tabla_Transformados[[#This Row],[Destino_sucio]],auxiliares!$E$5:$F$19,2,0)</f>
        <v>Barcelona</v>
      </c>
      <c r="W156" t="s">
        <v>79</v>
      </c>
      <c r="X156" t="s">
        <v>41</v>
      </c>
      <c r="Y156" t="s">
        <v>40</v>
      </c>
      <c r="Z1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6" t="str">
        <f>IFERROR(VLOOKUP(Tabla_Transformados[[#This Row],[Actividades_Reser_sucio2]],auxiliares!$E$5:$F$20,2,0),Tabla_Transformados[[#This Row],[Actividades_Reser_sucio2]])</f>
        <v/>
      </c>
      <c r="AB156">
        <v>2</v>
      </c>
      <c r="AC156">
        <f>Tabla_Transformados[[#This Row],[Duracion_Viaje_sucio]]-1</f>
        <v>6</v>
      </c>
      <c r="AD156" t="b">
        <v>1</v>
      </c>
      <c r="AE156" t="str">
        <f>VLOOKUP(Tabla_Transformados[[#This Row],[Promocion_Aplicada_sucio]],auxiliares!$H$6:$I$9,2,0)</f>
        <v>Verdadero</v>
      </c>
      <c r="AF156" t="s">
        <v>88</v>
      </c>
      <c r="AG156" t="s">
        <v>115</v>
      </c>
      <c r="AH156">
        <v>2</v>
      </c>
      <c r="AI156" t="str">
        <f>TEXT(Tabla_Transformados[[#This Row],[Fecha_Reserva]],"m")</f>
        <v>6</v>
      </c>
      <c r="AJ156">
        <v>12</v>
      </c>
      <c r="AK156" t="str">
        <f>TEXT(Tabla_Transformados[[#This Row],[Fecha_Viaje]],"m")</f>
        <v>6</v>
      </c>
      <c r="AL156" t="s">
        <v>44</v>
      </c>
      <c r="AM156" t="b">
        <v>0</v>
      </c>
      <c r="AN156" t="str">
        <f>VLOOKUP(Tabla_Transformados[[#This Row],[Cancelacion_Reserva_sucio]],auxiliares!$H$6:$I$9,2,0)</f>
        <v>Falso</v>
      </c>
      <c r="AO156">
        <v>2</v>
      </c>
      <c r="AP156" t="s">
        <v>70</v>
      </c>
      <c r="AQ15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6" s="10">
        <f>Tabla_Transformados[[#This Row],[Costo_Total]]/Tabla_Transformados[[#This Row],[Numero_Personas]]</f>
        <v>8982.9500000000007</v>
      </c>
      <c r="AS156" s="10">
        <f>Tabla_Transformados[[#This Row],[Costo_Total]]/Tabla_Transformados[[#This Row],[Duracion_Viaje_sucio]]</f>
        <v>2566.5571428571429</v>
      </c>
    </row>
    <row r="157" spans="1:45" x14ac:dyDescent="0.25">
      <c r="A157" t="s">
        <v>748</v>
      </c>
      <c r="B157" t="s">
        <v>749</v>
      </c>
      <c r="C157">
        <v>26</v>
      </c>
      <c r="D157" t="s">
        <v>31</v>
      </c>
      <c r="E157" t="str">
        <f>VLOOKUP(Tabla_Transformados[[#This Row],[Género_sucio]],Tabla4[#All],2,0)</f>
        <v>Femenino</v>
      </c>
      <c r="F157" t="s">
        <v>61</v>
      </c>
      <c r="G157" t="str">
        <f>VLOOKUP(Tabla_Transformados[[#This Row],[Ubicación_sucio]],auxiliares!$E$6:$F$13,2,0)</f>
        <v>Australia</v>
      </c>
      <c r="H157" t="s">
        <v>33</v>
      </c>
      <c r="I157" t="str">
        <f>IFERROR(VLOOKUP(Tabla_Transformados[[#This Row],[Tipo_Viajero_sucio]],auxiliares!$H$6:$I$6,2,0),Tabla_Transformados[[#This Row],[Tipo_Viajero_sucio]])</f>
        <v>Turista</v>
      </c>
      <c r="J157" t="s">
        <v>750</v>
      </c>
      <c r="K157" s="8">
        <v>45374</v>
      </c>
      <c r="L157" s="8">
        <v>45417</v>
      </c>
      <c r="M157">
        <v>232</v>
      </c>
      <c r="N157">
        <f>DATEDIF(Tabla_Transformados[[#This Row],[Fecha_Reserva]],Tabla_Transformados[[#This Row],[Fecha_Viaje]],"d")</f>
        <v>43</v>
      </c>
      <c r="O157">
        <v>13</v>
      </c>
      <c r="P157">
        <v>1</v>
      </c>
      <c r="Q157" t="s">
        <v>37</v>
      </c>
      <c r="R157" t="str">
        <f>IFERROR(VLOOKUP(Tabla_Transformados[[#This Row],[Tipo_Paquete_sucio]],auxiliares!$H$6:$I$7,2,0),Tabla_Transformados[[#This Row],[Tipo_Paquete_sucio]])</f>
        <v>Vuelo</v>
      </c>
      <c r="S157" s="10">
        <v>7473.9</v>
      </c>
      <c r="T157" t="s">
        <v>86</v>
      </c>
      <c r="U157" t="s">
        <v>94</v>
      </c>
      <c r="V157" t="str">
        <f>VLOOKUP(Tabla_Transformados[[#This Row],[Destino_sucio]],auxiliares!$E$5:$F$19,2,0)</f>
        <v>Cancun</v>
      </c>
      <c r="W157" t="s">
        <v>40</v>
      </c>
      <c r="X157" t="s">
        <v>41</v>
      </c>
      <c r="Y157" t="s">
        <v>40</v>
      </c>
      <c r="Z1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7" t="str">
        <f>IFERROR(VLOOKUP(Tabla_Transformados[[#This Row],[Actividades_Reser_sucio2]],auxiliares!$E$5:$F$20,2,0),Tabla_Transformados[[#This Row],[Actividades_Reser_sucio2]])</f>
        <v/>
      </c>
      <c r="AB157">
        <v>4</v>
      </c>
      <c r="AC157">
        <f>Tabla_Transformados[[#This Row],[Duracion_Viaje_sucio]]-1</f>
        <v>12</v>
      </c>
      <c r="AD157" t="b">
        <v>0</v>
      </c>
      <c r="AE157" t="str">
        <f>VLOOKUP(Tabla_Transformados[[#This Row],[Promocion_Aplicada_sucio]],auxiliares!$H$6:$I$9,2,0)</f>
        <v>Falso</v>
      </c>
      <c r="AF157" t="s">
        <v>55</v>
      </c>
      <c r="AG157" t="s">
        <v>56</v>
      </c>
      <c r="AH157">
        <v>1</v>
      </c>
      <c r="AI157" t="str">
        <f>TEXT(Tabla_Transformados[[#This Row],[Fecha_Reserva]],"m")</f>
        <v>3</v>
      </c>
      <c r="AJ157">
        <v>2</v>
      </c>
      <c r="AK157" t="str">
        <f>TEXT(Tabla_Transformados[[#This Row],[Fecha_Viaje]],"m")</f>
        <v>5</v>
      </c>
      <c r="AL157" t="s">
        <v>57</v>
      </c>
      <c r="AM157" t="b">
        <v>1</v>
      </c>
      <c r="AN157" t="str">
        <f>VLOOKUP(Tabla_Transformados[[#This Row],[Cancelacion_Reserva_sucio]],auxiliares!$H$6:$I$9,2,0)</f>
        <v>Verdadero</v>
      </c>
      <c r="AO157">
        <v>1</v>
      </c>
      <c r="AP157" t="s">
        <v>70</v>
      </c>
      <c r="AQ15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7" s="10">
        <f>Tabla_Transformados[[#This Row],[Costo_Total]]/Tabla_Transformados[[#This Row],[Numero_Personas]]</f>
        <v>7473.9</v>
      </c>
      <c r="AS157" s="10">
        <f>Tabla_Transformados[[#This Row],[Costo_Total]]/Tabla_Transformados[[#This Row],[Duracion_Viaje_sucio]]</f>
        <v>574.9153846153846</v>
      </c>
    </row>
    <row r="158" spans="1:45" x14ac:dyDescent="0.25">
      <c r="A158" t="s">
        <v>751</v>
      </c>
      <c r="B158" t="s">
        <v>752</v>
      </c>
      <c r="C158">
        <v>43</v>
      </c>
      <c r="D158" t="s">
        <v>31</v>
      </c>
      <c r="E158" t="str">
        <f>VLOOKUP(Tabla_Transformados[[#This Row],[Género_sucio]],Tabla4[#All],2,0)</f>
        <v>Femenino</v>
      </c>
      <c r="F158" t="s">
        <v>82</v>
      </c>
      <c r="G158" t="str">
        <f>VLOOKUP(Tabla_Transformados[[#This Row],[Ubicación_sucio]],auxiliares!$E$6:$F$13,2,0)</f>
        <v>Alemania</v>
      </c>
      <c r="H158" t="s">
        <v>49</v>
      </c>
      <c r="I158" t="str">
        <f>IFERROR(VLOOKUP(Tabla_Transformados[[#This Row],[Tipo_Viajero_sucio]],auxiliares!$H$6:$I$6,2,0),Tabla_Transformados[[#This Row],[Tipo_Viajero_sucio]])</f>
        <v>Turista</v>
      </c>
      <c r="J158" t="s">
        <v>753</v>
      </c>
      <c r="K158" s="8">
        <v>45560</v>
      </c>
      <c r="L158" s="8">
        <v>45612</v>
      </c>
      <c r="M158">
        <v>214</v>
      </c>
      <c r="N158">
        <f>DATEDIF(Tabla_Transformados[[#This Row],[Fecha_Reserva]],Tabla_Transformados[[#This Row],[Fecha_Viaje]],"d")</f>
        <v>52</v>
      </c>
      <c r="O158">
        <v>7</v>
      </c>
      <c r="P158">
        <v>4</v>
      </c>
      <c r="Q158" t="s">
        <v>77</v>
      </c>
      <c r="R158" t="str">
        <f>IFERROR(VLOOKUP(Tabla_Transformados[[#This Row],[Tipo_Paquete_sucio]],auxiliares!$H$6:$I$7,2,0),Tabla_Transformados[[#This Row],[Tipo_Paquete_sucio]])</f>
        <v>Vuelo + Hotel</v>
      </c>
      <c r="S158" s="10">
        <v>415.6</v>
      </c>
      <c r="T158" t="s">
        <v>86</v>
      </c>
      <c r="U158" t="s">
        <v>137</v>
      </c>
      <c r="V158" t="str">
        <f>VLOOKUP(Tabla_Transformados[[#This Row],[Destino_sucio]],auxiliares!$E$5:$F$19,2,0)</f>
        <v>Paris</v>
      </c>
      <c r="W158" t="s">
        <v>67</v>
      </c>
      <c r="X158" t="s">
        <v>54</v>
      </c>
      <c r="Y158" t="s">
        <v>40</v>
      </c>
      <c r="Z1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8" t="str">
        <f>IFERROR(VLOOKUP(Tabla_Transformados[[#This Row],[Actividades_Reser_sucio2]],auxiliares!$E$5:$F$20,2,0),Tabla_Transformados[[#This Row],[Actividades_Reser_sucio2]])</f>
        <v/>
      </c>
      <c r="AB158">
        <v>4</v>
      </c>
      <c r="AC158">
        <f>Tabla_Transformados[[#This Row],[Duracion_Viaje_sucio]]-1</f>
        <v>6</v>
      </c>
      <c r="AD158" t="b">
        <v>0</v>
      </c>
      <c r="AE158" t="str">
        <f>VLOOKUP(Tabla_Transformados[[#This Row],[Promocion_Aplicada_sucio]],auxiliares!$H$6:$I$9,2,0)</f>
        <v>Falso</v>
      </c>
      <c r="AF158" t="s">
        <v>88</v>
      </c>
      <c r="AG158" t="s">
        <v>56</v>
      </c>
      <c r="AH158">
        <v>9</v>
      </c>
      <c r="AI158" t="str">
        <f>TEXT(Tabla_Transformados[[#This Row],[Fecha_Reserva]],"m")</f>
        <v>9</v>
      </c>
      <c r="AJ158">
        <v>2</v>
      </c>
      <c r="AK158" t="str">
        <f>TEXT(Tabla_Transformados[[#This Row],[Fecha_Viaje]],"m")</f>
        <v>11</v>
      </c>
      <c r="AL158" t="s">
        <v>57</v>
      </c>
      <c r="AM158" t="b">
        <v>1</v>
      </c>
      <c r="AN158" t="str">
        <f>VLOOKUP(Tabla_Transformados[[#This Row],[Cancelacion_Reserva_sucio]],auxiliares!$H$6:$I$9,2,0)</f>
        <v>Verdadero</v>
      </c>
      <c r="AO158">
        <v>5</v>
      </c>
      <c r="AP158" t="s">
        <v>131</v>
      </c>
      <c r="AQ15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58" s="10">
        <f>Tabla_Transformados[[#This Row],[Costo_Total]]/Tabla_Transformados[[#This Row],[Numero_Personas]]</f>
        <v>103.9</v>
      </c>
      <c r="AS158" s="10">
        <f>Tabla_Transformados[[#This Row],[Costo_Total]]/Tabla_Transformados[[#This Row],[Duracion_Viaje_sucio]]</f>
        <v>59.371428571428574</v>
      </c>
    </row>
    <row r="159" spans="1:45" x14ac:dyDescent="0.25">
      <c r="A159" t="s">
        <v>754</v>
      </c>
      <c r="B159" t="s">
        <v>755</v>
      </c>
      <c r="C159">
        <v>53</v>
      </c>
      <c r="D159" t="s">
        <v>104</v>
      </c>
      <c r="E159" t="str">
        <f>VLOOKUP(Tabla_Transformados[[#This Row],[Género_sucio]],Tabla4[#All],2,0)</f>
        <v>Masculino</v>
      </c>
      <c r="F159" t="s">
        <v>48</v>
      </c>
      <c r="G159" t="str">
        <f>VLOOKUP(Tabla_Transformados[[#This Row],[Ubicación_sucio]],auxiliares!$E$6:$F$13,2,0)</f>
        <v>EEUU</v>
      </c>
      <c r="H159" t="s">
        <v>49</v>
      </c>
      <c r="I159" t="str">
        <f>IFERROR(VLOOKUP(Tabla_Transformados[[#This Row],[Tipo_Viajero_sucio]],auxiliares!$H$6:$I$6,2,0),Tabla_Transformados[[#This Row],[Tipo_Viajero_sucio]])</f>
        <v>Turista</v>
      </c>
      <c r="J159" t="s">
        <v>756</v>
      </c>
      <c r="K159" s="8">
        <v>45398</v>
      </c>
      <c r="L159" s="8">
        <v>45449</v>
      </c>
      <c r="M159">
        <v>49</v>
      </c>
      <c r="N159">
        <f>DATEDIF(Tabla_Transformados[[#This Row],[Fecha_Reserva]],Tabla_Transformados[[#This Row],[Fecha_Viaje]],"d")</f>
        <v>51</v>
      </c>
      <c r="O159">
        <v>13</v>
      </c>
      <c r="P159">
        <v>1</v>
      </c>
      <c r="Q159" t="s">
        <v>37</v>
      </c>
      <c r="R159" t="str">
        <f>IFERROR(VLOOKUP(Tabla_Transformados[[#This Row],[Tipo_Paquete_sucio]],auxiliares!$H$6:$I$7,2,0),Tabla_Transformados[[#This Row],[Tipo_Paquete_sucio]])</f>
        <v>Vuelo</v>
      </c>
      <c r="S159" s="10">
        <v>19996.5</v>
      </c>
      <c r="T159" t="s">
        <v>38</v>
      </c>
      <c r="U159" t="s">
        <v>94</v>
      </c>
      <c r="V159" t="str">
        <f>VLOOKUP(Tabla_Transformados[[#This Row],[Destino_sucio]],auxiliares!$E$5:$F$19,2,0)</f>
        <v>Cancun</v>
      </c>
      <c r="W159" t="s">
        <v>40</v>
      </c>
      <c r="X159" t="s">
        <v>54</v>
      </c>
      <c r="Y159" t="s">
        <v>40</v>
      </c>
      <c r="Z1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9" t="str">
        <f>IFERROR(VLOOKUP(Tabla_Transformados[[#This Row],[Actividades_Reser_sucio2]],auxiliares!$E$5:$F$20,2,0),Tabla_Transformados[[#This Row],[Actividades_Reser_sucio2]])</f>
        <v/>
      </c>
      <c r="AB159">
        <v>3</v>
      </c>
      <c r="AC159">
        <f>Tabla_Transformados[[#This Row],[Duracion_Viaje_sucio]]-1</f>
        <v>12</v>
      </c>
      <c r="AD159" t="b">
        <v>0</v>
      </c>
      <c r="AE159" t="str">
        <f>VLOOKUP(Tabla_Transformados[[#This Row],[Promocion_Aplicada_sucio]],auxiliares!$H$6:$I$9,2,0)</f>
        <v>Falso</v>
      </c>
      <c r="AF159" t="s">
        <v>42</v>
      </c>
      <c r="AG159" t="s">
        <v>115</v>
      </c>
      <c r="AH159">
        <v>1</v>
      </c>
      <c r="AI159" t="str">
        <f>TEXT(Tabla_Transformados[[#This Row],[Fecha_Reserva]],"m")</f>
        <v>4</v>
      </c>
      <c r="AJ159">
        <v>2</v>
      </c>
      <c r="AK159" t="str">
        <f>TEXT(Tabla_Transformados[[#This Row],[Fecha_Viaje]],"m")</f>
        <v>6</v>
      </c>
      <c r="AL159" t="s">
        <v>44</v>
      </c>
      <c r="AM159" t="b">
        <v>0</v>
      </c>
      <c r="AN159" t="str">
        <f>VLOOKUP(Tabla_Transformados[[#This Row],[Cancelacion_Reserva_sucio]],auxiliares!$H$6:$I$9,2,0)</f>
        <v>Falso</v>
      </c>
      <c r="AO159">
        <v>5</v>
      </c>
      <c r="AP159" t="s">
        <v>207</v>
      </c>
      <c r="AQ15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9" s="10">
        <f>Tabla_Transformados[[#This Row],[Costo_Total]]/Tabla_Transformados[[#This Row],[Numero_Personas]]</f>
        <v>19996.5</v>
      </c>
      <c r="AS159" s="10">
        <f>Tabla_Transformados[[#This Row],[Costo_Total]]/Tabla_Transformados[[#This Row],[Duracion_Viaje_sucio]]</f>
        <v>1538.1923076923076</v>
      </c>
    </row>
    <row r="160" spans="1:45" x14ac:dyDescent="0.25">
      <c r="A160" t="s">
        <v>758</v>
      </c>
      <c r="B160" t="s">
        <v>759</v>
      </c>
      <c r="C160">
        <v>45</v>
      </c>
      <c r="D160" t="s">
        <v>104</v>
      </c>
      <c r="E160" t="str">
        <f>VLOOKUP(Tabla_Transformados[[#This Row],[Género_sucio]],Tabla4[#All],2,0)</f>
        <v>Masculino</v>
      </c>
      <c r="F160" t="s">
        <v>82</v>
      </c>
      <c r="G160" t="str">
        <f>VLOOKUP(Tabla_Transformados[[#This Row],[Ubicación_sucio]],auxiliares!$E$6:$F$13,2,0)</f>
        <v>Alemania</v>
      </c>
      <c r="H160" t="s">
        <v>33</v>
      </c>
      <c r="I160" t="str">
        <f>IFERROR(VLOOKUP(Tabla_Transformados[[#This Row],[Tipo_Viajero_sucio]],auxiliares!$H$6:$I$6,2,0),Tabla_Transformados[[#This Row],[Tipo_Viajero_sucio]])</f>
        <v>Turista</v>
      </c>
      <c r="J160" t="s">
        <v>760</v>
      </c>
      <c r="K160" s="8">
        <v>45534</v>
      </c>
      <c r="L160" s="8">
        <v>45655</v>
      </c>
      <c r="M160">
        <v>13</v>
      </c>
      <c r="N160">
        <f>DATEDIF(Tabla_Transformados[[#This Row],[Fecha_Reserva]],Tabla_Transformados[[#This Row],[Fecha_Viaje]],"d")</f>
        <v>121</v>
      </c>
      <c r="O160">
        <v>2</v>
      </c>
      <c r="P160">
        <v>2</v>
      </c>
      <c r="Q160" t="s">
        <v>77</v>
      </c>
      <c r="R160" t="str">
        <f>IFERROR(VLOOKUP(Tabla_Transformados[[#This Row],[Tipo_Paquete_sucio]],auxiliares!$H$6:$I$7,2,0),Tabla_Transformados[[#This Row],[Tipo_Paquete_sucio]])</f>
        <v>Vuelo + Hotel</v>
      </c>
      <c r="S160" s="10">
        <v>6597.3</v>
      </c>
      <c r="T160" t="s">
        <v>86</v>
      </c>
      <c r="U160" t="s">
        <v>94</v>
      </c>
      <c r="V160" t="str">
        <f>VLOOKUP(Tabla_Transformados[[#This Row],[Destino_sucio]],auxiliares!$E$5:$F$19,2,0)</f>
        <v>Cancun</v>
      </c>
      <c r="W160" t="s">
        <v>67</v>
      </c>
      <c r="X160" t="s">
        <v>41</v>
      </c>
      <c r="Y160" t="s">
        <v>40</v>
      </c>
      <c r="Z1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0" t="str">
        <f>IFERROR(VLOOKUP(Tabla_Transformados[[#This Row],[Actividades_Reser_sucio2]],auxiliares!$E$5:$F$20,2,0),Tabla_Transformados[[#This Row],[Actividades_Reser_sucio2]])</f>
        <v/>
      </c>
      <c r="AB160">
        <v>3</v>
      </c>
      <c r="AC160">
        <f>Tabla_Transformados[[#This Row],[Duracion_Viaje_sucio]]-1</f>
        <v>1</v>
      </c>
      <c r="AD160" t="b">
        <v>0</v>
      </c>
      <c r="AE160" t="str">
        <f>VLOOKUP(Tabla_Transformados[[#This Row],[Promocion_Aplicada_sucio]],auxiliares!$H$6:$I$9,2,0)</f>
        <v>Falso</v>
      </c>
      <c r="AF160" t="s">
        <v>88</v>
      </c>
      <c r="AG160" t="s">
        <v>115</v>
      </c>
      <c r="AH160">
        <v>11</v>
      </c>
      <c r="AI160" t="str">
        <f>TEXT(Tabla_Transformados[[#This Row],[Fecha_Reserva]],"m")</f>
        <v>8</v>
      </c>
      <c r="AJ160">
        <v>8</v>
      </c>
      <c r="AK160" t="str">
        <f>TEXT(Tabla_Transformados[[#This Row],[Fecha_Viaje]],"m")</f>
        <v>12</v>
      </c>
      <c r="AL160" t="s">
        <v>44</v>
      </c>
      <c r="AM160" t="b">
        <v>0</v>
      </c>
      <c r="AN160" t="str">
        <f>VLOOKUP(Tabla_Transformados[[#This Row],[Cancelacion_Reserva_sucio]],auxiliares!$H$6:$I$9,2,0)</f>
        <v>Falso</v>
      </c>
      <c r="AO160">
        <v>4</v>
      </c>
      <c r="AP160" t="s">
        <v>108</v>
      </c>
      <c r="AQ16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0" s="10">
        <f>Tabla_Transformados[[#This Row],[Costo_Total]]/Tabla_Transformados[[#This Row],[Numero_Personas]]</f>
        <v>3298.65</v>
      </c>
      <c r="AS160" s="10">
        <f>Tabla_Transformados[[#This Row],[Costo_Total]]/Tabla_Transformados[[#This Row],[Duracion_Viaje_sucio]]</f>
        <v>3298.65</v>
      </c>
    </row>
    <row r="161" spans="1:45" x14ac:dyDescent="0.25">
      <c r="A161" t="s">
        <v>761</v>
      </c>
      <c r="B161" t="s">
        <v>762</v>
      </c>
      <c r="C161">
        <v>32</v>
      </c>
      <c r="D161" t="s">
        <v>104</v>
      </c>
      <c r="E161" t="str">
        <f>VLOOKUP(Tabla_Transformados[[#This Row],[Género_sucio]],Tabla4[#All],2,0)</f>
        <v>Masculino</v>
      </c>
      <c r="F161" t="s">
        <v>32</v>
      </c>
      <c r="G161" t="str">
        <f>VLOOKUP(Tabla_Transformados[[#This Row],[Ubicación_sucio]],auxiliares!$E$6:$F$13,2,0)</f>
        <v>Méjico</v>
      </c>
      <c r="H161" t="s">
        <v>97</v>
      </c>
      <c r="I161" t="str">
        <f>IFERROR(VLOOKUP(Tabla_Transformados[[#This Row],[Tipo_Viajero_sucio]],auxiliares!$H$6:$I$6,2,0),Tabla_Transformados[[#This Row],[Tipo_Viajero_sucio]])</f>
        <v>Negocios</v>
      </c>
      <c r="J161" t="s">
        <v>763</v>
      </c>
      <c r="K161" s="8">
        <v>45350</v>
      </c>
      <c r="L161" s="8">
        <v>45563</v>
      </c>
      <c r="M161">
        <v>157</v>
      </c>
      <c r="N161">
        <f>DATEDIF(Tabla_Transformados[[#This Row],[Fecha_Reserva]],Tabla_Transformados[[#This Row],[Fecha_Viaje]],"d")</f>
        <v>213</v>
      </c>
      <c r="O161">
        <v>1</v>
      </c>
      <c r="P161">
        <v>3</v>
      </c>
      <c r="Q161" t="s">
        <v>65</v>
      </c>
      <c r="R161" t="str">
        <f>IFERROR(VLOOKUP(Tabla_Transformados[[#This Row],[Tipo_Paquete_sucio]],auxiliares!$H$6:$I$7,2,0),Tabla_Transformados[[#This Row],[Tipo_Paquete_sucio]])</f>
        <v>Vuelo + Hotel + Tour</v>
      </c>
      <c r="S161" s="10">
        <v>9944.2999999999993</v>
      </c>
      <c r="T161" t="s">
        <v>86</v>
      </c>
      <c r="U161" t="s">
        <v>87</v>
      </c>
      <c r="V161" t="str">
        <f>VLOOKUP(Tabla_Transformados[[#This Row],[Destino_sucio]],auxiliares!$E$5:$F$19,2,0)</f>
        <v>Londres</v>
      </c>
      <c r="W161" t="s">
        <v>67</v>
      </c>
      <c r="X161" t="s">
        <v>54</v>
      </c>
      <c r="Y161" t="s">
        <v>40</v>
      </c>
      <c r="Z1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1" t="str">
        <f>IFERROR(VLOOKUP(Tabla_Transformados[[#This Row],[Actividades_Reser_sucio2]],auxiliares!$E$5:$F$20,2,0),Tabla_Transformados[[#This Row],[Actividades_Reser_sucio2]])</f>
        <v>Desconocido</v>
      </c>
      <c r="AB161">
        <v>5</v>
      </c>
      <c r="AC161">
        <f>Tabla_Transformados[[#This Row],[Duracion_Viaje_sucio]]-1</f>
        <v>0</v>
      </c>
      <c r="AD161" t="b">
        <v>1</v>
      </c>
      <c r="AE161" t="str">
        <f>VLOOKUP(Tabla_Transformados[[#This Row],[Promocion_Aplicada_sucio]],auxiliares!$H$6:$I$9,2,0)</f>
        <v>Verdadero</v>
      </c>
      <c r="AF161" t="s">
        <v>55</v>
      </c>
      <c r="AG161" t="s">
        <v>43</v>
      </c>
      <c r="AH161">
        <v>9</v>
      </c>
      <c r="AI161" t="str">
        <f>TEXT(Tabla_Transformados[[#This Row],[Fecha_Reserva]],"m")</f>
        <v>2</v>
      </c>
      <c r="AJ161">
        <v>5</v>
      </c>
      <c r="AK161" t="str">
        <f>TEXT(Tabla_Transformados[[#This Row],[Fecha_Viaje]],"m")</f>
        <v>9</v>
      </c>
      <c r="AL161" t="s">
        <v>44</v>
      </c>
      <c r="AM161" t="b">
        <v>0</v>
      </c>
      <c r="AN161" t="str">
        <f>VLOOKUP(Tabla_Transformados[[#This Row],[Cancelacion_Reserva_sucio]],auxiliares!$H$6:$I$9,2,0)</f>
        <v>Falso</v>
      </c>
      <c r="AO161">
        <v>3</v>
      </c>
      <c r="AP161" t="s">
        <v>207</v>
      </c>
      <c r="AQ16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61" s="10">
        <f>Tabla_Transformados[[#This Row],[Costo_Total]]/Tabla_Transformados[[#This Row],[Numero_Personas]]</f>
        <v>3314.7666666666664</v>
      </c>
      <c r="AS161" s="10">
        <f>Tabla_Transformados[[#This Row],[Costo_Total]]/Tabla_Transformados[[#This Row],[Duracion_Viaje_sucio]]</f>
        <v>9944.2999999999993</v>
      </c>
    </row>
    <row r="162" spans="1:45" x14ac:dyDescent="0.25">
      <c r="A162" t="s">
        <v>764</v>
      </c>
      <c r="B162" t="s">
        <v>765</v>
      </c>
      <c r="C162">
        <v>44</v>
      </c>
      <c r="D162" t="s">
        <v>31</v>
      </c>
      <c r="E162" t="str">
        <f>VLOOKUP(Tabla_Transformados[[#This Row],[Género_sucio]],Tabla4[#All],2,0)</f>
        <v>Femenino</v>
      </c>
      <c r="F162" t="s">
        <v>48</v>
      </c>
      <c r="G162" t="str">
        <f>VLOOKUP(Tabla_Transformados[[#This Row],[Ubicación_sucio]],auxiliares!$E$6:$F$13,2,0)</f>
        <v>EEUU</v>
      </c>
      <c r="H162" t="s">
        <v>49</v>
      </c>
      <c r="I162" t="str">
        <f>IFERROR(VLOOKUP(Tabla_Transformados[[#This Row],[Tipo_Viajero_sucio]],auxiliares!$H$6:$I$6,2,0),Tabla_Transformados[[#This Row],[Tipo_Viajero_sucio]])</f>
        <v>Turista</v>
      </c>
      <c r="J162" t="s">
        <v>766</v>
      </c>
      <c r="K162" s="8">
        <v>45415</v>
      </c>
      <c r="L162" s="8">
        <v>45466</v>
      </c>
      <c r="M162">
        <v>38</v>
      </c>
      <c r="N162">
        <f>DATEDIF(Tabla_Transformados[[#This Row],[Fecha_Reserva]],Tabla_Transformados[[#This Row],[Fecha_Viaje]],"d")</f>
        <v>51</v>
      </c>
      <c r="O162">
        <v>9</v>
      </c>
      <c r="P162">
        <v>3</v>
      </c>
      <c r="Q162" t="s">
        <v>65</v>
      </c>
      <c r="R162" t="str">
        <f>IFERROR(VLOOKUP(Tabla_Transformados[[#This Row],[Tipo_Paquete_sucio]],auxiliares!$H$6:$I$7,2,0),Tabla_Transformados[[#This Row],[Tipo_Paquete_sucio]])</f>
        <v>Vuelo + Hotel + Tour</v>
      </c>
      <c r="S162" s="10">
        <v>18543.3</v>
      </c>
      <c r="T162" t="s">
        <v>78</v>
      </c>
      <c r="U162" t="s">
        <v>53</v>
      </c>
      <c r="V162" t="str">
        <f>VLOOKUP(Tabla_Transformados[[#This Row],[Destino_sucio]],auxiliares!$E$5:$F$19,2,0)</f>
        <v>Nueva York</v>
      </c>
      <c r="W162" t="s">
        <v>114</v>
      </c>
      <c r="X162" t="s">
        <v>41</v>
      </c>
      <c r="Y162" t="s">
        <v>40</v>
      </c>
      <c r="Z1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2" t="str">
        <f>IFERROR(VLOOKUP(Tabla_Transformados[[#This Row],[Actividades_Reser_sucio2]],auxiliares!$E$5:$F$20,2,0),Tabla_Transformados[[#This Row],[Actividades_Reser_sucio2]])</f>
        <v>Desconocido</v>
      </c>
      <c r="AB162">
        <v>6</v>
      </c>
      <c r="AC162">
        <f>Tabla_Transformados[[#This Row],[Duracion_Viaje_sucio]]-1</f>
        <v>8</v>
      </c>
      <c r="AD162" t="b">
        <v>0</v>
      </c>
      <c r="AE162" t="str">
        <f>VLOOKUP(Tabla_Transformados[[#This Row],[Promocion_Aplicada_sucio]],auxiliares!$H$6:$I$9,2,0)</f>
        <v>Falso</v>
      </c>
      <c r="AF162" t="s">
        <v>88</v>
      </c>
      <c r="AG162" t="s">
        <v>115</v>
      </c>
      <c r="AH162">
        <v>10</v>
      </c>
      <c r="AI162" t="str">
        <f>TEXT(Tabla_Transformados[[#This Row],[Fecha_Reserva]],"m")</f>
        <v>5</v>
      </c>
      <c r="AJ162">
        <v>6</v>
      </c>
      <c r="AK162" t="str">
        <f>TEXT(Tabla_Transformados[[#This Row],[Fecha_Viaje]],"m")</f>
        <v>6</v>
      </c>
      <c r="AL162" t="s">
        <v>57</v>
      </c>
      <c r="AM162" t="b">
        <v>0</v>
      </c>
      <c r="AN162" t="str">
        <f>VLOOKUP(Tabla_Transformados[[#This Row],[Cancelacion_Reserva_sucio]],auxiliares!$H$6:$I$9,2,0)</f>
        <v>Falso</v>
      </c>
      <c r="AO162">
        <v>4</v>
      </c>
      <c r="AP162" t="s">
        <v>207</v>
      </c>
      <c r="AQ16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2" s="10">
        <f>Tabla_Transformados[[#This Row],[Costo_Total]]/Tabla_Transformados[[#This Row],[Numero_Personas]]</f>
        <v>6181.0999999999995</v>
      </c>
      <c r="AS162" s="10">
        <f>Tabla_Transformados[[#This Row],[Costo_Total]]/Tabla_Transformados[[#This Row],[Duracion_Viaje_sucio]]</f>
        <v>2060.3666666666668</v>
      </c>
    </row>
    <row r="163" spans="1:45" x14ac:dyDescent="0.25">
      <c r="A163" t="s">
        <v>768</v>
      </c>
      <c r="B163" t="s">
        <v>769</v>
      </c>
      <c r="C163">
        <v>50</v>
      </c>
      <c r="D163" t="s">
        <v>31</v>
      </c>
      <c r="E163" t="str">
        <f>VLOOKUP(Tabla_Transformados[[#This Row],[Género_sucio]],Tabla4[#All],2,0)</f>
        <v>Femenino</v>
      </c>
      <c r="F163" t="s">
        <v>123</v>
      </c>
      <c r="G163" t="str">
        <f>VLOOKUP(Tabla_Transformados[[#This Row],[Ubicación_sucio]],auxiliares!$E$6:$F$13,2,0)</f>
        <v>España</v>
      </c>
      <c r="H163" t="s">
        <v>49</v>
      </c>
      <c r="I163" t="str">
        <f>IFERROR(VLOOKUP(Tabla_Transformados[[#This Row],[Tipo_Viajero_sucio]],auxiliares!$H$6:$I$6,2,0),Tabla_Transformados[[#This Row],[Tipo_Viajero_sucio]])</f>
        <v>Turista</v>
      </c>
      <c r="J163" t="s">
        <v>770</v>
      </c>
      <c r="K163" s="8">
        <v>45616</v>
      </c>
      <c r="L163" s="8">
        <v>45618</v>
      </c>
      <c r="M163">
        <v>87</v>
      </c>
      <c r="N163">
        <f>DATEDIF(Tabla_Transformados[[#This Row],[Fecha_Reserva]],Tabla_Transformados[[#This Row],[Fecha_Viaje]],"d")</f>
        <v>2</v>
      </c>
      <c r="O163">
        <v>9</v>
      </c>
      <c r="P163">
        <v>3</v>
      </c>
      <c r="Q163" t="s">
        <v>37</v>
      </c>
      <c r="R163" t="str">
        <f>IFERROR(VLOOKUP(Tabla_Transformados[[#This Row],[Tipo_Paquete_sucio]],auxiliares!$H$6:$I$7,2,0),Tabla_Transformados[[#This Row],[Tipo_Paquete_sucio]])</f>
        <v>Vuelo</v>
      </c>
      <c r="S163" s="10">
        <v>18299.5</v>
      </c>
      <c r="T163" t="s">
        <v>38</v>
      </c>
      <c r="U163" t="s">
        <v>87</v>
      </c>
      <c r="V163" t="str">
        <f>VLOOKUP(Tabla_Transformados[[#This Row],[Destino_sucio]],auxiliares!$E$5:$F$19,2,0)</f>
        <v>Londres</v>
      </c>
      <c r="W163" t="s">
        <v>40</v>
      </c>
      <c r="X163" t="s">
        <v>41</v>
      </c>
      <c r="Y163" t="s">
        <v>40</v>
      </c>
      <c r="Z1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3" t="str">
        <f>IFERROR(VLOOKUP(Tabla_Transformados[[#This Row],[Actividades_Reser_sucio2]],auxiliares!$E$5:$F$20,2,0),Tabla_Transformados[[#This Row],[Actividades_Reser_sucio2]])</f>
        <v/>
      </c>
      <c r="AB163">
        <v>2</v>
      </c>
      <c r="AC163">
        <f>Tabla_Transformados[[#This Row],[Duracion_Viaje_sucio]]-1</f>
        <v>8</v>
      </c>
      <c r="AD163" t="b">
        <v>1</v>
      </c>
      <c r="AE163" t="str">
        <f>VLOOKUP(Tabla_Transformados[[#This Row],[Promocion_Aplicada_sucio]],auxiliares!$H$6:$I$9,2,0)</f>
        <v>Verdadero</v>
      </c>
      <c r="AF163" t="s">
        <v>55</v>
      </c>
      <c r="AG163" t="s">
        <v>56</v>
      </c>
      <c r="AH163">
        <v>7</v>
      </c>
      <c r="AI163" t="str">
        <f>TEXT(Tabla_Transformados[[#This Row],[Fecha_Reserva]],"m")</f>
        <v>11</v>
      </c>
      <c r="AJ163">
        <v>8</v>
      </c>
      <c r="AK163" t="str">
        <f>TEXT(Tabla_Transformados[[#This Row],[Fecha_Viaje]],"m")</f>
        <v>11</v>
      </c>
      <c r="AL163" t="s">
        <v>44</v>
      </c>
      <c r="AM163" t="b">
        <v>1</v>
      </c>
      <c r="AN163" t="str">
        <f>VLOOKUP(Tabla_Transformados[[#This Row],[Cancelacion_Reserva_sucio]],auxiliares!$H$6:$I$9,2,0)</f>
        <v>Verdadero</v>
      </c>
      <c r="AO163">
        <v>1</v>
      </c>
      <c r="AP163" t="s">
        <v>40</v>
      </c>
      <c r="AQ16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3" s="10">
        <f>Tabla_Transformados[[#This Row],[Costo_Total]]/Tabla_Transformados[[#This Row],[Numero_Personas]]</f>
        <v>6099.833333333333</v>
      </c>
      <c r="AS163" s="10">
        <f>Tabla_Transformados[[#This Row],[Costo_Total]]/Tabla_Transformados[[#This Row],[Duracion_Viaje_sucio]]</f>
        <v>2033.2777777777778</v>
      </c>
    </row>
    <row r="164" spans="1:45" x14ac:dyDescent="0.25">
      <c r="A164" t="s">
        <v>772</v>
      </c>
      <c r="B164" t="s">
        <v>773</v>
      </c>
      <c r="C164">
        <v>63</v>
      </c>
      <c r="D164" t="s">
        <v>104</v>
      </c>
      <c r="E164" t="str">
        <f>VLOOKUP(Tabla_Transformados[[#This Row],[Género_sucio]],Tabla4[#All],2,0)</f>
        <v>Masculino</v>
      </c>
      <c r="F164" t="s">
        <v>73</v>
      </c>
      <c r="G164" t="str">
        <f>VLOOKUP(Tabla_Transformados[[#This Row],[Ubicación_sucio]],auxiliares!$E$6:$F$13,2,0)</f>
        <v>Reino unido</v>
      </c>
      <c r="H164" t="s">
        <v>33</v>
      </c>
      <c r="I164" t="str">
        <f>IFERROR(VLOOKUP(Tabla_Transformados[[#This Row],[Tipo_Viajero_sucio]],auxiliares!$H$6:$I$6,2,0),Tabla_Transformados[[#This Row],[Tipo_Viajero_sucio]])</f>
        <v>Turista</v>
      </c>
      <c r="J164" t="s">
        <v>774</v>
      </c>
      <c r="K164" s="8">
        <v>45294</v>
      </c>
      <c r="L164" s="8">
        <v>45618</v>
      </c>
      <c r="M164">
        <v>341</v>
      </c>
      <c r="N164">
        <f>DATEDIF(Tabla_Transformados[[#This Row],[Fecha_Reserva]],Tabla_Transformados[[#This Row],[Fecha_Viaje]],"d")</f>
        <v>324</v>
      </c>
      <c r="O164">
        <v>14</v>
      </c>
      <c r="P164">
        <v>1</v>
      </c>
      <c r="Q164" t="s">
        <v>77</v>
      </c>
      <c r="R164" t="str">
        <f>IFERROR(VLOOKUP(Tabla_Transformados[[#This Row],[Tipo_Paquete_sucio]],auxiliares!$H$6:$I$7,2,0),Tabla_Transformados[[#This Row],[Tipo_Paquete_sucio]])</f>
        <v>Vuelo + Hotel</v>
      </c>
      <c r="S164" s="10">
        <v>4282.5</v>
      </c>
      <c r="T164" t="s">
        <v>86</v>
      </c>
      <c r="U164" t="s">
        <v>53</v>
      </c>
      <c r="V164" t="str">
        <f>VLOOKUP(Tabla_Transformados[[#This Row],[Destino_sucio]],auxiliares!$E$5:$F$19,2,0)</f>
        <v>Nueva York</v>
      </c>
      <c r="W164" t="s">
        <v>67</v>
      </c>
      <c r="X164" t="s">
        <v>41</v>
      </c>
      <c r="Y164" t="s">
        <v>40</v>
      </c>
      <c r="Z1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4" t="str">
        <f>IFERROR(VLOOKUP(Tabla_Transformados[[#This Row],[Actividades_Reser_sucio2]],auxiliares!$E$5:$F$20,2,0),Tabla_Transformados[[#This Row],[Actividades_Reser_sucio2]])</f>
        <v/>
      </c>
      <c r="AB164">
        <v>5</v>
      </c>
      <c r="AC164">
        <f>Tabla_Transformados[[#This Row],[Duracion_Viaje_sucio]]-1</f>
        <v>13</v>
      </c>
      <c r="AD164" t="b">
        <v>1</v>
      </c>
      <c r="AE164" t="str">
        <f>VLOOKUP(Tabla_Transformados[[#This Row],[Promocion_Aplicada_sucio]],auxiliares!$H$6:$I$9,2,0)</f>
        <v>Verdadero</v>
      </c>
      <c r="AF164" t="s">
        <v>88</v>
      </c>
      <c r="AG164" t="s">
        <v>56</v>
      </c>
      <c r="AH164">
        <v>1</v>
      </c>
      <c r="AI164" t="str">
        <f>TEXT(Tabla_Transformados[[#This Row],[Fecha_Reserva]],"m")</f>
        <v>1</v>
      </c>
      <c r="AJ164">
        <v>6</v>
      </c>
      <c r="AK164" t="str">
        <f>TEXT(Tabla_Transformados[[#This Row],[Fecha_Viaje]],"m")</f>
        <v>11</v>
      </c>
      <c r="AL164" t="s">
        <v>57</v>
      </c>
      <c r="AM164" t="b">
        <v>1</v>
      </c>
      <c r="AN164" t="str">
        <f>VLOOKUP(Tabla_Transformados[[#This Row],[Cancelacion_Reserva_sucio]],auxiliares!$H$6:$I$9,2,0)</f>
        <v>Verdadero</v>
      </c>
      <c r="AO164">
        <v>3</v>
      </c>
      <c r="AP164" t="s">
        <v>70</v>
      </c>
      <c r="AQ16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4" s="10">
        <f>Tabla_Transformados[[#This Row],[Costo_Total]]/Tabla_Transformados[[#This Row],[Numero_Personas]]</f>
        <v>4282.5</v>
      </c>
      <c r="AS164" s="10">
        <f>Tabla_Transformados[[#This Row],[Costo_Total]]/Tabla_Transformados[[#This Row],[Duracion_Viaje_sucio]]</f>
        <v>305.89285714285717</v>
      </c>
    </row>
    <row r="165" spans="1:45" x14ac:dyDescent="0.25">
      <c r="A165" t="s">
        <v>775</v>
      </c>
      <c r="B165" t="s">
        <v>776</v>
      </c>
      <c r="C165">
        <v>24</v>
      </c>
      <c r="D165" t="s">
        <v>60</v>
      </c>
      <c r="E165" t="str">
        <f>VLOOKUP(Tabla_Transformados[[#This Row],[Género_sucio]],Tabla4[#All],2,0)</f>
        <v>Otro</v>
      </c>
      <c r="F165" t="s">
        <v>82</v>
      </c>
      <c r="G165" t="str">
        <f>VLOOKUP(Tabla_Transformados[[#This Row],[Ubicación_sucio]],auxiliares!$E$6:$F$13,2,0)</f>
        <v>Alemania</v>
      </c>
      <c r="H165" t="s">
        <v>97</v>
      </c>
      <c r="I165" t="str">
        <f>IFERROR(VLOOKUP(Tabla_Transformados[[#This Row],[Tipo_Viajero_sucio]],auxiliares!$H$6:$I$6,2,0),Tabla_Transformados[[#This Row],[Tipo_Viajero_sucio]])</f>
        <v>Negocios</v>
      </c>
      <c r="J165" t="s">
        <v>777</v>
      </c>
      <c r="K165" s="8">
        <v>45324</v>
      </c>
      <c r="L165" s="8">
        <v>45656</v>
      </c>
      <c r="M165">
        <v>206</v>
      </c>
      <c r="N165">
        <f>DATEDIF(Tabla_Transformados[[#This Row],[Fecha_Reserva]],Tabla_Transformados[[#This Row],[Fecha_Viaje]],"d")</f>
        <v>332</v>
      </c>
      <c r="O165">
        <v>11</v>
      </c>
      <c r="P165">
        <v>3</v>
      </c>
      <c r="Q165" t="s">
        <v>65</v>
      </c>
      <c r="R165" t="str">
        <f>IFERROR(VLOOKUP(Tabla_Transformados[[#This Row],[Tipo_Paquete_sucio]],auxiliares!$H$6:$I$7,2,0),Tabla_Transformados[[#This Row],[Tipo_Paquete_sucio]])</f>
        <v>Vuelo + Hotel + Tour</v>
      </c>
      <c r="S165" s="10">
        <v>6802.2</v>
      </c>
      <c r="T165" t="s">
        <v>78</v>
      </c>
      <c r="U165" t="s">
        <v>87</v>
      </c>
      <c r="V165" t="str">
        <f>VLOOKUP(Tabla_Transformados[[#This Row],[Destino_sucio]],auxiliares!$E$5:$F$19,2,0)</f>
        <v>Londres</v>
      </c>
      <c r="W165" t="s">
        <v>67</v>
      </c>
      <c r="X165" t="s">
        <v>54</v>
      </c>
      <c r="Y165" t="s">
        <v>151</v>
      </c>
      <c r="Z1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65" t="str">
        <f>IFERROR(VLOOKUP(Tabla_Transformados[[#This Row],[Actividades_Reser_sucio2]],auxiliares!$E$5:$F$20,2,0),Tabla_Transformados[[#This Row],[Actividades_Reser_sucio2]])</f>
        <v>Tour en Cuidad</v>
      </c>
      <c r="AB165">
        <v>3</v>
      </c>
      <c r="AC165">
        <f>Tabla_Transformados[[#This Row],[Duracion_Viaje_sucio]]-1</f>
        <v>10</v>
      </c>
      <c r="AD165" t="b">
        <v>0</v>
      </c>
      <c r="AE165" t="str">
        <f>VLOOKUP(Tabla_Transformados[[#This Row],[Promocion_Aplicada_sucio]],auxiliares!$H$6:$I$9,2,0)</f>
        <v>Falso</v>
      </c>
      <c r="AF165" t="s">
        <v>88</v>
      </c>
      <c r="AG165" t="s">
        <v>56</v>
      </c>
      <c r="AH165">
        <v>10</v>
      </c>
      <c r="AI165" t="str">
        <f>TEXT(Tabla_Transformados[[#This Row],[Fecha_Reserva]],"m")</f>
        <v>2</v>
      </c>
      <c r="AJ165">
        <v>12</v>
      </c>
      <c r="AK165" t="str">
        <f>TEXT(Tabla_Transformados[[#This Row],[Fecha_Viaje]],"m")</f>
        <v>12</v>
      </c>
      <c r="AL165" t="s">
        <v>57</v>
      </c>
      <c r="AM165" t="b">
        <v>1</v>
      </c>
      <c r="AN165" t="str">
        <f>VLOOKUP(Tabla_Transformados[[#This Row],[Cancelacion_Reserva_sucio]],auxiliares!$H$6:$I$9,2,0)</f>
        <v>Verdadero</v>
      </c>
      <c r="AO165">
        <v>5</v>
      </c>
      <c r="AP165" t="s">
        <v>131</v>
      </c>
      <c r="AQ1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5" s="10">
        <f>Tabla_Transformados[[#This Row],[Costo_Total]]/Tabla_Transformados[[#This Row],[Numero_Personas]]</f>
        <v>2267.4</v>
      </c>
      <c r="AS165" s="10">
        <f>Tabla_Transformados[[#This Row],[Costo_Total]]/Tabla_Transformados[[#This Row],[Duracion_Viaje_sucio]]</f>
        <v>618.38181818181818</v>
      </c>
    </row>
    <row r="166" spans="1:45" x14ac:dyDescent="0.25">
      <c r="A166" t="s">
        <v>779</v>
      </c>
      <c r="B166" t="s">
        <v>780</v>
      </c>
      <c r="C166">
        <v>24</v>
      </c>
      <c r="D166" t="s">
        <v>104</v>
      </c>
      <c r="E166" t="str">
        <f>VLOOKUP(Tabla_Transformados[[#This Row],[Género_sucio]],Tabla4[#All],2,0)</f>
        <v>Masculino</v>
      </c>
      <c r="F166" t="s">
        <v>91</v>
      </c>
      <c r="G166" t="str">
        <f>VLOOKUP(Tabla_Transformados[[#This Row],[Ubicación_sucio]],auxiliares!$E$6:$F$13,2,0)</f>
        <v>India</v>
      </c>
      <c r="H166" t="s">
        <v>97</v>
      </c>
      <c r="I166" t="str">
        <f>IFERROR(VLOOKUP(Tabla_Transformados[[#This Row],[Tipo_Viajero_sucio]],auxiliares!$H$6:$I$6,2,0),Tabla_Transformados[[#This Row],[Tipo_Viajero_sucio]])</f>
        <v>Negocios</v>
      </c>
      <c r="J166" t="s">
        <v>781</v>
      </c>
      <c r="K166" s="8">
        <v>45387</v>
      </c>
      <c r="L166" s="8">
        <v>45632</v>
      </c>
      <c r="M166">
        <v>180</v>
      </c>
      <c r="N166">
        <f>DATEDIF(Tabla_Transformados[[#This Row],[Fecha_Reserva]],Tabla_Transformados[[#This Row],[Fecha_Viaje]],"d")</f>
        <v>245</v>
      </c>
      <c r="O166">
        <v>10</v>
      </c>
      <c r="P166">
        <v>4</v>
      </c>
      <c r="Q166" t="s">
        <v>77</v>
      </c>
      <c r="R166" t="str">
        <f>IFERROR(VLOOKUP(Tabla_Transformados[[#This Row],[Tipo_Paquete_sucio]],auxiliares!$H$6:$I$7,2,0),Tabla_Transformados[[#This Row],[Tipo_Paquete_sucio]])</f>
        <v>Vuelo + Hotel</v>
      </c>
      <c r="S166" s="10">
        <v>1076.4000000000001</v>
      </c>
      <c r="T166" t="s">
        <v>86</v>
      </c>
      <c r="U166" t="s">
        <v>94</v>
      </c>
      <c r="V166" t="str">
        <f>VLOOKUP(Tabla_Transformados[[#This Row],[Destino_sucio]],auxiliares!$E$5:$F$19,2,0)</f>
        <v>Cancun</v>
      </c>
      <c r="W166" t="s">
        <v>114</v>
      </c>
      <c r="X166" t="s">
        <v>41</v>
      </c>
      <c r="Y166" t="s">
        <v>40</v>
      </c>
      <c r="Z1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6" t="str">
        <f>IFERROR(VLOOKUP(Tabla_Transformados[[#This Row],[Actividades_Reser_sucio2]],auxiliares!$E$5:$F$20,2,0),Tabla_Transformados[[#This Row],[Actividades_Reser_sucio2]])</f>
        <v/>
      </c>
      <c r="AB166">
        <v>8</v>
      </c>
      <c r="AC166">
        <f>Tabla_Transformados[[#This Row],[Duracion_Viaje_sucio]]-1</f>
        <v>9</v>
      </c>
      <c r="AD166" t="b">
        <v>1</v>
      </c>
      <c r="AE166" t="str">
        <f>VLOOKUP(Tabla_Transformados[[#This Row],[Promocion_Aplicada_sucio]],auxiliares!$H$6:$I$9,2,0)</f>
        <v>Verdadero</v>
      </c>
      <c r="AF166" t="s">
        <v>88</v>
      </c>
      <c r="AG166" t="s">
        <v>115</v>
      </c>
      <c r="AH166">
        <v>10</v>
      </c>
      <c r="AI166" t="str">
        <f>TEXT(Tabla_Transformados[[#This Row],[Fecha_Reserva]],"m")</f>
        <v>4</v>
      </c>
      <c r="AJ166">
        <v>4</v>
      </c>
      <c r="AK166" t="str">
        <f>TEXT(Tabla_Transformados[[#This Row],[Fecha_Viaje]],"m")</f>
        <v>12</v>
      </c>
      <c r="AL166" t="s">
        <v>44</v>
      </c>
      <c r="AM166" t="b">
        <v>0</v>
      </c>
      <c r="AN166" t="str">
        <f>VLOOKUP(Tabla_Transformados[[#This Row],[Cancelacion_Reserva_sucio]],auxiliares!$H$6:$I$9,2,0)</f>
        <v>Falso</v>
      </c>
      <c r="AO166">
        <v>3</v>
      </c>
      <c r="AP166" t="s">
        <v>131</v>
      </c>
      <c r="AQ16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6" s="10">
        <f>Tabla_Transformados[[#This Row],[Costo_Total]]/Tabla_Transformados[[#This Row],[Numero_Personas]]</f>
        <v>269.10000000000002</v>
      </c>
      <c r="AS166" s="10">
        <f>Tabla_Transformados[[#This Row],[Costo_Total]]/Tabla_Transformados[[#This Row],[Duracion_Viaje_sucio]]</f>
        <v>107.64000000000001</v>
      </c>
    </row>
    <row r="167" spans="1:45" x14ac:dyDescent="0.25">
      <c r="A167" t="s">
        <v>783</v>
      </c>
      <c r="B167" t="s">
        <v>784</v>
      </c>
      <c r="C167">
        <v>55</v>
      </c>
      <c r="D167" t="s">
        <v>60</v>
      </c>
      <c r="E167" t="str">
        <f>VLOOKUP(Tabla_Transformados[[#This Row],[Género_sucio]],Tabla4[#All],2,0)</f>
        <v>Otro</v>
      </c>
      <c r="F167" t="s">
        <v>48</v>
      </c>
      <c r="G167" t="str">
        <f>VLOOKUP(Tabla_Transformados[[#This Row],[Ubicación_sucio]],auxiliares!$E$6:$F$13,2,0)</f>
        <v>EEUU</v>
      </c>
      <c r="H167" t="s">
        <v>33</v>
      </c>
      <c r="I167" t="str">
        <f>IFERROR(VLOOKUP(Tabla_Transformados[[#This Row],[Tipo_Viajero_sucio]],auxiliares!$H$6:$I$6,2,0),Tabla_Transformados[[#This Row],[Tipo_Viajero_sucio]])</f>
        <v>Turista</v>
      </c>
      <c r="J167" t="s">
        <v>785</v>
      </c>
      <c r="K167" s="8">
        <v>45401</v>
      </c>
      <c r="L167" s="8">
        <v>45451</v>
      </c>
      <c r="M167">
        <v>216</v>
      </c>
      <c r="N167">
        <f>DATEDIF(Tabla_Transformados[[#This Row],[Fecha_Reserva]],Tabla_Transformados[[#This Row],[Fecha_Viaje]],"d")</f>
        <v>50</v>
      </c>
      <c r="O167">
        <v>3</v>
      </c>
      <c r="P167">
        <v>4</v>
      </c>
      <c r="Q167" t="s">
        <v>65</v>
      </c>
      <c r="R167" t="str">
        <f>IFERROR(VLOOKUP(Tabla_Transformados[[#This Row],[Tipo_Paquete_sucio]],auxiliares!$H$6:$I$7,2,0),Tabla_Transformados[[#This Row],[Tipo_Paquete_sucio]])</f>
        <v>Vuelo + Hotel + Tour</v>
      </c>
      <c r="S167" s="10">
        <v>8474.6</v>
      </c>
      <c r="T167" t="s">
        <v>78</v>
      </c>
      <c r="U167" t="s">
        <v>66</v>
      </c>
      <c r="V167" t="str">
        <f>VLOOKUP(Tabla_Transformados[[#This Row],[Destino_sucio]],auxiliares!$E$5:$F$19,2,0)</f>
        <v>Barcelona</v>
      </c>
      <c r="W167" t="s">
        <v>114</v>
      </c>
      <c r="X167" t="s">
        <v>41</v>
      </c>
      <c r="Y167" t="s">
        <v>40</v>
      </c>
      <c r="Z1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7" t="str">
        <f>IFERROR(VLOOKUP(Tabla_Transformados[[#This Row],[Actividades_Reser_sucio2]],auxiliares!$E$5:$F$20,2,0),Tabla_Transformados[[#This Row],[Actividades_Reser_sucio2]])</f>
        <v>Desconocido</v>
      </c>
      <c r="AB167">
        <v>3</v>
      </c>
      <c r="AC167">
        <f>Tabla_Transformados[[#This Row],[Duracion_Viaje_sucio]]-1</f>
        <v>2</v>
      </c>
      <c r="AD167" t="b">
        <v>0</v>
      </c>
      <c r="AE167" t="str">
        <f>VLOOKUP(Tabla_Transformados[[#This Row],[Promocion_Aplicada_sucio]],auxiliares!$H$6:$I$9,2,0)</f>
        <v>Falso</v>
      </c>
      <c r="AF167" t="s">
        <v>42</v>
      </c>
      <c r="AG167" t="s">
        <v>56</v>
      </c>
      <c r="AH167">
        <v>12</v>
      </c>
      <c r="AI167" t="str">
        <f>TEXT(Tabla_Transformados[[#This Row],[Fecha_Reserva]],"m")</f>
        <v>4</v>
      </c>
      <c r="AJ167">
        <v>8</v>
      </c>
      <c r="AK167" t="str">
        <f>TEXT(Tabla_Transformados[[#This Row],[Fecha_Viaje]],"m")</f>
        <v>6</v>
      </c>
      <c r="AL167" t="s">
        <v>44</v>
      </c>
      <c r="AM167" t="b">
        <v>1</v>
      </c>
      <c r="AN167" t="str">
        <f>VLOOKUP(Tabla_Transformados[[#This Row],[Cancelacion_Reserva_sucio]],auxiliares!$H$6:$I$9,2,0)</f>
        <v>Verdadero</v>
      </c>
      <c r="AO167">
        <v>4</v>
      </c>
      <c r="AP167" t="s">
        <v>108</v>
      </c>
      <c r="AQ1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7" s="10">
        <f>Tabla_Transformados[[#This Row],[Costo_Total]]/Tabla_Transformados[[#This Row],[Numero_Personas]]</f>
        <v>2118.65</v>
      </c>
      <c r="AS167" s="10">
        <f>Tabla_Transformados[[#This Row],[Costo_Total]]/Tabla_Transformados[[#This Row],[Duracion_Viaje_sucio]]</f>
        <v>2824.8666666666668</v>
      </c>
    </row>
    <row r="168" spans="1:45" x14ac:dyDescent="0.25">
      <c r="A168" t="s">
        <v>787</v>
      </c>
      <c r="B168" t="s">
        <v>788</v>
      </c>
      <c r="C168">
        <v>46</v>
      </c>
      <c r="D168" t="s">
        <v>60</v>
      </c>
      <c r="E168" t="str">
        <f>VLOOKUP(Tabla_Transformados[[#This Row],[Género_sucio]],Tabla4[#All],2,0)</f>
        <v>Otro</v>
      </c>
      <c r="F168" t="s">
        <v>48</v>
      </c>
      <c r="G168" t="str">
        <f>VLOOKUP(Tabla_Transformados[[#This Row],[Ubicación_sucio]],auxiliares!$E$6:$F$13,2,0)</f>
        <v>EEUU</v>
      </c>
      <c r="H168" t="s">
        <v>49</v>
      </c>
      <c r="I168" t="str">
        <f>IFERROR(VLOOKUP(Tabla_Transformados[[#This Row],[Tipo_Viajero_sucio]],auxiliares!$H$6:$I$6,2,0),Tabla_Transformados[[#This Row],[Tipo_Viajero_sucio]])</f>
        <v>Turista</v>
      </c>
      <c r="J168" t="s">
        <v>789</v>
      </c>
      <c r="K168" s="8">
        <v>45403</v>
      </c>
      <c r="L168" s="8">
        <v>45602</v>
      </c>
      <c r="M168">
        <v>336</v>
      </c>
      <c r="N168">
        <f>DATEDIF(Tabla_Transformados[[#This Row],[Fecha_Reserva]],Tabla_Transformados[[#This Row],[Fecha_Viaje]],"d")</f>
        <v>199</v>
      </c>
      <c r="O168">
        <v>3</v>
      </c>
      <c r="P168">
        <v>4</v>
      </c>
      <c r="Q168" t="s">
        <v>65</v>
      </c>
      <c r="R168" t="str">
        <f>IFERROR(VLOOKUP(Tabla_Transformados[[#This Row],[Tipo_Paquete_sucio]],auxiliares!$H$6:$I$7,2,0),Tabla_Transformados[[#This Row],[Tipo_Paquete_sucio]])</f>
        <v>Vuelo + Hotel + Tour</v>
      </c>
      <c r="S168" s="10">
        <v>18468.5</v>
      </c>
      <c r="T168" t="s">
        <v>78</v>
      </c>
      <c r="U168" t="s">
        <v>101</v>
      </c>
      <c r="V168" t="str">
        <f>VLOOKUP(Tabla_Transformados[[#This Row],[Destino_sucio]],auxiliares!$E$5:$F$19,2,0)</f>
        <v>Roma</v>
      </c>
      <c r="W168" t="s">
        <v>67</v>
      </c>
      <c r="X168" t="s">
        <v>68</v>
      </c>
      <c r="Y168" t="s">
        <v>69</v>
      </c>
      <c r="Z1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68" t="str">
        <f>IFERROR(VLOOKUP(Tabla_Transformados[[#This Row],[Actividades_Reser_sucio2]],auxiliares!$E$5:$F$20,2,0),Tabla_Transformados[[#This Row],[Actividades_Reser_sucio2]])</f>
        <v>Excursión en bote</v>
      </c>
      <c r="AB168">
        <v>5</v>
      </c>
      <c r="AC168">
        <f>Tabla_Transformados[[#This Row],[Duracion_Viaje_sucio]]-1</f>
        <v>2</v>
      </c>
      <c r="AD168" t="b">
        <v>1</v>
      </c>
      <c r="AE168" t="str">
        <f>VLOOKUP(Tabla_Transformados[[#This Row],[Promocion_Aplicada_sucio]],auxiliares!$H$6:$I$9,2,0)</f>
        <v>Verdadero</v>
      </c>
      <c r="AF168" t="s">
        <v>42</v>
      </c>
      <c r="AG168" t="s">
        <v>56</v>
      </c>
      <c r="AH168">
        <v>9</v>
      </c>
      <c r="AI168" t="str">
        <f>TEXT(Tabla_Transformados[[#This Row],[Fecha_Reserva]],"m")</f>
        <v>4</v>
      </c>
      <c r="AJ168">
        <v>1</v>
      </c>
      <c r="AK168" t="str">
        <f>TEXT(Tabla_Transformados[[#This Row],[Fecha_Viaje]],"m")</f>
        <v>11</v>
      </c>
      <c r="AL168" t="s">
        <v>57</v>
      </c>
      <c r="AM168" t="b">
        <v>1</v>
      </c>
      <c r="AN168" t="str">
        <f>VLOOKUP(Tabla_Transformados[[#This Row],[Cancelacion_Reserva_sucio]],auxiliares!$H$6:$I$9,2,0)</f>
        <v>Verdadero</v>
      </c>
      <c r="AO168">
        <v>5</v>
      </c>
      <c r="AP168" t="s">
        <v>131</v>
      </c>
      <c r="AQ16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8" s="10">
        <f>Tabla_Transformados[[#This Row],[Costo_Total]]/Tabla_Transformados[[#This Row],[Numero_Personas]]</f>
        <v>4617.125</v>
      </c>
      <c r="AS168" s="10">
        <f>Tabla_Transformados[[#This Row],[Costo_Total]]/Tabla_Transformados[[#This Row],[Duracion_Viaje_sucio]]</f>
        <v>6156.166666666667</v>
      </c>
    </row>
    <row r="169" spans="1:45" x14ac:dyDescent="0.25">
      <c r="A169" t="s">
        <v>791</v>
      </c>
      <c r="B169" t="s">
        <v>792</v>
      </c>
      <c r="C169">
        <v>51</v>
      </c>
      <c r="D169" t="s">
        <v>60</v>
      </c>
      <c r="E169" t="str">
        <f>VLOOKUP(Tabla_Transformados[[#This Row],[Género_sucio]],Tabla4[#All],2,0)</f>
        <v>Otro</v>
      </c>
      <c r="F169" t="s">
        <v>32</v>
      </c>
      <c r="G169" t="str">
        <f>VLOOKUP(Tabla_Transformados[[#This Row],[Ubicación_sucio]],auxiliares!$E$6:$F$13,2,0)</f>
        <v>Méjico</v>
      </c>
      <c r="H169" t="s">
        <v>33</v>
      </c>
      <c r="I169" t="str">
        <f>IFERROR(VLOOKUP(Tabla_Transformados[[#This Row],[Tipo_Viajero_sucio]],auxiliares!$H$6:$I$6,2,0),Tabla_Transformados[[#This Row],[Tipo_Viajero_sucio]])</f>
        <v>Turista</v>
      </c>
      <c r="J169" t="s">
        <v>793</v>
      </c>
      <c r="K169" s="8">
        <v>45570</v>
      </c>
      <c r="L169" s="8">
        <v>45625</v>
      </c>
      <c r="M169">
        <v>81</v>
      </c>
      <c r="N169">
        <f>DATEDIF(Tabla_Transformados[[#This Row],[Fecha_Reserva]],Tabla_Transformados[[#This Row],[Fecha_Viaje]],"d")</f>
        <v>55</v>
      </c>
      <c r="O169">
        <v>8</v>
      </c>
      <c r="P169">
        <v>1</v>
      </c>
      <c r="Q169" t="s">
        <v>65</v>
      </c>
      <c r="R169" t="str">
        <f>IFERROR(VLOOKUP(Tabla_Transformados[[#This Row],[Tipo_Paquete_sucio]],auxiliares!$H$6:$I$7,2,0),Tabla_Transformados[[#This Row],[Tipo_Paquete_sucio]])</f>
        <v>Vuelo + Hotel + Tour</v>
      </c>
      <c r="S169" s="10">
        <v>3134.1</v>
      </c>
      <c r="T169" t="s">
        <v>86</v>
      </c>
      <c r="U169" t="s">
        <v>137</v>
      </c>
      <c r="V169" t="str">
        <f>VLOOKUP(Tabla_Transformados[[#This Row],[Destino_sucio]],auxiliares!$E$5:$F$19,2,0)</f>
        <v>Paris</v>
      </c>
      <c r="W169" t="s">
        <v>67</v>
      </c>
      <c r="X169" t="s">
        <v>68</v>
      </c>
      <c r="Y169" t="s">
        <v>40</v>
      </c>
      <c r="Z1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9" t="str">
        <f>IFERROR(VLOOKUP(Tabla_Transformados[[#This Row],[Actividades_Reser_sucio2]],auxiliares!$E$5:$F$20,2,0),Tabla_Transformados[[#This Row],[Actividades_Reser_sucio2]])</f>
        <v>Desconocido</v>
      </c>
      <c r="AB169">
        <v>1</v>
      </c>
      <c r="AC169">
        <f>Tabla_Transformados[[#This Row],[Duracion_Viaje_sucio]]-1</f>
        <v>7</v>
      </c>
      <c r="AD169" t="b">
        <v>0</v>
      </c>
      <c r="AE169" t="str">
        <f>VLOOKUP(Tabla_Transformados[[#This Row],[Promocion_Aplicada_sucio]],auxiliares!$H$6:$I$9,2,0)</f>
        <v>Falso</v>
      </c>
      <c r="AF169" t="s">
        <v>55</v>
      </c>
      <c r="AG169" t="s">
        <v>43</v>
      </c>
      <c r="AH169">
        <v>10</v>
      </c>
      <c r="AI169" t="str">
        <f>TEXT(Tabla_Transformados[[#This Row],[Fecha_Reserva]],"m")</f>
        <v>10</v>
      </c>
      <c r="AJ169">
        <v>3</v>
      </c>
      <c r="AK169" t="str">
        <f>TEXT(Tabla_Transformados[[#This Row],[Fecha_Viaje]],"m")</f>
        <v>11</v>
      </c>
      <c r="AL169" t="s">
        <v>44</v>
      </c>
      <c r="AM169" t="b">
        <v>0</v>
      </c>
      <c r="AN169" t="str">
        <f>VLOOKUP(Tabla_Transformados[[#This Row],[Cancelacion_Reserva_sucio]],auxiliares!$H$6:$I$9,2,0)</f>
        <v>Falso</v>
      </c>
      <c r="AO169">
        <v>3</v>
      </c>
      <c r="AP169" t="s">
        <v>70</v>
      </c>
      <c r="AQ16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9" s="10">
        <f>Tabla_Transformados[[#This Row],[Costo_Total]]/Tabla_Transformados[[#This Row],[Numero_Personas]]</f>
        <v>3134.1</v>
      </c>
      <c r="AS169" s="10">
        <f>Tabla_Transformados[[#This Row],[Costo_Total]]/Tabla_Transformados[[#This Row],[Duracion_Viaje_sucio]]</f>
        <v>391.76249999999999</v>
      </c>
    </row>
    <row r="170" spans="1:45" x14ac:dyDescent="0.25">
      <c r="A170" t="s">
        <v>794</v>
      </c>
      <c r="B170" t="s">
        <v>795</v>
      </c>
      <c r="C170">
        <v>52</v>
      </c>
      <c r="D170" t="s">
        <v>31</v>
      </c>
      <c r="E170" t="str">
        <f>VLOOKUP(Tabla_Transformados[[#This Row],[Género_sucio]],Tabla4[#All],2,0)</f>
        <v>Femenino</v>
      </c>
      <c r="F170" t="s">
        <v>61</v>
      </c>
      <c r="G170" t="str">
        <f>VLOOKUP(Tabla_Transformados[[#This Row],[Ubicación_sucio]],auxiliares!$E$6:$F$13,2,0)</f>
        <v>Australia</v>
      </c>
      <c r="H170" t="s">
        <v>97</v>
      </c>
      <c r="I170" t="str">
        <f>IFERROR(VLOOKUP(Tabla_Transformados[[#This Row],[Tipo_Viajero_sucio]],auxiliares!$H$6:$I$6,2,0),Tabla_Transformados[[#This Row],[Tipo_Viajero_sucio]])</f>
        <v>Negocios</v>
      </c>
      <c r="J170" t="s">
        <v>796</v>
      </c>
      <c r="K170" s="8">
        <v>45467</v>
      </c>
      <c r="L170" s="8">
        <v>45643</v>
      </c>
      <c r="M170">
        <v>124</v>
      </c>
      <c r="N170">
        <f>DATEDIF(Tabla_Transformados[[#This Row],[Fecha_Reserva]],Tabla_Transformados[[#This Row],[Fecha_Viaje]],"d")</f>
        <v>176</v>
      </c>
      <c r="O170">
        <v>3</v>
      </c>
      <c r="P170">
        <v>2</v>
      </c>
      <c r="Q170" t="s">
        <v>37</v>
      </c>
      <c r="R170" t="str">
        <f>IFERROR(VLOOKUP(Tabla_Transformados[[#This Row],[Tipo_Paquete_sucio]],auxiliares!$H$6:$I$7,2,0),Tabla_Transformados[[#This Row],[Tipo_Paquete_sucio]])</f>
        <v>Vuelo</v>
      </c>
      <c r="S170" s="10">
        <v>19227.5</v>
      </c>
      <c r="T170" t="s">
        <v>86</v>
      </c>
      <c r="U170" t="s">
        <v>66</v>
      </c>
      <c r="V170" t="str">
        <f>VLOOKUP(Tabla_Transformados[[#This Row],[Destino_sucio]],auxiliares!$E$5:$F$19,2,0)</f>
        <v>Barcelona</v>
      </c>
      <c r="W170" t="s">
        <v>40</v>
      </c>
      <c r="X170" t="s">
        <v>41</v>
      </c>
      <c r="Y170" t="s">
        <v>40</v>
      </c>
      <c r="Z1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0" t="str">
        <f>IFERROR(VLOOKUP(Tabla_Transformados[[#This Row],[Actividades_Reser_sucio2]],auxiliares!$E$5:$F$20,2,0),Tabla_Transformados[[#This Row],[Actividades_Reser_sucio2]])</f>
        <v/>
      </c>
      <c r="AB170">
        <v>2</v>
      </c>
      <c r="AC170">
        <f>Tabla_Transformados[[#This Row],[Duracion_Viaje_sucio]]-1</f>
        <v>2</v>
      </c>
      <c r="AD170" t="b">
        <v>1</v>
      </c>
      <c r="AE170" t="str">
        <f>VLOOKUP(Tabla_Transformados[[#This Row],[Promocion_Aplicada_sucio]],auxiliares!$H$6:$I$9,2,0)</f>
        <v>Verdadero</v>
      </c>
      <c r="AF170" t="s">
        <v>88</v>
      </c>
      <c r="AG170" t="s">
        <v>115</v>
      </c>
      <c r="AH170">
        <v>5</v>
      </c>
      <c r="AI170" t="str">
        <f>TEXT(Tabla_Transformados[[#This Row],[Fecha_Reserva]],"m")</f>
        <v>6</v>
      </c>
      <c r="AJ170">
        <v>7</v>
      </c>
      <c r="AK170" t="str">
        <f>TEXT(Tabla_Transformados[[#This Row],[Fecha_Viaje]],"m")</f>
        <v>12</v>
      </c>
      <c r="AL170" t="s">
        <v>57</v>
      </c>
      <c r="AM170" t="b">
        <v>1</v>
      </c>
      <c r="AN170" t="str">
        <f>VLOOKUP(Tabla_Transformados[[#This Row],[Cancelacion_Reserva_sucio]],auxiliares!$H$6:$I$9,2,0)</f>
        <v>Verdadero</v>
      </c>
      <c r="AO170">
        <v>5</v>
      </c>
      <c r="AP170" t="s">
        <v>108</v>
      </c>
      <c r="AQ17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0" s="10">
        <f>Tabla_Transformados[[#This Row],[Costo_Total]]/Tabla_Transformados[[#This Row],[Numero_Personas]]</f>
        <v>9613.75</v>
      </c>
      <c r="AS170" s="10">
        <f>Tabla_Transformados[[#This Row],[Costo_Total]]/Tabla_Transformados[[#This Row],[Duracion_Viaje_sucio]]</f>
        <v>6409.166666666667</v>
      </c>
    </row>
    <row r="171" spans="1:45" x14ac:dyDescent="0.25">
      <c r="A171" t="s">
        <v>798</v>
      </c>
      <c r="B171" t="s">
        <v>799</v>
      </c>
      <c r="C171">
        <v>19</v>
      </c>
      <c r="D171" t="s">
        <v>60</v>
      </c>
      <c r="E171" t="str">
        <f>VLOOKUP(Tabla_Transformados[[#This Row],[Género_sucio]],Tabla4[#All],2,0)</f>
        <v>Otro</v>
      </c>
      <c r="F171" t="s">
        <v>61</v>
      </c>
      <c r="G171" t="str">
        <f>VLOOKUP(Tabla_Transformados[[#This Row],[Ubicación_sucio]],auxiliares!$E$6:$F$13,2,0)</f>
        <v>Australia</v>
      </c>
      <c r="H171" t="s">
        <v>49</v>
      </c>
      <c r="I171" t="str">
        <f>IFERROR(VLOOKUP(Tabla_Transformados[[#This Row],[Tipo_Viajero_sucio]],auxiliares!$H$6:$I$6,2,0),Tabla_Transformados[[#This Row],[Tipo_Viajero_sucio]])</f>
        <v>Turista</v>
      </c>
      <c r="J171" t="s">
        <v>800</v>
      </c>
      <c r="K171" s="8">
        <v>45375</v>
      </c>
      <c r="L171" s="8">
        <v>45453</v>
      </c>
      <c r="M171">
        <v>209</v>
      </c>
      <c r="N171">
        <f>DATEDIF(Tabla_Transformados[[#This Row],[Fecha_Reserva]],Tabla_Transformados[[#This Row],[Fecha_Viaje]],"d")</f>
        <v>78</v>
      </c>
      <c r="O171">
        <v>7</v>
      </c>
      <c r="P171">
        <v>1</v>
      </c>
      <c r="Q171" t="s">
        <v>37</v>
      </c>
      <c r="R171" t="str">
        <f>IFERROR(VLOOKUP(Tabla_Transformados[[#This Row],[Tipo_Paquete_sucio]],auxiliares!$H$6:$I$7,2,0),Tabla_Transformados[[#This Row],[Tipo_Paquete_sucio]])</f>
        <v>Vuelo</v>
      </c>
      <c r="S171" s="10">
        <v>18184.2</v>
      </c>
      <c r="T171" t="s">
        <v>38</v>
      </c>
      <c r="U171" t="s">
        <v>137</v>
      </c>
      <c r="V171" t="str">
        <f>VLOOKUP(Tabla_Transformados[[#This Row],[Destino_sucio]],auxiliares!$E$5:$F$19,2,0)</f>
        <v>Paris</v>
      </c>
      <c r="W171" t="s">
        <v>40</v>
      </c>
      <c r="X171" t="s">
        <v>41</v>
      </c>
      <c r="Y171" t="s">
        <v>40</v>
      </c>
      <c r="Z1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1" t="str">
        <f>IFERROR(VLOOKUP(Tabla_Transformados[[#This Row],[Actividades_Reser_sucio2]],auxiliares!$E$5:$F$20,2,0),Tabla_Transformados[[#This Row],[Actividades_Reser_sucio2]])</f>
        <v/>
      </c>
      <c r="AB171">
        <v>5</v>
      </c>
      <c r="AC171">
        <f>Tabla_Transformados[[#This Row],[Duracion_Viaje_sucio]]-1</f>
        <v>6</v>
      </c>
      <c r="AD171" t="b">
        <v>1</v>
      </c>
      <c r="AE171" t="str">
        <f>VLOOKUP(Tabla_Transformados[[#This Row],[Promocion_Aplicada_sucio]],auxiliares!$H$6:$I$9,2,0)</f>
        <v>Verdadero</v>
      </c>
      <c r="AF171" t="s">
        <v>55</v>
      </c>
      <c r="AG171" t="s">
        <v>56</v>
      </c>
      <c r="AH171">
        <v>4</v>
      </c>
      <c r="AI171" t="str">
        <f>TEXT(Tabla_Transformados[[#This Row],[Fecha_Reserva]],"m")</f>
        <v>3</v>
      </c>
      <c r="AJ171">
        <v>4</v>
      </c>
      <c r="AK171" t="str">
        <f>TEXT(Tabla_Transformados[[#This Row],[Fecha_Viaje]],"m")</f>
        <v>6</v>
      </c>
      <c r="AL171" t="s">
        <v>57</v>
      </c>
      <c r="AM171" t="b">
        <v>1</v>
      </c>
      <c r="AN171" t="str">
        <f>VLOOKUP(Tabla_Transformados[[#This Row],[Cancelacion_Reserva_sucio]],auxiliares!$H$6:$I$9,2,0)</f>
        <v>Verdadero</v>
      </c>
      <c r="AO171">
        <v>3</v>
      </c>
      <c r="AP171" t="s">
        <v>45</v>
      </c>
      <c r="AQ17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1" s="10">
        <f>Tabla_Transformados[[#This Row],[Costo_Total]]/Tabla_Transformados[[#This Row],[Numero_Personas]]</f>
        <v>18184.2</v>
      </c>
      <c r="AS171" s="10">
        <f>Tabla_Transformados[[#This Row],[Costo_Total]]/Tabla_Transformados[[#This Row],[Duracion_Viaje_sucio]]</f>
        <v>2597.7428571428572</v>
      </c>
    </row>
    <row r="172" spans="1:45" x14ac:dyDescent="0.25">
      <c r="A172" t="s">
        <v>802</v>
      </c>
      <c r="B172" t="s">
        <v>803</v>
      </c>
      <c r="C172">
        <v>29</v>
      </c>
      <c r="D172" t="s">
        <v>60</v>
      </c>
      <c r="E172" t="str">
        <f>VLOOKUP(Tabla_Transformados[[#This Row],[Género_sucio]],Tabla4[#All],2,0)</f>
        <v>Otro</v>
      </c>
      <c r="F172" t="s">
        <v>48</v>
      </c>
      <c r="G172" t="str">
        <f>VLOOKUP(Tabla_Transformados[[#This Row],[Ubicación_sucio]],auxiliares!$E$6:$F$13,2,0)</f>
        <v>EEUU</v>
      </c>
      <c r="H172" t="s">
        <v>49</v>
      </c>
      <c r="I172" t="str">
        <f>IFERROR(VLOOKUP(Tabla_Transformados[[#This Row],[Tipo_Viajero_sucio]],auxiliares!$H$6:$I$6,2,0),Tabla_Transformados[[#This Row],[Tipo_Viajero_sucio]])</f>
        <v>Turista</v>
      </c>
      <c r="J172" t="s">
        <v>804</v>
      </c>
      <c r="K172" s="8">
        <v>45349</v>
      </c>
      <c r="L172" s="8">
        <v>45491</v>
      </c>
      <c r="M172">
        <v>162</v>
      </c>
      <c r="N172">
        <f>DATEDIF(Tabla_Transformados[[#This Row],[Fecha_Reserva]],Tabla_Transformados[[#This Row],[Fecha_Viaje]],"d")</f>
        <v>142</v>
      </c>
      <c r="O172">
        <v>13</v>
      </c>
      <c r="P172">
        <v>2</v>
      </c>
      <c r="Q172" t="s">
        <v>65</v>
      </c>
      <c r="R172" t="str">
        <f>IFERROR(VLOOKUP(Tabla_Transformados[[#This Row],[Tipo_Paquete_sucio]],auxiliares!$H$6:$I$7,2,0),Tabla_Transformados[[#This Row],[Tipo_Paquete_sucio]])</f>
        <v>Vuelo + Hotel + Tour</v>
      </c>
      <c r="S172" s="10">
        <v>590.1</v>
      </c>
      <c r="T172" t="s">
        <v>78</v>
      </c>
      <c r="U172" t="s">
        <v>94</v>
      </c>
      <c r="V172" t="str">
        <f>VLOOKUP(Tabla_Transformados[[#This Row],[Destino_sucio]],auxiliares!$E$5:$F$19,2,0)</f>
        <v>Cancun</v>
      </c>
      <c r="W172" t="s">
        <v>67</v>
      </c>
      <c r="X172" t="s">
        <v>68</v>
      </c>
      <c r="Y172" t="s">
        <v>151</v>
      </c>
      <c r="Z1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72" t="str">
        <f>IFERROR(VLOOKUP(Tabla_Transformados[[#This Row],[Actividades_Reser_sucio2]],auxiliares!$E$5:$F$20,2,0),Tabla_Transformados[[#This Row],[Actividades_Reser_sucio2]])</f>
        <v>Tour en Cuidad</v>
      </c>
      <c r="AB172">
        <v>9</v>
      </c>
      <c r="AC172">
        <f>Tabla_Transformados[[#This Row],[Duracion_Viaje_sucio]]-1</f>
        <v>12</v>
      </c>
      <c r="AD172" t="b">
        <v>0</v>
      </c>
      <c r="AE172" t="str">
        <f>VLOOKUP(Tabla_Transformados[[#This Row],[Promocion_Aplicada_sucio]],auxiliares!$H$6:$I$9,2,0)</f>
        <v>Falso</v>
      </c>
      <c r="AF172" t="s">
        <v>88</v>
      </c>
      <c r="AG172" t="s">
        <v>56</v>
      </c>
      <c r="AH172">
        <v>2</v>
      </c>
      <c r="AI172" t="str">
        <f>TEXT(Tabla_Transformados[[#This Row],[Fecha_Reserva]],"m")</f>
        <v>2</v>
      </c>
      <c r="AJ172">
        <v>1</v>
      </c>
      <c r="AK172" t="str">
        <f>TEXT(Tabla_Transformados[[#This Row],[Fecha_Viaje]],"m")</f>
        <v>7</v>
      </c>
      <c r="AL172" t="s">
        <v>57</v>
      </c>
      <c r="AM172" t="b">
        <v>1</v>
      </c>
      <c r="AN172" t="str">
        <f>VLOOKUP(Tabla_Transformados[[#This Row],[Cancelacion_Reserva_sucio]],auxiliares!$H$6:$I$9,2,0)</f>
        <v>Verdadero</v>
      </c>
      <c r="AO172">
        <v>2</v>
      </c>
      <c r="AP172" t="s">
        <v>45</v>
      </c>
      <c r="AQ17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2" s="10">
        <f>Tabla_Transformados[[#This Row],[Costo_Total]]/Tabla_Transformados[[#This Row],[Numero_Personas]]</f>
        <v>295.05</v>
      </c>
      <c r="AS172" s="10">
        <f>Tabla_Transformados[[#This Row],[Costo_Total]]/Tabla_Transformados[[#This Row],[Duracion_Viaje_sucio]]</f>
        <v>45.392307692307696</v>
      </c>
    </row>
    <row r="173" spans="1:45" x14ac:dyDescent="0.25">
      <c r="A173" t="s">
        <v>805</v>
      </c>
      <c r="B173" t="s">
        <v>806</v>
      </c>
      <c r="C173">
        <v>57</v>
      </c>
      <c r="D173" t="s">
        <v>104</v>
      </c>
      <c r="E173" t="str">
        <f>VLOOKUP(Tabla_Transformados[[#This Row],[Género_sucio]],Tabla4[#All],2,0)</f>
        <v>Masculino</v>
      </c>
      <c r="F173" t="s">
        <v>73</v>
      </c>
      <c r="G173" t="str">
        <f>VLOOKUP(Tabla_Transformados[[#This Row],[Ubicación_sucio]],auxiliares!$E$6:$F$13,2,0)</f>
        <v>Reino unido</v>
      </c>
      <c r="H173" t="s">
        <v>97</v>
      </c>
      <c r="I173" t="str">
        <f>IFERROR(VLOOKUP(Tabla_Transformados[[#This Row],[Tipo_Viajero_sucio]],auxiliares!$H$6:$I$6,2,0),Tabla_Transformados[[#This Row],[Tipo_Viajero_sucio]])</f>
        <v>Negocios</v>
      </c>
      <c r="J173" t="s">
        <v>807</v>
      </c>
      <c r="K173" s="8">
        <v>45327</v>
      </c>
      <c r="L173" s="8">
        <v>45580</v>
      </c>
      <c r="M173">
        <v>327</v>
      </c>
      <c r="N173">
        <f>DATEDIF(Tabla_Transformados[[#This Row],[Fecha_Reserva]],Tabla_Transformados[[#This Row],[Fecha_Viaje]],"d")</f>
        <v>253</v>
      </c>
      <c r="O173">
        <v>6</v>
      </c>
      <c r="P173">
        <v>1</v>
      </c>
      <c r="Q173" t="s">
        <v>77</v>
      </c>
      <c r="R173" t="str">
        <f>IFERROR(VLOOKUP(Tabla_Transformados[[#This Row],[Tipo_Paquete_sucio]],auxiliares!$H$6:$I$7,2,0),Tabla_Transformados[[#This Row],[Tipo_Paquete_sucio]])</f>
        <v>Vuelo + Hotel</v>
      </c>
      <c r="S173" s="10">
        <v>11388.8</v>
      </c>
      <c r="T173" t="s">
        <v>86</v>
      </c>
      <c r="U173" t="s">
        <v>39</v>
      </c>
      <c r="V173" t="str">
        <f>VLOOKUP(Tabla_Transformados[[#This Row],[Destino_sucio]],auxiliares!$E$5:$F$19,2,0)</f>
        <v>Tokio</v>
      </c>
      <c r="W173" t="s">
        <v>67</v>
      </c>
      <c r="X173" t="s">
        <v>41</v>
      </c>
      <c r="Y173" t="s">
        <v>40</v>
      </c>
      <c r="Z1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3" t="str">
        <f>IFERROR(VLOOKUP(Tabla_Transformados[[#This Row],[Actividades_Reser_sucio2]],auxiliares!$E$5:$F$20,2,0),Tabla_Transformados[[#This Row],[Actividades_Reser_sucio2]])</f>
        <v/>
      </c>
      <c r="AB173">
        <v>2</v>
      </c>
      <c r="AC173">
        <f>Tabla_Transformados[[#This Row],[Duracion_Viaje_sucio]]-1</f>
        <v>5</v>
      </c>
      <c r="AD173" t="b">
        <v>1</v>
      </c>
      <c r="AE173" t="str">
        <f>VLOOKUP(Tabla_Transformados[[#This Row],[Promocion_Aplicada_sucio]],auxiliares!$H$6:$I$9,2,0)</f>
        <v>Verdadero</v>
      </c>
      <c r="AF173" t="s">
        <v>42</v>
      </c>
      <c r="AG173" t="s">
        <v>115</v>
      </c>
      <c r="AH173">
        <v>4</v>
      </c>
      <c r="AI173" t="str">
        <f>TEXT(Tabla_Transformados[[#This Row],[Fecha_Reserva]],"m")</f>
        <v>2</v>
      </c>
      <c r="AJ173">
        <v>12</v>
      </c>
      <c r="AK173" t="str">
        <f>TEXT(Tabla_Transformados[[#This Row],[Fecha_Viaje]],"m")</f>
        <v>10</v>
      </c>
      <c r="AL173" t="s">
        <v>57</v>
      </c>
      <c r="AM173" t="b">
        <v>0</v>
      </c>
      <c r="AN173" t="str">
        <f>VLOOKUP(Tabla_Transformados[[#This Row],[Cancelacion_Reserva_sucio]],auxiliares!$H$6:$I$9,2,0)</f>
        <v>Falso</v>
      </c>
      <c r="AO173">
        <v>3</v>
      </c>
      <c r="AP173" t="s">
        <v>108</v>
      </c>
      <c r="AQ17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3" s="10">
        <f>Tabla_Transformados[[#This Row],[Costo_Total]]/Tabla_Transformados[[#This Row],[Numero_Personas]]</f>
        <v>11388.8</v>
      </c>
      <c r="AS173" s="10">
        <f>Tabla_Transformados[[#This Row],[Costo_Total]]/Tabla_Transformados[[#This Row],[Duracion_Viaje_sucio]]</f>
        <v>1898.1333333333332</v>
      </c>
    </row>
    <row r="174" spans="1:45" x14ac:dyDescent="0.25">
      <c r="A174" t="s">
        <v>809</v>
      </c>
      <c r="B174" t="s">
        <v>810</v>
      </c>
      <c r="C174">
        <v>29</v>
      </c>
      <c r="D174" t="s">
        <v>104</v>
      </c>
      <c r="E174" t="str">
        <f>VLOOKUP(Tabla_Transformados[[#This Row],[Género_sucio]],Tabla4[#All],2,0)</f>
        <v>Masculino</v>
      </c>
      <c r="F174" t="s">
        <v>32</v>
      </c>
      <c r="G174" t="str">
        <f>VLOOKUP(Tabla_Transformados[[#This Row],[Ubicación_sucio]],auxiliares!$E$6:$F$13,2,0)</f>
        <v>Méjico</v>
      </c>
      <c r="H174" t="s">
        <v>33</v>
      </c>
      <c r="I174" t="str">
        <f>IFERROR(VLOOKUP(Tabla_Transformados[[#This Row],[Tipo_Viajero_sucio]],auxiliares!$H$6:$I$6,2,0),Tabla_Transformados[[#This Row],[Tipo_Viajero_sucio]])</f>
        <v>Turista</v>
      </c>
      <c r="J174" t="s">
        <v>811</v>
      </c>
      <c r="K174" s="8">
        <v>45330</v>
      </c>
      <c r="L174" s="8">
        <v>45606</v>
      </c>
      <c r="M174">
        <v>35</v>
      </c>
      <c r="N174">
        <f>DATEDIF(Tabla_Transformados[[#This Row],[Fecha_Reserva]],Tabla_Transformados[[#This Row],[Fecha_Viaje]],"d")</f>
        <v>276</v>
      </c>
      <c r="O174">
        <v>4</v>
      </c>
      <c r="P174">
        <v>3</v>
      </c>
      <c r="Q174" t="s">
        <v>37</v>
      </c>
      <c r="R174" t="str">
        <f>IFERROR(VLOOKUP(Tabla_Transformados[[#This Row],[Tipo_Paquete_sucio]],auxiliares!$H$6:$I$7,2,0),Tabla_Transformados[[#This Row],[Tipo_Paquete_sucio]])</f>
        <v>Vuelo</v>
      </c>
      <c r="S174" s="10">
        <v>18010.400000000001</v>
      </c>
      <c r="T174" t="s">
        <v>38</v>
      </c>
      <c r="U174" t="s">
        <v>137</v>
      </c>
      <c r="V174" t="str">
        <f>VLOOKUP(Tabla_Transformados[[#This Row],[Destino_sucio]],auxiliares!$E$5:$F$19,2,0)</f>
        <v>Paris</v>
      </c>
      <c r="W174" t="s">
        <v>40</v>
      </c>
      <c r="X174" t="s">
        <v>68</v>
      </c>
      <c r="Y174" t="s">
        <v>40</v>
      </c>
      <c r="Z1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4" t="str">
        <f>IFERROR(VLOOKUP(Tabla_Transformados[[#This Row],[Actividades_Reser_sucio2]],auxiliares!$E$5:$F$20,2,0),Tabla_Transformados[[#This Row],[Actividades_Reser_sucio2]])</f>
        <v/>
      </c>
      <c r="AB174">
        <v>8</v>
      </c>
      <c r="AC174">
        <f>Tabla_Transformados[[#This Row],[Duracion_Viaje_sucio]]-1</f>
        <v>3</v>
      </c>
      <c r="AD174" t="b">
        <v>0</v>
      </c>
      <c r="AE174" t="str">
        <f>VLOOKUP(Tabla_Transformados[[#This Row],[Promocion_Aplicada_sucio]],auxiliares!$H$6:$I$9,2,0)</f>
        <v>Falso</v>
      </c>
      <c r="AF174" t="s">
        <v>55</v>
      </c>
      <c r="AG174" t="s">
        <v>115</v>
      </c>
      <c r="AH174">
        <v>10</v>
      </c>
      <c r="AI174" t="str">
        <f>TEXT(Tabla_Transformados[[#This Row],[Fecha_Reserva]],"m")</f>
        <v>2</v>
      </c>
      <c r="AJ174">
        <v>9</v>
      </c>
      <c r="AK174" t="str">
        <f>TEXT(Tabla_Transformados[[#This Row],[Fecha_Viaje]],"m")</f>
        <v>11</v>
      </c>
      <c r="AL174" t="s">
        <v>57</v>
      </c>
      <c r="AM174" t="b">
        <v>1</v>
      </c>
      <c r="AN174" t="str">
        <f>VLOOKUP(Tabla_Transformados[[#This Row],[Cancelacion_Reserva_sucio]],auxiliares!$H$6:$I$9,2,0)</f>
        <v>Verdadero</v>
      </c>
      <c r="AO174">
        <v>4</v>
      </c>
      <c r="AP174" t="s">
        <v>108</v>
      </c>
      <c r="AQ17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4" s="10">
        <f>Tabla_Transformados[[#This Row],[Costo_Total]]/Tabla_Transformados[[#This Row],[Numero_Personas]]</f>
        <v>6003.4666666666672</v>
      </c>
      <c r="AS174" s="10">
        <f>Tabla_Transformados[[#This Row],[Costo_Total]]/Tabla_Transformados[[#This Row],[Duracion_Viaje_sucio]]</f>
        <v>4502.6000000000004</v>
      </c>
    </row>
    <row r="175" spans="1:45" x14ac:dyDescent="0.25">
      <c r="A175" t="s">
        <v>813</v>
      </c>
      <c r="B175" t="s">
        <v>814</v>
      </c>
      <c r="C175">
        <v>47</v>
      </c>
      <c r="D175" t="s">
        <v>60</v>
      </c>
      <c r="E175" t="str">
        <f>VLOOKUP(Tabla_Transformados[[#This Row],[Género_sucio]],Tabla4[#All],2,0)</f>
        <v>Otro</v>
      </c>
      <c r="F175" t="s">
        <v>32</v>
      </c>
      <c r="G175" t="str">
        <f>VLOOKUP(Tabla_Transformados[[#This Row],[Ubicación_sucio]],auxiliares!$E$6:$F$13,2,0)</f>
        <v>Méjico</v>
      </c>
      <c r="H175" t="s">
        <v>33</v>
      </c>
      <c r="I175" t="str">
        <f>IFERROR(VLOOKUP(Tabla_Transformados[[#This Row],[Tipo_Viajero_sucio]],auxiliares!$H$6:$I$6,2,0),Tabla_Transformados[[#This Row],[Tipo_Viajero_sucio]])</f>
        <v>Turista</v>
      </c>
      <c r="J175" t="s">
        <v>815</v>
      </c>
      <c r="K175" s="8">
        <v>45430</v>
      </c>
      <c r="L175" s="8">
        <v>45637</v>
      </c>
      <c r="M175">
        <v>23</v>
      </c>
      <c r="N175">
        <f>DATEDIF(Tabla_Transformados[[#This Row],[Fecha_Reserva]],Tabla_Transformados[[#This Row],[Fecha_Viaje]],"d")</f>
        <v>207</v>
      </c>
      <c r="O175">
        <v>14</v>
      </c>
      <c r="P175">
        <v>4</v>
      </c>
      <c r="Q175" t="s">
        <v>37</v>
      </c>
      <c r="R175" t="str">
        <f>IFERROR(VLOOKUP(Tabla_Transformados[[#This Row],[Tipo_Paquete_sucio]],auxiliares!$H$6:$I$7,2,0),Tabla_Transformados[[#This Row],[Tipo_Paquete_sucio]])</f>
        <v>Vuelo</v>
      </c>
      <c r="S175" s="10">
        <v>1446.4</v>
      </c>
      <c r="T175" t="s">
        <v>38</v>
      </c>
      <c r="U175" t="s">
        <v>94</v>
      </c>
      <c r="V175" t="str">
        <f>VLOOKUP(Tabla_Transformados[[#This Row],[Destino_sucio]],auxiliares!$E$5:$F$19,2,0)</f>
        <v>Cancun</v>
      </c>
      <c r="W175" t="s">
        <v>40</v>
      </c>
      <c r="X175" t="s">
        <v>68</v>
      </c>
      <c r="Y175" t="s">
        <v>40</v>
      </c>
      <c r="Z1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5" t="str">
        <f>IFERROR(VLOOKUP(Tabla_Transformados[[#This Row],[Actividades_Reser_sucio2]],auxiliares!$E$5:$F$20,2,0),Tabla_Transformados[[#This Row],[Actividades_Reser_sucio2]])</f>
        <v/>
      </c>
      <c r="AB175">
        <v>7</v>
      </c>
      <c r="AC175">
        <f>Tabla_Transformados[[#This Row],[Duracion_Viaje_sucio]]-1</f>
        <v>13</v>
      </c>
      <c r="AD175" t="b">
        <v>0</v>
      </c>
      <c r="AE175" t="str">
        <f>VLOOKUP(Tabla_Transformados[[#This Row],[Promocion_Aplicada_sucio]],auxiliares!$H$6:$I$9,2,0)</f>
        <v>Falso</v>
      </c>
      <c r="AF175" t="s">
        <v>88</v>
      </c>
      <c r="AG175" t="s">
        <v>115</v>
      </c>
      <c r="AH175">
        <v>1</v>
      </c>
      <c r="AI175" t="str">
        <f>TEXT(Tabla_Transformados[[#This Row],[Fecha_Reserva]],"m")</f>
        <v>5</v>
      </c>
      <c r="AJ175">
        <v>9</v>
      </c>
      <c r="AK175" t="str">
        <f>TEXT(Tabla_Transformados[[#This Row],[Fecha_Viaje]],"m")</f>
        <v>12</v>
      </c>
      <c r="AL175" t="s">
        <v>44</v>
      </c>
      <c r="AM175" t="b">
        <v>0</v>
      </c>
      <c r="AN175" t="str">
        <f>VLOOKUP(Tabla_Transformados[[#This Row],[Cancelacion_Reserva_sucio]],auxiliares!$H$6:$I$9,2,0)</f>
        <v>Falso</v>
      </c>
      <c r="AO175">
        <v>3</v>
      </c>
      <c r="AP175" t="s">
        <v>108</v>
      </c>
      <c r="AQ17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75" s="10">
        <f>Tabla_Transformados[[#This Row],[Costo_Total]]/Tabla_Transformados[[#This Row],[Numero_Personas]]</f>
        <v>361.6</v>
      </c>
      <c r="AS175" s="10">
        <f>Tabla_Transformados[[#This Row],[Costo_Total]]/Tabla_Transformados[[#This Row],[Duracion_Viaje_sucio]]</f>
        <v>103.31428571428572</v>
      </c>
    </row>
    <row r="176" spans="1:45" x14ac:dyDescent="0.25">
      <c r="A176" t="s">
        <v>818</v>
      </c>
      <c r="B176" t="s">
        <v>819</v>
      </c>
      <c r="C176">
        <v>45</v>
      </c>
      <c r="D176" t="s">
        <v>104</v>
      </c>
      <c r="E176" t="str">
        <f>VLOOKUP(Tabla_Transformados[[#This Row],[Género_sucio]],Tabla4[#All],2,0)</f>
        <v>Masculino</v>
      </c>
      <c r="F176" t="s">
        <v>32</v>
      </c>
      <c r="G176" t="str">
        <f>VLOOKUP(Tabla_Transformados[[#This Row],[Ubicación_sucio]],auxiliares!$E$6:$F$13,2,0)</f>
        <v>Méjico</v>
      </c>
      <c r="H176" t="s">
        <v>97</v>
      </c>
      <c r="I176" t="str">
        <f>IFERROR(VLOOKUP(Tabla_Transformados[[#This Row],[Tipo_Viajero_sucio]],auxiliares!$H$6:$I$6,2,0),Tabla_Transformados[[#This Row],[Tipo_Viajero_sucio]])</f>
        <v>Negocios</v>
      </c>
      <c r="J176" t="s">
        <v>820</v>
      </c>
      <c r="K176" s="8">
        <v>45325</v>
      </c>
      <c r="L176" s="8">
        <v>45567</v>
      </c>
      <c r="M176">
        <v>133</v>
      </c>
      <c r="N176">
        <f>DATEDIF(Tabla_Transformados[[#This Row],[Fecha_Reserva]],Tabla_Transformados[[#This Row],[Fecha_Viaje]],"d")</f>
        <v>242</v>
      </c>
      <c r="O176">
        <v>7</v>
      </c>
      <c r="P176">
        <v>4</v>
      </c>
      <c r="Q176" t="s">
        <v>37</v>
      </c>
      <c r="R176" t="str">
        <f>IFERROR(VLOOKUP(Tabla_Transformados[[#This Row],[Tipo_Paquete_sucio]],auxiliares!$H$6:$I$7,2,0),Tabla_Transformados[[#This Row],[Tipo_Paquete_sucio]])</f>
        <v>Vuelo</v>
      </c>
      <c r="S176" s="10">
        <v>14216.5</v>
      </c>
      <c r="T176" t="s">
        <v>78</v>
      </c>
      <c r="U176" t="s">
        <v>101</v>
      </c>
      <c r="V176" t="str">
        <f>VLOOKUP(Tabla_Transformados[[#This Row],[Destino_sucio]],auxiliares!$E$5:$F$19,2,0)</f>
        <v>Roma</v>
      </c>
      <c r="W176" t="s">
        <v>40</v>
      </c>
      <c r="X176" t="s">
        <v>54</v>
      </c>
      <c r="Y176" t="s">
        <v>40</v>
      </c>
      <c r="Z1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6" t="str">
        <f>IFERROR(VLOOKUP(Tabla_Transformados[[#This Row],[Actividades_Reser_sucio2]],auxiliares!$E$5:$F$20,2,0),Tabla_Transformados[[#This Row],[Actividades_Reser_sucio2]])</f>
        <v/>
      </c>
      <c r="AB176">
        <v>2</v>
      </c>
      <c r="AC176">
        <f>Tabla_Transformados[[#This Row],[Duracion_Viaje_sucio]]-1</f>
        <v>6</v>
      </c>
      <c r="AD176" t="b">
        <v>0</v>
      </c>
      <c r="AE176" t="str">
        <f>VLOOKUP(Tabla_Transformados[[#This Row],[Promocion_Aplicada_sucio]],auxiliares!$H$6:$I$9,2,0)</f>
        <v>Falso</v>
      </c>
      <c r="AF176" t="s">
        <v>55</v>
      </c>
      <c r="AG176" t="s">
        <v>115</v>
      </c>
      <c r="AH176">
        <v>12</v>
      </c>
      <c r="AI176" t="str">
        <f>TEXT(Tabla_Transformados[[#This Row],[Fecha_Reserva]],"m")</f>
        <v>2</v>
      </c>
      <c r="AJ176">
        <v>8</v>
      </c>
      <c r="AK176" t="str">
        <f>TEXT(Tabla_Transformados[[#This Row],[Fecha_Viaje]],"m")</f>
        <v>10</v>
      </c>
      <c r="AL176" t="s">
        <v>57</v>
      </c>
      <c r="AM176" t="b">
        <v>0</v>
      </c>
      <c r="AN176" t="str">
        <f>VLOOKUP(Tabla_Transformados[[#This Row],[Cancelacion_Reserva_sucio]],auxiliares!$H$6:$I$9,2,0)</f>
        <v>Falso</v>
      </c>
      <c r="AO176">
        <v>3</v>
      </c>
      <c r="AP176" t="s">
        <v>131</v>
      </c>
      <c r="AQ17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76" s="10">
        <f>Tabla_Transformados[[#This Row],[Costo_Total]]/Tabla_Transformados[[#This Row],[Numero_Personas]]</f>
        <v>3554.125</v>
      </c>
      <c r="AS176" s="10">
        <f>Tabla_Transformados[[#This Row],[Costo_Total]]/Tabla_Transformados[[#This Row],[Duracion_Viaje_sucio]]</f>
        <v>2030.9285714285713</v>
      </c>
    </row>
    <row r="177" spans="1:45" x14ac:dyDescent="0.25">
      <c r="A177" t="s">
        <v>823</v>
      </c>
      <c r="B177" t="s">
        <v>824</v>
      </c>
      <c r="C177">
        <v>51</v>
      </c>
      <c r="D177" t="s">
        <v>60</v>
      </c>
      <c r="E177" t="str">
        <f>VLOOKUP(Tabla_Transformados[[#This Row],[Género_sucio]],Tabla4[#All],2,0)</f>
        <v>Otro</v>
      </c>
      <c r="F177" t="s">
        <v>32</v>
      </c>
      <c r="G177" t="str">
        <f>VLOOKUP(Tabla_Transformados[[#This Row],[Ubicación_sucio]],auxiliares!$E$6:$F$13,2,0)</f>
        <v>Méjico</v>
      </c>
      <c r="H177" t="s">
        <v>49</v>
      </c>
      <c r="I177" t="str">
        <f>IFERROR(VLOOKUP(Tabla_Transformados[[#This Row],[Tipo_Viajero_sucio]],auxiliares!$H$6:$I$6,2,0),Tabla_Transformados[[#This Row],[Tipo_Viajero_sucio]])</f>
        <v>Turista</v>
      </c>
      <c r="J177" t="s">
        <v>825</v>
      </c>
      <c r="K177" s="8">
        <v>45300</v>
      </c>
      <c r="L177" s="8">
        <v>45324</v>
      </c>
      <c r="M177">
        <v>130</v>
      </c>
      <c r="N177">
        <f>DATEDIF(Tabla_Transformados[[#This Row],[Fecha_Reserva]],Tabla_Transformados[[#This Row],[Fecha_Viaje]],"d")</f>
        <v>24</v>
      </c>
      <c r="O177">
        <v>3</v>
      </c>
      <c r="P177">
        <v>4</v>
      </c>
      <c r="Q177" t="s">
        <v>37</v>
      </c>
      <c r="R177" t="str">
        <f>IFERROR(VLOOKUP(Tabla_Transformados[[#This Row],[Tipo_Paquete_sucio]],auxiliares!$H$6:$I$7,2,0),Tabla_Transformados[[#This Row],[Tipo_Paquete_sucio]])</f>
        <v>Vuelo</v>
      </c>
      <c r="S177" s="10">
        <v>16561.599999999999</v>
      </c>
      <c r="T177" t="s">
        <v>38</v>
      </c>
      <c r="U177" t="s">
        <v>39</v>
      </c>
      <c r="V177" t="str">
        <f>VLOOKUP(Tabla_Transformados[[#This Row],[Destino_sucio]],auxiliares!$E$5:$F$19,2,0)</f>
        <v>Tokio</v>
      </c>
      <c r="W177" t="s">
        <v>40</v>
      </c>
      <c r="X177" t="s">
        <v>54</v>
      </c>
      <c r="Y177" t="s">
        <v>40</v>
      </c>
      <c r="Z1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7" t="str">
        <f>IFERROR(VLOOKUP(Tabla_Transformados[[#This Row],[Actividades_Reser_sucio2]],auxiliares!$E$5:$F$20,2,0),Tabla_Transformados[[#This Row],[Actividades_Reser_sucio2]])</f>
        <v/>
      </c>
      <c r="AB177">
        <v>4</v>
      </c>
      <c r="AC177">
        <f>Tabla_Transformados[[#This Row],[Duracion_Viaje_sucio]]-1</f>
        <v>2</v>
      </c>
      <c r="AD177" t="b">
        <v>1</v>
      </c>
      <c r="AE177" t="str">
        <f>VLOOKUP(Tabla_Transformados[[#This Row],[Promocion_Aplicada_sucio]],auxiliares!$H$6:$I$9,2,0)</f>
        <v>Verdadero</v>
      </c>
      <c r="AF177" t="s">
        <v>88</v>
      </c>
      <c r="AG177" t="s">
        <v>115</v>
      </c>
      <c r="AH177">
        <v>8</v>
      </c>
      <c r="AI177" t="str">
        <f>TEXT(Tabla_Transformados[[#This Row],[Fecha_Reserva]],"m")</f>
        <v>1</v>
      </c>
      <c r="AJ177">
        <v>3</v>
      </c>
      <c r="AK177" t="str">
        <f>TEXT(Tabla_Transformados[[#This Row],[Fecha_Viaje]],"m")</f>
        <v>2</v>
      </c>
      <c r="AL177" t="s">
        <v>57</v>
      </c>
      <c r="AM177" t="b">
        <v>0</v>
      </c>
      <c r="AN177" t="str">
        <f>VLOOKUP(Tabla_Transformados[[#This Row],[Cancelacion_Reserva_sucio]],auxiliares!$H$6:$I$9,2,0)</f>
        <v>Falso</v>
      </c>
      <c r="AO177">
        <v>3</v>
      </c>
      <c r="AP177" t="s">
        <v>70</v>
      </c>
      <c r="AQ17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7" s="10">
        <f>Tabla_Transformados[[#This Row],[Costo_Total]]/Tabla_Transformados[[#This Row],[Numero_Personas]]</f>
        <v>4140.3999999999996</v>
      </c>
      <c r="AS177" s="10">
        <f>Tabla_Transformados[[#This Row],[Costo_Total]]/Tabla_Transformados[[#This Row],[Duracion_Viaje_sucio]]</f>
        <v>5520.5333333333328</v>
      </c>
    </row>
    <row r="178" spans="1:45" x14ac:dyDescent="0.25">
      <c r="A178" t="s">
        <v>827</v>
      </c>
      <c r="B178" t="s">
        <v>828</v>
      </c>
      <c r="C178">
        <v>24</v>
      </c>
      <c r="D178" t="s">
        <v>60</v>
      </c>
      <c r="E178" t="str">
        <f>VLOOKUP(Tabla_Transformados[[#This Row],[Género_sucio]],Tabla4[#All],2,0)</f>
        <v>Otro</v>
      </c>
      <c r="F178" t="s">
        <v>91</v>
      </c>
      <c r="G178" t="str">
        <f>VLOOKUP(Tabla_Transformados[[#This Row],[Ubicación_sucio]],auxiliares!$E$6:$F$13,2,0)</f>
        <v>India</v>
      </c>
      <c r="H178" t="s">
        <v>49</v>
      </c>
      <c r="I178" t="str">
        <f>IFERROR(VLOOKUP(Tabla_Transformados[[#This Row],[Tipo_Viajero_sucio]],auxiliares!$H$6:$I$6,2,0),Tabla_Transformados[[#This Row],[Tipo_Viajero_sucio]])</f>
        <v>Turista</v>
      </c>
      <c r="J178" t="s">
        <v>829</v>
      </c>
      <c r="K178" s="8">
        <v>45404</v>
      </c>
      <c r="L178" s="8">
        <v>45504</v>
      </c>
      <c r="M178">
        <v>105</v>
      </c>
      <c r="N178">
        <f>DATEDIF(Tabla_Transformados[[#This Row],[Fecha_Reserva]],Tabla_Transformados[[#This Row],[Fecha_Viaje]],"d")</f>
        <v>100</v>
      </c>
      <c r="O178">
        <v>11</v>
      </c>
      <c r="P178">
        <v>2</v>
      </c>
      <c r="Q178" t="s">
        <v>37</v>
      </c>
      <c r="R178" t="str">
        <f>IFERROR(VLOOKUP(Tabla_Transformados[[#This Row],[Tipo_Paquete_sucio]],auxiliares!$H$6:$I$7,2,0),Tabla_Transformados[[#This Row],[Tipo_Paquete_sucio]])</f>
        <v>Vuelo</v>
      </c>
      <c r="S178" s="10">
        <v>14060.5</v>
      </c>
      <c r="T178" t="s">
        <v>86</v>
      </c>
      <c r="U178" t="s">
        <v>101</v>
      </c>
      <c r="V178" t="str">
        <f>VLOOKUP(Tabla_Transformados[[#This Row],[Destino_sucio]],auxiliares!$E$5:$F$19,2,0)</f>
        <v>Roma</v>
      </c>
      <c r="W178" t="s">
        <v>40</v>
      </c>
      <c r="X178" t="s">
        <v>41</v>
      </c>
      <c r="Y178" t="s">
        <v>40</v>
      </c>
      <c r="Z1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8" t="str">
        <f>IFERROR(VLOOKUP(Tabla_Transformados[[#This Row],[Actividades_Reser_sucio2]],auxiliares!$E$5:$F$20,2,0),Tabla_Transformados[[#This Row],[Actividades_Reser_sucio2]])</f>
        <v/>
      </c>
      <c r="AB178">
        <v>3</v>
      </c>
      <c r="AC178">
        <f>Tabla_Transformados[[#This Row],[Duracion_Viaje_sucio]]-1</f>
        <v>10</v>
      </c>
      <c r="AD178" t="b">
        <v>0</v>
      </c>
      <c r="AE178" t="str">
        <f>VLOOKUP(Tabla_Transformados[[#This Row],[Promocion_Aplicada_sucio]],auxiliares!$H$6:$I$9,2,0)</f>
        <v>Falso</v>
      </c>
      <c r="AF178" t="s">
        <v>88</v>
      </c>
      <c r="AG178" t="s">
        <v>115</v>
      </c>
      <c r="AH178">
        <v>7</v>
      </c>
      <c r="AI178" t="str">
        <f>TEXT(Tabla_Transformados[[#This Row],[Fecha_Reserva]],"m")</f>
        <v>4</v>
      </c>
      <c r="AJ178">
        <v>3</v>
      </c>
      <c r="AK178" t="str">
        <f>TEXT(Tabla_Transformados[[#This Row],[Fecha_Viaje]],"m")</f>
        <v>7</v>
      </c>
      <c r="AL178" t="s">
        <v>57</v>
      </c>
      <c r="AM178" t="b">
        <v>1</v>
      </c>
      <c r="AN178" t="str">
        <f>VLOOKUP(Tabla_Transformados[[#This Row],[Cancelacion_Reserva_sucio]],auxiliares!$H$6:$I$9,2,0)</f>
        <v>Verdadero</v>
      </c>
      <c r="AO178">
        <v>2</v>
      </c>
      <c r="AP178" t="s">
        <v>45</v>
      </c>
      <c r="AQ17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8" s="10">
        <f>Tabla_Transformados[[#This Row],[Costo_Total]]/Tabla_Transformados[[#This Row],[Numero_Personas]]</f>
        <v>7030.25</v>
      </c>
      <c r="AS178" s="10">
        <f>Tabla_Transformados[[#This Row],[Costo_Total]]/Tabla_Transformados[[#This Row],[Duracion_Viaje_sucio]]</f>
        <v>1278.2272727272727</v>
      </c>
    </row>
    <row r="179" spans="1:45" x14ac:dyDescent="0.25">
      <c r="A179" t="s">
        <v>830</v>
      </c>
      <c r="B179" t="s">
        <v>831</v>
      </c>
      <c r="C179">
        <v>59</v>
      </c>
      <c r="D179" t="s">
        <v>104</v>
      </c>
      <c r="E179" t="str">
        <f>VLOOKUP(Tabla_Transformados[[#This Row],[Género_sucio]],Tabla4[#All],2,0)</f>
        <v>Masculino</v>
      </c>
      <c r="F179" t="s">
        <v>91</v>
      </c>
      <c r="G179" t="str">
        <f>VLOOKUP(Tabla_Transformados[[#This Row],[Ubicación_sucio]],auxiliares!$E$6:$F$13,2,0)</f>
        <v>India</v>
      </c>
      <c r="H179" t="s">
        <v>97</v>
      </c>
      <c r="I179" t="str">
        <f>IFERROR(VLOOKUP(Tabla_Transformados[[#This Row],[Tipo_Viajero_sucio]],auxiliares!$H$6:$I$6,2,0),Tabla_Transformados[[#This Row],[Tipo_Viajero_sucio]])</f>
        <v>Negocios</v>
      </c>
      <c r="J179" t="s">
        <v>832</v>
      </c>
      <c r="K179" s="8">
        <v>45469</v>
      </c>
      <c r="L179" s="8">
        <v>45591</v>
      </c>
      <c r="M179">
        <v>91</v>
      </c>
      <c r="N179">
        <f>DATEDIF(Tabla_Transformados[[#This Row],[Fecha_Reserva]],Tabla_Transformados[[#This Row],[Fecha_Viaje]],"d")</f>
        <v>122</v>
      </c>
      <c r="O179">
        <v>4</v>
      </c>
      <c r="P179">
        <v>3</v>
      </c>
      <c r="Q179" t="s">
        <v>65</v>
      </c>
      <c r="R179" t="str">
        <f>IFERROR(VLOOKUP(Tabla_Transformados[[#This Row],[Tipo_Paquete_sucio]],auxiliares!$H$6:$I$7,2,0),Tabla_Transformados[[#This Row],[Tipo_Paquete_sucio]])</f>
        <v>Vuelo + Hotel + Tour</v>
      </c>
      <c r="S179" s="10">
        <v>12256.3</v>
      </c>
      <c r="T179" t="s">
        <v>78</v>
      </c>
      <c r="U179" t="s">
        <v>53</v>
      </c>
      <c r="V179" t="str">
        <f>VLOOKUP(Tabla_Transformados[[#This Row],[Destino_sucio]],auxiliares!$E$5:$F$19,2,0)</f>
        <v>Nueva York</v>
      </c>
      <c r="W179" t="s">
        <v>114</v>
      </c>
      <c r="X179" t="s">
        <v>41</v>
      </c>
      <c r="Y179" t="s">
        <v>302</v>
      </c>
      <c r="Z1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79" t="str">
        <f>IFERROR(VLOOKUP(Tabla_Transformados[[#This Row],[Actividades_Reser_sucio2]],auxiliares!$E$5:$F$20,2,0),Tabla_Transformados[[#This Row],[Actividades_Reser_sucio2]])</f>
        <v>Tour en bus</v>
      </c>
      <c r="AB179">
        <v>2</v>
      </c>
      <c r="AC179">
        <f>Tabla_Transformados[[#This Row],[Duracion_Viaje_sucio]]-1</f>
        <v>3</v>
      </c>
      <c r="AD179" t="b">
        <v>0</v>
      </c>
      <c r="AE179" t="str">
        <f>VLOOKUP(Tabla_Transformados[[#This Row],[Promocion_Aplicada_sucio]],auxiliares!$H$6:$I$9,2,0)</f>
        <v>Falso</v>
      </c>
      <c r="AF179" t="s">
        <v>55</v>
      </c>
      <c r="AG179" t="s">
        <v>43</v>
      </c>
      <c r="AH179">
        <v>4</v>
      </c>
      <c r="AI179" t="str">
        <f>TEXT(Tabla_Transformados[[#This Row],[Fecha_Reserva]],"m")</f>
        <v>6</v>
      </c>
      <c r="AJ179">
        <v>11</v>
      </c>
      <c r="AK179" t="str">
        <f>TEXT(Tabla_Transformados[[#This Row],[Fecha_Viaje]],"m")</f>
        <v>10</v>
      </c>
      <c r="AL179" t="s">
        <v>44</v>
      </c>
      <c r="AM179" t="b">
        <v>0</v>
      </c>
      <c r="AN179" t="str">
        <f>VLOOKUP(Tabla_Transformados[[#This Row],[Cancelacion_Reserva_sucio]],auxiliares!$H$6:$I$9,2,0)</f>
        <v>Falso</v>
      </c>
      <c r="AO179">
        <v>5</v>
      </c>
      <c r="AP179" t="s">
        <v>131</v>
      </c>
      <c r="AQ17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9" s="10">
        <f>Tabla_Transformados[[#This Row],[Costo_Total]]/Tabla_Transformados[[#This Row],[Numero_Personas]]</f>
        <v>4085.4333333333329</v>
      </c>
      <c r="AS179" s="10">
        <f>Tabla_Transformados[[#This Row],[Costo_Total]]/Tabla_Transformados[[#This Row],[Duracion_Viaje_sucio]]</f>
        <v>3064.0749999999998</v>
      </c>
    </row>
    <row r="180" spans="1:45" x14ac:dyDescent="0.25">
      <c r="A180" t="s">
        <v>835</v>
      </c>
      <c r="B180" t="s">
        <v>836</v>
      </c>
      <c r="C180">
        <v>20</v>
      </c>
      <c r="D180" t="s">
        <v>31</v>
      </c>
      <c r="E180" t="str">
        <f>VLOOKUP(Tabla_Transformados[[#This Row],[Género_sucio]],Tabla4[#All],2,0)</f>
        <v>Femenino</v>
      </c>
      <c r="F180" t="s">
        <v>73</v>
      </c>
      <c r="G180" t="str">
        <f>VLOOKUP(Tabla_Transformados[[#This Row],[Ubicación_sucio]],auxiliares!$E$6:$F$13,2,0)</f>
        <v>Reino unido</v>
      </c>
      <c r="H180" t="s">
        <v>49</v>
      </c>
      <c r="I180" t="str">
        <f>IFERROR(VLOOKUP(Tabla_Transformados[[#This Row],[Tipo_Viajero_sucio]],auxiliares!$H$6:$I$6,2,0),Tabla_Transformados[[#This Row],[Tipo_Viajero_sucio]])</f>
        <v>Turista</v>
      </c>
      <c r="J180" t="s">
        <v>837</v>
      </c>
      <c r="K180" s="8">
        <v>45440</v>
      </c>
      <c r="L180" s="8">
        <v>45609</v>
      </c>
      <c r="M180">
        <v>191</v>
      </c>
      <c r="N180">
        <f>DATEDIF(Tabla_Transformados[[#This Row],[Fecha_Reserva]],Tabla_Transformados[[#This Row],[Fecha_Viaje]],"d")</f>
        <v>169</v>
      </c>
      <c r="O180">
        <v>13</v>
      </c>
      <c r="P180">
        <v>1</v>
      </c>
      <c r="Q180" t="s">
        <v>77</v>
      </c>
      <c r="R180" t="str">
        <f>IFERROR(VLOOKUP(Tabla_Transformados[[#This Row],[Tipo_Paquete_sucio]],auxiliares!$H$6:$I$7,2,0),Tabla_Transformados[[#This Row],[Tipo_Paquete_sucio]])</f>
        <v>Vuelo + Hotel</v>
      </c>
      <c r="S180" s="10">
        <v>7950.5</v>
      </c>
      <c r="T180" t="s">
        <v>38</v>
      </c>
      <c r="U180" t="s">
        <v>39</v>
      </c>
      <c r="V180" t="str">
        <f>VLOOKUP(Tabla_Transformados[[#This Row],[Destino_sucio]],auxiliares!$E$5:$F$19,2,0)</f>
        <v>Tokio</v>
      </c>
      <c r="W180" t="s">
        <v>67</v>
      </c>
      <c r="X180" t="s">
        <v>41</v>
      </c>
      <c r="Y180" t="s">
        <v>40</v>
      </c>
      <c r="Z1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0" t="str">
        <f>IFERROR(VLOOKUP(Tabla_Transformados[[#This Row],[Actividades_Reser_sucio2]],auxiliares!$E$5:$F$20,2,0),Tabla_Transformados[[#This Row],[Actividades_Reser_sucio2]])</f>
        <v/>
      </c>
      <c r="AB180">
        <v>1</v>
      </c>
      <c r="AC180">
        <f>Tabla_Transformados[[#This Row],[Duracion_Viaje_sucio]]-1</f>
        <v>12</v>
      </c>
      <c r="AD180" t="b">
        <v>1</v>
      </c>
      <c r="AE180" t="str">
        <f>VLOOKUP(Tabla_Transformados[[#This Row],[Promocion_Aplicada_sucio]],auxiliares!$H$6:$I$9,2,0)</f>
        <v>Verdadero</v>
      </c>
      <c r="AF180" t="s">
        <v>55</v>
      </c>
      <c r="AG180" t="s">
        <v>115</v>
      </c>
      <c r="AH180">
        <v>10</v>
      </c>
      <c r="AI180" t="str">
        <f>TEXT(Tabla_Transformados[[#This Row],[Fecha_Reserva]],"m")</f>
        <v>5</v>
      </c>
      <c r="AJ180">
        <v>8</v>
      </c>
      <c r="AK180" t="str">
        <f>TEXT(Tabla_Transformados[[#This Row],[Fecha_Viaje]],"m")</f>
        <v>11</v>
      </c>
      <c r="AL180" t="s">
        <v>44</v>
      </c>
      <c r="AM180" t="b">
        <v>0</v>
      </c>
      <c r="AN180" t="str">
        <f>VLOOKUP(Tabla_Transformados[[#This Row],[Cancelacion_Reserva_sucio]],auxiliares!$H$6:$I$9,2,0)</f>
        <v>Falso</v>
      </c>
      <c r="AO180">
        <v>5</v>
      </c>
      <c r="AP180" t="s">
        <v>131</v>
      </c>
      <c r="AQ18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0" s="10">
        <f>Tabla_Transformados[[#This Row],[Costo_Total]]/Tabla_Transformados[[#This Row],[Numero_Personas]]</f>
        <v>7950.5</v>
      </c>
      <c r="AS180" s="10">
        <f>Tabla_Transformados[[#This Row],[Costo_Total]]/Tabla_Transformados[[#This Row],[Duracion_Viaje_sucio]]</f>
        <v>611.57692307692309</v>
      </c>
    </row>
    <row r="181" spans="1:45" x14ac:dyDescent="0.25">
      <c r="A181" t="s">
        <v>838</v>
      </c>
      <c r="B181" t="s">
        <v>839</v>
      </c>
      <c r="C181">
        <v>60</v>
      </c>
      <c r="D181" t="s">
        <v>104</v>
      </c>
      <c r="E181" t="str">
        <f>VLOOKUP(Tabla_Transformados[[#This Row],[Género_sucio]],Tabla4[#All],2,0)</f>
        <v>Masculino</v>
      </c>
      <c r="F181" t="s">
        <v>73</v>
      </c>
      <c r="G181" t="str">
        <f>VLOOKUP(Tabla_Transformados[[#This Row],[Ubicación_sucio]],auxiliares!$E$6:$F$13,2,0)</f>
        <v>Reino unido</v>
      </c>
      <c r="H181" t="s">
        <v>33</v>
      </c>
      <c r="I181" t="str">
        <f>IFERROR(VLOOKUP(Tabla_Transformados[[#This Row],[Tipo_Viajero_sucio]],auxiliares!$H$6:$I$6,2,0),Tabla_Transformados[[#This Row],[Tipo_Viajero_sucio]])</f>
        <v>Turista</v>
      </c>
      <c r="J181" t="s">
        <v>840</v>
      </c>
      <c r="K181" s="8">
        <v>45309</v>
      </c>
      <c r="L181" s="8">
        <v>45461</v>
      </c>
      <c r="M181">
        <v>63</v>
      </c>
      <c r="N181">
        <f>DATEDIF(Tabla_Transformados[[#This Row],[Fecha_Reserva]],Tabla_Transformados[[#This Row],[Fecha_Viaje]],"d")</f>
        <v>152</v>
      </c>
      <c r="O181">
        <v>11</v>
      </c>
      <c r="P181">
        <v>1</v>
      </c>
      <c r="Q181" t="s">
        <v>77</v>
      </c>
      <c r="R181" t="str">
        <f>IFERROR(VLOOKUP(Tabla_Transformados[[#This Row],[Tipo_Paquete_sucio]],auxiliares!$H$6:$I$7,2,0),Tabla_Transformados[[#This Row],[Tipo_Paquete_sucio]])</f>
        <v>Vuelo + Hotel</v>
      </c>
      <c r="S181" s="10">
        <v>9356.7000000000007</v>
      </c>
      <c r="T181" t="s">
        <v>86</v>
      </c>
      <c r="U181" t="s">
        <v>94</v>
      </c>
      <c r="V181" t="str">
        <f>VLOOKUP(Tabla_Transformados[[#This Row],[Destino_sucio]],auxiliares!$E$5:$F$19,2,0)</f>
        <v>Cancun</v>
      </c>
      <c r="W181" t="s">
        <v>114</v>
      </c>
      <c r="X181" t="s">
        <v>68</v>
      </c>
      <c r="Y181" t="s">
        <v>40</v>
      </c>
      <c r="Z1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1" t="str">
        <f>IFERROR(VLOOKUP(Tabla_Transformados[[#This Row],[Actividades_Reser_sucio2]],auxiliares!$E$5:$F$20,2,0),Tabla_Transformados[[#This Row],[Actividades_Reser_sucio2]])</f>
        <v/>
      </c>
      <c r="AB181">
        <v>2</v>
      </c>
      <c r="AC181">
        <f>Tabla_Transformados[[#This Row],[Duracion_Viaje_sucio]]-1</f>
        <v>10</v>
      </c>
      <c r="AD181" t="b">
        <v>0</v>
      </c>
      <c r="AE181" t="str">
        <f>VLOOKUP(Tabla_Transformados[[#This Row],[Promocion_Aplicada_sucio]],auxiliares!$H$6:$I$9,2,0)</f>
        <v>Falso</v>
      </c>
      <c r="AF181" t="s">
        <v>88</v>
      </c>
      <c r="AG181" t="s">
        <v>56</v>
      </c>
      <c r="AH181">
        <v>4</v>
      </c>
      <c r="AI181" t="str">
        <f>TEXT(Tabla_Transformados[[#This Row],[Fecha_Reserva]],"m")</f>
        <v>1</v>
      </c>
      <c r="AJ181">
        <v>6</v>
      </c>
      <c r="AK181" t="str">
        <f>TEXT(Tabla_Transformados[[#This Row],[Fecha_Viaje]],"m")</f>
        <v>6</v>
      </c>
      <c r="AL181" t="s">
        <v>57</v>
      </c>
      <c r="AM181" t="b">
        <v>0</v>
      </c>
      <c r="AN181" t="str">
        <f>VLOOKUP(Tabla_Transformados[[#This Row],[Cancelacion_Reserva_sucio]],auxiliares!$H$6:$I$9,2,0)</f>
        <v>Falso</v>
      </c>
      <c r="AO181">
        <v>2</v>
      </c>
      <c r="AP181" t="s">
        <v>70</v>
      </c>
      <c r="AQ18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81" s="10">
        <f>Tabla_Transformados[[#This Row],[Costo_Total]]/Tabla_Transformados[[#This Row],[Numero_Personas]]</f>
        <v>9356.7000000000007</v>
      </c>
      <c r="AS181" s="10">
        <f>Tabla_Transformados[[#This Row],[Costo_Total]]/Tabla_Transformados[[#This Row],[Duracion_Viaje_sucio]]</f>
        <v>850.60909090909092</v>
      </c>
    </row>
    <row r="182" spans="1:45" x14ac:dyDescent="0.25">
      <c r="A182" t="s">
        <v>841</v>
      </c>
      <c r="B182" t="s">
        <v>842</v>
      </c>
      <c r="C182">
        <v>22</v>
      </c>
      <c r="D182" t="s">
        <v>31</v>
      </c>
      <c r="E182" t="str">
        <f>VLOOKUP(Tabla_Transformados[[#This Row],[Género_sucio]],Tabla4[#All],2,0)</f>
        <v>Femenino</v>
      </c>
      <c r="F182" t="s">
        <v>73</v>
      </c>
      <c r="G182" t="str">
        <f>VLOOKUP(Tabla_Transformados[[#This Row],[Ubicación_sucio]],auxiliares!$E$6:$F$13,2,0)</f>
        <v>Reino unido</v>
      </c>
      <c r="H182" t="s">
        <v>49</v>
      </c>
      <c r="I182" t="str">
        <f>IFERROR(VLOOKUP(Tabla_Transformados[[#This Row],[Tipo_Viajero_sucio]],auxiliares!$H$6:$I$6,2,0),Tabla_Transformados[[#This Row],[Tipo_Viajero_sucio]])</f>
        <v>Turista</v>
      </c>
      <c r="J182" t="s">
        <v>843</v>
      </c>
      <c r="K182" s="8">
        <v>45349</v>
      </c>
      <c r="L182" s="8">
        <v>45533</v>
      </c>
      <c r="M182">
        <v>21</v>
      </c>
      <c r="N182">
        <f>DATEDIF(Tabla_Transformados[[#This Row],[Fecha_Reserva]],Tabla_Transformados[[#This Row],[Fecha_Viaje]],"d")</f>
        <v>184</v>
      </c>
      <c r="O182">
        <v>8</v>
      </c>
      <c r="P182">
        <v>3</v>
      </c>
      <c r="Q182" t="s">
        <v>37</v>
      </c>
      <c r="R182" t="str">
        <f>IFERROR(VLOOKUP(Tabla_Transformados[[#This Row],[Tipo_Paquete_sucio]],auxiliares!$H$6:$I$7,2,0),Tabla_Transformados[[#This Row],[Tipo_Paquete_sucio]])</f>
        <v>Vuelo</v>
      </c>
      <c r="S182" s="10">
        <v>16938.599999999999</v>
      </c>
      <c r="T182" t="s">
        <v>86</v>
      </c>
      <c r="U182" t="s">
        <v>39</v>
      </c>
      <c r="V182" t="str">
        <f>VLOOKUP(Tabla_Transformados[[#This Row],[Destino_sucio]],auxiliares!$E$5:$F$19,2,0)</f>
        <v>Tokio</v>
      </c>
      <c r="W182" t="s">
        <v>40</v>
      </c>
      <c r="X182" t="s">
        <v>41</v>
      </c>
      <c r="Y182" t="s">
        <v>40</v>
      </c>
      <c r="Z1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2" t="str">
        <f>IFERROR(VLOOKUP(Tabla_Transformados[[#This Row],[Actividades_Reser_sucio2]],auxiliares!$E$5:$F$20,2,0),Tabla_Transformados[[#This Row],[Actividades_Reser_sucio2]])</f>
        <v/>
      </c>
      <c r="AB182">
        <v>7</v>
      </c>
      <c r="AC182">
        <f>Tabla_Transformados[[#This Row],[Duracion_Viaje_sucio]]-1</f>
        <v>7</v>
      </c>
      <c r="AD182" t="b">
        <v>1</v>
      </c>
      <c r="AE182" t="str">
        <f>VLOOKUP(Tabla_Transformados[[#This Row],[Promocion_Aplicada_sucio]],auxiliares!$H$6:$I$9,2,0)</f>
        <v>Verdadero</v>
      </c>
      <c r="AF182" t="s">
        <v>42</v>
      </c>
      <c r="AG182" t="s">
        <v>56</v>
      </c>
      <c r="AH182">
        <v>8</v>
      </c>
      <c r="AI182" t="str">
        <f>TEXT(Tabla_Transformados[[#This Row],[Fecha_Reserva]],"m")</f>
        <v>2</v>
      </c>
      <c r="AJ182">
        <v>4</v>
      </c>
      <c r="AK182" t="str">
        <f>TEXT(Tabla_Transformados[[#This Row],[Fecha_Viaje]],"m")</f>
        <v>8</v>
      </c>
      <c r="AL182" t="s">
        <v>44</v>
      </c>
      <c r="AM182" t="b">
        <v>1</v>
      </c>
      <c r="AN182" t="str">
        <f>VLOOKUP(Tabla_Transformados[[#This Row],[Cancelacion_Reserva_sucio]],auxiliares!$H$6:$I$9,2,0)</f>
        <v>Verdadero</v>
      </c>
      <c r="AO182">
        <v>5</v>
      </c>
      <c r="AP182" t="s">
        <v>40</v>
      </c>
      <c r="AQ18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2" s="10">
        <f>Tabla_Transformados[[#This Row],[Costo_Total]]/Tabla_Transformados[[#This Row],[Numero_Personas]]</f>
        <v>5646.2</v>
      </c>
      <c r="AS182" s="10">
        <f>Tabla_Transformados[[#This Row],[Costo_Total]]/Tabla_Transformados[[#This Row],[Duracion_Viaje_sucio]]</f>
        <v>2117.3249999999998</v>
      </c>
    </row>
    <row r="183" spans="1:45" x14ac:dyDescent="0.25">
      <c r="A183" t="s">
        <v>844</v>
      </c>
      <c r="B183" t="s">
        <v>845</v>
      </c>
      <c r="C183">
        <v>37</v>
      </c>
      <c r="D183" t="s">
        <v>104</v>
      </c>
      <c r="E183" t="str">
        <f>VLOOKUP(Tabla_Transformados[[#This Row],[Género_sucio]],Tabla4[#All],2,0)</f>
        <v>Masculino</v>
      </c>
      <c r="F183" t="s">
        <v>48</v>
      </c>
      <c r="G183" t="str">
        <f>VLOOKUP(Tabla_Transformados[[#This Row],[Ubicación_sucio]],auxiliares!$E$6:$F$13,2,0)</f>
        <v>EEUU</v>
      </c>
      <c r="H183" t="s">
        <v>97</v>
      </c>
      <c r="I183" t="str">
        <f>IFERROR(VLOOKUP(Tabla_Transformados[[#This Row],[Tipo_Viajero_sucio]],auxiliares!$H$6:$I$6,2,0),Tabla_Transformados[[#This Row],[Tipo_Viajero_sucio]])</f>
        <v>Negocios</v>
      </c>
      <c r="J183" t="s">
        <v>846</v>
      </c>
      <c r="K183" s="8">
        <v>45363</v>
      </c>
      <c r="L183" s="8">
        <v>45388</v>
      </c>
      <c r="M183">
        <v>271</v>
      </c>
      <c r="N183">
        <f>DATEDIF(Tabla_Transformados[[#This Row],[Fecha_Reserva]],Tabla_Transformados[[#This Row],[Fecha_Viaje]],"d")</f>
        <v>25</v>
      </c>
      <c r="O183">
        <v>2</v>
      </c>
      <c r="P183">
        <v>3</v>
      </c>
      <c r="Q183" t="s">
        <v>65</v>
      </c>
      <c r="R183" t="str">
        <f>IFERROR(VLOOKUP(Tabla_Transformados[[#This Row],[Tipo_Paquete_sucio]],auxiliares!$H$6:$I$7,2,0),Tabla_Transformados[[#This Row],[Tipo_Paquete_sucio]])</f>
        <v>Vuelo + Hotel + Tour</v>
      </c>
      <c r="S183" s="10">
        <v>7568.2</v>
      </c>
      <c r="T183" t="s">
        <v>78</v>
      </c>
      <c r="U183" t="s">
        <v>137</v>
      </c>
      <c r="V183" t="str">
        <f>VLOOKUP(Tabla_Transformados[[#This Row],[Destino_sucio]],auxiliares!$E$5:$F$19,2,0)</f>
        <v>Paris</v>
      </c>
      <c r="W183" t="s">
        <v>67</v>
      </c>
      <c r="X183" t="s">
        <v>41</v>
      </c>
      <c r="Y183" t="s">
        <v>40</v>
      </c>
      <c r="Z1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83" t="str">
        <f>IFERROR(VLOOKUP(Tabla_Transformados[[#This Row],[Actividades_Reser_sucio2]],auxiliares!$E$5:$F$20,2,0),Tabla_Transformados[[#This Row],[Actividades_Reser_sucio2]])</f>
        <v>Desconocido</v>
      </c>
      <c r="AB183">
        <v>2</v>
      </c>
      <c r="AC183">
        <f>Tabla_Transformados[[#This Row],[Duracion_Viaje_sucio]]-1</f>
        <v>1</v>
      </c>
      <c r="AD183" t="b">
        <v>1</v>
      </c>
      <c r="AE183" t="str">
        <f>VLOOKUP(Tabla_Transformados[[#This Row],[Promocion_Aplicada_sucio]],auxiliares!$H$6:$I$9,2,0)</f>
        <v>Verdadero</v>
      </c>
      <c r="AF183" t="s">
        <v>88</v>
      </c>
      <c r="AG183" t="s">
        <v>115</v>
      </c>
      <c r="AH183">
        <v>10</v>
      </c>
      <c r="AI183" t="str">
        <f>TEXT(Tabla_Transformados[[#This Row],[Fecha_Reserva]],"m")</f>
        <v>3</v>
      </c>
      <c r="AJ183">
        <v>4</v>
      </c>
      <c r="AK183" t="str">
        <f>TEXT(Tabla_Transformados[[#This Row],[Fecha_Viaje]],"m")</f>
        <v>4</v>
      </c>
      <c r="AL183" t="s">
        <v>57</v>
      </c>
      <c r="AM183" t="b">
        <v>0</v>
      </c>
      <c r="AN183" t="str">
        <f>VLOOKUP(Tabla_Transformados[[#This Row],[Cancelacion_Reserva_sucio]],auxiliares!$H$6:$I$9,2,0)</f>
        <v>Falso</v>
      </c>
      <c r="AO183">
        <v>1</v>
      </c>
      <c r="AP183" t="s">
        <v>45</v>
      </c>
      <c r="AQ18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3" s="10">
        <f>Tabla_Transformados[[#This Row],[Costo_Total]]/Tabla_Transformados[[#This Row],[Numero_Personas]]</f>
        <v>2522.7333333333331</v>
      </c>
      <c r="AS183" s="10">
        <f>Tabla_Transformados[[#This Row],[Costo_Total]]/Tabla_Transformados[[#This Row],[Duracion_Viaje_sucio]]</f>
        <v>3784.1</v>
      </c>
    </row>
    <row r="184" spans="1:45" x14ac:dyDescent="0.25">
      <c r="A184" t="s">
        <v>849</v>
      </c>
      <c r="B184" t="s">
        <v>850</v>
      </c>
      <c r="C184">
        <v>18</v>
      </c>
      <c r="D184" t="s">
        <v>60</v>
      </c>
      <c r="E184" t="str">
        <f>VLOOKUP(Tabla_Transformados[[#This Row],[Género_sucio]],Tabla4[#All],2,0)</f>
        <v>Otro</v>
      </c>
      <c r="F184" t="s">
        <v>123</v>
      </c>
      <c r="G184" t="str">
        <f>VLOOKUP(Tabla_Transformados[[#This Row],[Ubicación_sucio]],auxiliares!$E$6:$F$13,2,0)</f>
        <v>España</v>
      </c>
      <c r="H184" t="s">
        <v>33</v>
      </c>
      <c r="I184" t="str">
        <f>IFERROR(VLOOKUP(Tabla_Transformados[[#This Row],[Tipo_Viajero_sucio]],auxiliares!$H$6:$I$6,2,0),Tabla_Transformados[[#This Row],[Tipo_Viajero_sucio]])</f>
        <v>Turista</v>
      </c>
      <c r="J184" t="s">
        <v>851</v>
      </c>
      <c r="K184" s="8">
        <v>45473</v>
      </c>
      <c r="L184" s="8">
        <v>45501</v>
      </c>
      <c r="M184">
        <v>68</v>
      </c>
      <c r="N184">
        <f>DATEDIF(Tabla_Transformados[[#This Row],[Fecha_Reserva]],Tabla_Transformados[[#This Row],[Fecha_Viaje]],"d")</f>
        <v>28</v>
      </c>
      <c r="O184">
        <v>6</v>
      </c>
      <c r="P184">
        <v>4</v>
      </c>
      <c r="Q184" t="s">
        <v>37</v>
      </c>
      <c r="R184" t="str">
        <f>IFERROR(VLOOKUP(Tabla_Transformados[[#This Row],[Tipo_Paquete_sucio]],auxiliares!$H$6:$I$7,2,0),Tabla_Transformados[[#This Row],[Tipo_Paquete_sucio]])</f>
        <v>Vuelo</v>
      </c>
      <c r="S184" s="10">
        <v>12342.5</v>
      </c>
      <c r="T184" t="s">
        <v>78</v>
      </c>
      <c r="U184" t="s">
        <v>39</v>
      </c>
      <c r="V184" t="str">
        <f>VLOOKUP(Tabla_Transformados[[#This Row],[Destino_sucio]],auxiliares!$E$5:$F$19,2,0)</f>
        <v>Tokio</v>
      </c>
      <c r="W184" t="s">
        <v>40</v>
      </c>
      <c r="X184" t="s">
        <v>54</v>
      </c>
      <c r="Y184" t="s">
        <v>40</v>
      </c>
      <c r="Z1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4" t="str">
        <f>IFERROR(VLOOKUP(Tabla_Transformados[[#This Row],[Actividades_Reser_sucio2]],auxiliares!$E$5:$F$20,2,0),Tabla_Transformados[[#This Row],[Actividades_Reser_sucio2]])</f>
        <v/>
      </c>
      <c r="AB184">
        <v>5</v>
      </c>
      <c r="AC184">
        <f>Tabla_Transformados[[#This Row],[Duracion_Viaje_sucio]]-1</f>
        <v>5</v>
      </c>
      <c r="AD184" t="b">
        <v>1</v>
      </c>
      <c r="AE184" t="str">
        <f>VLOOKUP(Tabla_Transformados[[#This Row],[Promocion_Aplicada_sucio]],auxiliares!$H$6:$I$9,2,0)</f>
        <v>Verdadero</v>
      </c>
      <c r="AF184" t="s">
        <v>88</v>
      </c>
      <c r="AG184" t="s">
        <v>43</v>
      </c>
      <c r="AH184">
        <v>5</v>
      </c>
      <c r="AI184" t="str">
        <f>TEXT(Tabla_Transformados[[#This Row],[Fecha_Reserva]],"m")</f>
        <v>6</v>
      </c>
      <c r="AJ184">
        <v>1</v>
      </c>
      <c r="AK184" t="str">
        <f>TEXT(Tabla_Transformados[[#This Row],[Fecha_Viaje]],"m")</f>
        <v>7</v>
      </c>
      <c r="AL184" t="s">
        <v>57</v>
      </c>
      <c r="AM184" t="b">
        <v>0</v>
      </c>
      <c r="AN184" t="str">
        <f>VLOOKUP(Tabla_Transformados[[#This Row],[Cancelacion_Reserva_sucio]],auxiliares!$H$6:$I$9,2,0)</f>
        <v>Falso</v>
      </c>
      <c r="AO184">
        <v>3</v>
      </c>
      <c r="AP184" t="s">
        <v>131</v>
      </c>
      <c r="AQ18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4" s="10">
        <f>Tabla_Transformados[[#This Row],[Costo_Total]]/Tabla_Transformados[[#This Row],[Numero_Personas]]</f>
        <v>3085.625</v>
      </c>
      <c r="AS184" s="10">
        <f>Tabla_Transformados[[#This Row],[Costo_Total]]/Tabla_Transformados[[#This Row],[Duracion_Viaje_sucio]]</f>
        <v>2057.0833333333335</v>
      </c>
    </row>
    <row r="185" spans="1:45" x14ac:dyDescent="0.25">
      <c r="A185" t="s">
        <v>852</v>
      </c>
      <c r="B185" t="s">
        <v>853</v>
      </c>
      <c r="C185">
        <v>35</v>
      </c>
      <c r="D185" t="s">
        <v>31</v>
      </c>
      <c r="E185" t="str">
        <f>VLOOKUP(Tabla_Transformados[[#This Row],[Género_sucio]],Tabla4[#All],2,0)</f>
        <v>Femenino</v>
      </c>
      <c r="F185" t="s">
        <v>123</v>
      </c>
      <c r="G185" t="str">
        <f>VLOOKUP(Tabla_Transformados[[#This Row],[Ubicación_sucio]],auxiliares!$E$6:$F$13,2,0)</f>
        <v>España</v>
      </c>
      <c r="H185" t="s">
        <v>49</v>
      </c>
      <c r="I185" t="str">
        <f>IFERROR(VLOOKUP(Tabla_Transformados[[#This Row],[Tipo_Viajero_sucio]],auxiliares!$H$6:$I$6,2,0),Tabla_Transformados[[#This Row],[Tipo_Viajero_sucio]])</f>
        <v>Turista</v>
      </c>
      <c r="J185" t="s">
        <v>854</v>
      </c>
      <c r="K185" s="8">
        <v>45578</v>
      </c>
      <c r="L185" s="8">
        <v>45650</v>
      </c>
      <c r="M185">
        <v>363</v>
      </c>
      <c r="N185">
        <f>DATEDIF(Tabla_Transformados[[#This Row],[Fecha_Reserva]],Tabla_Transformados[[#This Row],[Fecha_Viaje]],"d")</f>
        <v>72</v>
      </c>
      <c r="O185">
        <v>14</v>
      </c>
      <c r="P185">
        <v>2</v>
      </c>
      <c r="Q185" t="s">
        <v>37</v>
      </c>
      <c r="R185" t="str">
        <f>IFERROR(VLOOKUP(Tabla_Transformados[[#This Row],[Tipo_Paquete_sucio]],auxiliares!$H$6:$I$7,2,0),Tabla_Transformados[[#This Row],[Tipo_Paquete_sucio]])</f>
        <v>Vuelo</v>
      </c>
      <c r="S185" s="10">
        <v>15493.3</v>
      </c>
      <c r="T185" t="s">
        <v>78</v>
      </c>
      <c r="U185" t="s">
        <v>137</v>
      </c>
      <c r="V185" t="str">
        <f>VLOOKUP(Tabla_Transformados[[#This Row],[Destino_sucio]],auxiliares!$E$5:$F$19,2,0)</f>
        <v>Paris</v>
      </c>
      <c r="W185" t="s">
        <v>40</v>
      </c>
      <c r="X185" t="s">
        <v>54</v>
      </c>
      <c r="Y185" t="s">
        <v>40</v>
      </c>
      <c r="Z1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5" t="str">
        <f>IFERROR(VLOOKUP(Tabla_Transformados[[#This Row],[Actividades_Reser_sucio2]],auxiliares!$E$5:$F$20,2,0),Tabla_Transformados[[#This Row],[Actividades_Reser_sucio2]])</f>
        <v/>
      </c>
      <c r="AB185">
        <v>9</v>
      </c>
      <c r="AC185">
        <f>Tabla_Transformados[[#This Row],[Duracion_Viaje_sucio]]-1</f>
        <v>13</v>
      </c>
      <c r="AD185" t="b">
        <v>1</v>
      </c>
      <c r="AE185" t="str">
        <f>VLOOKUP(Tabla_Transformados[[#This Row],[Promocion_Aplicada_sucio]],auxiliares!$H$6:$I$9,2,0)</f>
        <v>Verdadero</v>
      </c>
      <c r="AF185" t="s">
        <v>55</v>
      </c>
      <c r="AG185" t="s">
        <v>43</v>
      </c>
      <c r="AH185">
        <v>4</v>
      </c>
      <c r="AI185" t="str">
        <f>TEXT(Tabla_Transformados[[#This Row],[Fecha_Reserva]],"m")</f>
        <v>10</v>
      </c>
      <c r="AJ185">
        <v>2</v>
      </c>
      <c r="AK185" t="str">
        <f>TEXT(Tabla_Transformados[[#This Row],[Fecha_Viaje]],"m")</f>
        <v>12</v>
      </c>
      <c r="AL185" t="s">
        <v>57</v>
      </c>
      <c r="AM185" t="b">
        <v>1</v>
      </c>
      <c r="AN185" t="str">
        <f>VLOOKUP(Tabla_Transformados[[#This Row],[Cancelacion_Reserva_sucio]],auxiliares!$H$6:$I$9,2,0)</f>
        <v>Verdadero</v>
      </c>
      <c r="AO185">
        <v>3</v>
      </c>
      <c r="AP185" t="s">
        <v>108</v>
      </c>
      <c r="AQ18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5" s="10">
        <f>Tabla_Transformados[[#This Row],[Costo_Total]]/Tabla_Transformados[[#This Row],[Numero_Personas]]</f>
        <v>7746.65</v>
      </c>
      <c r="AS185" s="10">
        <f>Tabla_Transformados[[#This Row],[Costo_Total]]/Tabla_Transformados[[#This Row],[Duracion_Viaje_sucio]]</f>
        <v>1106.6642857142856</v>
      </c>
    </row>
    <row r="186" spans="1:45" x14ac:dyDescent="0.25">
      <c r="A186" t="s">
        <v>857</v>
      </c>
      <c r="B186" t="s">
        <v>858</v>
      </c>
      <c r="C186">
        <v>34</v>
      </c>
      <c r="D186" t="s">
        <v>31</v>
      </c>
      <c r="E186" t="str">
        <f>VLOOKUP(Tabla_Transformados[[#This Row],[Género_sucio]],Tabla4[#All],2,0)</f>
        <v>Femenino</v>
      </c>
      <c r="F186" t="s">
        <v>82</v>
      </c>
      <c r="G186" t="str">
        <f>VLOOKUP(Tabla_Transformados[[#This Row],[Ubicación_sucio]],auxiliares!$E$6:$F$13,2,0)</f>
        <v>Alemania</v>
      </c>
      <c r="H186" t="s">
        <v>49</v>
      </c>
      <c r="I186" t="str">
        <f>IFERROR(VLOOKUP(Tabla_Transformados[[#This Row],[Tipo_Viajero_sucio]],auxiliares!$H$6:$I$6,2,0),Tabla_Transformados[[#This Row],[Tipo_Viajero_sucio]])</f>
        <v>Turista</v>
      </c>
      <c r="J186" t="s">
        <v>859</v>
      </c>
      <c r="K186" s="8">
        <v>45434</v>
      </c>
      <c r="L186" s="8">
        <v>45621</v>
      </c>
      <c r="M186">
        <v>185</v>
      </c>
      <c r="N186">
        <f>DATEDIF(Tabla_Transformados[[#This Row],[Fecha_Reserva]],Tabla_Transformados[[#This Row],[Fecha_Viaje]],"d")</f>
        <v>187</v>
      </c>
      <c r="O186">
        <v>13</v>
      </c>
      <c r="P186">
        <v>1</v>
      </c>
      <c r="Q186" t="s">
        <v>77</v>
      </c>
      <c r="R186" t="str">
        <f>IFERROR(VLOOKUP(Tabla_Transformados[[#This Row],[Tipo_Paquete_sucio]],auxiliares!$H$6:$I$7,2,0),Tabla_Transformados[[#This Row],[Tipo_Paquete_sucio]])</f>
        <v>Vuelo + Hotel</v>
      </c>
      <c r="S186" s="10">
        <v>1158.7</v>
      </c>
      <c r="T186" t="s">
        <v>78</v>
      </c>
      <c r="U186" t="s">
        <v>101</v>
      </c>
      <c r="V186" t="str">
        <f>VLOOKUP(Tabla_Transformados[[#This Row],[Destino_sucio]],auxiliares!$E$5:$F$19,2,0)</f>
        <v>Roma</v>
      </c>
      <c r="W186" t="s">
        <v>114</v>
      </c>
      <c r="X186" t="s">
        <v>41</v>
      </c>
      <c r="Y186" t="s">
        <v>40</v>
      </c>
      <c r="Z1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6" t="str">
        <f>IFERROR(VLOOKUP(Tabla_Transformados[[#This Row],[Actividades_Reser_sucio2]],auxiliares!$E$5:$F$20,2,0),Tabla_Transformados[[#This Row],[Actividades_Reser_sucio2]])</f>
        <v/>
      </c>
      <c r="AB186">
        <v>3</v>
      </c>
      <c r="AC186">
        <f>Tabla_Transformados[[#This Row],[Duracion_Viaje_sucio]]-1</f>
        <v>12</v>
      </c>
      <c r="AD186" t="b">
        <v>1</v>
      </c>
      <c r="AE186" t="str">
        <f>VLOOKUP(Tabla_Transformados[[#This Row],[Promocion_Aplicada_sucio]],auxiliares!$H$6:$I$9,2,0)</f>
        <v>Verdadero</v>
      </c>
      <c r="AF186" t="s">
        <v>88</v>
      </c>
      <c r="AG186" t="s">
        <v>56</v>
      </c>
      <c r="AH186">
        <v>9</v>
      </c>
      <c r="AI186" t="str">
        <f>TEXT(Tabla_Transformados[[#This Row],[Fecha_Reserva]],"m")</f>
        <v>5</v>
      </c>
      <c r="AJ186">
        <v>11</v>
      </c>
      <c r="AK186" t="str">
        <f>TEXT(Tabla_Transformados[[#This Row],[Fecha_Viaje]],"m")</f>
        <v>11</v>
      </c>
      <c r="AL186" t="s">
        <v>44</v>
      </c>
      <c r="AM186" t="b">
        <v>1</v>
      </c>
      <c r="AN186" t="str">
        <f>VLOOKUP(Tabla_Transformados[[#This Row],[Cancelacion_Reserva_sucio]],auxiliares!$H$6:$I$9,2,0)</f>
        <v>Verdadero</v>
      </c>
      <c r="AO186">
        <v>4</v>
      </c>
      <c r="AP186" t="s">
        <v>131</v>
      </c>
      <c r="AQ18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6" s="10">
        <f>Tabla_Transformados[[#This Row],[Costo_Total]]/Tabla_Transformados[[#This Row],[Numero_Personas]]</f>
        <v>1158.7</v>
      </c>
      <c r="AS186" s="10">
        <f>Tabla_Transformados[[#This Row],[Costo_Total]]/Tabla_Transformados[[#This Row],[Duracion_Viaje_sucio]]</f>
        <v>89.130769230769232</v>
      </c>
    </row>
    <row r="187" spans="1:45" x14ac:dyDescent="0.25">
      <c r="A187" t="s">
        <v>861</v>
      </c>
      <c r="B187" t="s">
        <v>862</v>
      </c>
      <c r="C187">
        <v>60</v>
      </c>
      <c r="D187" t="s">
        <v>60</v>
      </c>
      <c r="E187" t="str">
        <f>VLOOKUP(Tabla_Transformados[[#This Row],[Género_sucio]],Tabla4[#All],2,0)</f>
        <v>Otro</v>
      </c>
      <c r="F187" t="s">
        <v>32</v>
      </c>
      <c r="G187" t="str">
        <f>VLOOKUP(Tabla_Transformados[[#This Row],[Ubicación_sucio]],auxiliares!$E$6:$F$13,2,0)</f>
        <v>Méjico</v>
      </c>
      <c r="H187" t="s">
        <v>97</v>
      </c>
      <c r="I187" t="str">
        <f>IFERROR(VLOOKUP(Tabla_Transformados[[#This Row],[Tipo_Viajero_sucio]],auxiliares!$H$6:$I$6,2,0),Tabla_Transformados[[#This Row],[Tipo_Viajero_sucio]])</f>
        <v>Negocios</v>
      </c>
      <c r="J187" t="s">
        <v>863</v>
      </c>
      <c r="K187" s="8">
        <v>45453</v>
      </c>
      <c r="L187" s="8">
        <v>45604</v>
      </c>
      <c r="M187">
        <v>326</v>
      </c>
      <c r="N187">
        <f>DATEDIF(Tabla_Transformados[[#This Row],[Fecha_Reserva]],Tabla_Transformados[[#This Row],[Fecha_Viaje]],"d")</f>
        <v>151</v>
      </c>
      <c r="O187">
        <v>2</v>
      </c>
      <c r="P187">
        <v>4</v>
      </c>
      <c r="Q187" t="s">
        <v>37</v>
      </c>
      <c r="R187" t="str">
        <f>IFERROR(VLOOKUP(Tabla_Transformados[[#This Row],[Tipo_Paquete_sucio]],auxiliares!$H$6:$I$7,2,0),Tabla_Transformados[[#This Row],[Tipo_Paquete_sucio]])</f>
        <v>Vuelo</v>
      </c>
      <c r="S187" s="10">
        <v>3223.8</v>
      </c>
      <c r="T187" t="s">
        <v>38</v>
      </c>
      <c r="U187" t="s">
        <v>87</v>
      </c>
      <c r="V187" t="str">
        <f>VLOOKUP(Tabla_Transformados[[#This Row],[Destino_sucio]],auxiliares!$E$5:$F$19,2,0)</f>
        <v>Londres</v>
      </c>
      <c r="W187" t="s">
        <v>40</v>
      </c>
      <c r="X187" t="s">
        <v>68</v>
      </c>
      <c r="Y187" t="s">
        <v>40</v>
      </c>
      <c r="Z1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7" t="str">
        <f>IFERROR(VLOOKUP(Tabla_Transformados[[#This Row],[Actividades_Reser_sucio2]],auxiliares!$E$5:$F$20,2,0),Tabla_Transformados[[#This Row],[Actividades_Reser_sucio2]])</f>
        <v/>
      </c>
      <c r="AB187">
        <v>5</v>
      </c>
      <c r="AC187">
        <f>Tabla_Transformados[[#This Row],[Duracion_Viaje_sucio]]-1</f>
        <v>1</v>
      </c>
      <c r="AD187" t="b">
        <v>0</v>
      </c>
      <c r="AE187" t="str">
        <f>VLOOKUP(Tabla_Transformados[[#This Row],[Promocion_Aplicada_sucio]],auxiliares!$H$6:$I$9,2,0)</f>
        <v>Falso</v>
      </c>
      <c r="AF187" t="s">
        <v>88</v>
      </c>
      <c r="AG187" t="s">
        <v>56</v>
      </c>
      <c r="AH187">
        <v>11</v>
      </c>
      <c r="AI187" t="str">
        <f>TEXT(Tabla_Transformados[[#This Row],[Fecha_Reserva]],"m")</f>
        <v>6</v>
      </c>
      <c r="AJ187">
        <v>4</v>
      </c>
      <c r="AK187" t="str">
        <f>TEXT(Tabla_Transformados[[#This Row],[Fecha_Viaje]],"m")</f>
        <v>11</v>
      </c>
      <c r="AL187" t="s">
        <v>57</v>
      </c>
      <c r="AM187" t="b">
        <v>1</v>
      </c>
      <c r="AN187" t="str">
        <f>VLOOKUP(Tabla_Transformados[[#This Row],[Cancelacion_Reserva_sucio]],auxiliares!$H$6:$I$9,2,0)</f>
        <v>Verdadero</v>
      </c>
      <c r="AO187">
        <v>5</v>
      </c>
      <c r="AP187" t="s">
        <v>131</v>
      </c>
      <c r="AQ18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87" s="10">
        <f>Tabla_Transformados[[#This Row],[Costo_Total]]/Tabla_Transformados[[#This Row],[Numero_Personas]]</f>
        <v>805.95</v>
      </c>
      <c r="AS187" s="10">
        <f>Tabla_Transformados[[#This Row],[Costo_Total]]/Tabla_Transformados[[#This Row],[Duracion_Viaje_sucio]]</f>
        <v>1611.9</v>
      </c>
    </row>
    <row r="188" spans="1:45" x14ac:dyDescent="0.25">
      <c r="A188" t="s">
        <v>865</v>
      </c>
      <c r="B188" t="s">
        <v>866</v>
      </c>
      <c r="C188">
        <v>34</v>
      </c>
      <c r="D188" t="s">
        <v>104</v>
      </c>
      <c r="E188" t="str">
        <f>VLOOKUP(Tabla_Transformados[[#This Row],[Género_sucio]],Tabla4[#All],2,0)</f>
        <v>Masculino</v>
      </c>
      <c r="F188" t="s">
        <v>61</v>
      </c>
      <c r="G188" t="str">
        <f>VLOOKUP(Tabla_Transformados[[#This Row],[Ubicación_sucio]],auxiliares!$E$6:$F$13,2,0)</f>
        <v>Australia</v>
      </c>
      <c r="H188" t="s">
        <v>97</v>
      </c>
      <c r="I188" t="str">
        <f>IFERROR(VLOOKUP(Tabla_Transformados[[#This Row],[Tipo_Viajero_sucio]],auxiliares!$H$6:$I$6,2,0),Tabla_Transformados[[#This Row],[Tipo_Viajero_sucio]])</f>
        <v>Negocios</v>
      </c>
      <c r="J188" t="s">
        <v>867</v>
      </c>
      <c r="K188" s="8">
        <v>45334</v>
      </c>
      <c r="L188" s="8">
        <v>45623</v>
      </c>
      <c r="M188">
        <v>164</v>
      </c>
      <c r="N188">
        <f>DATEDIF(Tabla_Transformados[[#This Row],[Fecha_Reserva]],Tabla_Transformados[[#This Row],[Fecha_Viaje]],"d")</f>
        <v>289</v>
      </c>
      <c r="O188">
        <v>4</v>
      </c>
      <c r="P188">
        <v>2</v>
      </c>
      <c r="Q188" t="s">
        <v>77</v>
      </c>
      <c r="R188" t="str">
        <f>IFERROR(VLOOKUP(Tabla_Transformados[[#This Row],[Tipo_Paquete_sucio]],auxiliares!$H$6:$I$7,2,0),Tabla_Transformados[[#This Row],[Tipo_Paquete_sucio]])</f>
        <v>Vuelo + Hotel</v>
      </c>
      <c r="S188" s="10">
        <v>14331.1</v>
      </c>
      <c r="T188" t="s">
        <v>38</v>
      </c>
      <c r="U188" t="s">
        <v>137</v>
      </c>
      <c r="V188" t="str">
        <f>VLOOKUP(Tabla_Transformados[[#This Row],[Destino_sucio]],auxiliares!$E$5:$F$19,2,0)</f>
        <v>Paris</v>
      </c>
      <c r="W188" t="s">
        <v>67</v>
      </c>
      <c r="X188" t="s">
        <v>68</v>
      </c>
      <c r="Y188" t="s">
        <v>40</v>
      </c>
      <c r="Z1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8" t="str">
        <f>IFERROR(VLOOKUP(Tabla_Transformados[[#This Row],[Actividades_Reser_sucio2]],auxiliares!$E$5:$F$20,2,0),Tabla_Transformados[[#This Row],[Actividades_Reser_sucio2]])</f>
        <v/>
      </c>
      <c r="AB188">
        <v>8</v>
      </c>
      <c r="AC188">
        <f>Tabla_Transformados[[#This Row],[Duracion_Viaje_sucio]]-1</f>
        <v>3</v>
      </c>
      <c r="AD188" t="b">
        <v>0</v>
      </c>
      <c r="AE188" t="str">
        <f>VLOOKUP(Tabla_Transformados[[#This Row],[Promocion_Aplicada_sucio]],auxiliares!$H$6:$I$9,2,0)</f>
        <v>Falso</v>
      </c>
      <c r="AF188" t="s">
        <v>88</v>
      </c>
      <c r="AG188" t="s">
        <v>115</v>
      </c>
      <c r="AH188">
        <v>5</v>
      </c>
      <c r="AI188" t="str">
        <f>TEXT(Tabla_Transformados[[#This Row],[Fecha_Reserva]],"m")</f>
        <v>2</v>
      </c>
      <c r="AJ188">
        <v>12</v>
      </c>
      <c r="AK188" t="str">
        <f>TEXT(Tabla_Transformados[[#This Row],[Fecha_Viaje]],"m")</f>
        <v>11</v>
      </c>
      <c r="AL188" t="s">
        <v>57</v>
      </c>
      <c r="AM188" t="b">
        <v>1</v>
      </c>
      <c r="AN188" t="str">
        <f>VLOOKUP(Tabla_Transformados[[#This Row],[Cancelacion_Reserva_sucio]],auxiliares!$H$6:$I$9,2,0)</f>
        <v>Verdadero</v>
      </c>
      <c r="AO188">
        <v>3</v>
      </c>
      <c r="AP188" t="s">
        <v>45</v>
      </c>
      <c r="AQ18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8" s="10">
        <f>Tabla_Transformados[[#This Row],[Costo_Total]]/Tabla_Transformados[[#This Row],[Numero_Personas]]</f>
        <v>7165.55</v>
      </c>
      <c r="AS188" s="10">
        <f>Tabla_Transformados[[#This Row],[Costo_Total]]/Tabla_Transformados[[#This Row],[Duracion_Viaje_sucio]]</f>
        <v>3582.7750000000001</v>
      </c>
    </row>
    <row r="189" spans="1:45" x14ac:dyDescent="0.25">
      <c r="A189" t="s">
        <v>869</v>
      </c>
      <c r="B189" t="s">
        <v>870</v>
      </c>
      <c r="C189">
        <v>48</v>
      </c>
      <c r="D189" t="s">
        <v>104</v>
      </c>
      <c r="E189" t="str">
        <f>VLOOKUP(Tabla_Transformados[[#This Row],[Género_sucio]],Tabla4[#All],2,0)</f>
        <v>Masculino</v>
      </c>
      <c r="F189" t="s">
        <v>61</v>
      </c>
      <c r="G189" t="str">
        <f>VLOOKUP(Tabla_Transformados[[#This Row],[Ubicación_sucio]],auxiliares!$E$6:$F$13,2,0)</f>
        <v>Australia</v>
      </c>
      <c r="H189" t="s">
        <v>49</v>
      </c>
      <c r="I189" t="str">
        <f>IFERROR(VLOOKUP(Tabla_Transformados[[#This Row],[Tipo_Viajero_sucio]],auxiliares!$H$6:$I$6,2,0),Tabla_Transformados[[#This Row],[Tipo_Viajero_sucio]])</f>
        <v>Turista</v>
      </c>
      <c r="J189" t="s">
        <v>871</v>
      </c>
      <c r="K189" s="8">
        <v>45350</v>
      </c>
      <c r="L189" s="8">
        <v>45507</v>
      </c>
      <c r="M189">
        <v>182</v>
      </c>
      <c r="N189">
        <f>DATEDIF(Tabla_Transformados[[#This Row],[Fecha_Reserva]],Tabla_Transformados[[#This Row],[Fecha_Viaje]],"d")</f>
        <v>157</v>
      </c>
      <c r="O189">
        <v>10</v>
      </c>
      <c r="P189">
        <v>2</v>
      </c>
      <c r="Q189" t="s">
        <v>77</v>
      </c>
      <c r="R189" t="str">
        <f>IFERROR(VLOOKUP(Tabla_Transformados[[#This Row],[Tipo_Paquete_sucio]],auxiliares!$H$6:$I$7,2,0),Tabla_Transformados[[#This Row],[Tipo_Paquete_sucio]])</f>
        <v>Vuelo + Hotel</v>
      </c>
      <c r="S189" s="10">
        <v>11165.5</v>
      </c>
      <c r="T189" t="s">
        <v>38</v>
      </c>
      <c r="U189" t="s">
        <v>39</v>
      </c>
      <c r="V189" t="str">
        <f>VLOOKUP(Tabla_Transformados[[#This Row],[Destino_sucio]],auxiliares!$E$5:$F$19,2,0)</f>
        <v>Tokio</v>
      </c>
      <c r="W189" t="s">
        <v>67</v>
      </c>
      <c r="X189" t="s">
        <v>54</v>
      </c>
      <c r="Y189" t="s">
        <v>40</v>
      </c>
      <c r="Z1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9" t="str">
        <f>IFERROR(VLOOKUP(Tabla_Transformados[[#This Row],[Actividades_Reser_sucio2]],auxiliares!$E$5:$F$20,2,0),Tabla_Transformados[[#This Row],[Actividades_Reser_sucio2]])</f>
        <v/>
      </c>
      <c r="AB189">
        <v>9</v>
      </c>
      <c r="AC189">
        <f>Tabla_Transformados[[#This Row],[Duracion_Viaje_sucio]]-1</f>
        <v>9</v>
      </c>
      <c r="AD189" t="b">
        <v>1</v>
      </c>
      <c r="AE189" t="str">
        <f>VLOOKUP(Tabla_Transformados[[#This Row],[Promocion_Aplicada_sucio]],auxiliares!$H$6:$I$9,2,0)</f>
        <v>Verdadero</v>
      </c>
      <c r="AF189" t="s">
        <v>42</v>
      </c>
      <c r="AG189" t="s">
        <v>56</v>
      </c>
      <c r="AH189">
        <v>12</v>
      </c>
      <c r="AI189" t="str">
        <f>TEXT(Tabla_Transformados[[#This Row],[Fecha_Reserva]],"m")</f>
        <v>2</v>
      </c>
      <c r="AJ189">
        <v>10</v>
      </c>
      <c r="AK189" t="str">
        <f>TEXT(Tabla_Transformados[[#This Row],[Fecha_Viaje]],"m")</f>
        <v>8</v>
      </c>
      <c r="AL189" t="s">
        <v>44</v>
      </c>
      <c r="AM189" t="b">
        <v>1</v>
      </c>
      <c r="AN189" t="str">
        <f>VLOOKUP(Tabla_Transformados[[#This Row],[Cancelacion_Reserva_sucio]],auxiliares!$H$6:$I$9,2,0)</f>
        <v>Verdadero</v>
      </c>
      <c r="AO189">
        <v>4</v>
      </c>
      <c r="AP189" t="s">
        <v>40</v>
      </c>
      <c r="AQ18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89" s="10">
        <f>Tabla_Transformados[[#This Row],[Costo_Total]]/Tabla_Transformados[[#This Row],[Numero_Personas]]</f>
        <v>5582.75</v>
      </c>
      <c r="AS189" s="10">
        <f>Tabla_Transformados[[#This Row],[Costo_Total]]/Tabla_Transformados[[#This Row],[Duracion_Viaje_sucio]]</f>
        <v>1116.55</v>
      </c>
    </row>
    <row r="190" spans="1:45" x14ac:dyDescent="0.25">
      <c r="A190" t="s">
        <v>872</v>
      </c>
      <c r="B190" t="s">
        <v>873</v>
      </c>
      <c r="C190">
        <v>38</v>
      </c>
      <c r="D190" t="s">
        <v>104</v>
      </c>
      <c r="E190" t="str">
        <f>VLOOKUP(Tabla_Transformados[[#This Row],[Género_sucio]],Tabla4[#All],2,0)</f>
        <v>Masculino</v>
      </c>
      <c r="F190" t="s">
        <v>61</v>
      </c>
      <c r="G190" t="str">
        <f>VLOOKUP(Tabla_Transformados[[#This Row],[Ubicación_sucio]],auxiliares!$E$6:$F$13,2,0)</f>
        <v>Australia</v>
      </c>
      <c r="H190" t="s">
        <v>49</v>
      </c>
      <c r="I190" t="str">
        <f>IFERROR(VLOOKUP(Tabla_Transformados[[#This Row],[Tipo_Viajero_sucio]],auxiliares!$H$6:$I$6,2,0),Tabla_Transformados[[#This Row],[Tipo_Viajero_sucio]])</f>
        <v>Turista</v>
      </c>
      <c r="J190" t="s">
        <v>874</v>
      </c>
      <c r="K190" s="8">
        <v>45487</v>
      </c>
      <c r="L190" s="8">
        <v>45526</v>
      </c>
      <c r="M190">
        <v>339</v>
      </c>
      <c r="N190">
        <f>DATEDIF(Tabla_Transformados[[#This Row],[Fecha_Reserva]],Tabla_Transformados[[#This Row],[Fecha_Viaje]],"d")</f>
        <v>39</v>
      </c>
      <c r="O190">
        <v>3</v>
      </c>
      <c r="P190">
        <v>4</v>
      </c>
      <c r="Q190" t="s">
        <v>77</v>
      </c>
      <c r="R190" t="str">
        <f>IFERROR(VLOOKUP(Tabla_Transformados[[#This Row],[Tipo_Paquete_sucio]],auxiliares!$H$6:$I$7,2,0),Tabla_Transformados[[#This Row],[Tipo_Paquete_sucio]])</f>
        <v>Vuelo + Hotel</v>
      </c>
      <c r="S190" s="10">
        <v>8675.4</v>
      </c>
      <c r="T190" t="s">
        <v>86</v>
      </c>
      <c r="U190" t="s">
        <v>39</v>
      </c>
      <c r="V190" t="str">
        <f>VLOOKUP(Tabla_Transformados[[#This Row],[Destino_sucio]],auxiliares!$E$5:$F$19,2,0)</f>
        <v>Tokio</v>
      </c>
      <c r="W190" t="s">
        <v>114</v>
      </c>
      <c r="X190" t="s">
        <v>68</v>
      </c>
      <c r="Y190" t="s">
        <v>40</v>
      </c>
      <c r="Z1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0" t="str">
        <f>IFERROR(VLOOKUP(Tabla_Transformados[[#This Row],[Actividades_Reser_sucio2]],auxiliares!$E$5:$F$20,2,0),Tabla_Transformados[[#This Row],[Actividades_Reser_sucio2]])</f>
        <v/>
      </c>
      <c r="AB190">
        <v>2</v>
      </c>
      <c r="AC190">
        <f>Tabla_Transformados[[#This Row],[Duracion_Viaje_sucio]]-1</f>
        <v>2</v>
      </c>
      <c r="AD190" t="b">
        <v>0</v>
      </c>
      <c r="AE190" t="str">
        <f>VLOOKUP(Tabla_Transformados[[#This Row],[Promocion_Aplicada_sucio]],auxiliares!$H$6:$I$9,2,0)</f>
        <v>Falso</v>
      </c>
      <c r="AF190" t="s">
        <v>42</v>
      </c>
      <c r="AG190" t="s">
        <v>115</v>
      </c>
      <c r="AH190">
        <v>10</v>
      </c>
      <c r="AI190" t="str">
        <f>TEXT(Tabla_Transformados[[#This Row],[Fecha_Reserva]],"m")</f>
        <v>7</v>
      </c>
      <c r="AJ190">
        <v>12</v>
      </c>
      <c r="AK190" t="str">
        <f>TEXT(Tabla_Transformados[[#This Row],[Fecha_Viaje]],"m")</f>
        <v>8</v>
      </c>
      <c r="AL190" t="s">
        <v>44</v>
      </c>
      <c r="AM190" t="b">
        <v>0</v>
      </c>
      <c r="AN190" t="str">
        <f>VLOOKUP(Tabla_Transformados[[#This Row],[Cancelacion_Reserva_sucio]],auxiliares!$H$6:$I$9,2,0)</f>
        <v>Falso</v>
      </c>
      <c r="AO190">
        <v>3</v>
      </c>
      <c r="AP190" t="s">
        <v>207</v>
      </c>
      <c r="AQ19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0" s="10">
        <f>Tabla_Transformados[[#This Row],[Costo_Total]]/Tabla_Transformados[[#This Row],[Numero_Personas]]</f>
        <v>2168.85</v>
      </c>
      <c r="AS190" s="10">
        <f>Tabla_Transformados[[#This Row],[Costo_Total]]/Tabla_Transformados[[#This Row],[Duracion_Viaje_sucio]]</f>
        <v>2891.7999999999997</v>
      </c>
    </row>
    <row r="191" spans="1:45" x14ac:dyDescent="0.25">
      <c r="A191" t="s">
        <v>876</v>
      </c>
      <c r="B191" t="s">
        <v>877</v>
      </c>
      <c r="C191">
        <v>38</v>
      </c>
      <c r="D191" t="s">
        <v>104</v>
      </c>
      <c r="E191" t="str">
        <f>VLOOKUP(Tabla_Transformados[[#This Row],[Género_sucio]],Tabla4[#All],2,0)</f>
        <v>Masculino</v>
      </c>
      <c r="F191" t="s">
        <v>61</v>
      </c>
      <c r="G191" t="str">
        <f>VLOOKUP(Tabla_Transformados[[#This Row],[Ubicación_sucio]],auxiliares!$E$6:$F$13,2,0)</f>
        <v>Australia</v>
      </c>
      <c r="H191" t="s">
        <v>49</v>
      </c>
      <c r="I191" t="str">
        <f>IFERROR(VLOOKUP(Tabla_Transformados[[#This Row],[Tipo_Viajero_sucio]],auxiliares!$H$6:$I$6,2,0),Tabla_Transformados[[#This Row],[Tipo_Viajero_sucio]])</f>
        <v>Turista</v>
      </c>
      <c r="J191" t="s">
        <v>878</v>
      </c>
      <c r="K191" s="8">
        <v>45368</v>
      </c>
      <c r="L191" s="8">
        <v>45469</v>
      </c>
      <c r="M191">
        <v>206</v>
      </c>
      <c r="N191">
        <f>DATEDIF(Tabla_Transformados[[#This Row],[Fecha_Reserva]],Tabla_Transformados[[#This Row],[Fecha_Viaje]],"d")</f>
        <v>101</v>
      </c>
      <c r="O191">
        <v>7</v>
      </c>
      <c r="P191">
        <v>3</v>
      </c>
      <c r="Q191" t="s">
        <v>37</v>
      </c>
      <c r="R191" t="str">
        <f>IFERROR(VLOOKUP(Tabla_Transformados[[#This Row],[Tipo_Paquete_sucio]],auxiliares!$H$6:$I$7,2,0),Tabla_Transformados[[#This Row],[Tipo_Paquete_sucio]])</f>
        <v>Vuelo</v>
      </c>
      <c r="S191" s="10">
        <v>15347.5</v>
      </c>
      <c r="T191" t="s">
        <v>78</v>
      </c>
      <c r="U191" t="s">
        <v>66</v>
      </c>
      <c r="V191" t="str">
        <f>VLOOKUP(Tabla_Transformados[[#This Row],[Destino_sucio]],auxiliares!$E$5:$F$19,2,0)</f>
        <v>Barcelona</v>
      </c>
      <c r="W191" t="s">
        <v>40</v>
      </c>
      <c r="X191" t="s">
        <v>68</v>
      </c>
      <c r="Y191" t="s">
        <v>40</v>
      </c>
      <c r="Z1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1" t="str">
        <f>IFERROR(VLOOKUP(Tabla_Transformados[[#This Row],[Actividades_Reser_sucio2]],auxiliares!$E$5:$F$20,2,0),Tabla_Transformados[[#This Row],[Actividades_Reser_sucio2]])</f>
        <v/>
      </c>
      <c r="AB191">
        <v>1</v>
      </c>
      <c r="AC191">
        <f>Tabla_Transformados[[#This Row],[Duracion_Viaje_sucio]]-1</f>
        <v>6</v>
      </c>
      <c r="AD191" t="b">
        <v>1</v>
      </c>
      <c r="AE191" t="str">
        <f>VLOOKUP(Tabla_Transformados[[#This Row],[Promocion_Aplicada_sucio]],auxiliares!$H$6:$I$9,2,0)</f>
        <v>Verdadero</v>
      </c>
      <c r="AF191" t="s">
        <v>55</v>
      </c>
      <c r="AG191" t="s">
        <v>43</v>
      </c>
      <c r="AH191">
        <v>8</v>
      </c>
      <c r="AI191" t="str">
        <f>TEXT(Tabla_Transformados[[#This Row],[Fecha_Reserva]],"m")</f>
        <v>3</v>
      </c>
      <c r="AJ191">
        <v>6</v>
      </c>
      <c r="AK191" t="str">
        <f>TEXT(Tabla_Transformados[[#This Row],[Fecha_Viaje]],"m")</f>
        <v>6</v>
      </c>
      <c r="AL191" t="s">
        <v>44</v>
      </c>
      <c r="AM191" t="b">
        <v>0</v>
      </c>
      <c r="AN191" t="str">
        <f>VLOOKUP(Tabla_Transformados[[#This Row],[Cancelacion_Reserva_sucio]],auxiliares!$H$6:$I$9,2,0)</f>
        <v>Falso</v>
      </c>
      <c r="AO191">
        <v>4</v>
      </c>
      <c r="AP191" t="s">
        <v>108</v>
      </c>
      <c r="AQ19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1" s="10">
        <f>Tabla_Transformados[[#This Row],[Costo_Total]]/Tabla_Transformados[[#This Row],[Numero_Personas]]</f>
        <v>5115.833333333333</v>
      </c>
      <c r="AS191" s="10">
        <f>Tabla_Transformados[[#This Row],[Costo_Total]]/Tabla_Transformados[[#This Row],[Duracion_Viaje_sucio]]</f>
        <v>2192.5</v>
      </c>
    </row>
    <row r="192" spans="1:45" x14ac:dyDescent="0.25">
      <c r="A192" t="s">
        <v>880</v>
      </c>
      <c r="B192" t="s">
        <v>881</v>
      </c>
      <c r="C192">
        <v>40</v>
      </c>
      <c r="D192" t="s">
        <v>104</v>
      </c>
      <c r="E192" t="str">
        <f>VLOOKUP(Tabla_Transformados[[#This Row],[Género_sucio]],Tabla4[#All],2,0)</f>
        <v>Masculino</v>
      </c>
      <c r="F192" t="s">
        <v>32</v>
      </c>
      <c r="G192" t="str">
        <f>VLOOKUP(Tabla_Transformados[[#This Row],[Ubicación_sucio]],auxiliares!$E$6:$F$13,2,0)</f>
        <v>Méjico</v>
      </c>
      <c r="H192" t="s">
        <v>97</v>
      </c>
      <c r="I192" t="str">
        <f>IFERROR(VLOOKUP(Tabla_Transformados[[#This Row],[Tipo_Viajero_sucio]],auxiliares!$H$6:$I$6,2,0),Tabla_Transformados[[#This Row],[Tipo_Viajero_sucio]])</f>
        <v>Negocios</v>
      </c>
      <c r="J192" t="s">
        <v>882</v>
      </c>
      <c r="K192" s="8">
        <v>45392</v>
      </c>
      <c r="L192" s="8">
        <v>45530</v>
      </c>
      <c r="M192">
        <v>338</v>
      </c>
      <c r="N192">
        <f>DATEDIF(Tabla_Transformados[[#This Row],[Fecha_Reserva]],Tabla_Transformados[[#This Row],[Fecha_Viaje]],"d")</f>
        <v>138</v>
      </c>
      <c r="O192">
        <v>13</v>
      </c>
      <c r="P192">
        <v>2</v>
      </c>
      <c r="Q192" t="s">
        <v>65</v>
      </c>
      <c r="R192" t="str">
        <f>IFERROR(VLOOKUP(Tabla_Transformados[[#This Row],[Tipo_Paquete_sucio]],auxiliares!$H$6:$I$7,2,0),Tabla_Transformados[[#This Row],[Tipo_Paquete_sucio]])</f>
        <v>Vuelo + Hotel + Tour</v>
      </c>
      <c r="S192" s="10">
        <v>12922.9</v>
      </c>
      <c r="T192" t="s">
        <v>86</v>
      </c>
      <c r="U192" t="s">
        <v>66</v>
      </c>
      <c r="V192" t="str">
        <f>VLOOKUP(Tabla_Transformados[[#This Row],[Destino_sucio]],auxiliares!$E$5:$F$19,2,0)</f>
        <v>Barcelona</v>
      </c>
      <c r="W192" t="s">
        <v>67</v>
      </c>
      <c r="X192" t="s">
        <v>54</v>
      </c>
      <c r="Y192" t="s">
        <v>40</v>
      </c>
      <c r="Z1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92" t="str">
        <f>IFERROR(VLOOKUP(Tabla_Transformados[[#This Row],[Actividades_Reser_sucio2]],auxiliares!$E$5:$F$20,2,0),Tabla_Transformados[[#This Row],[Actividades_Reser_sucio2]])</f>
        <v>Desconocido</v>
      </c>
      <c r="AB192">
        <v>5</v>
      </c>
      <c r="AC192">
        <f>Tabla_Transformados[[#This Row],[Duracion_Viaje_sucio]]-1</f>
        <v>12</v>
      </c>
      <c r="AD192" t="b">
        <v>1</v>
      </c>
      <c r="AE192" t="str">
        <f>VLOOKUP(Tabla_Transformados[[#This Row],[Promocion_Aplicada_sucio]],auxiliares!$H$6:$I$9,2,0)</f>
        <v>Verdadero</v>
      </c>
      <c r="AF192" t="s">
        <v>55</v>
      </c>
      <c r="AG192" t="s">
        <v>56</v>
      </c>
      <c r="AH192">
        <v>2</v>
      </c>
      <c r="AI192" t="str">
        <f>TEXT(Tabla_Transformados[[#This Row],[Fecha_Reserva]],"m")</f>
        <v>4</v>
      </c>
      <c r="AJ192">
        <v>5</v>
      </c>
      <c r="AK192" t="str">
        <f>TEXT(Tabla_Transformados[[#This Row],[Fecha_Viaje]],"m")</f>
        <v>8</v>
      </c>
      <c r="AL192" t="s">
        <v>44</v>
      </c>
      <c r="AM192" t="b">
        <v>0</v>
      </c>
      <c r="AN192" t="str">
        <f>VLOOKUP(Tabla_Transformados[[#This Row],[Cancelacion_Reserva_sucio]],auxiliares!$H$6:$I$9,2,0)</f>
        <v>Falso</v>
      </c>
      <c r="AO192">
        <v>4</v>
      </c>
      <c r="AP192" t="s">
        <v>40</v>
      </c>
      <c r="AQ19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2" s="10">
        <f>Tabla_Transformados[[#This Row],[Costo_Total]]/Tabla_Transformados[[#This Row],[Numero_Personas]]</f>
        <v>6461.45</v>
      </c>
      <c r="AS192" s="10">
        <f>Tabla_Transformados[[#This Row],[Costo_Total]]/Tabla_Transformados[[#This Row],[Duracion_Viaje_sucio]]</f>
        <v>994.06923076923078</v>
      </c>
    </row>
    <row r="193" spans="1:45" x14ac:dyDescent="0.25">
      <c r="A193" t="s">
        <v>884</v>
      </c>
      <c r="B193" t="s">
        <v>885</v>
      </c>
      <c r="C193">
        <v>28</v>
      </c>
      <c r="D193" t="s">
        <v>60</v>
      </c>
      <c r="E193" t="str">
        <f>VLOOKUP(Tabla_Transformados[[#This Row],[Género_sucio]],Tabla4[#All],2,0)</f>
        <v>Otro</v>
      </c>
      <c r="F193" t="s">
        <v>32</v>
      </c>
      <c r="G193" t="str">
        <f>VLOOKUP(Tabla_Transformados[[#This Row],[Ubicación_sucio]],auxiliares!$E$6:$F$13,2,0)</f>
        <v>Méjico</v>
      </c>
      <c r="H193" t="s">
        <v>49</v>
      </c>
      <c r="I193" t="str">
        <f>IFERROR(VLOOKUP(Tabla_Transformados[[#This Row],[Tipo_Viajero_sucio]],auxiliares!$H$6:$I$6,2,0),Tabla_Transformados[[#This Row],[Tipo_Viajero_sucio]])</f>
        <v>Turista</v>
      </c>
      <c r="J193" t="s">
        <v>886</v>
      </c>
      <c r="K193" s="8">
        <v>45368</v>
      </c>
      <c r="L193" s="8">
        <v>45611</v>
      </c>
      <c r="M193">
        <v>310</v>
      </c>
      <c r="N193">
        <f>DATEDIF(Tabla_Transformados[[#This Row],[Fecha_Reserva]],Tabla_Transformados[[#This Row],[Fecha_Viaje]],"d")</f>
        <v>243</v>
      </c>
      <c r="O193">
        <v>10</v>
      </c>
      <c r="P193">
        <v>2</v>
      </c>
      <c r="Q193" t="s">
        <v>77</v>
      </c>
      <c r="R193" t="str">
        <f>IFERROR(VLOOKUP(Tabla_Transformados[[#This Row],[Tipo_Paquete_sucio]],auxiliares!$H$6:$I$7,2,0),Tabla_Transformados[[#This Row],[Tipo_Paquete_sucio]])</f>
        <v>Vuelo + Hotel</v>
      </c>
      <c r="S193" s="10">
        <v>9116.7000000000007</v>
      </c>
      <c r="T193" t="s">
        <v>78</v>
      </c>
      <c r="U193" t="s">
        <v>53</v>
      </c>
      <c r="V193" t="str">
        <f>VLOOKUP(Tabla_Transformados[[#This Row],[Destino_sucio]],auxiliares!$E$5:$F$19,2,0)</f>
        <v>Nueva York</v>
      </c>
      <c r="W193" t="s">
        <v>114</v>
      </c>
      <c r="X193" t="s">
        <v>68</v>
      </c>
      <c r="Y193" t="s">
        <v>40</v>
      </c>
      <c r="Z1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3" t="str">
        <f>IFERROR(VLOOKUP(Tabla_Transformados[[#This Row],[Actividades_Reser_sucio2]],auxiliares!$E$5:$F$20,2,0),Tabla_Transformados[[#This Row],[Actividades_Reser_sucio2]])</f>
        <v/>
      </c>
      <c r="AB193">
        <v>3</v>
      </c>
      <c r="AC193">
        <f>Tabla_Transformados[[#This Row],[Duracion_Viaje_sucio]]-1</f>
        <v>9</v>
      </c>
      <c r="AD193" t="b">
        <v>0</v>
      </c>
      <c r="AE193" t="str">
        <f>VLOOKUP(Tabla_Transformados[[#This Row],[Promocion_Aplicada_sucio]],auxiliares!$H$6:$I$9,2,0)</f>
        <v>Falso</v>
      </c>
      <c r="AF193" t="s">
        <v>42</v>
      </c>
      <c r="AG193" t="s">
        <v>115</v>
      </c>
      <c r="AH193">
        <v>12</v>
      </c>
      <c r="AI193" t="str">
        <f>TEXT(Tabla_Transformados[[#This Row],[Fecha_Reserva]],"m")</f>
        <v>3</v>
      </c>
      <c r="AJ193">
        <v>11</v>
      </c>
      <c r="AK193" t="str">
        <f>TEXT(Tabla_Transformados[[#This Row],[Fecha_Viaje]],"m")</f>
        <v>11</v>
      </c>
      <c r="AL193" t="s">
        <v>44</v>
      </c>
      <c r="AM193" t="b">
        <v>1</v>
      </c>
      <c r="AN193" t="str">
        <f>VLOOKUP(Tabla_Transformados[[#This Row],[Cancelacion_Reserva_sucio]],auxiliares!$H$6:$I$9,2,0)</f>
        <v>Verdadero</v>
      </c>
      <c r="AO193">
        <v>4</v>
      </c>
      <c r="AP193" t="s">
        <v>108</v>
      </c>
      <c r="AQ19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93" s="10">
        <f>Tabla_Transformados[[#This Row],[Costo_Total]]/Tabla_Transformados[[#This Row],[Numero_Personas]]</f>
        <v>4558.3500000000004</v>
      </c>
      <c r="AS193" s="10">
        <f>Tabla_Transformados[[#This Row],[Costo_Total]]/Tabla_Transformados[[#This Row],[Duracion_Viaje_sucio]]</f>
        <v>911.67000000000007</v>
      </c>
    </row>
    <row r="194" spans="1:45" x14ac:dyDescent="0.25">
      <c r="A194" t="s">
        <v>887</v>
      </c>
      <c r="B194" t="s">
        <v>888</v>
      </c>
      <c r="C194">
        <v>60</v>
      </c>
      <c r="D194" t="s">
        <v>60</v>
      </c>
      <c r="E194" t="str">
        <f>VLOOKUP(Tabla_Transformados[[#This Row],[Género_sucio]],Tabla4[#All],2,0)</f>
        <v>Otro</v>
      </c>
      <c r="F194" t="s">
        <v>48</v>
      </c>
      <c r="G194" t="str">
        <f>VLOOKUP(Tabla_Transformados[[#This Row],[Ubicación_sucio]],auxiliares!$E$6:$F$13,2,0)</f>
        <v>EEUU</v>
      </c>
      <c r="H194" t="s">
        <v>97</v>
      </c>
      <c r="I194" t="str">
        <f>IFERROR(VLOOKUP(Tabla_Transformados[[#This Row],[Tipo_Viajero_sucio]],auxiliares!$H$6:$I$6,2,0),Tabla_Transformados[[#This Row],[Tipo_Viajero_sucio]])</f>
        <v>Negocios</v>
      </c>
      <c r="J194" t="s">
        <v>889</v>
      </c>
      <c r="K194" s="8">
        <v>45475</v>
      </c>
      <c r="L194" s="8">
        <v>45612</v>
      </c>
      <c r="M194">
        <v>273</v>
      </c>
      <c r="N194">
        <f>DATEDIF(Tabla_Transformados[[#This Row],[Fecha_Reserva]],Tabla_Transformados[[#This Row],[Fecha_Viaje]],"d")</f>
        <v>137</v>
      </c>
      <c r="O194">
        <v>4</v>
      </c>
      <c r="P194">
        <v>1</v>
      </c>
      <c r="Q194" t="s">
        <v>37</v>
      </c>
      <c r="R194" t="str">
        <f>IFERROR(VLOOKUP(Tabla_Transformados[[#This Row],[Tipo_Paquete_sucio]],auxiliares!$H$6:$I$7,2,0),Tabla_Transformados[[#This Row],[Tipo_Paquete_sucio]])</f>
        <v>Vuelo</v>
      </c>
      <c r="S194" s="10">
        <v>14114.8</v>
      </c>
      <c r="T194" t="s">
        <v>86</v>
      </c>
      <c r="U194" t="s">
        <v>66</v>
      </c>
      <c r="V194" t="str">
        <f>VLOOKUP(Tabla_Transformados[[#This Row],[Destino_sucio]],auxiliares!$E$5:$F$19,2,0)</f>
        <v>Barcelona</v>
      </c>
      <c r="W194" t="s">
        <v>40</v>
      </c>
      <c r="X194" t="s">
        <v>41</v>
      </c>
      <c r="Y194" t="s">
        <v>40</v>
      </c>
      <c r="Z1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4" t="str">
        <f>IFERROR(VLOOKUP(Tabla_Transformados[[#This Row],[Actividades_Reser_sucio2]],auxiliares!$E$5:$F$20,2,0),Tabla_Transformados[[#This Row],[Actividades_Reser_sucio2]])</f>
        <v/>
      </c>
      <c r="AB194">
        <v>2</v>
      </c>
      <c r="AC194">
        <f>Tabla_Transformados[[#This Row],[Duracion_Viaje_sucio]]-1</f>
        <v>3</v>
      </c>
      <c r="AD194" t="b">
        <v>1</v>
      </c>
      <c r="AE194" t="str">
        <f>VLOOKUP(Tabla_Transformados[[#This Row],[Promocion_Aplicada_sucio]],auxiliares!$H$6:$I$9,2,0)</f>
        <v>Verdadero</v>
      </c>
      <c r="AF194" t="s">
        <v>55</v>
      </c>
      <c r="AG194" t="s">
        <v>56</v>
      </c>
      <c r="AH194">
        <v>4</v>
      </c>
      <c r="AI194" t="str">
        <f>TEXT(Tabla_Transformados[[#This Row],[Fecha_Reserva]],"m")</f>
        <v>7</v>
      </c>
      <c r="AJ194">
        <v>4</v>
      </c>
      <c r="AK194" t="str">
        <f>TEXT(Tabla_Transformados[[#This Row],[Fecha_Viaje]],"m")</f>
        <v>11</v>
      </c>
      <c r="AL194" t="s">
        <v>44</v>
      </c>
      <c r="AM194" t="b">
        <v>1</v>
      </c>
      <c r="AN194" t="str">
        <f>VLOOKUP(Tabla_Transformados[[#This Row],[Cancelacion_Reserva_sucio]],auxiliares!$H$6:$I$9,2,0)</f>
        <v>Verdadero</v>
      </c>
      <c r="AO194">
        <v>3</v>
      </c>
      <c r="AP194" t="s">
        <v>70</v>
      </c>
      <c r="AQ19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94" s="10">
        <f>Tabla_Transformados[[#This Row],[Costo_Total]]/Tabla_Transformados[[#This Row],[Numero_Personas]]</f>
        <v>14114.8</v>
      </c>
      <c r="AS194" s="10">
        <f>Tabla_Transformados[[#This Row],[Costo_Total]]/Tabla_Transformados[[#This Row],[Duracion_Viaje_sucio]]</f>
        <v>3528.7</v>
      </c>
    </row>
    <row r="195" spans="1:45" x14ac:dyDescent="0.25">
      <c r="A195" t="s">
        <v>890</v>
      </c>
      <c r="B195" t="s">
        <v>891</v>
      </c>
      <c r="C195">
        <v>40</v>
      </c>
      <c r="D195" t="s">
        <v>31</v>
      </c>
      <c r="E195" t="str">
        <f>VLOOKUP(Tabla_Transformados[[#This Row],[Género_sucio]],Tabla4[#All],2,0)</f>
        <v>Femenino</v>
      </c>
      <c r="F195" t="s">
        <v>61</v>
      </c>
      <c r="G195" t="str">
        <f>VLOOKUP(Tabla_Transformados[[#This Row],[Ubicación_sucio]],auxiliares!$E$6:$F$13,2,0)</f>
        <v>Australia</v>
      </c>
      <c r="H195" t="s">
        <v>97</v>
      </c>
      <c r="I195" t="str">
        <f>IFERROR(VLOOKUP(Tabla_Transformados[[#This Row],[Tipo_Viajero_sucio]],auxiliares!$H$6:$I$6,2,0),Tabla_Transformados[[#This Row],[Tipo_Viajero_sucio]])</f>
        <v>Negocios</v>
      </c>
      <c r="J195" t="s">
        <v>892</v>
      </c>
      <c r="K195" s="8">
        <v>45495</v>
      </c>
      <c r="L195" s="8">
        <v>45548</v>
      </c>
      <c r="M195">
        <v>321</v>
      </c>
      <c r="N195">
        <f>DATEDIF(Tabla_Transformados[[#This Row],[Fecha_Reserva]],Tabla_Transformados[[#This Row],[Fecha_Viaje]],"d")</f>
        <v>53</v>
      </c>
      <c r="O195">
        <v>10</v>
      </c>
      <c r="P195">
        <v>2</v>
      </c>
      <c r="Q195" t="s">
        <v>77</v>
      </c>
      <c r="R195" t="str">
        <f>IFERROR(VLOOKUP(Tabla_Transformados[[#This Row],[Tipo_Paquete_sucio]],auxiliares!$H$6:$I$7,2,0),Tabla_Transformados[[#This Row],[Tipo_Paquete_sucio]])</f>
        <v>Vuelo + Hotel</v>
      </c>
      <c r="S195" s="10">
        <v>13692.6</v>
      </c>
      <c r="T195" t="s">
        <v>38</v>
      </c>
      <c r="U195" t="s">
        <v>53</v>
      </c>
      <c r="V195" t="str">
        <f>VLOOKUP(Tabla_Transformados[[#This Row],[Destino_sucio]],auxiliares!$E$5:$F$19,2,0)</f>
        <v>Nueva York</v>
      </c>
      <c r="W195" t="s">
        <v>114</v>
      </c>
      <c r="X195" t="s">
        <v>68</v>
      </c>
      <c r="Y195" t="s">
        <v>40</v>
      </c>
      <c r="Z1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5" t="str">
        <f>IFERROR(VLOOKUP(Tabla_Transformados[[#This Row],[Actividades_Reser_sucio2]],auxiliares!$E$5:$F$20,2,0),Tabla_Transformados[[#This Row],[Actividades_Reser_sucio2]])</f>
        <v/>
      </c>
      <c r="AB195">
        <v>4</v>
      </c>
      <c r="AC195">
        <f>Tabla_Transformados[[#This Row],[Duracion_Viaje_sucio]]-1</f>
        <v>9</v>
      </c>
      <c r="AD195" t="b">
        <v>1</v>
      </c>
      <c r="AE195" t="str">
        <f>VLOOKUP(Tabla_Transformados[[#This Row],[Promocion_Aplicada_sucio]],auxiliares!$H$6:$I$9,2,0)</f>
        <v>Verdadero</v>
      </c>
      <c r="AF195" t="s">
        <v>42</v>
      </c>
      <c r="AG195" t="s">
        <v>115</v>
      </c>
      <c r="AH195">
        <v>2</v>
      </c>
      <c r="AI195" t="str">
        <f>TEXT(Tabla_Transformados[[#This Row],[Fecha_Reserva]],"m")</f>
        <v>7</v>
      </c>
      <c r="AJ195">
        <v>5</v>
      </c>
      <c r="AK195" t="str">
        <f>TEXT(Tabla_Transformados[[#This Row],[Fecha_Viaje]],"m")</f>
        <v>9</v>
      </c>
      <c r="AL195" t="s">
        <v>57</v>
      </c>
      <c r="AM195" t="b">
        <v>0</v>
      </c>
      <c r="AN195" t="str">
        <f>VLOOKUP(Tabla_Transformados[[#This Row],[Cancelacion_Reserva_sucio]],auxiliares!$H$6:$I$9,2,0)</f>
        <v>Falso</v>
      </c>
      <c r="AO195">
        <v>1</v>
      </c>
      <c r="AP195" t="s">
        <v>45</v>
      </c>
      <c r="AQ19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5" s="10">
        <f>Tabla_Transformados[[#This Row],[Costo_Total]]/Tabla_Transformados[[#This Row],[Numero_Personas]]</f>
        <v>6846.3</v>
      </c>
      <c r="AS195" s="10">
        <f>Tabla_Transformados[[#This Row],[Costo_Total]]/Tabla_Transformados[[#This Row],[Duracion_Viaje_sucio]]</f>
        <v>1369.26</v>
      </c>
    </row>
    <row r="196" spans="1:45" x14ac:dyDescent="0.25">
      <c r="A196" t="s">
        <v>894</v>
      </c>
      <c r="B196" t="s">
        <v>895</v>
      </c>
      <c r="C196">
        <v>35</v>
      </c>
      <c r="D196" t="s">
        <v>60</v>
      </c>
      <c r="E196" t="str">
        <f>VLOOKUP(Tabla_Transformados[[#This Row],[Género_sucio]],Tabla4[#All],2,0)</f>
        <v>Otro</v>
      </c>
      <c r="F196" t="s">
        <v>73</v>
      </c>
      <c r="G196" t="str">
        <f>VLOOKUP(Tabla_Transformados[[#This Row],[Ubicación_sucio]],auxiliares!$E$6:$F$13,2,0)</f>
        <v>Reino unido</v>
      </c>
      <c r="H196" t="s">
        <v>97</v>
      </c>
      <c r="I196" t="str">
        <f>IFERROR(VLOOKUP(Tabla_Transformados[[#This Row],[Tipo_Viajero_sucio]],auxiliares!$H$6:$I$6,2,0),Tabla_Transformados[[#This Row],[Tipo_Viajero_sucio]])</f>
        <v>Negocios</v>
      </c>
      <c r="J196" t="s">
        <v>896</v>
      </c>
      <c r="K196" s="8">
        <v>45346</v>
      </c>
      <c r="L196" s="8">
        <v>45468</v>
      </c>
      <c r="M196">
        <v>170</v>
      </c>
      <c r="N196">
        <f>DATEDIF(Tabla_Transformados[[#This Row],[Fecha_Reserva]],Tabla_Transformados[[#This Row],[Fecha_Viaje]],"d")</f>
        <v>122</v>
      </c>
      <c r="O196">
        <v>3</v>
      </c>
      <c r="P196">
        <v>1</v>
      </c>
      <c r="Q196" t="s">
        <v>65</v>
      </c>
      <c r="R196" t="str">
        <f>IFERROR(VLOOKUP(Tabla_Transformados[[#This Row],[Tipo_Paquete_sucio]],auxiliares!$H$6:$I$7,2,0),Tabla_Transformados[[#This Row],[Tipo_Paquete_sucio]])</f>
        <v>Vuelo + Hotel + Tour</v>
      </c>
      <c r="S196" s="10">
        <v>7603.9</v>
      </c>
      <c r="T196" t="s">
        <v>38</v>
      </c>
      <c r="U196" t="s">
        <v>101</v>
      </c>
      <c r="V196" t="str">
        <f>VLOOKUP(Tabla_Transformados[[#This Row],[Destino_sucio]],auxiliares!$E$5:$F$19,2,0)</f>
        <v>Roma</v>
      </c>
      <c r="W196" t="s">
        <v>67</v>
      </c>
      <c r="X196" t="s">
        <v>68</v>
      </c>
      <c r="Y196" t="s">
        <v>69</v>
      </c>
      <c r="Z1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96" t="str">
        <f>IFERROR(VLOOKUP(Tabla_Transformados[[#This Row],[Actividades_Reser_sucio2]],auxiliares!$E$5:$F$20,2,0),Tabla_Transformados[[#This Row],[Actividades_Reser_sucio2]])</f>
        <v>Excursión en bote</v>
      </c>
      <c r="AB196">
        <v>3</v>
      </c>
      <c r="AC196">
        <f>Tabla_Transformados[[#This Row],[Duracion_Viaje_sucio]]-1</f>
        <v>2</v>
      </c>
      <c r="AD196" t="b">
        <v>1</v>
      </c>
      <c r="AE196" t="str">
        <f>VLOOKUP(Tabla_Transformados[[#This Row],[Promocion_Aplicada_sucio]],auxiliares!$H$6:$I$9,2,0)</f>
        <v>Verdadero</v>
      </c>
      <c r="AF196" t="s">
        <v>55</v>
      </c>
      <c r="AG196" t="s">
        <v>43</v>
      </c>
      <c r="AH196">
        <v>9</v>
      </c>
      <c r="AI196" t="str">
        <f>TEXT(Tabla_Transformados[[#This Row],[Fecha_Reserva]],"m")</f>
        <v>2</v>
      </c>
      <c r="AJ196">
        <v>1</v>
      </c>
      <c r="AK196" t="str">
        <f>TEXT(Tabla_Transformados[[#This Row],[Fecha_Viaje]],"m")</f>
        <v>6</v>
      </c>
      <c r="AL196" t="s">
        <v>57</v>
      </c>
      <c r="AM196" t="b">
        <v>0</v>
      </c>
      <c r="AN196" t="str">
        <f>VLOOKUP(Tabla_Transformados[[#This Row],[Cancelacion_Reserva_sucio]],auxiliares!$H$6:$I$9,2,0)</f>
        <v>Falso</v>
      </c>
      <c r="AO196">
        <v>4</v>
      </c>
      <c r="AP196" t="s">
        <v>108</v>
      </c>
      <c r="AQ19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6" s="10">
        <f>Tabla_Transformados[[#This Row],[Costo_Total]]/Tabla_Transformados[[#This Row],[Numero_Personas]]</f>
        <v>7603.9</v>
      </c>
      <c r="AS196" s="10">
        <f>Tabla_Transformados[[#This Row],[Costo_Total]]/Tabla_Transformados[[#This Row],[Duracion_Viaje_sucio]]</f>
        <v>2534.6333333333332</v>
      </c>
    </row>
    <row r="197" spans="1:45" x14ac:dyDescent="0.25">
      <c r="A197" t="s">
        <v>897</v>
      </c>
      <c r="B197" t="s">
        <v>898</v>
      </c>
      <c r="C197">
        <v>57</v>
      </c>
      <c r="D197" t="s">
        <v>31</v>
      </c>
      <c r="E197" t="str">
        <f>VLOOKUP(Tabla_Transformados[[#This Row],[Género_sucio]],Tabla4[#All],2,0)</f>
        <v>Femenino</v>
      </c>
      <c r="F197" t="s">
        <v>91</v>
      </c>
      <c r="G197" t="str">
        <f>VLOOKUP(Tabla_Transformados[[#This Row],[Ubicación_sucio]],auxiliares!$E$6:$F$13,2,0)</f>
        <v>India</v>
      </c>
      <c r="H197" t="s">
        <v>49</v>
      </c>
      <c r="I197" t="str">
        <f>IFERROR(VLOOKUP(Tabla_Transformados[[#This Row],[Tipo_Viajero_sucio]],auxiliares!$H$6:$I$6,2,0),Tabla_Transformados[[#This Row],[Tipo_Viajero_sucio]])</f>
        <v>Turista</v>
      </c>
      <c r="J197" t="s">
        <v>899</v>
      </c>
      <c r="K197" s="8">
        <v>45352</v>
      </c>
      <c r="L197" s="8">
        <v>45504</v>
      </c>
      <c r="M197">
        <v>197</v>
      </c>
      <c r="N197">
        <f>DATEDIF(Tabla_Transformados[[#This Row],[Fecha_Reserva]],Tabla_Transformados[[#This Row],[Fecha_Viaje]],"d")</f>
        <v>152</v>
      </c>
      <c r="O197">
        <v>6</v>
      </c>
      <c r="P197">
        <v>1</v>
      </c>
      <c r="Q197" t="s">
        <v>77</v>
      </c>
      <c r="R197" t="str">
        <f>IFERROR(VLOOKUP(Tabla_Transformados[[#This Row],[Tipo_Paquete_sucio]],auxiliares!$H$6:$I$7,2,0),Tabla_Transformados[[#This Row],[Tipo_Paquete_sucio]])</f>
        <v>Vuelo + Hotel</v>
      </c>
      <c r="S197" s="10">
        <v>444.5</v>
      </c>
      <c r="T197" t="s">
        <v>38</v>
      </c>
      <c r="U197" t="s">
        <v>101</v>
      </c>
      <c r="V197" t="str">
        <f>VLOOKUP(Tabla_Transformados[[#This Row],[Destino_sucio]],auxiliares!$E$5:$F$19,2,0)</f>
        <v>Roma</v>
      </c>
      <c r="W197" t="s">
        <v>67</v>
      </c>
      <c r="X197" t="s">
        <v>41</v>
      </c>
      <c r="Y197" t="s">
        <v>40</v>
      </c>
      <c r="Z1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7" t="str">
        <f>IFERROR(VLOOKUP(Tabla_Transformados[[#This Row],[Actividades_Reser_sucio2]],auxiliares!$E$5:$F$20,2,0),Tabla_Transformados[[#This Row],[Actividades_Reser_sucio2]])</f>
        <v/>
      </c>
      <c r="AB197">
        <v>8</v>
      </c>
      <c r="AC197">
        <f>Tabla_Transformados[[#This Row],[Duracion_Viaje_sucio]]-1</f>
        <v>5</v>
      </c>
      <c r="AD197" t="b">
        <v>1</v>
      </c>
      <c r="AE197" t="str">
        <f>VLOOKUP(Tabla_Transformados[[#This Row],[Promocion_Aplicada_sucio]],auxiliares!$H$6:$I$9,2,0)</f>
        <v>Verdadero</v>
      </c>
      <c r="AF197" t="s">
        <v>42</v>
      </c>
      <c r="AG197" t="s">
        <v>56</v>
      </c>
      <c r="AH197">
        <v>5</v>
      </c>
      <c r="AI197" t="str">
        <f>TEXT(Tabla_Transformados[[#This Row],[Fecha_Reserva]],"m")</f>
        <v>3</v>
      </c>
      <c r="AJ197">
        <v>7</v>
      </c>
      <c r="AK197" t="str">
        <f>TEXT(Tabla_Transformados[[#This Row],[Fecha_Viaje]],"m")</f>
        <v>7</v>
      </c>
      <c r="AL197" t="s">
        <v>44</v>
      </c>
      <c r="AM197" t="b">
        <v>0</v>
      </c>
      <c r="AN197" t="str">
        <f>VLOOKUP(Tabla_Transformados[[#This Row],[Cancelacion_Reserva_sucio]],auxiliares!$H$6:$I$9,2,0)</f>
        <v>Falso</v>
      </c>
      <c r="AO197">
        <v>3</v>
      </c>
      <c r="AP197" t="s">
        <v>131</v>
      </c>
      <c r="AQ19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97" s="10">
        <f>Tabla_Transformados[[#This Row],[Costo_Total]]/Tabla_Transformados[[#This Row],[Numero_Personas]]</f>
        <v>444.5</v>
      </c>
      <c r="AS197" s="10">
        <f>Tabla_Transformados[[#This Row],[Costo_Total]]/Tabla_Transformados[[#This Row],[Duracion_Viaje_sucio]]</f>
        <v>74.083333333333329</v>
      </c>
    </row>
    <row r="198" spans="1:45" x14ac:dyDescent="0.25">
      <c r="A198" t="s">
        <v>900</v>
      </c>
      <c r="B198" t="s">
        <v>901</v>
      </c>
      <c r="C198">
        <v>24</v>
      </c>
      <c r="D198" t="s">
        <v>31</v>
      </c>
      <c r="E198" t="str">
        <f>VLOOKUP(Tabla_Transformados[[#This Row],[Género_sucio]],Tabla4[#All],2,0)</f>
        <v>Femenino</v>
      </c>
      <c r="F198" t="s">
        <v>91</v>
      </c>
      <c r="G198" t="str">
        <f>VLOOKUP(Tabla_Transformados[[#This Row],[Ubicación_sucio]],auxiliares!$E$6:$F$13,2,0)</f>
        <v>India</v>
      </c>
      <c r="H198" t="s">
        <v>33</v>
      </c>
      <c r="I198" t="str">
        <f>IFERROR(VLOOKUP(Tabla_Transformados[[#This Row],[Tipo_Viajero_sucio]],auxiliares!$H$6:$I$6,2,0),Tabla_Transformados[[#This Row],[Tipo_Viajero_sucio]])</f>
        <v>Turista</v>
      </c>
      <c r="J198" t="s">
        <v>902</v>
      </c>
      <c r="K198" s="8">
        <v>45561</v>
      </c>
      <c r="L198" s="8">
        <v>45566</v>
      </c>
      <c r="M198">
        <v>298</v>
      </c>
      <c r="N198">
        <f>DATEDIF(Tabla_Transformados[[#This Row],[Fecha_Reserva]],Tabla_Transformados[[#This Row],[Fecha_Viaje]],"d")</f>
        <v>5</v>
      </c>
      <c r="O198">
        <v>7</v>
      </c>
      <c r="P198">
        <v>1</v>
      </c>
      <c r="Q198" t="s">
        <v>77</v>
      </c>
      <c r="R198" t="str">
        <f>IFERROR(VLOOKUP(Tabla_Transformados[[#This Row],[Tipo_Paquete_sucio]],auxiliares!$H$6:$I$7,2,0),Tabla_Transformados[[#This Row],[Tipo_Paquete_sucio]])</f>
        <v>Vuelo + Hotel</v>
      </c>
      <c r="S198" s="10">
        <v>15631.1</v>
      </c>
      <c r="T198" t="s">
        <v>78</v>
      </c>
      <c r="U198" t="s">
        <v>137</v>
      </c>
      <c r="V198" t="str">
        <f>VLOOKUP(Tabla_Transformados[[#This Row],[Destino_sucio]],auxiliares!$E$5:$F$19,2,0)</f>
        <v>Paris</v>
      </c>
      <c r="W198" t="s">
        <v>114</v>
      </c>
      <c r="X198" t="s">
        <v>54</v>
      </c>
      <c r="Y198" t="s">
        <v>40</v>
      </c>
      <c r="Z1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8" t="str">
        <f>IFERROR(VLOOKUP(Tabla_Transformados[[#This Row],[Actividades_Reser_sucio2]],auxiliares!$E$5:$F$20,2,0),Tabla_Transformados[[#This Row],[Actividades_Reser_sucio2]])</f>
        <v/>
      </c>
      <c r="AB198">
        <v>5</v>
      </c>
      <c r="AC198">
        <f>Tabla_Transformados[[#This Row],[Duracion_Viaje_sucio]]-1</f>
        <v>6</v>
      </c>
      <c r="AD198" t="b">
        <v>0</v>
      </c>
      <c r="AE198" t="str">
        <f>VLOOKUP(Tabla_Transformados[[#This Row],[Promocion_Aplicada_sucio]],auxiliares!$H$6:$I$9,2,0)</f>
        <v>Falso</v>
      </c>
      <c r="AF198" t="s">
        <v>55</v>
      </c>
      <c r="AG198" t="s">
        <v>56</v>
      </c>
      <c r="AH198">
        <v>3</v>
      </c>
      <c r="AI198" t="str">
        <f>TEXT(Tabla_Transformados[[#This Row],[Fecha_Reserva]],"m")</f>
        <v>9</v>
      </c>
      <c r="AJ198">
        <v>12</v>
      </c>
      <c r="AK198" t="str">
        <f>TEXT(Tabla_Transformados[[#This Row],[Fecha_Viaje]],"m")</f>
        <v>10</v>
      </c>
      <c r="AL198" t="s">
        <v>57</v>
      </c>
      <c r="AM198" t="b">
        <v>0</v>
      </c>
      <c r="AN198" t="str">
        <f>VLOOKUP(Tabla_Transformados[[#This Row],[Cancelacion_Reserva_sucio]],auxiliares!$H$6:$I$9,2,0)</f>
        <v>Falso</v>
      </c>
      <c r="AO198">
        <v>4</v>
      </c>
      <c r="AP198" t="s">
        <v>108</v>
      </c>
      <c r="AQ19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98" s="10">
        <f>Tabla_Transformados[[#This Row],[Costo_Total]]/Tabla_Transformados[[#This Row],[Numero_Personas]]</f>
        <v>15631.1</v>
      </c>
      <c r="AS198" s="10">
        <f>Tabla_Transformados[[#This Row],[Costo_Total]]/Tabla_Transformados[[#This Row],[Duracion_Viaje_sucio]]</f>
        <v>2233.014285714286</v>
      </c>
    </row>
    <row r="199" spans="1:45" x14ac:dyDescent="0.25">
      <c r="A199" t="s">
        <v>904</v>
      </c>
      <c r="B199" t="s">
        <v>905</v>
      </c>
      <c r="C199">
        <v>38</v>
      </c>
      <c r="D199" t="s">
        <v>104</v>
      </c>
      <c r="E199" t="str">
        <f>VLOOKUP(Tabla_Transformados[[#This Row],[Género_sucio]],Tabla4[#All],2,0)</f>
        <v>Masculino</v>
      </c>
      <c r="F199" t="s">
        <v>48</v>
      </c>
      <c r="G199" t="str">
        <f>VLOOKUP(Tabla_Transformados[[#This Row],[Ubicación_sucio]],auxiliares!$E$6:$F$13,2,0)</f>
        <v>EEUU</v>
      </c>
      <c r="H199" t="s">
        <v>97</v>
      </c>
      <c r="I199" t="str">
        <f>IFERROR(VLOOKUP(Tabla_Transformados[[#This Row],[Tipo_Viajero_sucio]],auxiliares!$H$6:$I$6,2,0),Tabla_Transformados[[#This Row],[Tipo_Viajero_sucio]])</f>
        <v>Negocios</v>
      </c>
      <c r="J199" t="s">
        <v>906</v>
      </c>
      <c r="K199" s="8">
        <v>45554</v>
      </c>
      <c r="L199" s="8">
        <v>45610</v>
      </c>
      <c r="M199">
        <v>254</v>
      </c>
      <c r="N199">
        <f>DATEDIF(Tabla_Transformados[[#This Row],[Fecha_Reserva]],Tabla_Transformados[[#This Row],[Fecha_Viaje]],"d")</f>
        <v>56</v>
      </c>
      <c r="O199">
        <v>12</v>
      </c>
      <c r="P199">
        <v>4</v>
      </c>
      <c r="Q199" t="s">
        <v>77</v>
      </c>
      <c r="R199" t="str">
        <f>IFERROR(VLOOKUP(Tabla_Transformados[[#This Row],[Tipo_Paquete_sucio]],auxiliares!$H$6:$I$7,2,0),Tabla_Transformados[[#This Row],[Tipo_Paquete_sucio]])</f>
        <v>Vuelo + Hotel</v>
      </c>
      <c r="S199" s="10">
        <v>1750.9</v>
      </c>
      <c r="T199" t="s">
        <v>78</v>
      </c>
      <c r="U199" t="s">
        <v>94</v>
      </c>
      <c r="V199" t="str">
        <f>VLOOKUP(Tabla_Transformados[[#This Row],[Destino_sucio]],auxiliares!$E$5:$F$19,2,0)</f>
        <v>Cancun</v>
      </c>
      <c r="W199" t="s">
        <v>114</v>
      </c>
      <c r="X199" t="s">
        <v>54</v>
      </c>
      <c r="Y199" t="s">
        <v>40</v>
      </c>
      <c r="Z1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9" t="str">
        <f>IFERROR(VLOOKUP(Tabla_Transformados[[#This Row],[Actividades_Reser_sucio2]],auxiliares!$E$5:$F$20,2,0),Tabla_Transformados[[#This Row],[Actividades_Reser_sucio2]])</f>
        <v/>
      </c>
      <c r="AB199">
        <v>4</v>
      </c>
      <c r="AC199">
        <f>Tabla_Transformados[[#This Row],[Duracion_Viaje_sucio]]-1</f>
        <v>11</v>
      </c>
      <c r="AD199" t="b">
        <v>1</v>
      </c>
      <c r="AE199" t="str">
        <f>VLOOKUP(Tabla_Transformados[[#This Row],[Promocion_Aplicada_sucio]],auxiliares!$H$6:$I$9,2,0)</f>
        <v>Verdadero</v>
      </c>
      <c r="AF199" t="s">
        <v>55</v>
      </c>
      <c r="AG199" t="s">
        <v>56</v>
      </c>
      <c r="AH199">
        <v>1</v>
      </c>
      <c r="AI199" t="str">
        <f>TEXT(Tabla_Transformados[[#This Row],[Fecha_Reserva]],"m")</f>
        <v>9</v>
      </c>
      <c r="AJ199">
        <v>12</v>
      </c>
      <c r="AK199" t="str">
        <f>TEXT(Tabla_Transformados[[#This Row],[Fecha_Viaje]],"m")</f>
        <v>11</v>
      </c>
      <c r="AL199" t="s">
        <v>44</v>
      </c>
      <c r="AM199" t="b">
        <v>0</v>
      </c>
      <c r="AN199" t="str">
        <f>VLOOKUP(Tabla_Transformados[[#This Row],[Cancelacion_Reserva_sucio]],auxiliares!$H$6:$I$9,2,0)</f>
        <v>Falso</v>
      </c>
      <c r="AO199">
        <v>2</v>
      </c>
      <c r="AP199" t="s">
        <v>70</v>
      </c>
      <c r="AQ19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9" s="10">
        <f>Tabla_Transformados[[#This Row],[Costo_Total]]/Tabla_Transformados[[#This Row],[Numero_Personas]]</f>
        <v>437.72500000000002</v>
      </c>
      <c r="AS199" s="10">
        <f>Tabla_Transformados[[#This Row],[Costo_Total]]/Tabla_Transformados[[#This Row],[Duracion_Viaje_sucio]]</f>
        <v>145.90833333333333</v>
      </c>
    </row>
    <row r="200" spans="1:45" x14ac:dyDescent="0.25">
      <c r="A200" t="s">
        <v>907</v>
      </c>
      <c r="B200" t="s">
        <v>908</v>
      </c>
      <c r="C200">
        <v>52</v>
      </c>
      <c r="D200" t="s">
        <v>31</v>
      </c>
      <c r="E200" t="str">
        <f>VLOOKUP(Tabla_Transformados[[#This Row],[Género_sucio]],Tabla4[#All],2,0)</f>
        <v>Femenino</v>
      </c>
      <c r="F200" t="s">
        <v>48</v>
      </c>
      <c r="G200" t="str">
        <f>VLOOKUP(Tabla_Transformados[[#This Row],[Ubicación_sucio]],auxiliares!$E$6:$F$13,2,0)</f>
        <v>EEUU</v>
      </c>
      <c r="H200" t="s">
        <v>49</v>
      </c>
      <c r="I200" t="str">
        <f>IFERROR(VLOOKUP(Tabla_Transformados[[#This Row],[Tipo_Viajero_sucio]],auxiliares!$H$6:$I$6,2,0),Tabla_Transformados[[#This Row],[Tipo_Viajero_sucio]])</f>
        <v>Turista</v>
      </c>
      <c r="J200" t="s">
        <v>909</v>
      </c>
      <c r="K200" s="8">
        <v>45368</v>
      </c>
      <c r="L200" s="8">
        <v>45393</v>
      </c>
      <c r="M200">
        <v>84</v>
      </c>
      <c r="N200">
        <f>DATEDIF(Tabla_Transformados[[#This Row],[Fecha_Reserva]],Tabla_Transformados[[#This Row],[Fecha_Viaje]],"d")</f>
        <v>25</v>
      </c>
      <c r="O200">
        <v>4</v>
      </c>
      <c r="P200">
        <v>4</v>
      </c>
      <c r="Q200" t="s">
        <v>77</v>
      </c>
      <c r="R200" t="str">
        <f>IFERROR(VLOOKUP(Tabla_Transformados[[#This Row],[Tipo_Paquete_sucio]],auxiliares!$H$6:$I$7,2,0),Tabla_Transformados[[#This Row],[Tipo_Paquete_sucio]])</f>
        <v>Vuelo + Hotel</v>
      </c>
      <c r="S200" s="10">
        <v>19737.400000000001</v>
      </c>
      <c r="T200" t="s">
        <v>86</v>
      </c>
      <c r="U200" t="s">
        <v>39</v>
      </c>
      <c r="V200" t="str">
        <f>VLOOKUP(Tabla_Transformados[[#This Row],[Destino_sucio]],auxiliares!$E$5:$F$19,2,0)</f>
        <v>Tokio</v>
      </c>
      <c r="W200" t="s">
        <v>67</v>
      </c>
      <c r="X200" t="s">
        <v>41</v>
      </c>
      <c r="Y200" t="s">
        <v>40</v>
      </c>
      <c r="Z2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0" t="str">
        <f>IFERROR(VLOOKUP(Tabla_Transformados[[#This Row],[Actividades_Reser_sucio2]],auxiliares!$E$5:$F$20,2,0),Tabla_Transformados[[#This Row],[Actividades_Reser_sucio2]])</f>
        <v/>
      </c>
      <c r="AB200">
        <v>1</v>
      </c>
      <c r="AC200">
        <f>Tabla_Transformados[[#This Row],[Duracion_Viaje_sucio]]-1</f>
        <v>3</v>
      </c>
      <c r="AD200" t="b">
        <v>0</v>
      </c>
      <c r="AE200" t="str">
        <f>VLOOKUP(Tabla_Transformados[[#This Row],[Promocion_Aplicada_sucio]],auxiliares!$H$6:$I$9,2,0)</f>
        <v>Falso</v>
      </c>
      <c r="AF200" t="s">
        <v>55</v>
      </c>
      <c r="AG200" t="s">
        <v>56</v>
      </c>
      <c r="AH200">
        <v>12</v>
      </c>
      <c r="AI200" t="str">
        <f>TEXT(Tabla_Transformados[[#This Row],[Fecha_Reserva]],"m")</f>
        <v>3</v>
      </c>
      <c r="AJ200">
        <v>7</v>
      </c>
      <c r="AK200" t="str">
        <f>TEXT(Tabla_Transformados[[#This Row],[Fecha_Viaje]],"m")</f>
        <v>4</v>
      </c>
      <c r="AL200" t="s">
        <v>57</v>
      </c>
      <c r="AM200" t="b">
        <v>0</v>
      </c>
      <c r="AN200" t="str">
        <f>VLOOKUP(Tabla_Transformados[[#This Row],[Cancelacion_Reserva_sucio]],auxiliares!$H$6:$I$9,2,0)</f>
        <v>Falso</v>
      </c>
      <c r="AO200">
        <v>3</v>
      </c>
      <c r="AP200" t="s">
        <v>131</v>
      </c>
      <c r="AQ20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0" s="10">
        <f>Tabla_Transformados[[#This Row],[Costo_Total]]/Tabla_Transformados[[#This Row],[Numero_Personas]]</f>
        <v>4934.3500000000004</v>
      </c>
      <c r="AS200" s="10">
        <f>Tabla_Transformados[[#This Row],[Costo_Total]]/Tabla_Transformados[[#This Row],[Duracion_Viaje_sucio]]</f>
        <v>4934.3500000000004</v>
      </c>
    </row>
    <row r="201" spans="1:45" x14ac:dyDescent="0.25">
      <c r="A201" t="s">
        <v>910</v>
      </c>
      <c r="B201" t="s">
        <v>911</v>
      </c>
      <c r="C201">
        <v>52</v>
      </c>
      <c r="D201" t="s">
        <v>104</v>
      </c>
      <c r="E201" t="str">
        <f>VLOOKUP(Tabla_Transformados[[#This Row],[Género_sucio]],Tabla4[#All],2,0)</f>
        <v>Masculino</v>
      </c>
      <c r="F201" t="s">
        <v>48</v>
      </c>
      <c r="G201" t="str">
        <f>VLOOKUP(Tabla_Transformados[[#This Row],[Ubicación_sucio]],auxiliares!$E$6:$F$13,2,0)</f>
        <v>EEUU</v>
      </c>
      <c r="H201" t="s">
        <v>49</v>
      </c>
      <c r="I201" t="str">
        <f>IFERROR(VLOOKUP(Tabla_Transformados[[#This Row],[Tipo_Viajero_sucio]],auxiliares!$H$6:$I$6,2,0),Tabla_Transformados[[#This Row],[Tipo_Viajero_sucio]])</f>
        <v>Turista</v>
      </c>
      <c r="J201" t="s">
        <v>912</v>
      </c>
      <c r="K201" s="8">
        <v>45410</v>
      </c>
      <c r="L201" s="8">
        <v>45651</v>
      </c>
      <c r="M201">
        <v>118</v>
      </c>
      <c r="N201">
        <f>DATEDIF(Tabla_Transformados[[#This Row],[Fecha_Reserva]],Tabla_Transformados[[#This Row],[Fecha_Viaje]],"d")</f>
        <v>241</v>
      </c>
      <c r="O201">
        <v>10</v>
      </c>
      <c r="P201">
        <v>4</v>
      </c>
      <c r="Q201" t="s">
        <v>65</v>
      </c>
      <c r="R201" t="str">
        <f>IFERROR(VLOOKUP(Tabla_Transformados[[#This Row],[Tipo_Paquete_sucio]],auxiliares!$H$6:$I$7,2,0),Tabla_Transformados[[#This Row],[Tipo_Paquete_sucio]])</f>
        <v>Vuelo + Hotel + Tour</v>
      </c>
      <c r="S201" s="10">
        <v>10755.8</v>
      </c>
      <c r="T201" t="s">
        <v>86</v>
      </c>
      <c r="U201" t="s">
        <v>94</v>
      </c>
      <c r="V201" t="str">
        <f>VLOOKUP(Tabla_Transformados[[#This Row],[Destino_sucio]],auxiliares!$E$5:$F$19,2,0)</f>
        <v>Cancun</v>
      </c>
      <c r="W201" t="s">
        <v>79</v>
      </c>
      <c r="X201" t="s">
        <v>41</v>
      </c>
      <c r="Y201" t="s">
        <v>151</v>
      </c>
      <c r="Z2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01" t="str">
        <f>IFERROR(VLOOKUP(Tabla_Transformados[[#This Row],[Actividades_Reser_sucio2]],auxiliares!$E$5:$F$20,2,0),Tabla_Transformados[[#This Row],[Actividades_Reser_sucio2]])</f>
        <v>Tour en Cuidad</v>
      </c>
      <c r="AB201">
        <v>7</v>
      </c>
      <c r="AC201">
        <f>Tabla_Transformados[[#This Row],[Duracion_Viaje_sucio]]-1</f>
        <v>9</v>
      </c>
      <c r="AD201" t="b">
        <v>0</v>
      </c>
      <c r="AE201" t="str">
        <f>VLOOKUP(Tabla_Transformados[[#This Row],[Promocion_Aplicada_sucio]],auxiliares!$H$6:$I$9,2,0)</f>
        <v>Falso</v>
      </c>
      <c r="AF201" t="s">
        <v>55</v>
      </c>
      <c r="AG201" t="s">
        <v>56</v>
      </c>
      <c r="AH201">
        <v>5</v>
      </c>
      <c r="AI201" t="str">
        <f>TEXT(Tabla_Transformados[[#This Row],[Fecha_Reserva]],"m")</f>
        <v>4</v>
      </c>
      <c r="AJ201">
        <v>1</v>
      </c>
      <c r="AK201" t="str">
        <f>TEXT(Tabla_Transformados[[#This Row],[Fecha_Viaje]],"m")</f>
        <v>12</v>
      </c>
      <c r="AL201" t="s">
        <v>44</v>
      </c>
      <c r="AM201" t="b">
        <v>0</v>
      </c>
      <c r="AN201" t="str">
        <f>VLOOKUP(Tabla_Transformados[[#This Row],[Cancelacion_Reserva_sucio]],auxiliares!$H$6:$I$9,2,0)</f>
        <v>Falso</v>
      </c>
      <c r="AO201">
        <v>5</v>
      </c>
      <c r="AP201" t="s">
        <v>108</v>
      </c>
      <c r="AQ20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1" s="10">
        <f>Tabla_Transformados[[#This Row],[Costo_Total]]/Tabla_Transformados[[#This Row],[Numero_Personas]]</f>
        <v>2688.95</v>
      </c>
      <c r="AS201" s="10">
        <f>Tabla_Transformados[[#This Row],[Costo_Total]]/Tabla_Transformados[[#This Row],[Duracion_Viaje_sucio]]</f>
        <v>1075.58</v>
      </c>
    </row>
    <row r="202" spans="1:45" x14ac:dyDescent="0.25">
      <c r="A202" t="s">
        <v>913</v>
      </c>
      <c r="B202" t="s">
        <v>914</v>
      </c>
      <c r="C202">
        <v>38</v>
      </c>
      <c r="D202" t="s">
        <v>60</v>
      </c>
      <c r="E202" t="str">
        <f>VLOOKUP(Tabla_Transformados[[#This Row],[Género_sucio]],Tabla4[#All],2,0)</f>
        <v>Otro</v>
      </c>
      <c r="F202" t="s">
        <v>123</v>
      </c>
      <c r="G202" t="str">
        <f>VLOOKUP(Tabla_Transformados[[#This Row],[Ubicación_sucio]],auxiliares!$E$6:$F$13,2,0)</f>
        <v>España</v>
      </c>
      <c r="H202" t="s">
        <v>33</v>
      </c>
      <c r="I202" t="str">
        <f>IFERROR(VLOOKUP(Tabla_Transformados[[#This Row],[Tipo_Viajero_sucio]],auxiliares!$H$6:$I$6,2,0),Tabla_Transformados[[#This Row],[Tipo_Viajero_sucio]])</f>
        <v>Turista</v>
      </c>
      <c r="J202" t="s">
        <v>915</v>
      </c>
      <c r="K202" s="8">
        <v>45435</v>
      </c>
      <c r="L202" s="8">
        <v>45600</v>
      </c>
      <c r="M202">
        <v>336</v>
      </c>
      <c r="N202">
        <f>DATEDIF(Tabla_Transformados[[#This Row],[Fecha_Reserva]],Tabla_Transformados[[#This Row],[Fecha_Viaje]],"d")</f>
        <v>165</v>
      </c>
      <c r="O202">
        <v>5</v>
      </c>
      <c r="P202">
        <v>2</v>
      </c>
      <c r="Q202" t="s">
        <v>65</v>
      </c>
      <c r="R202" t="str">
        <f>IFERROR(VLOOKUP(Tabla_Transformados[[#This Row],[Tipo_Paquete_sucio]],auxiliares!$H$6:$I$7,2,0),Tabla_Transformados[[#This Row],[Tipo_Paquete_sucio]])</f>
        <v>Vuelo + Hotel + Tour</v>
      </c>
      <c r="S202" s="10">
        <v>17613.8</v>
      </c>
      <c r="T202" t="s">
        <v>86</v>
      </c>
      <c r="U202" t="s">
        <v>137</v>
      </c>
      <c r="V202" t="str">
        <f>VLOOKUP(Tabla_Transformados[[#This Row],[Destino_sucio]],auxiliares!$E$5:$F$19,2,0)</f>
        <v>Paris</v>
      </c>
      <c r="W202" t="s">
        <v>67</v>
      </c>
      <c r="X202" t="s">
        <v>68</v>
      </c>
      <c r="Y202" t="s">
        <v>40</v>
      </c>
      <c r="Z2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02" t="str">
        <f>IFERROR(VLOOKUP(Tabla_Transformados[[#This Row],[Actividades_Reser_sucio2]],auxiliares!$E$5:$F$20,2,0),Tabla_Transformados[[#This Row],[Actividades_Reser_sucio2]])</f>
        <v>Desconocido</v>
      </c>
      <c r="AB202">
        <v>7</v>
      </c>
      <c r="AC202">
        <f>Tabla_Transformados[[#This Row],[Duracion_Viaje_sucio]]-1</f>
        <v>4</v>
      </c>
      <c r="AD202" t="b">
        <v>1</v>
      </c>
      <c r="AE202" t="str">
        <f>VLOOKUP(Tabla_Transformados[[#This Row],[Promocion_Aplicada_sucio]],auxiliares!$H$6:$I$9,2,0)</f>
        <v>Verdadero</v>
      </c>
      <c r="AF202" t="s">
        <v>42</v>
      </c>
      <c r="AG202" t="s">
        <v>56</v>
      </c>
      <c r="AH202">
        <v>8</v>
      </c>
      <c r="AI202" t="str">
        <f>TEXT(Tabla_Transformados[[#This Row],[Fecha_Reserva]],"m")</f>
        <v>5</v>
      </c>
      <c r="AJ202">
        <v>10</v>
      </c>
      <c r="AK202" t="str">
        <f>TEXT(Tabla_Transformados[[#This Row],[Fecha_Viaje]],"m")</f>
        <v>11</v>
      </c>
      <c r="AL202" t="s">
        <v>57</v>
      </c>
      <c r="AM202" t="b">
        <v>0</v>
      </c>
      <c r="AN202" t="str">
        <f>VLOOKUP(Tabla_Transformados[[#This Row],[Cancelacion_Reserva_sucio]],auxiliares!$H$6:$I$9,2,0)</f>
        <v>Falso</v>
      </c>
      <c r="AO202">
        <v>5</v>
      </c>
      <c r="AP202" t="s">
        <v>131</v>
      </c>
      <c r="AQ20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2" s="10">
        <f>Tabla_Transformados[[#This Row],[Costo_Total]]/Tabla_Transformados[[#This Row],[Numero_Personas]]</f>
        <v>8806.9</v>
      </c>
      <c r="AS202" s="10">
        <f>Tabla_Transformados[[#This Row],[Costo_Total]]/Tabla_Transformados[[#This Row],[Duracion_Viaje_sucio]]</f>
        <v>3522.7599999999998</v>
      </c>
    </row>
    <row r="203" spans="1:45" x14ac:dyDescent="0.25">
      <c r="A203" t="s">
        <v>918</v>
      </c>
      <c r="B203" t="s">
        <v>919</v>
      </c>
      <c r="C203">
        <v>28</v>
      </c>
      <c r="D203" t="s">
        <v>104</v>
      </c>
      <c r="E203" t="str">
        <f>VLOOKUP(Tabla_Transformados[[#This Row],[Género_sucio]],Tabla4[#All],2,0)</f>
        <v>Masculino</v>
      </c>
      <c r="F203" t="s">
        <v>73</v>
      </c>
      <c r="G203" t="str">
        <f>VLOOKUP(Tabla_Transformados[[#This Row],[Ubicación_sucio]],auxiliares!$E$6:$F$13,2,0)</f>
        <v>Reino unido</v>
      </c>
      <c r="H203" t="s">
        <v>97</v>
      </c>
      <c r="I203" t="str">
        <f>IFERROR(VLOOKUP(Tabla_Transformados[[#This Row],[Tipo_Viajero_sucio]],auxiliares!$H$6:$I$6,2,0),Tabla_Transformados[[#This Row],[Tipo_Viajero_sucio]])</f>
        <v>Negocios</v>
      </c>
      <c r="J203" t="s">
        <v>920</v>
      </c>
      <c r="K203" s="8">
        <v>45603</v>
      </c>
      <c r="L203" s="8">
        <v>45619</v>
      </c>
      <c r="M203">
        <v>169</v>
      </c>
      <c r="N203">
        <f>DATEDIF(Tabla_Transformados[[#This Row],[Fecha_Reserva]],Tabla_Transformados[[#This Row],[Fecha_Viaje]],"d")</f>
        <v>16</v>
      </c>
      <c r="O203">
        <v>5</v>
      </c>
      <c r="P203">
        <v>1</v>
      </c>
      <c r="Q203" t="s">
        <v>77</v>
      </c>
      <c r="R203" t="str">
        <f>IFERROR(VLOOKUP(Tabla_Transformados[[#This Row],[Tipo_Paquete_sucio]],auxiliares!$H$6:$I$7,2,0),Tabla_Transformados[[#This Row],[Tipo_Paquete_sucio]])</f>
        <v>Vuelo + Hotel</v>
      </c>
      <c r="S203" s="10">
        <v>2564.1999999999998</v>
      </c>
      <c r="T203" t="s">
        <v>38</v>
      </c>
      <c r="U203" t="s">
        <v>87</v>
      </c>
      <c r="V203" t="str">
        <f>VLOOKUP(Tabla_Transformados[[#This Row],[Destino_sucio]],auxiliares!$E$5:$F$19,2,0)</f>
        <v>Londres</v>
      </c>
      <c r="W203" t="s">
        <v>79</v>
      </c>
      <c r="X203" t="s">
        <v>41</v>
      </c>
      <c r="Y203" t="s">
        <v>40</v>
      </c>
      <c r="Z2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3" t="str">
        <f>IFERROR(VLOOKUP(Tabla_Transformados[[#This Row],[Actividades_Reser_sucio2]],auxiliares!$E$5:$F$20,2,0),Tabla_Transformados[[#This Row],[Actividades_Reser_sucio2]])</f>
        <v/>
      </c>
      <c r="AB203">
        <v>2</v>
      </c>
      <c r="AC203">
        <f>Tabla_Transformados[[#This Row],[Duracion_Viaje_sucio]]-1</f>
        <v>4</v>
      </c>
      <c r="AD203" t="b">
        <v>0</v>
      </c>
      <c r="AE203" t="str">
        <f>VLOOKUP(Tabla_Transformados[[#This Row],[Promocion_Aplicada_sucio]],auxiliares!$H$6:$I$9,2,0)</f>
        <v>Falso</v>
      </c>
      <c r="AF203" t="s">
        <v>88</v>
      </c>
      <c r="AG203" t="s">
        <v>115</v>
      </c>
      <c r="AH203">
        <v>9</v>
      </c>
      <c r="AI203" t="str">
        <f>TEXT(Tabla_Transformados[[#This Row],[Fecha_Reserva]],"m")</f>
        <v>11</v>
      </c>
      <c r="AJ203">
        <v>4</v>
      </c>
      <c r="AK203" t="str">
        <f>TEXT(Tabla_Transformados[[#This Row],[Fecha_Viaje]],"m")</f>
        <v>11</v>
      </c>
      <c r="AL203" t="s">
        <v>57</v>
      </c>
      <c r="AM203" t="b">
        <v>0</v>
      </c>
      <c r="AN203" t="str">
        <f>VLOOKUP(Tabla_Transformados[[#This Row],[Cancelacion_Reserva_sucio]],auxiliares!$H$6:$I$9,2,0)</f>
        <v>Falso</v>
      </c>
      <c r="AO203">
        <v>2</v>
      </c>
      <c r="AP203" t="s">
        <v>45</v>
      </c>
      <c r="AQ20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3" s="10">
        <f>Tabla_Transformados[[#This Row],[Costo_Total]]/Tabla_Transformados[[#This Row],[Numero_Personas]]</f>
        <v>2564.1999999999998</v>
      </c>
      <c r="AS203" s="10">
        <f>Tabla_Transformados[[#This Row],[Costo_Total]]/Tabla_Transformados[[#This Row],[Duracion_Viaje_sucio]]</f>
        <v>512.83999999999992</v>
      </c>
    </row>
    <row r="204" spans="1:45" x14ac:dyDescent="0.25">
      <c r="A204" t="s">
        <v>922</v>
      </c>
      <c r="B204" t="s">
        <v>923</v>
      </c>
      <c r="C204">
        <v>32</v>
      </c>
      <c r="D204" t="s">
        <v>104</v>
      </c>
      <c r="E204" t="str">
        <f>VLOOKUP(Tabla_Transformados[[#This Row],[Género_sucio]],Tabla4[#All],2,0)</f>
        <v>Masculino</v>
      </c>
      <c r="F204" t="s">
        <v>123</v>
      </c>
      <c r="G204" t="str">
        <f>VLOOKUP(Tabla_Transformados[[#This Row],[Ubicación_sucio]],auxiliares!$E$6:$F$13,2,0)</f>
        <v>España</v>
      </c>
      <c r="H204" t="s">
        <v>49</v>
      </c>
      <c r="I204" t="str">
        <f>IFERROR(VLOOKUP(Tabla_Transformados[[#This Row],[Tipo_Viajero_sucio]],auxiliares!$H$6:$I$6,2,0),Tabla_Transformados[[#This Row],[Tipo_Viajero_sucio]])</f>
        <v>Turista</v>
      </c>
      <c r="J204" t="s">
        <v>924</v>
      </c>
      <c r="K204" s="8">
        <v>45363</v>
      </c>
      <c r="L204" s="8">
        <v>45400</v>
      </c>
      <c r="M204">
        <v>138</v>
      </c>
      <c r="N204">
        <f>DATEDIF(Tabla_Transformados[[#This Row],[Fecha_Reserva]],Tabla_Transformados[[#This Row],[Fecha_Viaje]],"d")</f>
        <v>37</v>
      </c>
      <c r="O204">
        <v>3</v>
      </c>
      <c r="P204">
        <v>4</v>
      </c>
      <c r="Q204" t="s">
        <v>65</v>
      </c>
      <c r="R204" t="str">
        <f>IFERROR(VLOOKUP(Tabla_Transformados[[#This Row],[Tipo_Paquete_sucio]],auxiliares!$H$6:$I$7,2,0),Tabla_Transformados[[#This Row],[Tipo_Paquete_sucio]])</f>
        <v>Vuelo + Hotel + Tour</v>
      </c>
      <c r="S204" s="10">
        <v>15571.1</v>
      </c>
      <c r="T204" t="s">
        <v>38</v>
      </c>
      <c r="U204" t="s">
        <v>94</v>
      </c>
      <c r="V204" t="str">
        <f>VLOOKUP(Tabla_Transformados[[#This Row],[Destino_sucio]],auxiliares!$E$5:$F$19,2,0)</f>
        <v>Cancun</v>
      </c>
      <c r="W204" t="s">
        <v>67</v>
      </c>
      <c r="X204" t="s">
        <v>54</v>
      </c>
      <c r="Y204" t="s">
        <v>40</v>
      </c>
      <c r="Z2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04" t="str">
        <f>IFERROR(VLOOKUP(Tabla_Transformados[[#This Row],[Actividades_Reser_sucio2]],auxiliares!$E$5:$F$20,2,0),Tabla_Transformados[[#This Row],[Actividades_Reser_sucio2]])</f>
        <v>Desconocido</v>
      </c>
      <c r="AB204">
        <v>9</v>
      </c>
      <c r="AC204">
        <f>Tabla_Transformados[[#This Row],[Duracion_Viaje_sucio]]-1</f>
        <v>2</v>
      </c>
      <c r="AD204" t="b">
        <v>0</v>
      </c>
      <c r="AE204" t="str">
        <f>VLOOKUP(Tabla_Transformados[[#This Row],[Promocion_Aplicada_sucio]],auxiliares!$H$6:$I$9,2,0)</f>
        <v>Falso</v>
      </c>
      <c r="AF204" t="s">
        <v>55</v>
      </c>
      <c r="AG204" t="s">
        <v>56</v>
      </c>
      <c r="AH204">
        <v>1</v>
      </c>
      <c r="AI204" t="str">
        <f>TEXT(Tabla_Transformados[[#This Row],[Fecha_Reserva]],"m")</f>
        <v>3</v>
      </c>
      <c r="AJ204">
        <v>10</v>
      </c>
      <c r="AK204" t="str">
        <f>TEXT(Tabla_Transformados[[#This Row],[Fecha_Viaje]],"m")</f>
        <v>4</v>
      </c>
      <c r="AL204" t="s">
        <v>44</v>
      </c>
      <c r="AM204" t="b">
        <v>1</v>
      </c>
      <c r="AN204" t="str">
        <f>VLOOKUP(Tabla_Transformados[[#This Row],[Cancelacion_Reserva_sucio]],auxiliares!$H$6:$I$9,2,0)</f>
        <v>Verdadero</v>
      </c>
      <c r="AO204">
        <v>4</v>
      </c>
      <c r="AP204" t="s">
        <v>108</v>
      </c>
      <c r="AQ20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4" s="10">
        <f>Tabla_Transformados[[#This Row],[Costo_Total]]/Tabla_Transformados[[#This Row],[Numero_Personas]]</f>
        <v>3892.7750000000001</v>
      </c>
      <c r="AS204" s="10">
        <f>Tabla_Transformados[[#This Row],[Costo_Total]]/Tabla_Transformados[[#This Row],[Duracion_Viaje_sucio]]</f>
        <v>5190.3666666666668</v>
      </c>
    </row>
    <row r="205" spans="1:45" x14ac:dyDescent="0.25">
      <c r="A205" t="s">
        <v>926</v>
      </c>
      <c r="B205" t="s">
        <v>927</v>
      </c>
      <c r="C205">
        <v>33</v>
      </c>
      <c r="D205" t="s">
        <v>60</v>
      </c>
      <c r="E205" t="str">
        <f>VLOOKUP(Tabla_Transformados[[#This Row],[Género_sucio]],Tabla4[#All],2,0)</f>
        <v>Otro</v>
      </c>
      <c r="F205" t="s">
        <v>48</v>
      </c>
      <c r="G205" t="str">
        <f>VLOOKUP(Tabla_Transformados[[#This Row],[Ubicación_sucio]],auxiliares!$E$6:$F$13,2,0)</f>
        <v>EEUU</v>
      </c>
      <c r="H205" t="s">
        <v>49</v>
      </c>
      <c r="I205" t="str">
        <f>IFERROR(VLOOKUP(Tabla_Transformados[[#This Row],[Tipo_Viajero_sucio]],auxiliares!$H$6:$I$6,2,0),Tabla_Transformados[[#This Row],[Tipo_Viajero_sucio]])</f>
        <v>Turista</v>
      </c>
      <c r="J205" t="s">
        <v>928</v>
      </c>
      <c r="K205" s="8">
        <v>45304</v>
      </c>
      <c r="L205" s="8">
        <v>45533</v>
      </c>
      <c r="M205">
        <v>141</v>
      </c>
      <c r="N205">
        <f>DATEDIF(Tabla_Transformados[[#This Row],[Fecha_Reserva]],Tabla_Transformados[[#This Row],[Fecha_Viaje]],"d")</f>
        <v>229</v>
      </c>
      <c r="O205">
        <v>12</v>
      </c>
      <c r="P205">
        <v>4</v>
      </c>
      <c r="Q205" t="s">
        <v>65</v>
      </c>
      <c r="R205" t="str">
        <f>IFERROR(VLOOKUP(Tabla_Transformados[[#This Row],[Tipo_Paquete_sucio]],auxiliares!$H$6:$I$7,2,0),Tabla_Transformados[[#This Row],[Tipo_Paquete_sucio]])</f>
        <v>Vuelo + Hotel + Tour</v>
      </c>
      <c r="S205" s="10">
        <v>14408.6</v>
      </c>
      <c r="T205" t="s">
        <v>38</v>
      </c>
      <c r="U205" t="s">
        <v>137</v>
      </c>
      <c r="V205" t="str">
        <f>VLOOKUP(Tabla_Transformados[[#This Row],[Destino_sucio]],auxiliares!$E$5:$F$19,2,0)</f>
        <v>Paris</v>
      </c>
      <c r="W205" t="s">
        <v>79</v>
      </c>
      <c r="X205" t="s">
        <v>41</v>
      </c>
      <c r="Y205" t="s">
        <v>302</v>
      </c>
      <c r="Z2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05" t="str">
        <f>IFERROR(VLOOKUP(Tabla_Transformados[[#This Row],[Actividades_Reser_sucio2]],auxiliares!$E$5:$F$20,2,0),Tabla_Transformados[[#This Row],[Actividades_Reser_sucio2]])</f>
        <v>Tour en bus</v>
      </c>
      <c r="AB205">
        <v>1</v>
      </c>
      <c r="AC205">
        <f>Tabla_Transformados[[#This Row],[Duracion_Viaje_sucio]]-1</f>
        <v>11</v>
      </c>
      <c r="AD205" t="b">
        <v>0</v>
      </c>
      <c r="AE205" t="str">
        <f>VLOOKUP(Tabla_Transformados[[#This Row],[Promocion_Aplicada_sucio]],auxiliares!$H$6:$I$9,2,0)</f>
        <v>Falso</v>
      </c>
      <c r="AF205" t="s">
        <v>88</v>
      </c>
      <c r="AG205" t="s">
        <v>56</v>
      </c>
      <c r="AH205">
        <v>12</v>
      </c>
      <c r="AI205" t="str">
        <f>TEXT(Tabla_Transformados[[#This Row],[Fecha_Reserva]],"m")</f>
        <v>1</v>
      </c>
      <c r="AJ205">
        <v>5</v>
      </c>
      <c r="AK205" t="str">
        <f>TEXT(Tabla_Transformados[[#This Row],[Fecha_Viaje]],"m")</f>
        <v>8</v>
      </c>
      <c r="AL205" t="s">
        <v>44</v>
      </c>
      <c r="AM205" t="b">
        <v>0</v>
      </c>
      <c r="AN205" t="str">
        <f>VLOOKUP(Tabla_Transformados[[#This Row],[Cancelacion_Reserva_sucio]],auxiliares!$H$6:$I$9,2,0)</f>
        <v>Falso</v>
      </c>
      <c r="AO205">
        <v>5</v>
      </c>
      <c r="AP205" t="s">
        <v>108</v>
      </c>
      <c r="AQ20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5" s="10">
        <f>Tabla_Transformados[[#This Row],[Costo_Total]]/Tabla_Transformados[[#This Row],[Numero_Personas]]</f>
        <v>3602.15</v>
      </c>
      <c r="AS205" s="10">
        <f>Tabla_Transformados[[#This Row],[Costo_Total]]/Tabla_Transformados[[#This Row],[Duracion_Viaje_sucio]]</f>
        <v>1200.7166666666667</v>
      </c>
    </row>
    <row r="206" spans="1:45" x14ac:dyDescent="0.25">
      <c r="A206" t="s">
        <v>930</v>
      </c>
      <c r="B206" t="s">
        <v>931</v>
      </c>
      <c r="C206">
        <v>32</v>
      </c>
      <c r="D206" t="s">
        <v>60</v>
      </c>
      <c r="E206" t="str">
        <f>VLOOKUP(Tabla_Transformados[[#This Row],[Género_sucio]],Tabla4[#All],2,0)</f>
        <v>Otro</v>
      </c>
      <c r="F206" t="s">
        <v>82</v>
      </c>
      <c r="G206" t="str">
        <f>VLOOKUP(Tabla_Transformados[[#This Row],[Ubicación_sucio]],auxiliares!$E$6:$F$13,2,0)</f>
        <v>Alemania</v>
      </c>
      <c r="H206" t="s">
        <v>97</v>
      </c>
      <c r="I206" t="str">
        <f>IFERROR(VLOOKUP(Tabla_Transformados[[#This Row],[Tipo_Viajero_sucio]],auxiliares!$H$6:$I$6,2,0),Tabla_Transformados[[#This Row],[Tipo_Viajero_sucio]])</f>
        <v>Negocios</v>
      </c>
      <c r="J206" t="s">
        <v>932</v>
      </c>
      <c r="K206" s="8">
        <v>45442</v>
      </c>
      <c r="L206" s="8">
        <v>45489</v>
      </c>
      <c r="M206">
        <v>341</v>
      </c>
      <c r="N206">
        <f>DATEDIF(Tabla_Transformados[[#This Row],[Fecha_Reserva]],Tabla_Transformados[[#This Row],[Fecha_Viaje]],"d")</f>
        <v>47</v>
      </c>
      <c r="O206">
        <v>7</v>
      </c>
      <c r="P206">
        <v>2</v>
      </c>
      <c r="Q206" t="s">
        <v>37</v>
      </c>
      <c r="R206" t="str">
        <f>IFERROR(VLOOKUP(Tabla_Transformados[[#This Row],[Tipo_Paquete_sucio]],auxiliares!$H$6:$I$7,2,0),Tabla_Transformados[[#This Row],[Tipo_Paquete_sucio]])</f>
        <v>Vuelo</v>
      </c>
      <c r="S206" s="10">
        <v>16803.5</v>
      </c>
      <c r="T206" t="s">
        <v>78</v>
      </c>
      <c r="U206" t="s">
        <v>39</v>
      </c>
      <c r="V206" t="str">
        <f>VLOOKUP(Tabla_Transformados[[#This Row],[Destino_sucio]],auxiliares!$E$5:$F$19,2,0)</f>
        <v>Tokio</v>
      </c>
      <c r="W206" t="s">
        <v>40</v>
      </c>
      <c r="X206" t="s">
        <v>68</v>
      </c>
      <c r="Y206" t="s">
        <v>40</v>
      </c>
      <c r="Z2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6" t="str">
        <f>IFERROR(VLOOKUP(Tabla_Transformados[[#This Row],[Actividades_Reser_sucio2]],auxiliares!$E$5:$F$20,2,0),Tabla_Transformados[[#This Row],[Actividades_Reser_sucio2]])</f>
        <v/>
      </c>
      <c r="AB206">
        <v>9</v>
      </c>
      <c r="AC206">
        <f>Tabla_Transformados[[#This Row],[Duracion_Viaje_sucio]]-1</f>
        <v>6</v>
      </c>
      <c r="AD206" t="b">
        <v>0</v>
      </c>
      <c r="AE206" t="str">
        <f>VLOOKUP(Tabla_Transformados[[#This Row],[Promocion_Aplicada_sucio]],auxiliares!$H$6:$I$9,2,0)</f>
        <v>Falso</v>
      </c>
      <c r="AF206" t="s">
        <v>88</v>
      </c>
      <c r="AG206" t="s">
        <v>43</v>
      </c>
      <c r="AH206">
        <v>3</v>
      </c>
      <c r="AI206" t="str">
        <f>TEXT(Tabla_Transformados[[#This Row],[Fecha_Reserva]],"m")</f>
        <v>5</v>
      </c>
      <c r="AJ206">
        <v>12</v>
      </c>
      <c r="AK206" t="str">
        <f>TEXT(Tabla_Transformados[[#This Row],[Fecha_Viaje]],"m")</f>
        <v>7</v>
      </c>
      <c r="AL206" t="s">
        <v>44</v>
      </c>
      <c r="AM206" t="b">
        <v>0</v>
      </c>
      <c r="AN206" t="str">
        <f>VLOOKUP(Tabla_Transformados[[#This Row],[Cancelacion_Reserva_sucio]],auxiliares!$H$6:$I$9,2,0)</f>
        <v>Falso</v>
      </c>
      <c r="AO206">
        <v>4</v>
      </c>
      <c r="AP206" t="s">
        <v>131</v>
      </c>
      <c r="AQ20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6" s="10">
        <f>Tabla_Transformados[[#This Row],[Costo_Total]]/Tabla_Transformados[[#This Row],[Numero_Personas]]</f>
        <v>8401.75</v>
      </c>
      <c r="AS206" s="10">
        <f>Tabla_Transformados[[#This Row],[Costo_Total]]/Tabla_Transformados[[#This Row],[Duracion_Viaje_sucio]]</f>
        <v>2400.5</v>
      </c>
    </row>
    <row r="207" spans="1:45" x14ac:dyDescent="0.25">
      <c r="A207" t="s">
        <v>934</v>
      </c>
      <c r="B207" t="s">
        <v>935</v>
      </c>
      <c r="C207">
        <v>54</v>
      </c>
      <c r="D207" t="s">
        <v>104</v>
      </c>
      <c r="E207" t="str">
        <f>VLOOKUP(Tabla_Transformados[[#This Row],[Género_sucio]],Tabla4[#All],2,0)</f>
        <v>Masculino</v>
      </c>
      <c r="F207" t="s">
        <v>61</v>
      </c>
      <c r="G207" t="str">
        <f>VLOOKUP(Tabla_Transformados[[#This Row],[Ubicación_sucio]],auxiliares!$E$6:$F$13,2,0)</f>
        <v>Australia</v>
      </c>
      <c r="H207" t="s">
        <v>49</v>
      </c>
      <c r="I207" t="str">
        <f>IFERROR(VLOOKUP(Tabla_Transformados[[#This Row],[Tipo_Viajero_sucio]],auxiliares!$H$6:$I$6,2,0),Tabla_Transformados[[#This Row],[Tipo_Viajero_sucio]])</f>
        <v>Turista</v>
      </c>
      <c r="J207" t="s">
        <v>936</v>
      </c>
      <c r="K207" s="8">
        <v>45510</v>
      </c>
      <c r="L207" s="8">
        <v>45548</v>
      </c>
      <c r="M207">
        <v>131</v>
      </c>
      <c r="N207">
        <f>DATEDIF(Tabla_Transformados[[#This Row],[Fecha_Reserva]],Tabla_Transformados[[#This Row],[Fecha_Viaje]],"d")</f>
        <v>38</v>
      </c>
      <c r="O207">
        <v>8</v>
      </c>
      <c r="P207">
        <v>1</v>
      </c>
      <c r="Q207" t="s">
        <v>77</v>
      </c>
      <c r="R207" t="str">
        <f>IFERROR(VLOOKUP(Tabla_Transformados[[#This Row],[Tipo_Paquete_sucio]],auxiliares!$H$6:$I$7,2,0),Tabla_Transformados[[#This Row],[Tipo_Paquete_sucio]])</f>
        <v>Vuelo + Hotel</v>
      </c>
      <c r="S207" s="10">
        <v>9943.9</v>
      </c>
      <c r="T207" t="s">
        <v>86</v>
      </c>
      <c r="U207" t="s">
        <v>137</v>
      </c>
      <c r="V207" t="str">
        <f>VLOOKUP(Tabla_Transformados[[#This Row],[Destino_sucio]],auxiliares!$E$5:$F$19,2,0)</f>
        <v>Paris</v>
      </c>
      <c r="W207" t="s">
        <v>67</v>
      </c>
      <c r="X207" t="s">
        <v>41</v>
      </c>
      <c r="Y207" t="s">
        <v>40</v>
      </c>
      <c r="Z2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7" t="str">
        <f>IFERROR(VLOOKUP(Tabla_Transformados[[#This Row],[Actividades_Reser_sucio2]],auxiliares!$E$5:$F$20,2,0),Tabla_Transformados[[#This Row],[Actividades_Reser_sucio2]])</f>
        <v/>
      </c>
      <c r="AB207">
        <v>4</v>
      </c>
      <c r="AC207">
        <f>Tabla_Transformados[[#This Row],[Duracion_Viaje_sucio]]-1</f>
        <v>7</v>
      </c>
      <c r="AD207" t="b">
        <v>1</v>
      </c>
      <c r="AE207" t="str">
        <f>VLOOKUP(Tabla_Transformados[[#This Row],[Promocion_Aplicada_sucio]],auxiliares!$H$6:$I$9,2,0)</f>
        <v>Verdadero</v>
      </c>
      <c r="AF207" t="s">
        <v>55</v>
      </c>
      <c r="AG207" t="s">
        <v>56</v>
      </c>
      <c r="AH207">
        <v>11</v>
      </c>
      <c r="AI207" t="str">
        <f>TEXT(Tabla_Transformados[[#This Row],[Fecha_Reserva]],"m")</f>
        <v>8</v>
      </c>
      <c r="AJ207">
        <v>1</v>
      </c>
      <c r="AK207" t="str">
        <f>TEXT(Tabla_Transformados[[#This Row],[Fecha_Viaje]],"m")</f>
        <v>9</v>
      </c>
      <c r="AL207" t="s">
        <v>57</v>
      </c>
      <c r="AM207" t="b">
        <v>1</v>
      </c>
      <c r="AN207" t="str">
        <f>VLOOKUP(Tabla_Transformados[[#This Row],[Cancelacion_Reserva_sucio]],auxiliares!$H$6:$I$9,2,0)</f>
        <v>Verdadero</v>
      </c>
      <c r="AO207">
        <v>2</v>
      </c>
      <c r="AP207" t="s">
        <v>40</v>
      </c>
      <c r="AQ2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7" s="10">
        <f>Tabla_Transformados[[#This Row],[Costo_Total]]/Tabla_Transformados[[#This Row],[Numero_Personas]]</f>
        <v>9943.9</v>
      </c>
      <c r="AS207" s="10">
        <f>Tabla_Transformados[[#This Row],[Costo_Total]]/Tabla_Transformados[[#This Row],[Duracion_Viaje_sucio]]</f>
        <v>1242.9875</v>
      </c>
    </row>
    <row r="208" spans="1:45" x14ac:dyDescent="0.25">
      <c r="A208" t="s">
        <v>938</v>
      </c>
      <c r="B208" t="s">
        <v>939</v>
      </c>
      <c r="C208">
        <v>22</v>
      </c>
      <c r="D208" t="s">
        <v>104</v>
      </c>
      <c r="E208" t="str">
        <f>VLOOKUP(Tabla_Transformados[[#This Row],[Género_sucio]],Tabla4[#All],2,0)</f>
        <v>Masculino</v>
      </c>
      <c r="F208" t="s">
        <v>73</v>
      </c>
      <c r="G208" t="str">
        <f>VLOOKUP(Tabla_Transformados[[#This Row],[Ubicación_sucio]],auxiliares!$E$6:$F$13,2,0)</f>
        <v>Reino unido</v>
      </c>
      <c r="H208" t="s">
        <v>33</v>
      </c>
      <c r="I208" t="str">
        <f>IFERROR(VLOOKUP(Tabla_Transformados[[#This Row],[Tipo_Viajero_sucio]],auxiliares!$H$6:$I$6,2,0),Tabla_Transformados[[#This Row],[Tipo_Viajero_sucio]])</f>
        <v>Turista</v>
      </c>
      <c r="J208" t="s">
        <v>940</v>
      </c>
      <c r="K208" s="8">
        <v>45505</v>
      </c>
      <c r="L208" s="8">
        <v>45535</v>
      </c>
      <c r="M208">
        <v>173</v>
      </c>
      <c r="N208">
        <f>DATEDIF(Tabla_Transformados[[#This Row],[Fecha_Reserva]],Tabla_Transformados[[#This Row],[Fecha_Viaje]],"d")</f>
        <v>30</v>
      </c>
      <c r="O208">
        <v>4</v>
      </c>
      <c r="P208">
        <v>4</v>
      </c>
      <c r="Q208" t="s">
        <v>37</v>
      </c>
      <c r="R208" t="str">
        <f>IFERROR(VLOOKUP(Tabla_Transformados[[#This Row],[Tipo_Paquete_sucio]],auxiliares!$H$6:$I$7,2,0),Tabla_Transformados[[#This Row],[Tipo_Paquete_sucio]])</f>
        <v>Vuelo</v>
      </c>
      <c r="S208" s="10">
        <v>13855.1</v>
      </c>
      <c r="T208" t="s">
        <v>78</v>
      </c>
      <c r="U208" t="s">
        <v>39</v>
      </c>
      <c r="V208" t="str">
        <f>VLOOKUP(Tabla_Transformados[[#This Row],[Destino_sucio]],auxiliares!$E$5:$F$19,2,0)</f>
        <v>Tokio</v>
      </c>
      <c r="W208" t="s">
        <v>40</v>
      </c>
      <c r="X208" t="s">
        <v>54</v>
      </c>
      <c r="Y208" t="s">
        <v>40</v>
      </c>
      <c r="Z2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8" t="str">
        <f>IFERROR(VLOOKUP(Tabla_Transformados[[#This Row],[Actividades_Reser_sucio2]],auxiliares!$E$5:$F$20,2,0),Tabla_Transformados[[#This Row],[Actividades_Reser_sucio2]])</f>
        <v/>
      </c>
      <c r="AB208">
        <v>2</v>
      </c>
      <c r="AC208">
        <f>Tabla_Transformados[[#This Row],[Duracion_Viaje_sucio]]-1</f>
        <v>3</v>
      </c>
      <c r="AD208" t="b">
        <v>0</v>
      </c>
      <c r="AE208" t="str">
        <f>VLOOKUP(Tabla_Transformados[[#This Row],[Promocion_Aplicada_sucio]],auxiliares!$H$6:$I$9,2,0)</f>
        <v>Falso</v>
      </c>
      <c r="AF208" t="s">
        <v>42</v>
      </c>
      <c r="AG208" t="s">
        <v>115</v>
      </c>
      <c r="AH208">
        <v>8</v>
      </c>
      <c r="AI208" t="str">
        <f>TEXT(Tabla_Transformados[[#This Row],[Fecha_Reserva]],"m")</f>
        <v>8</v>
      </c>
      <c r="AJ208">
        <v>3</v>
      </c>
      <c r="AK208" t="str">
        <f>TEXT(Tabla_Transformados[[#This Row],[Fecha_Viaje]],"m")</f>
        <v>8</v>
      </c>
      <c r="AL208" t="s">
        <v>57</v>
      </c>
      <c r="AM208" t="b">
        <v>1</v>
      </c>
      <c r="AN208" t="str">
        <f>VLOOKUP(Tabla_Transformados[[#This Row],[Cancelacion_Reserva_sucio]],auxiliares!$H$6:$I$9,2,0)</f>
        <v>Verdadero</v>
      </c>
      <c r="AO208">
        <v>1</v>
      </c>
      <c r="AP208" t="s">
        <v>70</v>
      </c>
      <c r="AQ20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8" s="10">
        <f>Tabla_Transformados[[#This Row],[Costo_Total]]/Tabla_Transformados[[#This Row],[Numero_Personas]]</f>
        <v>3463.7750000000001</v>
      </c>
      <c r="AS208" s="10">
        <f>Tabla_Transformados[[#This Row],[Costo_Total]]/Tabla_Transformados[[#This Row],[Duracion_Viaje_sucio]]</f>
        <v>3463.7750000000001</v>
      </c>
    </row>
    <row r="209" spans="1:45" x14ac:dyDescent="0.25">
      <c r="A209" t="s">
        <v>943</v>
      </c>
      <c r="B209" t="s">
        <v>944</v>
      </c>
      <c r="C209">
        <v>26</v>
      </c>
      <c r="D209" t="s">
        <v>31</v>
      </c>
      <c r="E209" t="str">
        <f>VLOOKUP(Tabla_Transformados[[#This Row],[Género_sucio]],Tabla4[#All],2,0)</f>
        <v>Femenino</v>
      </c>
      <c r="F209" t="s">
        <v>61</v>
      </c>
      <c r="G209" t="str">
        <f>VLOOKUP(Tabla_Transformados[[#This Row],[Ubicación_sucio]],auxiliares!$E$6:$F$13,2,0)</f>
        <v>Australia</v>
      </c>
      <c r="H209" t="s">
        <v>49</v>
      </c>
      <c r="I209" t="str">
        <f>IFERROR(VLOOKUP(Tabla_Transformados[[#This Row],[Tipo_Viajero_sucio]],auxiliares!$H$6:$I$6,2,0),Tabla_Transformados[[#This Row],[Tipo_Viajero_sucio]])</f>
        <v>Turista</v>
      </c>
      <c r="J209" t="s">
        <v>945</v>
      </c>
      <c r="K209" s="8">
        <v>45423</v>
      </c>
      <c r="L209" s="8">
        <v>45536</v>
      </c>
      <c r="M209">
        <v>171</v>
      </c>
      <c r="N209">
        <f>DATEDIF(Tabla_Transformados[[#This Row],[Fecha_Reserva]],Tabla_Transformados[[#This Row],[Fecha_Viaje]],"d")</f>
        <v>113</v>
      </c>
      <c r="O209">
        <v>5</v>
      </c>
      <c r="P209">
        <v>4</v>
      </c>
      <c r="Q209" t="s">
        <v>37</v>
      </c>
      <c r="R209" t="str">
        <f>IFERROR(VLOOKUP(Tabla_Transformados[[#This Row],[Tipo_Paquete_sucio]],auxiliares!$H$6:$I$7,2,0),Tabla_Transformados[[#This Row],[Tipo_Paquete_sucio]])</f>
        <v>Vuelo</v>
      </c>
      <c r="S209" s="10">
        <v>9981.4</v>
      </c>
      <c r="T209" t="s">
        <v>78</v>
      </c>
      <c r="U209" t="s">
        <v>94</v>
      </c>
      <c r="V209" t="str">
        <f>VLOOKUP(Tabla_Transformados[[#This Row],[Destino_sucio]],auxiliares!$E$5:$F$19,2,0)</f>
        <v>Cancun</v>
      </c>
      <c r="W209" t="s">
        <v>40</v>
      </c>
      <c r="X209" t="s">
        <v>41</v>
      </c>
      <c r="Y209" t="s">
        <v>40</v>
      </c>
      <c r="Z2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9" t="str">
        <f>IFERROR(VLOOKUP(Tabla_Transformados[[#This Row],[Actividades_Reser_sucio2]],auxiliares!$E$5:$F$20,2,0),Tabla_Transformados[[#This Row],[Actividades_Reser_sucio2]])</f>
        <v/>
      </c>
      <c r="AB209">
        <v>8</v>
      </c>
      <c r="AC209">
        <f>Tabla_Transformados[[#This Row],[Duracion_Viaje_sucio]]-1</f>
        <v>4</v>
      </c>
      <c r="AD209" t="b">
        <v>1</v>
      </c>
      <c r="AE209" t="str">
        <f>VLOOKUP(Tabla_Transformados[[#This Row],[Promocion_Aplicada_sucio]],auxiliares!$H$6:$I$9,2,0)</f>
        <v>Verdadero</v>
      </c>
      <c r="AF209" t="s">
        <v>55</v>
      </c>
      <c r="AG209" t="s">
        <v>56</v>
      </c>
      <c r="AH209">
        <v>12</v>
      </c>
      <c r="AI209" t="str">
        <f>TEXT(Tabla_Transformados[[#This Row],[Fecha_Reserva]],"m")</f>
        <v>5</v>
      </c>
      <c r="AJ209">
        <v>4</v>
      </c>
      <c r="AK209" t="str">
        <f>TEXT(Tabla_Transformados[[#This Row],[Fecha_Viaje]],"m")</f>
        <v>9</v>
      </c>
      <c r="AL209" t="s">
        <v>44</v>
      </c>
      <c r="AM209" t="b">
        <v>1</v>
      </c>
      <c r="AN209" t="str">
        <f>VLOOKUP(Tabla_Transformados[[#This Row],[Cancelacion_Reserva_sucio]],auxiliares!$H$6:$I$9,2,0)</f>
        <v>Verdadero</v>
      </c>
      <c r="AO209">
        <v>2</v>
      </c>
      <c r="AP209" t="s">
        <v>45</v>
      </c>
      <c r="AQ20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9" s="10">
        <f>Tabla_Transformados[[#This Row],[Costo_Total]]/Tabla_Transformados[[#This Row],[Numero_Personas]]</f>
        <v>2495.35</v>
      </c>
      <c r="AS209" s="10">
        <f>Tabla_Transformados[[#This Row],[Costo_Total]]/Tabla_Transformados[[#This Row],[Duracion_Viaje_sucio]]</f>
        <v>1996.28</v>
      </c>
    </row>
    <row r="210" spans="1:45" x14ac:dyDescent="0.25">
      <c r="A210" t="s">
        <v>947</v>
      </c>
      <c r="B210" t="s">
        <v>948</v>
      </c>
      <c r="C210">
        <v>47</v>
      </c>
      <c r="D210" t="s">
        <v>60</v>
      </c>
      <c r="E210" t="str">
        <f>VLOOKUP(Tabla_Transformados[[#This Row],[Género_sucio]],Tabla4[#All],2,0)</f>
        <v>Otro</v>
      </c>
      <c r="F210" t="s">
        <v>123</v>
      </c>
      <c r="G210" t="str">
        <f>VLOOKUP(Tabla_Transformados[[#This Row],[Ubicación_sucio]],auxiliares!$E$6:$F$13,2,0)</f>
        <v>España</v>
      </c>
      <c r="H210" t="s">
        <v>97</v>
      </c>
      <c r="I210" t="str">
        <f>IFERROR(VLOOKUP(Tabla_Transformados[[#This Row],[Tipo_Viajero_sucio]],auxiliares!$H$6:$I$6,2,0),Tabla_Transformados[[#This Row],[Tipo_Viajero_sucio]])</f>
        <v>Negocios</v>
      </c>
      <c r="J210" t="s">
        <v>949</v>
      </c>
      <c r="K210" s="8">
        <v>45510</v>
      </c>
      <c r="L210" s="8">
        <v>45591</v>
      </c>
      <c r="M210">
        <v>226</v>
      </c>
      <c r="N210">
        <f>DATEDIF(Tabla_Transformados[[#This Row],[Fecha_Reserva]],Tabla_Transformados[[#This Row],[Fecha_Viaje]],"d")</f>
        <v>81</v>
      </c>
      <c r="O210">
        <v>11</v>
      </c>
      <c r="P210">
        <v>4</v>
      </c>
      <c r="Q210" t="s">
        <v>37</v>
      </c>
      <c r="R210" t="str">
        <f>IFERROR(VLOOKUP(Tabla_Transformados[[#This Row],[Tipo_Paquete_sucio]],auxiliares!$H$6:$I$7,2,0),Tabla_Transformados[[#This Row],[Tipo_Paquete_sucio]])</f>
        <v>Vuelo</v>
      </c>
      <c r="S210" s="10">
        <v>18963.2</v>
      </c>
      <c r="T210" t="s">
        <v>86</v>
      </c>
      <c r="U210" t="s">
        <v>53</v>
      </c>
      <c r="V210" t="str">
        <f>VLOOKUP(Tabla_Transformados[[#This Row],[Destino_sucio]],auxiliares!$E$5:$F$19,2,0)</f>
        <v>Nueva York</v>
      </c>
      <c r="W210" t="s">
        <v>40</v>
      </c>
      <c r="X210" t="s">
        <v>54</v>
      </c>
      <c r="Y210" t="s">
        <v>40</v>
      </c>
      <c r="Z2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0" t="str">
        <f>IFERROR(VLOOKUP(Tabla_Transformados[[#This Row],[Actividades_Reser_sucio2]],auxiliares!$E$5:$F$20,2,0),Tabla_Transformados[[#This Row],[Actividades_Reser_sucio2]])</f>
        <v/>
      </c>
      <c r="AB210">
        <v>8</v>
      </c>
      <c r="AC210">
        <f>Tabla_Transformados[[#This Row],[Duracion_Viaje_sucio]]-1</f>
        <v>10</v>
      </c>
      <c r="AD210" t="b">
        <v>0</v>
      </c>
      <c r="AE210" t="str">
        <f>VLOOKUP(Tabla_Transformados[[#This Row],[Promocion_Aplicada_sucio]],auxiliares!$H$6:$I$9,2,0)</f>
        <v>Falso</v>
      </c>
      <c r="AF210" t="s">
        <v>55</v>
      </c>
      <c r="AG210" t="s">
        <v>43</v>
      </c>
      <c r="AH210">
        <v>7</v>
      </c>
      <c r="AI210" t="str">
        <f>TEXT(Tabla_Transformados[[#This Row],[Fecha_Reserva]],"m")</f>
        <v>8</v>
      </c>
      <c r="AJ210">
        <v>4</v>
      </c>
      <c r="AK210" t="str">
        <f>TEXT(Tabla_Transformados[[#This Row],[Fecha_Viaje]],"m")</f>
        <v>10</v>
      </c>
      <c r="AL210" t="s">
        <v>57</v>
      </c>
      <c r="AM210" t="b">
        <v>0</v>
      </c>
      <c r="AN210" t="str">
        <f>VLOOKUP(Tabla_Transformados[[#This Row],[Cancelacion_Reserva_sucio]],auxiliares!$H$6:$I$9,2,0)</f>
        <v>Falso</v>
      </c>
      <c r="AO210">
        <v>3</v>
      </c>
      <c r="AP210" t="s">
        <v>45</v>
      </c>
      <c r="AQ21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10" s="10">
        <f>Tabla_Transformados[[#This Row],[Costo_Total]]/Tabla_Transformados[[#This Row],[Numero_Personas]]</f>
        <v>4740.8</v>
      </c>
      <c r="AS210" s="10">
        <f>Tabla_Transformados[[#This Row],[Costo_Total]]/Tabla_Transformados[[#This Row],[Duracion_Viaje_sucio]]</f>
        <v>1723.9272727272728</v>
      </c>
    </row>
    <row r="211" spans="1:45" x14ac:dyDescent="0.25">
      <c r="A211" t="s">
        <v>950</v>
      </c>
      <c r="B211" t="s">
        <v>951</v>
      </c>
      <c r="C211">
        <v>52</v>
      </c>
      <c r="D211" t="s">
        <v>104</v>
      </c>
      <c r="E211" t="str">
        <f>VLOOKUP(Tabla_Transformados[[#This Row],[Género_sucio]],Tabla4[#All],2,0)</f>
        <v>Masculino</v>
      </c>
      <c r="F211" t="s">
        <v>48</v>
      </c>
      <c r="G211" t="str">
        <f>VLOOKUP(Tabla_Transformados[[#This Row],[Ubicación_sucio]],auxiliares!$E$6:$F$13,2,0)</f>
        <v>EEUU</v>
      </c>
      <c r="H211" t="s">
        <v>49</v>
      </c>
      <c r="I211" t="str">
        <f>IFERROR(VLOOKUP(Tabla_Transformados[[#This Row],[Tipo_Viajero_sucio]],auxiliares!$H$6:$I$6,2,0),Tabla_Transformados[[#This Row],[Tipo_Viajero_sucio]])</f>
        <v>Turista</v>
      </c>
      <c r="J211" t="s">
        <v>952</v>
      </c>
      <c r="K211" s="8">
        <v>45362</v>
      </c>
      <c r="L211" s="8">
        <v>45583</v>
      </c>
      <c r="M211">
        <v>249</v>
      </c>
      <c r="N211">
        <f>DATEDIF(Tabla_Transformados[[#This Row],[Fecha_Reserva]],Tabla_Transformados[[#This Row],[Fecha_Viaje]],"d")</f>
        <v>221</v>
      </c>
      <c r="O211">
        <v>4</v>
      </c>
      <c r="P211">
        <v>4</v>
      </c>
      <c r="Q211" t="s">
        <v>77</v>
      </c>
      <c r="R211" t="str">
        <f>IFERROR(VLOOKUP(Tabla_Transformados[[#This Row],[Tipo_Paquete_sucio]],auxiliares!$H$6:$I$7,2,0),Tabla_Transformados[[#This Row],[Tipo_Paquete_sucio]])</f>
        <v>Vuelo + Hotel</v>
      </c>
      <c r="S211" s="10">
        <v>5552.7</v>
      </c>
      <c r="T211" t="s">
        <v>78</v>
      </c>
      <c r="U211" t="s">
        <v>39</v>
      </c>
      <c r="V211" t="str">
        <f>VLOOKUP(Tabla_Transformados[[#This Row],[Destino_sucio]],auxiliares!$E$5:$F$19,2,0)</f>
        <v>Tokio</v>
      </c>
      <c r="W211" t="s">
        <v>79</v>
      </c>
      <c r="X211" t="s">
        <v>68</v>
      </c>
      <c r="Y211" t="s">
        <v>40</v>
      </c>
      <c r="Z2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1" t="str">
        <f>IFERROR(VLOOKUP(Tabla_Transformados[[#This Row],[Actividades_Reser_sucio2]],auxiliares!$E$5:$F$20,2,0),Tabla_Transformados[[#This Row],[Actividades_Reser_sucio2]])</f>
        <v/>
      </c>
      <c r="AB211">
        <v>7</v>
      </c>
      <c r="AC211">
        <f>Tabla_Transformados[[#This Row],[Duracion_Viaje_sucio]]-1</f>
        <v>3</v>
      </c>
      <c r="AD211" t="b">
        <v>1</v>
      </c>
      <c r="AE211" t="str">
        <f>VLOOKUP(Tabla_Transformados[[#This Row],[Promocion_Aplicada_sucio]],auxiliares!$H$6:$I$9,2,0)</f>
        <v>Verdadero</v>
      </c>
      <c r="AF211" t="s">
        <v>88</v>
      </c>
      <c r="AG211" t="s">
        <v>115</v>
      </c>
      <c r="AH211">
        <v>9</v>
      </c>
      <c r="AI211" t="str">
        <f>TEXT(Tabla_Transformados[[#This Row],[Fecha_Reserva]],"m")</f>
        <v>3</v>
      </c>
      <c r="AJ211">
        <v>11</v>
      </c>
      <c r="AK211" t="str">
        <f>TEXT(Tabla_Transformados[[#This Row],[Fecha_Viaje]],"m")</f>
        <v>10</v>
      </c>
      <c r="AL211" t="s">
        <v>57</v>
      </c>
      <c r="AM211" t="b">
        <v>1</v>
      </c>
      <c r="AN211" t="str">
        <f>VLOOKUP(Tabla_Transformados[[#This Row],[Cancelacion_Reserva_sucio]],auxiliares!$H$6:$I$9,2,0)</f>
        <v>Verdadero</v>
      </c>
      <c r="AO211">
        <v>3</v>
      </c>
      <c r="AP211" t="s">
        <v>207</v>
      </c>
      <c r="AQ2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1" s="10">
        <f>Tabla_Transformados[[#This Row],[Costo_Total]]/Tabla_Transformados[[#This Row],[Numero_Personas]]</f>
        <v>1388.175</v>
      </c>
      <c r="AS211" s="10">
        <f>Tabla_Transformados[[#This Row],[Costo_Total]]/Tabla_Transformados[[#This Row],[Duracion_Viaje_sucio]]</f>
        <v>1388.175</v>
      </c>
    </row>
    <row r="212" spans="1:45" x14ac:dyDescent="0.25">
      <c r="A212" t="s">
        <v>953</v>
      </c>
      <c r="B212" t="s">
        <v>954</v>
      </c>
      <c r="C212">
        <v>32</v>
      </c>
      <c r="D212" t="s">
        <v>60</v>
      </c>
      <c r="E212" t="str">
        <f>VLOOKUP(Tabla_Transformados[[#This Row],[Género_sucio]],Tabla4[#All],2,0)</f>
        <v>Otro</v>
      </c>
      <c r="F212" t="s">
        <v>123</v>
      </c>
      <c r="G212" t="str">
        <f>VLOOKUP(Tabla_Transformados[[#This Row],[Ubicación_sucio]],auxiliares!$E$6:$F$13,2,0)</f>
        <v>España</v>
      </c>
      <c r="H212" t="s">
        <v>97</v>
      </c>
      <c r="I212" t="str">
        <f>IFERROR(VLOOKUP(Tabla_Transformados[[#This Row],[Tipo_Viajero_sucio]],auxiliares!$H$6:$I$6,2,0),Tabla_Transformados[[#This Row],[Tipo_Viajero_sucio]])</f>
        <v>Negocios</v>
      </c>
      <c r="J212" t="s">
        <v>955</v>
      </c>
      <c r="K212" s="8">
        <v>45626</v>
      </c>
      <c r="L212" s="8">
        <v>45657</v>
      </c>
      <c r="M212">
        <v>256</v>
      </c>
      <c r="N212">
        <f>DATEDIF(Tabla_Transformados[[#This Row],[Fecha_Reserva]],Tabla_Transformados[[#This Row],[Fecha_Viaje]],"d")</f>
        <v>31</v>
      </c>
      <c r="O212">
        <v>4</v>
      </c>
      <c r="P212">
        <v>2</v>
      </c>
      <c r="Q212" t="s">
        <v>65</v>
      </c>
      <c r="R212" t="str">
        <f>IFERROR(VLOOKUP(Tabla_Transformados[[#This Row],[Tipo_Paquete_sucio]],auxiliares!$H$6:$I$7,2,0),Tabla_Transformados[[#This Row],[Tipo_Paquete_sucio]])</f>
        <v>Vuelo + Hotel + Tour</v>
      </c>
      <c r="S212" s="10">
        <v>8745.1</v>
      </c>
      <c r="T212" t="s">
        <v>86</v>
      </c>
      <c r="U212" t="s">
        <v>39</v>
      </c>
      <c r="V212" t="str">
        <f>VLOOKUP(Tabla_Transformados[[#This Row],[Destino_sucio]],auxiliares!$E$5:$F$19,2,0)</f>
        <v>Tokio</v>
      </c>
      <c r="W212" t="s">
        <v>79</v>
      </c>
      <c r="X212" t="s">
        <v>41</v>
      </c>
      <c r="Y212" t="s">
        <v>69</v>
      </c>
      <c r="Z2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12" t="str">
        <f>IFERROR(VLOOKUP(Tabla_Transformados[[#This Row],[Actividades_Reser_sucio2]],auxiliares!$E$5:$F$20,2,0),Tabla_Transformados[[#This Row],[Actividades_Reser_sucio2]])</f>
        <v>Excursión en bote</v>
      </c>
      <c r="AB212">
        <v>8</v>
      </c>
      <c r="AC212">
        <f>Tabla_Transformados[[#This Row],[Duracion_Viaje_sucio]]-1</f>
        <v>3</v>
      </c>
      <c r="AD212" t="b">
        <v>1</v>
      </c>
      <c r="AE212" t="str">
        <f>VLOOKUP(Tabla_Transformados[[#This Row],[Promocion_Aplicada_sucio]],auxiliares!$H$6:$I$9,2,0)</f>
        <v>Verdadero</v>
      </c>
      <c r="AF212" t="s">
        <v>88</v>
      </c>
      <c r="AG212" t="s">
        <v>115</v>
      </c>
      <c r="AH212">
        <v>2</v>
      </c>
      <c r="AI212" t="str">
        <f>TEXT(Tabla_Transformados[[#This Row],[Fecha_Reserva]],"m")</f>
        <v>11</v>
      </c>
      <c r="AJ212">
        <v>2</v>
      </c>
      <c r="AK212" t="str">
        <f>TEXT(Tabla_Transformados[[#This Row],[Fecha_Viaje]],"m")</f>
        <v>12</v>
      </c>
      <c r="AL212" t="s">
        <v>57</v>
      </c>
      <c r="AM212" t="b">
        <v>0</v>
      </c>
      <c r="AN212" t="str">
        <f>VLOOKUP(Tabla_Transformados[[#This Row],[Cancelacion_Reserva_sucio]],auxiliares!$H$6:$I$9,2,0)</f>
        <v>Falso</v>
      </c>
      <c r="AO212">
        <v>3</v>
      </c>
      <c r="AP212" t="s">
        <v>70</v>
      </c>
      <c r="AQ21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2" s="10">
        <f>Tabla_Transformados[[#This Row],[Costo_Total]]/Tabla_Transformados[[#This Row],[Numero_Personas]]</f>
        <v>4372.55</v>
      </c>
      <c r="AS212" s="10">
        <f>Tabla_Transformados[[#This Row],[Costo_Total]]/Tabla_Transformados[[#This Row],[Duracion_Viaje_sucio]]</f>
        <v>2186.2750000000001</v>
      </c>
    </row>
    <row r="213" spans="1:45" x14ac:dyDescent="0.25">
      <c r="A213" t="s">
        <v>957</v>
      </c>
      <c r="B213" t="s">
        <v>958</v>
      </c>
      <c r="C213">
        <v>21</v>
      </c>
      <c r="D213" t="s">
        <v>60</v>
      </c>
      <c r="E213" t="str">
        <f>VLOOKUP(Tabla_Transformados[[#This Row],[Género_sucio]],Tabla4[#All],2,0)</f>
        <v>Otro</v>
      </c>
      <c r="F213" t="s">
        <v>48</v>
      </c>
      <c r="G213" t="str">
        <f>VLOOKUP(Tabla_Transformados[[#This Row],[Ubicación_sucio]],auxiliares!$E$6:$F$13,2,0)</f>
        <v>EEUU</v>
      </c>
      <c r="H213" t="s">
        <v>33</v>
      </c>
      <c r="I213" t="str">
        <f>IFERROR(VLOOKUP(Tabla_Transformados[[#This Row],[Tipo_Viajero_sucio]],auxiliares!$H$6:$I$6,2,0),Tabla_Transformados[[#This Row],[Tipo_Viajero_sucio]])</f>
        <v>Turista</v>
      </c>
      <c r="J213" t="s">
        <v>959</v>
      </c>
      <c r="K213" s="8">
        <v>45449</v>
      </c>
      <c r="L213" s="8">
        <v>45561</v>
      </c>
      <c r="M213">
        <v>341</v>
      </c>
      <c r="N213">
        <f>DATEDIF(Tabla_Transformados[[#This Row],[Fecha_Reserva]],Tabla_Transformados[[#This Row],[Fecha_Viaje]],"d")</f>
        <v>112</v>
      </c>
      <c r="O213">
        <v>3</v>
      </c>
      <c r="P213">
        <v>1</v>
      </c>
      <c r="Q213" t="s">
        <v>37</v>
      </c>
      <c r="R213" t="str">
        <f>IFERROR(VLOOKUP(Tabla_Transformados[[#This Row],[Tipo_Paquete_sucio]],auxiliares!$H$6:$I$7,2,0),Tabla_Transformados[[#This Row],[Tipo_Paquete_sucio]])</f>
        <v>Vuelo</v>
      </c>
      <c r="S213" s="10">
        <v>18652.5</v>
      </c>
      <c r="T213" t="s">
        <v>38</v>
      </c>
      <c r="U213" t="s">
        <v>94</v>
      </c>
      <c r="V213" t="str">
        <f>VLOOKUP(Tabla_Transformados[[#This Row],[Destino_sucio]],auxiliares!$E$5:$F$19,2,0)</f>
        <v>Cancun</v>
      </c>
      <c r="W213" t="s">
        <v>40</v>
      </c>
      <c r="X213" t="s">
        <v>41</v>
      </c>
      <c r="Y213" t="s">
        <v>40</v>
      </c>
      <c r="Z2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3" t="str">
        <f>IFERROR(VLOOKUP(Tabla_Transformados[[#This Row],[Actividades_Reser_sucio2]],auxiliares!$E$5:$F$20,2,0),Tabla_Transformados[[#This Row],[Actividades_Reser_sucio2]])</f>
        <v/>
      </c>
      <c r="AB213">
        <v>2</v>
      </c>
      <c r="AC213">
        <f>Tabla_Transformados[[#This Row],[Duracion_Viaje_sucio]]-1</f>
        <v>2</v>
      </c>
      <c r="AD213" t="b">
        <v>0</v>
      </c>
      <c r="AE213" t="str">
        <f>VLOOKUP(Tabla_Transformados[[#This Row],[Promocion_Aplicada_sucio]],auxiliares!$H$6:$I$9,2,0)</f>
        <v>Falso</v>
      </c>
      <c r="AF213" t="s">
        <v>88</v>
      </c>
      <c r="AG213" t="s">
        <v>115</v>
      </c>
      <c r="AH213">
        <v>2</v>
      </c>
      <c r="AI213" t="str">
        <f>TEXT(Tabla_Transformados[[#This Row],[Fecha_Reserva]],"m")</f>
        <v>6</v>
      </c>
      <c r="AJ213">
        <v>2</v>
      </c>
      <c r="AK213" t="str">
        <f>TEXT(Tabla_Transformados[[#This Row],[Fecha_Viaje]],"m")</f>
        <v>9</v>
      </c>
      <c r="AL213" t="s">
        <v>44</v>
      </c>
      <c r="AM213" t="b">
        <v>1</v>
      </c>
      <c r="AN213" t="str">
        <f>VLOOKUP(Tabla_Transformados[[#This Row],[Cancelacion_Reserva_sucio]],auxiliares!$H$6:$I$9,2,0)</f>
        <v>Verdadero</v>
      </c>
      <c r="AO213">
        <v>5</v>
      </c>
      <c r="AP213" t="s">
        <v>207</v>
      </c>
      <c r="AQ21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3" s="10">
        <f>Tabla_Transformados[[#This Row],[Costo_Total]]/Tabla_Transformados[[#This Row],[Numero_Personas]]</f>
        <v>18652.5</v>
      </c>
      <c r="AS213" s="10">
        <f>Tabla_Transformados[[#This Row],[Costo_Total]]/Tabla_Transformados[[#This Row],[Duracion_Viaje_sucio]]</f>
        <v>6217.5</v>
      </c>
    </row>
    <row r="214" spans="1:45" x14ac:dyDescent="0.25">
      <c r="A214" t="s">
        <v>960</v>
      </c>
      <c r="B214" t="s">
        <v>961</v>
      </c>
      <c r="C214">
        <v>20</v>
      </c>
      <c r="D214" t="s">
        <v>104</v>
      </c>
      <c r="E214" t="str">
        <f>VLOOKUP(Tabla_Transformados[[#This Row],[Género_sucio]],Tabla4[#All],2,0)</f>
        <v>Masculino</v>
      </c>
      <c r="F214" t="s">
        <v>48</v>
      </c>
      <c r="G214" t="str">
        <f>VLOOKUP(Tabla_Transformados[[#This Row],[Ubicación_sucio]],auxiliares!$E$6:$F$13,2,0)</f>
        <v>EEUU</v>
      </c>
      <c r="H214" t="s">
        <v>97</v>
      </c>
      <c r="I214" t="str">
        <f>IFERROR(VLOOKUP(Tabla_Transformados[[#This Row],[Tipo_Viajero_sucio]],auxiliares!$H$6:$I$6,2,0),Tabla_Transformados[[#This Row],[Tipo_Viajero_sucio]])</f>
        <v>Negocios</v>
      </c>
      <c r="J214" t="s">
        <v>962</v>
      </c>
      <c r="K214" s="8">
        <v>45378</v>
      </c>
      <c r="L214" s="8">
        <v>45516</v>
      </c>
      <c r="M214">
        <v>37</v>
      </c>
      <c r="N214">
        <f>DATEDIF(Tabla_Transformados[[#This Row],[Fecha_Reserva]],Tabla_Transformados[[#This Row],[Fecha_Viaje]],"d")</f>
        <v>138</v>
      </c>
      <c r="O214">
        <v>4</v>
      </c>
      <c r="P214">
        <v>2</v>
      </c>
      <c r="Q214" t="s">
        <v>37</v>
      </c>
      <c r="R214" t="str">
        <f>IFERROR(VLOOKUP(Tabla_Transformados[[#This Row],[Tipo_Paquete_sucio]],auxiliares!$H$6:$I$7,2,0),Tabla_Transformados[[#This Row],[Tipo_Paquete_sucio]])</f>
        <v>Vuelo</v>
      </c>
      <c r="S214" s="10">
        <v>11855.3</v>
      </c>
      <c r="T214" t="s">
        <v>38</v>
      </c>
      <c r="U214" t="s">
        <v>137</v>
      </c>
      <c r="V214" t="str">
        <f>VLOOKUP(Tabla_Transformados[[#This Row],[Destino_sucio]],auxiliares!$E$5:$F$19,2,0)</f>
        <v>Paris</v>
      </c>
      <c r="W214" t="s">
        <v>40</v>
      </c>
      <c r="X214" t="s">
        <v>68</v>
      </c>
      <c r="Y214" t="s">
        <v>40</v>
      </c>
      <c r="Z2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4" t="str">
        <f>IFERROR(VLOOKUP(Tabla_Transformados[[#This Row],[Actividades_Reser_sucio2]],auxiliares!$E$5:$F$20,2,0),Tabla_Transformados[[#This Row],[Actividades_Reser_sucio2]])</f>
        <v/>
      </c>
      <c r="AB214">
        <v>7</v>
      </c>
      <c r="AC214">
        <f>Tabla_Transformados[[#This Row],[Duracion_Viaje_sucio]]-1</f>
        <v>3</v>
      </c>
      <c r="AD214" t="b">
        <v>1</v>
      </c>
      <c r="AE214" t="str">
        <f>VLOOKUP(Tabla_Transformados[[#This Row],[Promocion_Aplicada_sucio]],auxiliares!$H$6:$I$9,2,0)</f>
        <v>Verdadero</v>
      </c>
      <c r="AF214" t="s">
        <v>88</v>
      </c>
      <c r="AG214" t="s">
        <v>56</v>
      </c>
      <c r="AH214">
        <v>1</v>
      </c>
      <c r="AI214" t="str">
        <f>TEXT(Tabla_Transformados[[#This Row],[Fecha_Reserva]],"m")</f>
        <v>3</v>
      </c>
      <c r="AJ214">
        <v>1</v>
      </c>
      <c r="AK214" t="str">
        <f>TEXT(Tabla_Transformados[[#This Row],[Fecha_Viaje]],"m")</f>
        <v>8</v>
      </c>
      <c r="AL214" t="s">
        <v>44</v>
      </c>
      <c r="AM214" t="b">
        <v>1</v>
      </c>
      <c r="AN214" t="str">
        <f>VLOOKUP(Tabla_Transformados[[#This Row],[Cancelacion_Reserva_sucio]],auxiliares!$H$6:$I$9,2,0)</f>
        <v>Verdadero</v>
      </c>
      <c r="AO214">
        <v>1</v>
      </c>
      <c r="AP214" t="s">
        <v>70</v>
      </c>
      <c r="AQ21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4" s="10">
        <f>Tabla_Transformados[[#This Row],[Costo_Total]]/Tabla_Transformados[[#This Row],[Numero_Personas]]</f>
        <v>5927.65</v>
      </c>
      <c r="AS214" s="10">
        <f>Tabla_Transformados[[#This Row],[Costo_Total]]/Tabla_Transformados[[#This Row],[Duracion_Viaje_sucio]]</f>
        <v>2963.8249999999998</v>
      </c>
    </row>
    <row r="215" spans="1:45" x14ac:dyDescent="0.25">
      <c r="A215" t="s">
        <v>964</v>
      </c>
      <c r="B215" t="s">
        <v>965</v>
      </c>
      <c r="C215">
        <v>20</v>
      </c>
      <c r="D215" t="s">
        <v>104</v>
      </c>
      <c r="E215" t="str">
        <f>VLOOKUP(Tabla_Transformados[[#This Row],[Género_sucio]],Tabla4[#All],2,0)</f>
        <v>Masculino</v>
      </c>
      <c r="F215" t="s">
        <v>73</v>
      </c>
      <c r="G215" t="str">
        <f>VLOOKUP(Tabla_Transformados[[#This Row],[Ubicación_sucio]],auxiliares!$E$6:$F$13,2,0)</f>
        <v>Reino unido</v>
      </c>
      <c r="H215" t="s">
        <v>97</v>
      </c>
      <c r="I215" t="str">
        <f>IFERROR(VLOOKUP(Tabla_Transformados[[#This Row],[Tipo_Viajero_sucio]],auxiliares!$H$6:$I$6,2,0),Tabla_Transformados[[#This Row],[Tipo_Viajero_sucio]])</f>
        <v>Negocios</v>
      </c>
      <c r="J215" t="s">
        <v>966</v>
      </c>
      <c r="K215" s="8">
        <v>45342</v>
      </c>
      <c r="L215" s="8">
        <v>45500</v>
      </c>
      <c r="M215">
        <v>6</v>
      </c>
      <c r="N215">
        <f>DATEDIF(Tabla_Transformados[[#This Row],[Fecha_Reserva]],Tabla_Transformados[[#This Row],[Fecha_Viaje]],"d")</f>
        <v>158</v>
      </c>
      <c r="O215">
        <v>5</v>
      </c>
      <c r="P215">
        <v>2</v>
      </c>
      <c r="Q215" t="s">
        <v>37</v>
      </c>
      <c r="R215" t="str">
        <f>IFERROR(VLOOKUP(Tabla_Transformados[[#This Row],[Tipo_Paquete_sucio]],auxiliares!$H$6:$I$7,2,0),Tabla_Transformados[[#This Row],[Tipo_Paquete_sucio]])</f>
        <v>Vuelo</v>
      </c>
      <c r="S215" s="10">
        <v>7314.4</v>
      </c>
      <c r="T215" t="s">
        <v>86</v>
      </c>
      <c r="U215" t="s">
        <v>53</v>
      </c>
      <c r="V215" t="str">
        <f>VLOOKUP(Tabla_Transformados[[#This Row],[Destino_sucio]],auxiliares!$E$5:$F$19,2,0)</f>
        <v>Nueva York</v>
      </c>
      <c r="W215" t="s">
        <v>40</v>
      </c>
      <c r="X215" t="s">
        <v>68</v>
      </c>
      <c r="Y215" t="s">
        <v>40</v>
      </c>
      <c r="Z2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5" t="str">
        <f>IFERROR(VLOOKUP(Tabla_Transformados[[#This Row],[Actividades_Reser_sucio2]],auxiliares!$E$5:$F$20,2,0),Tabla_Transformados[[#This Row],[Actividades_Reser_sucio2]])</f>
        <v/>
      </c>
      <c r="AB215">
        <v>3</v>
      </c>
      <c r="AC215">
        <f>Tabla_Transformados[[#This Row],[Duracion_Viaje_sucio]]-1</f>
        <v>4</v>
      </c>
      <c r="AD215" t="b">
        <v>0</v>
      </c>
      <c r="AE215" t="str">
        <f>VLOOKUP(Tabla_Transformados[[#This Row],[Promocion_Aplicada_sucio]],auxiliares!$H$6:$I$9,2,0)</f>
        <v>Falso</v>
      </c>
      <c r="AF215" t="s">
        <v>88</v>
      </c>
      <c r="AG215" t="s">
        <v>115</v>
      </c>
      <c r="AH215">
        <v>11</v>
      </c>
      <c r="AI215" t="str">
        <f>TEXT(Tabla_Transformados[[#This Row],[Fecha_Reserva]],"m")</f>
        <v>2</v>
      </c>
      <c r="AJ215">
        <v>7</v>
      </c>
      <c r="AK215" t="str">
        <f>TEXT(Tabla_Transformados[[#This Row],[Fecha_Viaje]],"m")</f>
        <v>7</v>
      </c>
      <c r="AL215" t="s">
        <v>57</v>
      </c>
      <c r="AM215" t="b">
        <v>0</v>
      </c>
      <c r="AN215" t="str">
        <f>VLOOKUP(Tabla_Transformados[[#This Row],[Cancelacion_Reserva_sucio]],auxiliares!$H$6:$I$9,2,0)</f>
        <v>Falso</v>
      </c>
      <c r="AO215">
        <v>3</v>
      </c>
      <c r="AP215" t="s">
        <v>70</v>
      </c>
      <c r="AQ21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5" s="10">
        <f>Tabla_Transformados[[#This Row],[Costo_Total]]/Tabla_Transformados[[#This Row],[Numero_Personas]]</f>
        <v>3657.2</v>
      </c>
      <c r="AS215" s="10">
        <f>Tabla_Transformados[[#This Row],[Costo_Total]]/Tabla_Transformados[[#This Row],[Duracion_Viaje_sucio]]</f>
        <v>1462.8799999999999</v>
      </c>
    </row>
    <row r="216" spans="1:45" x14ac:dyDescent="0.25">
      <c r="A216" t="s">
        <v>968</v>
      </c>
      <c r="B216" t="s">
        <v>969</v>
      </c>
      <c r="C216">
        <v>59</v>
      </c>
      <c r="D216" t="s">
        <v>60</v>
      </c>
      <c r="E216" t="str">
        <f>VLOOKUP(Tabla_Transformados[[#This Row],[Género_sucio]],Tabla4[#All],2,0)</f>
        <v>Otro</v>
      </c>
      <c r="F216" t="s">
        <v>32</v>
      </c>
      <c r="G216" t="str">
        <f>VLOOKUP(Tabla_Transformados[[#This Row],[Ubicación_sucio]],auxiliares!$E$6:$F$13,2,0)</f>
        <v>Méjico</v>
      </c>
      <c r="H216" t="s">
        <v>49</v>
      </c>
      <c r="I216" t="str">
        <f>IFERROR(VLOOKUP(Tabla_Transformados[[#This Row],[Tipo_Viajero_sucio]],auxiliares!$H$6:$I$6,2,0),Tabla_Transformados[[#This Row],[Tipo_Viajero_sucio]])</f>
        <v>Turista</v>
      </c>
      <c r="J216" t="s">
        <v>970</v>
      </c>
      <c r="K216" s="8">
        <v>45346</v>
      </c>
      <c r="L216" s="8">
        <v>45556</v>
      </c>
      <c r="M216">
        <v>186</v>
      </c>
      <c r="N216">
        <f>DATEDIF(Tabla_Transformados[[#This Row],[Fecha_Reserva]],Tabla_Transformados[[#This Row],[Fecha_Viaje]],"d")</f>
        <v>210</v>
      </c>
      <c r="O216">
        <v>5</v>
      </c>
      <c r="P216">
        <v>1</v>
      </c>
      <c r="Q216" t="s">
        <v>65</v>
      </c>
      <c r="R216" t="str">
        <f>IFERROR(VLOOKUP(Tabla_Transformados[[#This Row],[Tipo_Paquete_sucio]],auxiliares!$H$6:$I$7,2,0),Tabla_Transformados[[#This Row],[Tipo_Paquete_sucio]])</f>
        <v>Vuelo + Hotel + Tour</v>
      </c>
      <c r="S216" s="10">
        <v>12323.9</v>
      </c>
      <c r="T216" t="s">
        <v>38</v>
      </c>
      <c r="U216" t="s">
        <v>87</v>
      </c>
      <c r="V216" t="str">
        <f>VLOOKUP(Tabla_Transformados[[#This Row],[Destino_sucio]],auxiliares!$E$5:$F$19,2,0)</f>
        <v>Londres</v>
      </c>
      <c r="W216" t="s">
        <v>79</v>
      </c>
      <c r="X216" t="s">
        <v>68</v>
      </c>
      <c r="Y216" t="s">
        <v>40</v>
      </c>
      <c r="Z2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16" t="str">
        <f>IFERROR(VLOOKUP(Tabla_Transformados[[#This Row],[Actividades_Reser_sucio2]],auxiliares!$E$5:$F$20,2,0),Tabla_Transformados[[#This Row],[Actividades_Reser_sucio2]])</f>
        <v>Desconocido</v>
      </c>
      <c r="AB216">
        <v>4</v>
      </c>
      <c r="AC216">
        <f>Tabla_Transformados[[#This Row],[Duracion_Viaje_sucio]]-1</f>
        <v>4</v>
      </c>
      <c r="AD216" t="b">
        <v>1</v>
      </c>
      <c r="AE216" t="str">
        <f>VLOOKUP(Tabla_Transformados[[#This Row],[Promocion_Aplicada_sucio]],auxiliares!$H$6:$I$9,2,0)</f>
        <v>Verdadero</v>
      </c>
      <c r="AF216" t="s">
        <v>55</v>
      </c>
      <c r="AG216" t="s">
        <v>43</v>
      </c>
      <c r="AH216">
        <v>1</v>
      </c>
      <c r="AI216" t="str">
        <f>TEXT(Tabla_Transformados[[#This Row],[Fecha_Reserva]],"m")</f>
        <v>2</v>
      </c>
      <c r="AJ216">
        <v>10</v>
      </c>
      <c r="AK216" t="str">
        <f>TEXT(Tabla_Transformados[[#This Row],[Fecha_Viaje]],"m")</f>
        <v>9</v>
      </c>
      <c r="AL216" t="s">
        <v>44</v>
      </c>
      <c r="AM216" t="b">
        <v>1</v>
      </c>
      <c r="AN216" t="str">
        <f>VLOOKUP(Tabla_Transformados[[#This Row],[Cancelacion_Reserva_sucio]],auxiliares!$H$6:$I$9,2,0)</f>
        <v>Verdadero</v>
      </c>
      <c r="AO216">
        <v>5</v>
      </c>
      <c r="AP216" t="s">
        <v>207</v>
      </c>
      <c r="AQ21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6" s="10">
        <f>Tabla_Transformados[[#This Row],[Costo_Total]]/Tabla_Transformados[[#This Row],[Numero_Personas]]</f>
        <v>12323.9</v>
      </c>
      <c r="AS216" s="10">
        <f>Tabla_Transformados[[#This Row],[Costo_Total]]/Tabla_Transformados[[#This Row],[Duracion_Viaje_sucio]]</f>
        <v>2464.7799999999997</v>
      </c>
    </row>
    <row r="217" spans="1:45" x14ac:dyDescent="0.25">
      <c r="A217" t="s">
        <v>971</v>
      </c>
      <c r="B217" t="s">
        <v>972</v>
      </c>
      <c r="C217">
        <v>53</v>
      </c>
      <c r="D217" t="s">
        <v>60</v>
      </c>
      <c r="E217" t="str">
        <f>VLOOKUP(Tabla_Transformados[[#This Row],[Género_sucio]],Tabla4[#All],2,0)</f>
        <v>Otro</v>
      </c>
      <c r="F217" t="s">
        <v>48</v>
      </c>
      <c r="G217" t="str">
        <f>VLOOKUP(Tabla_Transformados[[#This Row],[Ubicación_sucio]],auxiliares!$E$6:$F$13,2,0)</f>
        <v>EEUU</v>
      </c>
      <c r="H217" t="s">
        <v>49</v>
      </c>
      <c r="I217" t="str">
        <f>IFERROR(VLOOKUP(Tabla_Transformados[[#This Row],[Tipo_Viajero_sucio]],auxiliares!$H$6:$I$6,2,0),Tabla_Transformados[[#This Row],[Tipo_Viajero_sucio]])</f>
        <v>Turista</v>
      </c>
      <c r="J217" t="s">
        <v>973</v>
      </c>
      <c r="K217" s="8">
        <v>45366</v>
      </c>
      <c r="L217" s="8">
        <v>45582</v>
      </c>
      <c r="M217">
        <v>29</v>
      </c>
      <c r="N217">
        <f>DATEDIF(Tabla_Transformados[[#This Row],[Fecha_Reserva]],Tabla_Transformados[[#This Row],[Fecha_Viaje]],"d")</f>
        <v>216</v>
      </c>
      <c r="O217">
        <v>1</v>
      </c>
      <c r="P217">
        <v>4</v>
      </c>
      <c r="Q217" t="s">
        <v>65</v>
      </c>
      <c r="R217" t="str">
        <f>IFERROR(VLOOKUP(Tabla_Transformados[[#This Row],[Tipo_Paquete_sucio]],auxiliares!$H$6:$I$7,2,0),Tabla_Transformados[[#This Row],[Tipo_Paquete_sucio]])</f>
        <v>Vuelo + Hotel + Tour</v>
      </c>
      <c r="S217" s="10">
        <v>17016.099999999999</v>
      </c>
      <c r="T217" t="s">
        <v>86</v>
      </c>
      <c r="U217" t="s">
        <v>87</v>
      </c>
      <c r="V217" t="str">
        <f>VLOOKUP(Tabla_Transformados[[#This Row],[Destino_sucio]],auxiliares!$E$5:$F$19,2,0)</f>
        <v>Londres</v>
      </c>
      <c r="W217" t="s">
        <v>114</v>
      </c>
      <c r="X217" t="s">
        <v>54</v>
      </c>
      <c r="Y217" t="s">
        <v>302</v>
      </c>
      <c r="Z2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17" t="str">
        <f>IFERROR(VLOOKUP(Tabla_Transformados[[#This Row],[Actividades_Reser_sucio2]],auxiliares!$E$5:$F$20,2,0),Tabla_Transformados[[#This Row],[Actividades_Reser_sucio2]])</f>
        <v>Tour en bus</v>
      </c>
      <c r="AB217">
        <v>1</v>
      </c>
      <c r="AC217">
        <f>Tabla_Transformados[[#This Row],[Duracion_Viaje_sucio]]-1</f>
        <v>0</v>
      </c>
      <c r="AD217" t="b">
        <v>0</v>
      </c>
      <c r="AE217" t="str">
        <f>VLOOKUP(Tabla_Transformados[[#This Row],[Promocion_Aplicada_sucio]],auxiliares!$H$6:$I$9,2,0)</f>
        <v>Falso</v>
      </c>
      <c r="AF217" t="s">
        <v>42</v>
      </c>
      <c r="AG217" t="s">
        <v>43</v>
      </c>
      <c r="AH217">
        <v>4</v>
      </c>
      <c r="AI217" t="str">
        <f>TEXT(Tabla_Transformados[[#This Row],[Fecha_Reserva]],"m")</f>
        <v>3</v>
      </c>
      <c r="AJ217">
        <v>1</v>
      </c>
      <c r="AK217" t="str">
        <f>TEXT(Tabla_Transformados[[#This Row],[Fecha_Viaje]],"m")</f>
        <v>10</v>
      </c>
      <c r="AL217" t="s">
        <v>44</v>
      </c>
      <c r="AM217" t="b">
        <v>0</v>
      </c>
      <c r="AN217" t="str">
        <f>VLOOKUP(Tabla_Transformados[[#This Row],[Cancelacion_Reserva_sucio]],auxiliares!$H$6:$I$9,2,0)</f>
        <v>Falso</v>
      </c>
      <c r="AO217">
        <v>3</v>
      </c>
      <c r="AP217" t="s">
        <v>70</v>
      </c>
      <c r="AQ21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7" s="10">
        <f>Tabla_Transformados[[#This Row],[Costo_Total]]/Tabla_Transformados[[#This Row],[Numero_Personas]]</f>
        <v>4254.0249999999996</v>
      </c>
      <c r="AS217" s="10">
        <f>Tabla_Transformados[[#This Row],[Costo_Total]]/Tabla_Transformados[[#This Row],[Duracion_Viaje_sucio]]</f>
        <v>17016.099999999999</v>
      </c>
    </row>
    <row r="218" spans="1:45" x14ac:dyDescent="0.25">
      <c r="A218" t="s">
        <v>974</v>
      </c>
      <c r="B218" t="s">
        <v>975</v>
      </c>
      <c r="C218">
        <v>36</v>
      </c>
      <c r="D218" t="s">
        <v>60</v>
      </c>
      <c r="E218" t="str">
        <f>VLOOKUP(Tabla_Transformados[[#This Row],[Género_sucio]],Tabla4[#All],2,0)</f>
        <v>Otro</v>
      </c>
      <c r="F218" t="s">
        <v>48</v>
      </c>
      <c r="G218" t="str">
        <f>VLOOKUP(Tabla_Transformados[[#This Row],[Ubicación_sucio]],auxiliares!$E$6:$F$13,2,0)</f>
        <v>EEUU</v>
      </c>
      <c r="H218" t="s">
        <v>33</v>
      </c>
      <c r="I218" t="str">
        <f>IFERROR(VLOOKUP(Tabla_Transformados[[#This Row],[Tipo_Viajero_sucio]],auxiliares!$H$6:$I$6,2,0),Tabla_Transformados[[#This Row],[Tipo_Viajero_sucio]])</f>
        <v>Turista</v>
      </c>
      <c r="J218" t="s">
        <v>976</v>
      </c>
      <c r="K218" s="8">
        <v>45377</v>
      </c>
      <c r="L218" s="8">
        <v>45456</v>
      </c>
      <c r="M218">
        <v>256</v>
      </c>
      <c r="N218">
        <f>DATEDIF(Tabla_Transformados[[#This Row],[Fecha_Reserva]],Tabla_Transformados[[#This Row],[Fecha_Viaje]],"d")</f>
        <v>79</v>
      </c>
      <c r="O218">
        <v>3</v>
      </c>
      <c r="P218">
        <v>1</v>
      </c>
      <c r="Q218" t="s">
        <v>65</v>
      </c>
      <c r="R218" t="str">
        <f>IFERROR(VLOOKUP(Tabla_Transformados[[#This Row],[Tipo_Paquete_sucio]],auxiliares!$H$6:$I$7,2,0),Tabla_Transformados[[#This Row],[Tipo_Paquete_sucio]])</f>
        <v>Vuelo + Hotel + Tour</v>
      </c>
      <c r="S218" s="10">
        <v>15736.8</v>
      </c>
      <c r="T218" t="s">
        <v>38</v>
      </c>
      <c r="U218" t="s">
        <v>137</v>
      </c>
      <c r="V218" t="str">
        <f>VLOOKUP(Tabla_Transformados[[#This Row],[Destino_sucio]],auxiliares!$E$5:$F$19,2,0)</f>
        <v>Paris</v>
      </c>
      <c r="W218" t="s">
        <v>79</v>
      </c>
      <c r="X218" t="s">
        <v>41</v>
      </c>
      <c r="Y218" t="s">
        <v>151</v>
      </c>
      <c r="Z2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18" t="str">
        <f>IFERROR(VLOOKUP(Tabla_Transformados[[#This Row],[Actividades_Reser_sucio2]],auxiliares!$E$5:$F$20,2,0),Tabla_Transformados[[#This Row],[Actividades_Reser_sucio2]])</f>
        <v>Tour en Cuidad</v>
      </c>
      <c r="AB218">
        <v>6</v>
      </c>
      <c r="AC218">
        <f>Tabla_Transformados[[#This Row],[Duracion_Viaje_sucio]]-1</f>
        <v>2</v>
      </c>
      <c r="AD218" t="b">
        <v>1</v>
      </c>
      <c r="AE218" t="str">
        <f>VLOOKUP(Tabla_Transformados[[#This Row],[Promocion_Aplicada_sucio]],auxiliares!$H$6:$I$9,2,0)</f>
        <v>Verdadero</v>
      </c>
      <c r="AF218" t="s">
        <v>55</v>
      </c>
      <c r="AG218" t="s">
        <v>115</v>
      </c>
      <c r="AH218">
        <v>12</v>
      </c>
      <c r="AI218" t="str">
        <f>TEXT(Tabla_Transformados[[#This Row],[Fecha_Reserva]],"m")</f>
        <v>3</v>
      </c>
      <c r="AJ218">
        <v>6</v>
      </c>
      <c r="AK218" t="str">
        <f>TEXT(Tabla_Transformados[[#This Row],[Fecha_Viaje]],"m")</f>
        <v>6</v>
      </c>
      <c r="AL218" t="s">
        <v>44</v>
      </c>
      <c r="AM218" t="b">
        <v>0</v>
      </c>
      <c r="AN218" t="str">
        <f>VLOOKUP(Tabla_Transformados[[#This Row],[Cancelacion_Reserva_sucio]],auxiliares!$H$6:$I$9,2,0)</f>
        <v>Falso</v>
      </c>
      <c r="AO218">
        <v>4</v>
      </c>
      <c r="AP218" t="s">
        <v>207</v>
      </c>
      <c r="AQ21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8" s="10">
        <f>Tabla_Transformados[[#This Row],[Costo_Total]]/Tabla_Transformados[[#This Row],[Numero_Personas]]</f>
        <v>15736.8</v>
      </c>
      <c r="AS218" s="10">
        <f>Tabla_Transformados[[#This Row],[Costo_Total]]/Tabla_Transformados[[#This Row],[Duracion_Viaje_sucio]]</f>
        <v>5245.5999999999995</v>
      </c>
    </row>
    <row r="219" spans="1:45" x14ac:dyDescent="0.25">
      <c r="A219" t="s">
        <v>977</v>
      </c>
      <c r="B219" t="s">
        <v>978</v>
      </c>
      <c r="C219">
        <v>58</v>
      </c>
      <c r="D219" t="s">
        <v>104</v>
      </c>
      <c r="E219" t="str">
        <f>VLOOKUP(Tabla_Transformados[[#This Row],[Género_sucio]],Tabla4[#All],2,0)</f>
        <v>Masculino</v>
      </c>
      <c r="F219" t="s">
        <v>73</v>
      </c>
      <c r="G219" t="str">
        <f>VLOOKUP(Tabla_Transformados[[#This Row],[Ubicación_sucio]],auxiliares!$E$6:$F$13,2,0)</f>
        <v>Reino unido</v>
      </c>
      <c r="H219" t="s">
        <v>33</v>
      </c>
      <c r="I219" t="str">
        <f>IFERROR(VLOOKUP(Tabla_Transformados[[#This Row],[Tipo_Viajero_sucio]],auxiliares!$H$6:$I$6,2,0),Tabla_Transformados[[#This Row],[Tipo_Viajero_sucio]])</f>
        <v>Turista</v>
      </c>
      <c r="J219" t="s">
        <v>979</v>
      </c>
      <c r="K219" s="8">
        <v>45488</v>
      </c>
      <c r="L219" s="8">
        <v>45654</v>
      </c>
      <c r="M219">
        <v>254</v>
      </c>
      <c r="N219">
        <f>DATEDIF(Tabla_Transformados[[#This Row],[Fecha_Reserva]],Tabla_Transformados[[#This Row],[Fecha_Viaje]],"d")</f>
        <v>166</v>
      </c>
      <c r="O219">
        <v>6</v>
      </c>
      <c r="P219">
        <v>2</v>
      </c>
      <c r="Q219" t="s">
        <v>37</v>
      </c>
      <c r="R219" t="str">
        <f>IFERROR(VLOOKUP(Tabla_Transformados[[#This Row],[Tipo_Paquete_sucio]],auxiliares!$H$6:$I$7,2,0),Tabla_Transformados[[#This Row],[Tipo_Paquete_sucio]])</f>
        <v>Vuelo</v>
      </c>
      <c r="S219" s="10">
        <v>14118.3</v>
      </c>
      <c r="T219" t="s">
        <v>38</v>
      </c>
      <c r="U219" t="s">
        <v>53</v>
      </c>
      <c r="V219" t="str">
        <f>VLOOKUP(Tabla_Transformados[[#This Row],[Destino_sucio]],auxiliares!$E$5:$F$19,2,0)</f>
        <v>Nueva York</v>
      </c>
      <c r="W219" t="s">
        <v>40</v>
      </c>
      <c r="X219" t="s">
        <v>41</v>
      </c>
      <c r="Y219" t="s">
        <v>40</v>
      </c>
      <c r="Z2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9" t="str">
        <f>IFERROR(VLOOKUP(Tabla_Transformados[[#This Row],[Actividades_Reser_sucio2]],auxiliares!$E$5:$F$20,2,0),Tabla_Transformados[[#This Row],[Actividades_Reser_sucio2]])</f>
        <v/>
      </c>
      <c r="AB219">
        <v>9</v>
      </c>
      <c r="AC219">
        <f>Tabla_Transformados[[#This Row],[Duracion_Viaje_sucio]]-1</f>
        <v>5</v>
      </c>
      <c r="AD219" t="b">
        <v>1</v>
      </c>
      <c r="AE219" t="str">
        <f>VLOOKUP(Tabla_Transformados[[#This Row],[Promocion_Aplicada_sucio]],auxiliares!$H$6:$I$9,2,0)</f>
        <v>Verdadero</v>
      </c>
      <c r="AF219" t="s">
        <v>55</v>
      </c>
      <c r="AG219" t="s">
        <v>56</v>
      </c>
      <c r="AH219">
        <v>12</v>
      </c>
      <c r="AI219" t="str">
        <f>TEXT(Tabla_Transformados[[#This Row],[Fecha_Reserva]],"m")</f>
        <v>7</v>
      </c>
      <c r="AJ219">
        <v>1</v>
      </c>
      <c r="AK219" t="str">
        <f>TEXT(Tabla_Transformados[[#This Row],[Fecha_Viaje]],"m")</f>
        <v>12</v>
      </c>
      <c r="AL219" t="s">
        <v>57</v>
      </c>
      <c r="AM219" t="b">
        <v>1</v>
      </c>
      <c r="AN219" t="str">
        <f>VLOOKUP(Tabla_Transformados[[#This Row],[Cancelacion_Reserva_sucio]],auxiliares!$H$6:$I$9,2,0)</f>
        <v>Verdadero</v>
      </c>
      <c r="AO219">
        <v>5</v>
      </c>
      <c r="AP219" t="s">
        <v>108</v>
      </c>
      <c r="AQ21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9" s="10">
        <f>Tabla_Transformados[[#This Row],[Costo_Total]]/Tabla_Transformados[[#This Row],[Numero_Personas]]</f>
        <v>7059.15</v>
      </c>
      <c r="AS219" s="10">
        <f>Tabla_Transformados[[#This Row],[Costo_Total]]/Tabla_Transformados[[#This Row],[Duracion_Viaje_sucio]]</f>
        <v>2353.0499999999997</v>
      </c>
    </row>
    <row r="220" spans="1:45" x14ac:dyDescent="0.25">
      <c r="A220" t="s">
        <v>980</v>
      </c>
      <c r="B220" t="s">
        <v>981</v>
      </c>
      <c r="C220">
        <v>31</v>
      </c>
      <c r="D220" t="s">
        <v>104</v>
      </c>
      <c r="E220" t="str">
        <f>VLOOKUP(Tabla_Transformados[[#This Row],[Género_sucio]],Tabla4[#All],2,0)</f>
        <v>Masculino</v>
      </c>
      <c r="F220" t="s">
        <v>73</v>
      </c>
      <c r="G220" t="str">
        <f>VLOOKUP(Tabla_Transformados[[#This Row],[Ubicación_sucio]],auxiliares!$E$6:$F$13,2,0)</f>
        <v>Reino unido</v>
      </c>
      <c r="H220" t="s">
        <v>49</v>
      </c>
      <c r="I220" t="str">
        <f>IFERROR(VLOOKUP(Tabla_Transformados[[#This Row],[Tipo_Viajero_sucio]],auxiliares!$H$6:$I$6,2,0),Tabla_Transformados[[#This Row],[Tipo_Viajero_sucio]])</f>
        <v>Turista</v>
      </c>
      <c r="J220" t="s">
        <v>982</v>
      </c>
      <c r="K220" s="8">
        <v>45424</v>
      </c>
      <c r="L220" s="8">
        <v>45590</v>
      </c>
      <c r="M220">
        <v>298</v>
      </c>
      <c r="N220">
        <f>DATEDIF(Tabla_Transformados[[#This Row],[Fecha_Reserva]],Tabla_Transformados[[#This Row],[Fecha_Viaje]],"d")</f>
        <v>166</v>
      </c>
      <c r="O220">
        <v>7</v>
      </c>
      <c r="P220">
        <v>4</v>
      </c>
      <c r="Q220" t="s">
        <v>65</v>
      </c>
      <c r="R220" t="str">
        <f>IFERROR(VLOOKUP(Tabla_Transformados[[#This Row],[Tipo_Paquete_sucio]],auxiliares!$H$6:$I$7,2,0),Tabla_Transformados[[#This Row],[Tipo_Paquete_sucio]])</f>
        <v>Vuelo + Hotel + Tour</v>
      </c>
      <c r="S220" s="10">
        <v>338.3</v>
      </c>
      <c r="T220" t="s">
        <v>38</v>
      </c>
      <c r="U220" t="s">
        <v>39</v>
      </c>
      <c r="V220" t="str">
        <f>VLOOKUP(Tabla_Transformados[[#This Row],[Destino_sucio]],auxiliares!$E$5:$F$19,2,0)</f>
        <v>Tokio</v>
      </c>
      <c r="W220" t="s">
        <v>114</v>
      </c>
      <c r="X220" t="s">
        <v>68</v>
      </c>
      <c r="Y220" t="s">
        <v>40</v>
      </c>
      <c r="Z2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0" t="str">
        <f>IFERROR(VLOOKUP(Tabla_Transformados[[#This Row],[Actividades_Reser_sucio2]],auxiliares!$E$5:$F$20,2,0),Tabla_Transformados[[#This Row],[Actividades_Reser_sucio2]])</f>
        <v>Desconocido</v>
      </c>
      <c r="AB220">
        <v>4</v>
      </c>
      <c r="AC220">
        <f>Tabla_Transformados[[#This Row],[Duracion_Viaje_sucio]]-1</f>
        <v>6</v>
      </c>
      <c r="AD220" t="b">
        <v>1</v>
      </c>
      <c r="AE220" t="str">
        <f>VLOOKUP(Tabla_Transformados[[#This Row],[Promocion_Aplicada_sucio]],auxiliares!$H$6:$I$9,2,0)</f>
        <v>Verdadero</v>
      </c>
      <c r="AF220" t="s">
        <v>42</v>
      </c>
      <c r="AG220" t="s">
        <v>56</v>
      </c>
      <c r="AH220">
        <v>5</v>
      </c>
      <c r="AI220" t="str">
        <f>TEXT(Tabla_Transformados[[#This Row],[Fecha_Reserva]],"m")</f>
        <v>5</v>
      </c>
      <c r="AJ220">
        <v>10</v>
      </c>
      <c r="AK220" t="str">
        <f>TEXT(Tabla_Transformados[[#This Row],[Fecha_Viaje]],"m")</f>
        <v>10</v>
      </c>
      <c r="AL220" t="s">
        <v>57</v>
      </c>
      <c r="AM220" t="b">
        <v>1</v>
      </c>
      <c r="AN220" t="str">
        <f>VLOOKUP(Tabla_Transformados[[#This Row],[Cancelacion_Reserva_sucio]],auxiliares!$H$6:$I$9,2,0)</f>
        <v>Verdadero</v>
      </c>
      <c r="AO220">
        <v>3</v>
      </c>
      <c r="AP220" t="s">
        <v>45</v>
      </c>
      <c r="AQ22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0" s="10">
        <f>Tabla_Transformados[[#This Row],[Costo_Total]]/Tabla_Transformados[[#This Row],[Numero_Personas]]</f>
        <v>84.575000000000003</v>
      </c>
      <c r="AS220" s="10">
        <f>Tabla_Transformados[[#This Row],[Costo_Total]]/Tabla_Transformados[[#This Row],[Duracion_Viaje_sucio]]</f>
        <v>48.328571428571429</v>
      </c>
    </row>
    <row r="221" spans="1:45" x14ac:dyDescent="0.25">
      <c r="A221" t="s">
        <v>983</v>
      </c>
      <c r="B221" t="s">
        <v>984</v>
      </c>
      <c r="C221">
        <v>36</v>
      </c>
      <c r="D221" t="s">
        <v>104</v>
      </c>
      <c r="E221" t="str">
        <f>VLOOKUP(Tabla_Transformados[[#This Row],[Género_sucio]],Tabla4[#All],2,0)</f>
        <v>Masculino</v>
      </c>
      <c r="F221" t="s">
        <v>48</v>
      </c>
      <c r="G221" t="str">
        <f>VLOOKUP(Tabla_Transformados[[#This Row],[Ubicación_sucio]],auxiliares!$E$6:$F$13,2,0)</f>
        <v>EEUU</v>
      </c>
      <c r="H221" t="s">
        <v>33</v>
      </c>
      <c r="I221" t="str">
        <f>IFERROR(VLOOKUP(Tabla_Transformados[[#This Row],[Tipo_Viajero_sucio]],auxiliares!$H$6:$I$6,2,0),Tabla_Transformados[[#This Row],[Tipo_Viajero_sucio]])</f>
        <v>Turista</v>
      </c>
      <c r="J221" t="s">
        <v>985</v>
      </c>
      <c r="K221" s="8">
        <v>45409</v>
      </c>
      <c r="L221" s="8">
        <v>45421</v>
      </c>
      <c r="M221">
        <v>77</v>
      </c>
      <c r="N221">
        <f>DATEDIF(Tabla_Transformados[[#This Row],[Fecha_Reserva]],Tabla_Transformados[[#This Row],[Fecha_Viaje]],"d")</f>
        <v>12</v>
      </c>
      <c r="O221">
        <v>8</v>
      </c>
      <c r="P221">
        <v>3</v>
      </c>
      <c r="Q221" t="s">
        <v>77</v>
      </c>
      <c r="R221" t="str">
        <f>IFERROR(VLOOKUP(Tabla_Transformados[[#This Row],[Tipo_Paquete_sucio]],auxiliares!$H$6:$I$7,2,0),Tabla_Transformados[[#This Row],[Tipo_Paquete_sucio]])</f>
        <v>Vuelo + Hotel</v>
      </c>
      <c r="S221" s="10">
        <v>572.20000000000005</v>
      </c>
      <c r="T221" t="s">
        <v>86</v>
      </c>
      <c r="U221" t="s">
        <v>66</v>
      </c>
      <c r="V221" t="str">
        <f>VLOOKUP(Tabla_Transformados[[#This Row],[Destino_sucio]],auxiliares!$E$5:$F$19,2,0)</f>
        <v>Barcelona</v>
      </c>
      <c r="W221" t="s">
        <v>67</v>
      </c>
      <c r="X221" t="s">
        <v>68</v>
      </c>
      <c r="Y221" t="s">
        <v>40</v>
      </c>
      <c r="Z2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1" t="str">
        <f>IFERROR(VLOOKUP(Tabla_Transformados[[#This Row],[Actividades_Reser_sucio2]],auxiliares!$E$5:$F$20,2,0),Tabla_Transformados[[#This Row],[Actividades_Reser_sucio2]])</f>
        <v/>
      </c>
      <c r="AB221">
        <v>3</v>
      </c>
      <c r="AC221">
        <f>Tabla_Transformados[[#This Row],[Duracion_Viaje_sucio]]-1</f>
        <v>7</v>
      </c>
      <c r="AD221" t="b">
        <v>1</v>
      </c>
      <c r="AE221" t="str">
        <f>VLOOKUP(Tabla_Transformados[[#This Row],[Promocion_Aplicada_sucio]],auxiliares!$H$6:$I$9,2,0)</f>
        <v>Verdadero</v>
      </c>
      <c r="AF221" t="s">
        <v>88</v>
      </c>
      <c r="AG221" t="s">
        <v>115</v>
      </c>
      <c r="AH221">
        <v>11</v>
      </c>
      <c r="AI221" t="str">
        <f>TEXT(Tabla_Transformados[[#This Row],[Fecha_Reserva]],"m")</f>
        <v>4</v>
      </c>
      <c r="AJ221">
        <v>6</v>
      </c>
      <c r="AK221" t="str">
        <f>TEXT(Tabla_Transformados[[#This Row],[Fecha_Viaje]],"m")</f>
        <v>5</v>
      </c>
      <c r="AL221" t="s">
        <v>57</v>
      </c>
      <c r="AM221" t="b">
        <v>0</v>
      </c>
      <c r="AN221" t="str">
        <f>VLOOKUP(Tabla_Transformados[[#This Row],[Cancelacion_Reserva_sucio]],auxiliares!$H$6:$I$9,2,0)</f>
        <v>Falso</v>
      </c>
      <c r="AO221">
        <v>5</v>
      </c>
      <c r="AP221" t="s">
        <v>207</v>
      </c>
      <c r="AQ22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1" s="10">
        <f>Tabla_Transformados[[#This Row],[Costo_Total]]/Tabla_Transformados[[#This Row],[Numero_Personas]]</f>
        <v>190.73333333333335</v>
      </c>
      <c r="AS221" s="10">
        <f>Tabla_Transformados[[#This Row],[Costo_Total]]/Tabla_Transformados[[#This Row],[Duracion_Viaje_sucio]]</f>
        <v>71.525000000000006</v>
      </c>
    </row>
    <row r="222" spans="1:45" x14ac:dyDescent="0.25">
      <c r="A222" t="s">
        <v>986</v>
      </c>
      <c r="B222" t="s">
        <v>987</v>
      </c>
      <c r="C222">
        <v>29</v>
      </c>
      <c r="D222" t="s">
        <v>60</v>
      </c>
      <c r="E222" t="str">
        <f>VLOOKUP(Tabla_Transformados[[#This Row],[Género_sucio]],Tabla4[#All],2,0)</f>
        <v>Otro</v>
      </c>
      <c r="F222" t="s">
        <v>82</v>
      </c>
      <c r="G222" t="str">
        <f>VLOOKUP(Tabla_Transformados[[#This Row],[Ubicación_sucio]],auxiliares!$E$6:$F$13,2,0)</f>
        <v>Alemania</v>
      </c>
      <c r="H222" t="s">
        <v>33</v>
      </c>
      <c r="I222" t="str">
        <f>IFERROR(VLOOKUP(Tabla_Transformados[[#This Row],[Tipo_Viajero_sucio]],auxiliares!$H$6:$I$6,2,0),Tabla_Transformados[[#This Row],[Tipo_Viajero_sucio]])</f>
        <v>Turista</v>
      </c>
      <c r="J222" t="s">
        <v>988</v>
      </c>
      <c r="K222" s="8">
        <v>45338</v>
      </c>
      <c r="L222" s="8">
        <v>45390</v>
      </c>
      <c r="M222">
        <v>255</v>
      </c>
      <c r="N222">
        <f>DATEDIF(Tabla_Transformados[[#This Row],[Fecha_Reserva]],Tabla_Transformados[[#This Row],[Fecha_Viaje]],"d")</f>
        <v>52</v>
      </c>
      <c r="O222">
        <v>2</v>
      </c>
      <c r="P222">
        <v>1</v>
      </c>
      <c r="Q222" t="s">
        <v>37</v>
      </c>
      <c r="R222" t="str">
        <f>IFERROR(VLOOKUP(Tabla_Transformados[[#This Row],[Tipo_Paquete_sucio]],auxiliares!$H$6:$I$7,2,0),Tabla_Transformados[[#This Row],[Tipo_Paquete_sucio]])</f>
        <v>Vuelo</v>
      </c>
      <c r="S222" s="10">
        <v>3207.7</v>
      </c>
      <c r="T222" t="s">
        <v>38</v>
      </c>
      <c r="U222" t="s">
        <v>39</v>
      </c>
      <c r="V222" t="str">
        <f>VLOOKUP(Tabla_Transformados[[#This Row],[Destino_sucio]],auxiliares!$E$5:$F$19,2,0)</f>
        <v>Tokio</v>
      </c>
      <c r="W222" t="s">
        <v>40</v>
      </c>
      <c r="X222" t="s">
        <v>68</v>
      </c>
      <c r="Y222" t="s">
        <v>40</v>
      </c>
      <c r="Z2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2" t="str">
        <f>IFERROR(VLOOKUP(Tabla_Transformados[[#This Row],[Actividades_Reser_sucio2]],auxiliares!$E$5:$F$20,2,0),Tabla_Transformados[[#This Row],[Actividades_Reser_sucio2]])</f>
        <v/>
      </c>
      <c r="AB222">
        <v>6</v>
      </c>
      <c r="AC222">
        <f>Tabla_Transformados[[#This Row],[Duracion_Viaje_sucio]]-1</f>
        <v>1</v>
      </c>
      <c r="AD222" t="b">
        <v>1</v>
      </c>
      <c r="AE222" t="str">
        <f>VLOOKUP(Tabla_Transformados[[#This Row],[Promocion_Aplicada_sucio]],auxiliares!$H$6:$I$9,2,0)</f>
        <v>Verdadero</v>
      </c>
      <c r="AF222" t="s">
        <v>88</v>
      </c>
      <c r="AG222" t="s">
        <v>115</v>
      </c>
      <c r="AH222">
        <v>2</v>
      </c>
      <c r="AI222" t="str">
        <f>TEXT(Tabla_Transformados[[#This Row],[Fecha_Reserva]],"m")</f>
        <v>2</v>
      </c>
      <c r="AJ222">
        <v>4</v>
      </c>
      <c r="AK222" t="str">
        <f>TEXT(Tabla_Transformados[[#This Row],[Fecha_Viaje]],"m")</f>
        <v>4</v>
      </c>
      <c r="AL222" t="s">
        <v>57</v>
      </c>
      <c r="AM222" t="b">
        <v>0</v>
      </c>
      <c r="AN222" t="str">
        <f>VLOOKUP(Tabla_Transformados[[#This Row],[Cancelacion_Reserva_sucio]],auxiliares!$H$6:$I$9,2,0)</f>
        <v>Falso</v>
      </c>
      <c r="AO222">
        <v>2</v>
      </c>
      <c r="AP222" t="s">
        <v>70</v>
      </c>
      <c r="AQ22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2" s="10">
        <f>Tabla_Transformados[[#This Row],[Costo_Total]]/Tabla_Transformados[[#This Row],[Numero_Personas]]</f>
        <v>3207.7</v>
      </c>
      <c r="AS222" s="10">
        <f>Tabla_Transformados[[#This Row],[Costo_Total]]/Tabla_Transformados[[#This Row],[Duracion_Viaje_sucio]]</f>
        <v>1603.85</v>
      </c>
    </row>
    <row r="223" spans="1:45" x14ac:dyDescent="0.25">
      <c r="A223" t="s">
        <v>990</v>
      </c>
      <c r="B223" t="s">
        <v>991</v>
      </c>
      <c r="C223">
        <v>36</v>
      </c>
      <c r="D223" t="s">
        <v>60</v>
      </c>
      <c r="E223" t="str">
        <f>VLOOKUP(Tabla_Transformados[[#This Row],[Género_sucio]],Tabla4[#All],2,0)</f>
        <v>Otro</v>
      </c>
      <c r="F223" t="s">
        <v>82</v>
      </c>
      <c r="G223" t="str">
        <f>VLOOKUP(Tabla_Transformados[[#This Row],[Ubicación_sucio]],auxiliares!$E$6:$F$13,2,0)</f>
        <v>Alemania</v>
      </c>
      <c r="H223" t="s">
        <v>97</v>
      </c>
      <c r="I223" t="str">
        <f>IFERROR(VLOOKUP(Tabla_Transformados[[#This Row],[Tipo_Viajero_sucio]],auxiliares!$H$6:$I$6,2,0),Tabla_Transformados[[#This Row],[Tipo_Viajero_sucio]])</f>
        <v>Negocios</v>
      </c>
      <c r="J223" t="s">
        <v>992</v>
      </c>
      <c r="K223" s="8">
        <v>45496</v>
      </c>
      <c r="L223" s="8">
        <v>45503</v>
      </c>
      <c r="M223">
        <v>319</v>
      </c>
      <c r="N223">
        <f>DATEDIF(Tabla_Transformados[[#This Row],[Fecha_Reserva]],Tabla_Transformados[[#This Row],[Fecha_Viaje]],"d")</f>
        <v>7</v>
      </c>
      <c r="O223">
        <v>9</v>
      </c>
      <c r="P223">
        <v>1</v>
      </c>
      <c r="Q223" t="s">
        <v>37</v>
      </c>
      <c r="R223" t="str">
        <f>IFERROR(VLOOKUP(Tabla_Transformados[[#This Row],[Tipo_Paquete_sucio]],auxiliares!$H$6:$I$7,2,0),Tabla_Transformados[[#This Row],[Tipo_Paquete_sucio]])</f>
        <v>Vuelo</v>
      </c>
      <c r="S223" s="10">
        <v>16542.7</v>
      </c>
      <c r="T223" t="s">
        <v>38</v>
      </c>
      <c r="U223" t="s">
        <v>66</v>
      </c>
      <c r="V223" t="str">
        <f>VLOOKUP(Tabla_Transformados[[#This Row],[Destino_sucio]],auxiliares!$E$5:$F$19,2,0)</f>
        <v>Barcelona</v>
      </c>
      <c r="W223" t="s">
        <v>40</v>
      </c>
      <c r="X223" t="s">
        <v>41</v>
      </c>
      <c r="Y223" t="s">
        <v>40</v>
      </c>
      <c r="Z2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3" t="str">
        <f>IFERROR(VLOOKUP(Tabla_Transformados[[#This Row],[Actividades_Reser_sucio2]],auxiliares!$E$5:$F$20,2,0),Tabla_Transformados[[#This Row],[Actividades_Reser_sucio2]])</f>
        <v/>
      </c>
      <c r="AB223">
        <v>3</v>
      </c>
      <c r="AC223">
        <f>Tabla_Transformados[[#This Row],[Duracion_Viaje_sucio]]-1</f>
        <v>8</v>
      </c>
      <c r="AD223" t="b">
        <v>0</v>
      </c>
      <c r="AE223" t="str">
        <f>VLOOKUP(Tabla_Transformados[[#This Row],[Promocion_Aplicada_sucio]],auxiliares!$H$6:$I$9,2,0)</f>
        <v>Falso</v>
      </c>
      <c r="AF223" t="s">
        <v>88</v>
      </c>
      <c r="AG223" t="s">
        <v>56</v>
      </c>
      <c r="AH223">
        <v>7</v>
      </c>
      <c r="AI223" t="str">
        <f>TEXT(Tabla_Transformados[[#This Row],[Fecha_Reserva]],"m")</f>
        <v>7</v>
      </c>
      <c r="AJ223">
        <v>2</v>
      </c>
      <c r="AK223" t="str">
        <f>TEXT(Tabla_Transformados[[#This Row],[Fecha_Viaje]],"m")</f>
        <v>7</v>
      </c>
      <c r="AL223" t="s">
        <v>57</v>
      </c>
      <c r="AM223" t="b">
        <v>0</v>
      </c>
      <c r="AN223" t="str">
        <f>VLOOKUP(Tabla_Transformados[[#This Row],[Cancelacion_Reserva_sucio]],auxiliares!$H$6:$I$9,2,0)</f>
        <v>Falso</v>
      </c>
      <c r="AO223">
        <v>4</v>
      </c>
      <c r="AP223" t="s">
        <v>131</v>
      </c>
      <c r="AQ2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3" s="10">
        <f>Tabla_Transformados[[#This Row],[Costo_Total]]/Tabla_Transformados[[#This Row],[Numero_Personas]]</f>
        <v>16542.7</v>
      </c>
      <c r="AS223" s="10">
        <f>Tabla_Transformados[[#This Row],[Costo_Total]]/Tabla_Transformados[[#This Row],[Duracion_Viaje_sucio]]</f>
        <v>1838.0777777777778</v>
      </c>
    </row>
    <row r="224" spans="1:45" x14ac:dyDescent="0.25">
      <c r="A224" t="s">
        <v>994</v>
      </c>
      <c r="B224" t="s">
        <v>995</v>
      </c>
      <c r="C224">
        <v>30</v>
      </c>
      <c r="D224" t="s">
        <v>31</v>
      </c>
      <c r="E224" t="str">
        <f>VLOOKUP(Tabla_Transformados[[#This Row],[Género_sucio]],Tabla4[#All],2,0)</f>
        <v>Femenino</v>
      </c>
      <c r="F224" t="s">
        <v>91</v>
      </c>
      <c r="G224" t="str">
        <f>VLOOKUP(Tabla_Transformados[[#This Row],[Ubicación_sucio]],auxiliares!$E$6:$F$13,2,0)</f>
        <v>India</v>
      </c>
      <c r="H224" t="s">
        <v>97</v>
      </c>
      <c r="I224" t="str">
        <f>IFERROR(VLOOKUP(Tabla_Transformados[[#This Row],[Tipo_Viajero_sucio]],auxiliares!$H$6:$I$6,2,0),Tabla_Transformados[[#This Row],[Tipo_Viajero_sucio]])</f>
        <v>Negocios</v>
      </c>
      <c r="J224" t="s">
        <v>996</v>
      </c>
      <c r="K224" s="8">
        <v>45348</v>
      </c>
      <c r="L224" s="8">
        <v>45349</v>
      </c>
      <c r="M224">
        <v>56</v>
      </c>
      <c r="N224">
        <f>DATEDIF(Tabla_Transformados[[#This Row],[Fecha_Reserva]],Tabla_Transformados[[#This Row],[Fecha_Viaje]],"d")</f>
        <v>1</v>
      </c>
      <c r="O224">
        <v>7</v>
      </c>
      <c r="P224">
        <v>1</v>
      </c>
      <c r="Q224" t="s">
        <v>65</v>
      </c>
      <c r="R224" t="str">
        <f>IFERROR(VLOOKUP(Tabla_Transformados[[#This Row],[Tipo_Paquete_sucio]],auxiliares!$H$6:$I$7,2,0),Tabla_Transformados[[#This Row],[Tipo_Paquete_sucio]])</f>
        <v>Vuelo + Hotel + Tour</v>
      </c>
      <c r="S224" s="10">
        <v>11637.1</v>
      </c>
      <c r="T224" t="s">
        <v>78</v>
      </c>
      <c r="U224" t="s">
        <v>39</v>
      </c>
      <c r="V224" t="str">
        <f>VLOOKUP(Tabla_Transformados[[#This Row],[Destino_sucio]],auxiliares!$E$5:$F$19,2,0)</f>
        <v>Tokio</v>
      </c>
      <c r="W224" t="s">
        <v>114</v>
      </c>
      <c r="X224" t="s">
        <v>54</v>
      </c>
      <c r="Y224" t="s">
        <v>302</v>
      </c>
      <c r="Z2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24" t="str">
        <f>IFERROR(VLOOKUP(Tabla_Transformados[[#This Row],[Actividades_Reser_sucio2]],auxiliares!$E$5:$F$20,2,0),Tabla_Transformados[[#This Row],[Actividades_Reser_sucio2]])</f>
        <v>Tour en bus</v>
      </c>
      <c r="AB224">
        <v>5</v>
      </c>
      <c r="AC224">
        <f>Tabla_Transformados[[#This Row],[Duracion_Viaje_sucio]]-1</f>
        <v>6</v>
      </c>
      <c r="AD224" t="b">
        <v>0</v>
      </c>
      <c r="AE224" t="str">
        <f>VLOOKUP(Tabla_Transformados[[#This Row],[Promocion_Aplicada_sucio]],auxiliares!$H$6:$I$9,2,0)</f>
        <v>Falso</v>
      </c>
      <c r="AF224" t="s">
        <v>88</v>
      </c>
      <c r="AG224" t="s">
        <v>56</v>
      </c>
      <c r="AH224">
        <v>11</v>
      </c>
      <c r="AI224" t="str">
        <f>TEXT(Tabla_Transformados[[#This Row],[Fecha_Reserva]],"m")</f>
        <v>2</v>
      </c>
      <c r="AJ224">
        <v>9</v>
      </c>
      <c r="AK224" t="str">
        <f>TEXT(Tabla_Transformados[[#This Row],[Fecha_Viaje]],"m")</f>
        <v>2</v>
      </c>
      <c r="AL224" t="s">
        <v>57</v>
      </c>
      <c r="AM224" t="b">
        <v>0</v>
      </c>
      <c r="AN224" t="str">
        <f>VLOOKUP(Tabla_Transformados[[#This Row],[Cancelacion_Reserva_sucio]],auxiliares!$H$6:$I$9,2,0)</f>
        <v>Falso</v>
      </c>
      <c r="AO224">
        <v>5</v>
      </c>
      <c r="AP224" t="s">
        <v>131</v>
      </c>
      <c r="AQ2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4" s="10">
        <f>Tabla_Transformados[[#This Row],[Costo_Total]]/Tabla_Transformados[[#This Row],[Numero_Personas]]</f>
        <v>11637.1</v>
      </c>
      <c r="AS224" s="10">
        <f>Tabla_Transformados[[#This Row],[Costo_Total]]/Tabla_Transformados[[#This Row],[Duracion_Viaje_sucio]]</f>
        <v>1662.4428571428573</v>
      </c>
    </row>
    <row r="225" spans="1:45" x14ac:dyDescent="0.25">
      <c r="A225" t="s">
        <v>998</v>
      </c>
      <c r="B225" t="s">
        <v>999</v>
      </c>
      <c r="C225">
        <v>41</v>
      </c>
      <c r="D225" t="s">
        <v>60</v>
      </c>
      <c r="E225" t="str">
        <f>VLOOKUP(Tabla_Transformados[[#This Row],[Género_sucio]],Tabla4[#All],2,0)</f>
        <v>Otro</v>
      </c>
      <c r="F225" t="s">
        <v>61</v>
      </c>
      <c r="G225" t="str">
        <f>VLOOKUP(Tabla_Transformados[[#This Row],[Ubicación_sucio]],auxiliares!$E$6:$F$13,2,0)</f>
        <v>Australia</v>
      </c>
      <c r="H225" t="s">
        <v>97</v>
      </c>
      <c r="I225" t="str">
        <f>IFERROR(VLOOKUP(Tabla_Transformados[[#This Row],[Tipo_Viajero_sucio]],auxiliares!$H$6:$I$6,2,0),Tabla_Transformados[[#This Row],[Tipo_Viajero_sucio]])</f>
        <v>Negocios</v>
      </c>
      <c r="J225" t="s">
        <v>1000</v>
      </c>
      <c r="K225" s="8">
        <v>45407</v>
      </c>
      <c r="L225" s="8">
        <v>45555</v>
      </c>
      <c r="M225">
        <v>58</v>
      </c>
      <c r="N225">
        <f>DATEDIF(Tabla_Transformados[[#This Row],[Fecha_Reserva]],Tabla_Transformados[[#This Row],[Fecha_Viaje]],"d")</f>
        <v>148</v>
      </c>
      <c r="O225">
        <v>1</v>
      </c>
      <c r="P225">
        <v>4</v>
      </c>
      <c r="Q225" t="s">
        <v>65</v>
      </c>
      <c r="R225" t="str">
        <f>IFERROR(VLOOKUP(Tabla_Transformados[[#This Row],[Tipo_Paquete_sucio]],auxiliares!$H$6:$I$7,2,0),Tabla_Transformados[[#This Row],[Tipo_Paquete_sucio]])</f>
        <v>Vuelo + Hotel + Tour</v>
      </c>
      <c r="S225" s="10">
        <v>8023.9</v>
      </c>
      <c r="T225" t="s">
        <v>78</v>
      </c>
      <c r="U225" t="s">
        <v>39</v>
      </c>
      <c r="V225" t="str">
        <f>VLOOKUP(Tabla_Transformados[[#This Row],[Destino_sucio]],auxiliares!$E$5:$F$19,2,0)</f>
        <v>Tokio</v>
      </c>
      <c r="W225" t="s">
        <v>79</v>
      </c>
      <c r="X225" t="s">
        <v>68</v>
      </c>
      <c r="Y225" t="s">
        <v>40</v>
      </c>
      <c r="Z2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5" t="str">
        <f>IFERROR(VLOOKUP(Tabla_Transformados[[#This Row],[Actividades_Reser_sucio2]],auxiliares!$E$5:$F$20,2,0),Tabla_Transformados[[#This Row],[Actividades_Reser_sucio2]])</f>
        <v>Desconocido</v>
      </c>
      <c r="AB225">
        <v>3</v>
      </c>
      <c r="AC225">
        <f>Tabla_Transformados[[#This Row],[Duracion_Viaje_sucio]]-1</f>
        <v>0</v>
      </c>
      <c r="AD225" t="b">
        <v>0</v>
      </c>
      <c r="AE225" t="str">
        <f>VLOOKUP(Tabla_Transformados[[#This Row],[Promocion_Aplicada_sucio]],auxiliares!$H$6:$I$9,2,0)</f>
        <v>Falso</v>
      </c>
      <c r="AF225" t="s">
        <v>55</v>
      </c>
      <c r="AG225" t="s">
        <v>115</v>
      </c>
      <c r="AH225">
        <v>10</v>
      </c>
      <c r="AI225" t="str">
        <f>TEXT(Tabla_Transformados[[#This Row],[Fecha_Reserva]],"m")</f>
        <v>4</v>
      </c>
      <c r="AJ225">
        <v>12</v>
      </c>
      <c r="AK225" t="str">
        <f>TEXT(Tabla_Transformados[[#This Row],[Fecha_Viaje]],"m")</f>
        <v>9</v>
      </c>
      <c r="AL225" t="s">
        <v>57</v>
      </c>
      <c r="AM225" t="b">
        <v>0</v>
      </c>
      <c r="AN225" t="str">
        <f>VLOOKUP(Tabla_Transformados[[#This Row],[Cancelacion_Reserva_sucio]],auxiliares!$H$6:$I$9,2,0)</f>
        <v>Falso</v>
      </c>
      <c r="AO225">
        <v>1</v>
      </c>
      <c r="AP225" t="s">
        <v>70</v>
      </c>
      <c r="AQ22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25" s="10">
        <f>Tabla_Transformados[[#This Row],[Costo_Total]]/Tabla_Transformados[[#This Row],[Numero_Personas]]</f>
        <v>2005.9749999999999</v>
      </c>
      <c r="AS225" s="10">
        <f>Tabla_Transformados[[#This Row],[Costo_Total]]/Tabla_Transformados[[#This Row],[Duracion_Viaje_sucio]]</f>
        <v>8023.9</v>
      </c>
    </row>
    <row r="226" spans="1:45" x14ac:dyDescent="0.25">
      <c r="A226" t="s">
        <v>1002</v>
      </c>
      <c r="B226" t="s">
        <v>1003</v>
      </c>
      <c r="C226">
        <v>31</v>
      </c>
      <c r="D226" t="s">
        <v>31</v>
      </c>
      <c r="E226" t="str">
        <f>VLOOKUP(Tabla_Transformados[[#This Row],[Género_sucio]],Tabla4[#All],2,0)</f>
        <v>Femenino</v>
      </c>
      <c r="F226" t="s">
        <v>48</v>
      </c>
      <c r="G226" t="str">
        <f>VLOOKUP(Tabla_Transformados[[#This Row],[Ubicación_sucio]],auxiliares!$E$6:$F$13,2,0)</f>
        <v>EEUU</v>
      </c>
      <c r="H226" t="s">
        <v>33</v>
      </c>
      <c r="I226" t="str">
        <f>IFERROR(VLOOKUP(Tabla_Transformados[[#This Row],[Tipo_Viajero_sucio]],auxiliares!$H$6:$I$6,2,0),Tabla_Transformados[[#This Row],[Tipo_Viajero_sucio]])</f>
        <v>Turista</v>
      </c>
      <c r="J226" t="s">
        <v>1004</v>
      </c>
      <c r="K226" s="8">
        <v>45351</v>
      </c>
      <c r="L226" s="8">
        <v>45493</v>
      </c>
      <c r="M226">
        <v>150</v>
      </c>
      <c r="N226">
        <f>DATEDIF(Tabla_Transformados[[#This Row],[Fecha_Reserva]],Tabla_Transformados[[#This Row],[Fecha_Viaje]],"d")</f>
        <v>142</v>
      </c>
      <c r="O226">
        <v>3</v>
      </c>
      <c r="P226">
        <v>2</v>
      </c>
      <c r="Q226" t="s">
        <v>77</v>
      </c>
      <c r="R226" t="str">
        <f>IFERROR(VLOOKUP(Tabla_Transformados[[#This Row],[Tipo_Paquete_sucio]],auxiliares!$H$6:$I$7,2,0),Tabla_Transformados[[#This Row],[Tipo_Paquete_sucio]])</f>
        <v>Vuelo + Hotel</v>
      </c>
      <c r="S226" s="10">
        <v>15571.6</v>
      </c>
      <c r="T226" t="s">
        <v>38</v>
      </c>
      <c r="U226" t="s">
        <v>87</v>
      </c>
      <c r="V226" t="str">
        <f>VLOOKUP(Tabla_Transformados[[#This Row],[Destino_sucio]],auxiliares!$E$5:$F$19,2,0)</f>
        <v>Londres</v>
      </c>
      <c r="W226" t="s">
        <v>67</v>
      </c>
      <c r="X226" t="s">
        <v>54</v>
      </c>
      <c r="Y226" t="s">
        <v>40</v>
      </c>
      <c r="Z2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6" t="str">
        <f>IFERROR(VLOOKUP(Tabla_Transformados[[#This Row],[Actividades_Reser_sucio2]],auxiliares!$E$5:$F$20,2,0),Tabla_Transformados[[#This Row],[Actividades_Reser_sucio2]])</f>
        <v/>
      </c>
      <c r="AB226">
        <v>5</v>
      </c>
      <c r="AC226">
        <f>Tabla_Transformados[[#This Row],[Duracion_Viaje_sucio]]-1</f>
        <v>2</v>
      </c>
      <c r="AD226" t="b">
        <v>1</v>
      </c>
      <c r="AE226" t="str">
        <f>VLOOKUP(Tabla_Transformados[[#This Row],[Promocion_Aplicada_sucio]],auxiliares!$H$6:$I$9,2,0)</f>
        <v>Verdadero</v>
      </c>
      <c r="AF226" t="s">
        <v>88</v>
      </c>
      <c r="AG226" t="s">
        <v>56</v>
      </c>
      <c r="AH226">
        <v>10</v>
      </c>
      <c r="AI226" t="str">
        <f>TEXT(Tabla_Transformados[[#This Row],[Fecha_Reserva]],"m")</f>
        <v>2</v>
      </c>
      <c r="AJ226">
        <v>9</v>
      </c>
      <c r="AK226" t="str">
        <f>TEXT(Tabla_Transformados[[#This Row],[Fecha_Viaje]],"m")</f>
        <v>7</v>
      </c>
      <c r="AL226" t="s">
        <v>44</v>
      </c>
      <c r="AM226" t="b">
        <v>1</v>
      </c>
      <c r="AN226" t="str">
        <f>VLOOKUP(Tabla_Transformados[[#This Row],[Cancelacion_Reserva_sucio]],auxiliares!$H$6:$I$9,2,0)</f>
        <v>Verdadero</v>
      </c>
      <c r="AO226">
        <v>2</v>
      </c>
      <c r="AP226" t="s">
        <v>45</v>
      </c>
      <c r="AQ22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6" s="10">
        <f>Tabla_Transformados[[#This Row],[Costo_Total]]/Tabla_Transformados[[#This Row],[Numero_Personas]]</f>
        <v>7785.8</v>
      </c>
      <c r="AS226" s="10">
        <f>Tabla_Transformados[[#This Row],[Costo_Total]]/Tabla_Transformados[[#This Row],[Duracion_Viaje_sucio]]</f>
        <v>5190.5333333333338</v>
      </c>
    </row>
    <row r="227" spans="1:45" x14ac:dyDescent="0.25">
      <c r="A227" t="s">
        <v>1006</v>
      </c>
      <c r="B227" t="s">
        <v>1007</v>
      </c>
      <c r="C227">
        <v>20</v>
      </c>
      <c r="D227" t="s">
        <v>104</v>
      </c>
      <c r="E227" t="str">
        <f>VLOOKUP(Tabla_Transformados[[#This Row],[Género_sucio]],Tabla4[#All],2,0)</f>
        <v>Masculino</v>
      </c>
      <c r="F227" t="s">
        <v>61</v>
      </c>
      <c r="G227" t="str">
        <f>VLOOKUP(Tabla_Transformados[[#This Row],[Ubicación_sucio]],auxiliares!$E$6:$F$13,2,0)</f>
        <v>Australia</v>
      </c>
      <c r="H227" t="s">
        <v>97</v>
      </c>
      <c r="I227" t="str">
        <f>IFERROR(VLOOKUP(Tabla_Transformados[[#This Row],[Tipo_Viajero_sucio]],auxiliares!$H$6:$I$6,2,0),Tabla_Transformados[[#This Row],[Tipo_Viajero_sucio]])</f>
        <v>Negocios</v>
      </c>
      <c r="J227" t="s">
        <v>1008</v>
      </c>
      <c r="K227" s="8">
        <v>45617</v>
      </c>
      <c r="L227" s="8">
        <v>45626</v>
      </c>
      <c r="M227">
        <v>159</v>
      </c>
      <c r="N227">
        <f>DATEDIF(Tabla_Transformados[[#This Row],[Fecha_Reserva]],Tabla_Transformados[[#This Row],[Fecha_Viaje]],"d")</f>
        <v>9</v>
      </c>
      <c r="O227">
        <v>12</v>
      </c>
      <c r="P227">
        <v>2</v>
      </c>
      <c r="Q227" t="s">
        <v>77</v>
      </c>
      <c r="R227" t="str">
        <f>IFERROR(VLOOKUP(Tabla_Transformados[[#This Row],[Tipo_Paquete_sucio]],auxiliares!$H$6:$I$7,2,0),Tabla_Transformados[[#This Row],[Tipo_Paquete_sucio]])</f>
        <v>Vuelo + Hotel</v>
      </c>
      <c r="S227" s="10">
        <v>5018.8999999999996</v>
      </c>
      <c r="T227" t="s">
        <v>86</v>
      </c>
      <c r="U227" t="s">
        <v>39</v>
      </c>
      <c r="V227" t="str">
        <f>VLOOKUP(Tabla_Transformados[[#This Row],[Destino_sucio]],auxiliares!$E$5:$F$19,2,0)</f>
        <v>Tokio</v>
      </c>
      <c r="W227" t="s">
        <v>79</v>
      </c>
      <c r="X227" t="s">
        <v>41</v>
      </c>
      <c r="Y227" t="s">
        <v>40</v>
      </c>
      <c r="Z2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7" t="str">
        <f>IFERROR(VLOOKUP(Tabla_Transformados[[#This Row],[Actividades_Reser_sucio2]],auxiliares!$E$5:$F$20,2,0),Tabla_Transformados[[#This Row],[Actividades_Reser_sucio2]])</f>
        <v/>
      </c>
      <c r="AB227">
        <v>1</v>
      </c>
      <c r="AC227">
        <f>Tabla_Transformados[[#This Row],[Duracion_Viaje_sucio]]-1</f>
        <v>11</v>
      </c>
      <c r="AD227" t="b">
        <v>1</v>
      </c>
      <c r="AE227" t="str">
        <f>VLOOKUP(Tabla_Transformados[[#This Row],[Promocion_Aplicada_sucio]],auxiliares!$H$6:$I$9,2,0)</f>
        <v>Verdadero</v>
      </c>
      <c r="AF227" t="s">
        <v>42</v>
      </c>
      <c r="AG227" t="s">
        <v>56</v>
      </c>
      <c r="AH227">
        <v>1</v>
      </c>
      <c r="AI227" t="str">
        <f>TEXT(Tabla_Transformados[[#This Row],[Fecha_Reserva]],"m")</f>
        <v>11</v>
      </c>
      <c r="AJ227">
        <v>7</v>
      </c>
      <c r="AK227" t="str">
        <f>TEXT(Tabla_Transformados[[#This Row],[Fecha_Viaje]],"m")</f>
        <v>11</v>
      </c>
      <c r="AL227" t="s">
        <v>44</v>
      </c>
      <c r="AM227" t="b">
        <v>1</v>
      </c>
      <c r="AN227" t="str">
        <f>VLOOKUP(Tabla_Transformados[[#This Row],[Cancelacion_Reserva_sucio]],auxiliares!$H$6:$I$9,2,0)</f>
        <v>Verdadero</v>
      </c>
      <c r="AO227">
        <v>1</v>
      </c>
      <c r="AP227" t="s">
        <v>40</v>
      </c>
      <c r="AQ22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7" s="10">
        <f>Tabla_Transformados[[#This Row],[Costo_Total]]/Tabla_Transformados[[#This Row],[Numero_Personas]]</f>
        <v>2509.4499999999998</v>
      </c>
      <c r="AS227" s="10">
        <f>Tabla_Transformados[[#This Row],[Costo_Total]]/Tabla_Transformados[[#This Row],[Duracion_Viaje_sucio]]</f>
        <v>418.24166666666662</v>
      </c>
    </row>
    <row r="228" spans="1:45" x14ac:dyDescent="0.25">
      <c r="A228" t="s">
        <v>1010</v>
      </c>
      <c r="B228" t="s">
        <v>1011</v>
      </c>
      <c r="C228">
        <v>29</v>
      </c>
      <c r="D228" t="s">
        <v>104</v>
      </c>
      <c r="E228" t="str">
        <f>VLOOKUP(Tabla_Transformados[[#This Row],[Género_sucio]],Tabla4[#All],2,0)</f>
        <v>Masculino</v>
      </c>
      <c r="F228" t="s">
        <v>123</v>
      </c>
      <c r="G228" t="str">
        <f>VLOOKUP(Tabla_Transformados[[#This Row],[Ubicación_sucio]],auxiliares!$E$6:$F$13,2,0)</f>
        <v>España</v>
      </c>
      <c r="H228" t="s">
        <v>49</v>
      </c>
      <c r="I228" t="str">
        <f>IFERROR(VLOOKUP(Tabla_Transformados[[#This Row],[Tipo_Viajero_sucio]],auxiliares!$H$6:$I$6,2,0),Tabla_Transformados[[#This Row],[Tipo_Viajero_sucio]])</f>
        <v>Turista</v>
      </c>
      <c r="J228" t="s">
        <v>1012</v>
      </c>
      <c r="K228" s="8">
        <v>45336</v>
      </c>
      <c r="L228" s="8">
        <v>45567</v>
      </c>
      <c r="M228">
        <v>152</v>
      </c>
      <c r="N228">
        <f>DATEDIF(Tabla_Transformados[[#This Row],[Fecha_Reserva]],Tabla_Transformados[[#This Row],[Fecha_Viaje]],"d")</f>
        <v>231</v>
      </c>
      <c r="O228">
        <v>4</v>
      </c>
      <c r="P228">
        <v>1</v>
      </c>
      <c r="Q228" t="s">
        <v>77</v>
      </c>
      <c r="R228" t="str">
        <f>IFERROR(VLOOKUP(Tabla_Transformados[[#This Row],[Tipo_Paquete_sucio]],auxiliares!$H$6:$I$7,2,0),Tabla_Transformados[[#This Row],[Tipo_Paquete_sucio]])</f>
        <v>Vuelo + Hotel</v>
      </c>
      <c r="S228" s="10">
        <v>1946.6</v>
      </c>
      <c r="T228" t="s">
        <v>86</v>
      </c>
      <c r="U228" t="s">
        <v>137</v>
      </c>
      <c r="V228" t="str">
        <f>VLOOKUP(Tabla_Transformados[[#This Row],[Destino_sucio]],auxiliares!$E$5:$F$19,2,0)</f>
        <v>Paris</v>
      </c>
      <c r="W228" t="s">
        <v>114</v>
      </c>
      <c r="X228" t="s">
        <v>54</v>
      </c>
      <c r="Y228" t="s">
        <v>40</v>
      </c>
      <c r="Z2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8" t="str">
        <f>IFERROR(VLOOKUP(Tabla_Transformados[[#This Row],[Actividades_Reser_sucio2]],auxiliares!$E$5:$F$20,2,0),Tabla_Transformados[[#This Row],[Actividades_Reser_sucio2]])</f>
        <v/>
      </c>
      <c r="AB228">
        <v>7</v>
      </c>
      <c r="AC228">
        <f>Tabla_Transformados[[#This Row],[Duracion_Viaje_sucio]]-1</f>
        <v>3</v>
      </c>
      <c r="AD228" t="b">
        <v>1</v>
      </c>
      <c r="AE228" t="str">
        <f>VLOOKUP(Tabla_Transformados[[#This Row],[Promocion_Aplicada_sucio]],auxiliares!$H$6:$I$9,2,0)</f>
        <v>Verdadero</v>
      </c>
      <c r="AF228" t="s">
        <v>55</v>
      </c>
      <c r="AG228" t="s">
        <v>56</v>
      </c>
      <c r="AH228">
        <v>8</v>
      </c>
      <c r="AI228" t="str">
        <f>TEXT(Tabla_Transformados[[#This Row],[Fecha_Reserva]],"m")</f>
        <v>2</v>
      </c>
      <c r="AJ228">
        <v>7</v>
      </c>
      <c r="AK228" t="str">
        <f>TEXT(Tabla_Transformados[[#This Row],[Fecha_Viaje]],"m")</f>
        <v>10</v>
      </c>
      <c r="AL228" t="s">
        <v>44</v>
      </c>
      <c r="AM228" t="b">
        <v>1</v>
      </c>
      <c r="AN228" t="str">
        <f>VLOOKUP(Tabla_Transformados[[#This Row],[Cancelacion_Reserva_sucio]],auxiliares!$H$6:$I$9,2,0)</f>
        <v>Verdadero</v>
      </c>
      <c r="AO228">
        <v>4</v>
      </c>
      <c r="AP228" t="s">
        <v>131</v>
      </c>
      <c r="AQ22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8" s="10">
        <f>Tabla_Transformados[[#This Row],[Costo_Total]]/Tabla_Transformados[[#This Row],[Numero_Personas]]</f>
        <v>1946.6</v>
      </c>
      <c r="AS228" s="10">
        <f>Tabla_Transformados[[#This Row],[Costo_Total]]/Tabla_Transformados[[#This Row],[Duracion_Viaje_sucio]]</f>
        <v>486.65</v>
      </c>
    </row>
    <row r="229" spans="1:45" x14ac:dyDescent="0.25">
      <c r="A229" t="s">
        <v>1014</v>
      </c>
      <c r="B229" t="s">
        <v>1015</v>
      </c>
      <c r="C229">
        <v>46</v>
      </c>
      <c r="D229" t="s">
        <v>60</v>
      </c>
      <c r="E229" t="str">
        <f>VLOOKUP(Tabla_Transformados[[#This Row],[Género_sucio]],Tabla4[#All],2,0)</f>
        <v>Otro</v>
      </c>
      <c r="F229" t="s">
        <v>32</v>
      </c>
      <c r="G229" t="str">
        <f>VLOOKUP(Tabla_Transformados[[#This Row],[Ubicación_sucio]],auxiliares!$E$6:$F$13,2,0)</f>
        <v>Méjico</v>
      </c>
      <c r="H229" t="s">
        <v>97</v>
      </c>
      <c r="I229" t="str">
        <f>IFERROR(VLOOKUP(Tabla_Transformados[[#This Row],[Tipo_Viajero_sucio]],auxiliares!$H$6:$I$6,2,0),Tabla_Transformados[[#This Row],[Tipo_Viajero_sucio]])</f>
        <v>Negocios</v>
      </c>
      <c r="J229" t="s">
        <v>1016</v>
      </c>
      <c r="K229" s="8">
        <v>45332</v>
      </c>
      <c r="L229" s="8">
        <v>45333</v>
      </c>
      <c r="M229">
        <v>323</v>
      </c>
      <c r="N229">
        <f>DATEDIF(Tabla_Transformados[[#This Row],[Fecha_Reserva]],Tabla_Transformados[[#This Row],[Fecha_Viaje]],"d")</f>
        <v>1</v>
      </c>
      <c r="O229">
        <v>5</v>
      </c>
      <c r="P229">
        <v>1</v>
      </c>
      <c r="Q229" t="s">
        <v>65</v>
      </c>
      <c r="R229" t="str">
        <f>IFERROR(VLOOKUP(Tabla_Transformados[[#This Row],[Tipo_Paquete_sucio]],auxiliares!$H$6:$I$7,2,0),Tabla_Transformados[[#This Row],[Tipo_Paquete_sucio]])</f>
        <v>Vuelo + Hotel + Tour</v>
      </c>
      <c r="S229" s="10">
        <v>3777.9</v>
      </c>
      <c r="T229" t="s">
        <v>78</v>
      </c>
      <c r="U229" t="s">
        <v>137</v>
      </c>
      <c r="V229" t="str">
        <f>VLOOKUP(Tabla_Transformados[[#This Row],[Destino_sucio]],auxiliares!$E$5:$F$19,2,0)</f>
        <v>Paris</v>
      </c>
      <c r="W229" t="s">
        <v>79</v>
      </c>
      <c r="X229" t="s">
        <v>68</v>
      </c>
      <c r="Y229" t="s">
        <v>40</v>
      </c>
      <c r="Z2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9" t="str">
        <f>IFERROR(VLOOKUP(Tabla_Transformados[[#This Row],[Actividades_Reser_sucio2]],auxiliares!$E$5:$F$20,2,0),Tabla_Transformados[[#This Row],[Actividades_Reser_sucio2]])</f>
        <v>Desconocido</v>
      </c>
      <c r="AB229">
        <v>4</v>
      </c>
      <c r="AC229">
        <f>Tabla_Transformados[[#This Row],[Duracion_Viaje_sucio]]-1</f>
        <v>4</v>
      </c>
      <c r="AD229" t="b">
        <v>0</v>
      </c>
      <c r="AE229" t="str">
        <f>VLOOKUP(Tabla_Transformados[[#This Row],[Promocion_Aplicada_sucio]],auxiliares!$H$6:$I$9,2,0)</f>
        <v>Falso</v>
      </c>
      <c r="AF229" t="s">
        <v>55</v>
      </c>
      <c r="AG229" t="s">
        <v>43</v>
      </c>
      <c r="AH229">
        <v>1</v>
      </c>
      <c r="AI229" t="str">
        <f>TEXT(Tabla_Transformados[[#This Row],[Fecha_Reserva]],"m")</f>
        <v>2</v>
      </c>
      <c r="AJ229">
        <v>1</v>
      </c>
      <c r="AK229" t="str">
        <f>TEXT(Tabla_Transformados[[#This Row],[Fecha_Viaje]],"m")</f>
        <v>2</v>
      </c>
      <c r="AL229" t="s">
        <v>57</v>
      </c>
      <c r="AM229" t="b">
        <v>0</v>
      </c>
      <c r="AN229" t="str">
        <f>VLOOKUP(Tabla_Transformados[[#This Row],[Cancelacion_Reserva_sucio]],auxiliares!$H$6:$I$9,2,0)</f>
        <v>Falso</v>
      </c>
      <c r="AO229">
        <v>1</v>
      </c>
      <c r="AP229" t="s">
        <v>45</v>
      </c>
      <c r="AQ22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29" s="10">
        <f>Tabla_Transformados[[#This Row],[Costo_Total]]/Tabla_Transformados[[#This Row],[Numero_Personas]]</f>
        <v>3777.9</v>
      </c>
      <c r="AS229" s="10">
        <f>Tabla_Transformados[[#This Row],[Costo_Total]]/Tabla_Transformados[[#This Row],[Duracion_Viaje_sucio]]</f>
        <v>755.58</v>
      </c>
    </row>
    <row r="230" spans="1:45" x14ac:dyDescent="0.25">
      <c r="A230" t="s">
        <v>1017</v>
      </c>
      <c r="B230" t="s">
        <v>1018</v>
      </c>
      <c r="C230">
        <v>64</v>
      </c>
      <c r="D230" t="s">
        <v>104</v>
      </c>
      <c r="E230" t="str">
        <f>VLOOKUP(Tabla_Transformados[[#This Row],[Género_sucio]],Tabla4[#All],2,0)</f>
        <v>Masculino</v>
      </c>
      <c r="F230" t="s">
        <v>91</v>
      </c>
      <c r="G230" t="str">
        <f>VLOOKUP(Tabla_Transformados[[#This Row],[Ubicación_sucio]],auxiliares!$E$6:$F$13,2,0)</f>
        <v>India</v>
      </c>
      <c r="H230" t="s">
        <v>49</v>
      </c>
      <c r="I230" t="str">
        <f>IFERROR(VLOOKUP(Tabla_Transformados[[#This Row],[Tipo_Viajero_sucio]],auxiliares!$H$6:$I$6,2,0),Tabla_Transformados[[#This Row],[Tipo_Viajero_sucio]])</f>
        <v>Turista</v>
      </c>
      <c r="J230" t="s">
        <v>1019</v>
      </c>
      <c r="K230" s="8">
        <v>45420</v>
      </c>
      <c r="L230" s="8">
        <v>45452</v>
      </c>
      <c r="M230">
        <v>297</v>
      </c>
      <c r="N230">
        <f>DATEDIF(Tabla_Transformados[[#This Row],[Fecha_Reserva]],Tabla_Transformados[[#This Row],[Fecha_Viaje]],"d")</f>
        <v>32</v>
      </c>
      <c r="O230">
        <v>11</v>
      </c>
      <c r="P230">
        <v>4</v>
      </c>
      <c r="Q230" t="s">
        <v>37</v>
      </c>
      <c r="R230" t="str">
        <f>IFERROR(VLOOKUP(Tabla_Transformados[[#This Row],[Tipo_Paquete_sucio]],auxiliares!$H$6:$I$7,2,0),Tabla_Transformados[[#This Row],[Tipo_Paquete_sucio]])</f>
        <v>Vuelo</v>
      </c>
      <c r="S230" s="10">
        <v>6479.3</v>
      </c>
      <c r="T230" t="s">
        <v>86</v>
      </c>
      <c r="U230" t="s">
        <v>66</v>
      </c>
      <c r="V230" t="str">
        <f>VLOOKUP(Tabla_Transformados[[#This Row],[Destino_sucio]],auxiliares!$E$5:$F$19,2,0)</f>
        <v>Barcelona</v>
      </c>
      <c r="W230" t="s">
        <v>40</v>
      </c>
      <c r="X230" t="s">
        <v>54</v>
      </c>
      <c r="Y230" t="s">
        <v>40</v>
      </c>
      <c r="Z2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0" t="str">
        <f>IFERROR(VLOOKUP(Tabla_Transformados[[#This Row],[Actividades_Reser_sucio2]],auxiliares!$E$5:$F$20,2,0),Tabla_Transformados[[#This Row],[Actividades_Reser_sucio2]])</f>
        <v/>
      </c>
      <c r="AB230">
        <v>4</v>
      </c>
      <c r="AC230">
        <f>Tabla_Transformados[[#This Row],[Duracion_Viaje_sucio]]-1</f>
        <v>10</v>
      </c>
      <c r="AD230" t="b">
        <v>0</v>
      </c>
      <c r="AE230" t="str">
        <f>VLOOKUP(Tabla_Transformados[[#This Row],[Promocion_Aplicada_sucio]],auxiliares!$H$6:$I$9,2,0)</f>
        <v>Falso</v>
      </c>
      <c r="AF230" t="s">
        <v>55</v>
      </c>
      <c r="AG230" t="s">
        <v>43</v>
      </c>
      <c r="AH230">
        <v>8</v>
      </c>
      <c r="AI230" t="str">
        <f>TEXT(Tabla_Transformados[[#This Row],[Fecha_Reserva]],"m")</f>
        <v>5</v>
      </c>
      <c r="AJ230">
        <v>10</v>
      </c>
      <c r="AK230" t="str">
        <f>TEXT(Tabla_Transformados[[#This Row],[Fecha_Viaje]],"m")</f>
        <v>6</v>
      </c>
      <c r="AL230" t="s">
        <v>44</v>
      </c>
      <c r="AM230" t="b">
        <v>0</v>
      </c>
      <c r="AN230" t="str">
        <f>VLOOKUP(Tabla_Transformados[[#This Row],[Cancelacion_Reserva_sucio]],auxiliares!$H$6:$I$9,2,0)</f>
        <v>Falso</v>
      </c>
      <c r="AO230">
        <v>2</v>
      </c>
      <c r="AP230" t="s">
        <v>70</v>
      </c>
      <c r="AQ23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30" s="10">
        <f>Tabla_Transformados[[#This Row],[Costo_Total]]/Tabla_Transformados[[#This Row],[Numero_Personas]]</f>
        <v>1619.825</v>
      </c>
      <c r="AS230" s="10">
        <f>Tabla_Transformados[[#This Row],[Costo_Total]]/Tabla_Transformados[[#This Row],[Duracion_Viaje_sucio]]</f>
        <v>589.0272727272727</v>
      </c>
    </row>
    <row r="231" spans="1:45" x14ac:dyDescent="0.25">
      <c r="A231" t="s">
        <v>1021</v>
      </c>
      <c r="B231" t="s">
        <v>1022</v>
      </c>
      <c r="C231">
        <v>25</v>
      </c>
      <c r="D231" t="s">
        <v>60</v>
      </c>
      <c r="E231" t="str">
        <f>VLOOKUP(Tabla_Transformados[[#This Row],[Género_sucio]],Tabla4[#All],2,0)</f>
        <v>Otro</v>
      </c>
      <c r="F231" t="s">
        <v>61</v>
      </c>
      <c r="G231" t="str">
        <f>VLOOKUP(Tabla_Transformados[[#This Row],[Ubicación_sucio]],auxiliares!$E$6:$F$13,2,0)</f>
        <v>Australia</v>
      </c>
      <c r="H231" t="s">
        <v>97</v>
      </c>
      <c r="I231" t="str">
        <f>IFERROR(VLOOKUP(Tabla_Transformados[[#This Row],[Tipo_Viajero_sucio]],auxiliares!$H$6:$I$6,2,0),Tabla_Transformados[[#This Row],[Tipo_Viajero_sucio]])</f>
        <v>Negocios</v>
      </c>
      <c r="J231" t="s">
        <v>1023</v>
      </c>
      <c r="K231" s="8">
        <v>45333</v>
      </c>
      <c r="L231" s="8">
        <v>45339</v>
      </c>
      <c r="M231">
        <v>325</v>
      </c>
      <c r="N231">
        <f>DATEDIF(Tabla_Transformados[[#This Row],[Fecha_Reserva]],Tabla_Transformados[[#This Row],[Fecha_Viaje]],"d")</f>
        <v>6</v>
      </c>
      <c r="O231">
        <v>7</v>
      </c>
      <c r="P231">
        <v>4</v>
      </c>
      <c r="Q231" t="s">
        <v>65</v>
      </c>
      <c r="R231" t="str">
        <f>IFERROR(VLOOKUP(Tabla_Transformados[[#This Row],[Tipo_Paquete_sucio]],auxiliares!$H$6:$I$7,2,0),Tabla_Transformados[[#This Row],[Tipo_Paquete_sucio]])</f>
        <v>Vuelo + Hotel + Tour</v>
      </c>
      <c r="S231" s="10">
        <v>7720.3</v>
      </c>
      <c r="T231" t="s">
        <v>78</v>
      </c>
      <c r="U231" t="s">
        <v>137</v>
      </c>
      <c r="V231" t="str">
        <f>VLOOKUP(Tabla_Transformados[[#This Row],[Destino_sucio]],auxiliares!$E$5:$F$19,2,0)</f>
        <v>Paris</v>
      </c>
      <c r="W231" t="s">
        <v>79</v>
      </c>
      <c r="X231" t="s">
        <v>41</v>
      </c>
      <c r="Y231" t="s">
        <v>151</v>
      </c>
      <c r="Z2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31" t="str">
        <f>IFERROR(VLOOKUP(Tabla_Transformados[[#This Row],[Actividades_Reser_sucio2]],auxiliares!$E$5:$F$20,2,0),Tabla_Transformados[[#This Row],[Actividades_Reser_sucio2]])</f>
        <v>Tour en Cuidad</v>
      </c>
      <c r="AB231">
        <v>7</v>
      </c>
      <c r="AC231">
        <f>Tabla_Transformados[[#This Row],[Duracion_Viaje_sucio]]-1</f>
        <v>6</v>
      </c>
      <c r="AD231" t="b">
        <v>1</v>
      </c>
      <c r="AE231" t="str">
        <f>VLOOKUP(Tabla_Transformados[[#This Row],[Promocion_Aplicada_sucio]],auxiliares!$H$6:$I$9,2,0)</f>
        <v>Verdadero</v>
      </c>
      <c r="AF231" t="s">
        <v>88</v>
      </c>
      <c r="AG231" t="s">
        <v>56</v>
      </c>
      <c r="AH231">
        <v>10</v>
      </c>
      <c r="AI231" t="str">
        <f>TEXT(Tabla_Transformados[[#This Row],[Fecha_Reserva]],"m")</f>
        <v>2</v>
      </c>
      <c r="AJ231">
        <v>8</v>
      </c>
      <c r="AK231" t="str">
        <f>TEXT(Tabla_Transformados[[#This Row],[Fecha_Viaje]],"m")</f>
        <v>2</v>
      </c>
      <c r="AL231" t="s">
        <v>44</v>
      </c>
      <c r="AM231" t="b">
        <v>1</v>
      </c>
      <c r="AN231" t="str">
        <f>VLOOKUP(Tabla_Transformados[[#This Row],[Cancelacion_Reserva_sucio]],auxiliares!$H$6:$I$9,2,0)</f>
        <v>Verdadero</v>
      </c>
      <c r="AO231">
        <v>3</v>
      </c>
      <c r="AP231" t="s">
        <v>108</v>
      </c>
      <c r="AQ2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1" s="10">
        <f>Tabla_Transformados[[#This Row],[Costo_Total]]/Tabla_Transformados[[#This Row],[Numero_Personas]]</f>
        <v>1930.075</v>
      </c>
      <c r="AS231" s="10">
        <f>Tabla_Transformados[[#This Row],[Costo_Total]]/Tabla_Transformados[[#This Row],[Duracion_Viaje_sucio]]</f>
        <v>1102.9000000000001</v>
      </c>
    </row>
    <row r="232" spans="1:45" x14ac:dyDescent="0.25">
      <c r="A232" t="s">
        <v>1025</v>
      </c>
      <c r="B232" t="s">
        <v>1026</v>
      </c>
      <c r="C232">
        <v>20</v>
      </c>
      <c r="D232" t="s">
        <v>60</v>
      </c>
      <c r="E232" t="str">
        <f>VLOOKUP(Tabla_Transformados[[#This Row],[Género_sucio]],Tabla4[#All],2,0)</f>
        <v>Otro</v>
      </c>
      <c r="F232" t="s">
        <v>61</v>
      </c>
      <c r="G232" t="str">
        <f>VLOOKUP(Tabla_Transformados[[#This Row],[Ubicación_sucio]],auxiliares!$E$6:$F$13,2,0)</f>
        <v>Australia</v>
      </c>
      <c r="H232" t="s">
        <v>49</v>
      </c>
      <c r="I232" t="str">
        <f>IFERROR(VLOOKUP(Tabla_Transformados[[#This Row],[Tipo_Viajero_sucio]],auxiliares!$H$6:$I$6,2,0),Tabla_Transformados[[#This Row],[Tipo_Viajero_sucio]])</f>
        <v>Turista</v>
      </c>
      <c r="J232" t="s">
        <v>1027</v>
      </c>
      <c r="K232" s="8">
        <v>45399</v>
      </c>
      <c r="L232" s="8">
        <v>45401</v>
      </c>
      <c r="M232">
        <v>305</v>
      </c>
      <c r="N232">
        <f>DATEDIF(Tabla_Transformados[[#This Row],[Fecha_Reserva]],Tabla_Transformados[[#This Row],[Fecha_Viaje]],"d")</f>
        <v>2</v>
      </c>
      <c r="O232">
        <v>11</v>
      </c>
      <c r="P232">
        <v>1</v>
      </c>
      <c r="Q232" t="s">
        <v>65</v>
      </c>
      <c r="R232" t="str">
        <f>IFERROR(VLOOKUP(Tabla_Transformados[[#This Row],[Tipo_Paquete_sucio]],auxiliares!$H$6:$I$7,2,0),Tabla_Transformados[[#This Row],[Tipo_Paquete_sucio]])</f>
        <v>Vuelo + Hotel + Tour</v>
      </c>
      <c r="S232" s="10">
        <v>19924.900000000001</v>
      </c>
      <c r="T232" t="s">
        <v>78</v>
      </c>
      <c r="U232" t="s">
        <v>39</v>
      </c>
      <c r="V232" t="str">
        <f>VLOOKUP(Tabla_Transformados[[#This Row],[Destino_sucio]],auxiliares!$E$5:$F$19,2,0)</f>
        <v>Tokio</v>
      </c>
      <c r="W232" t="s">
        <v>79</v>
      </c>
      <c r="X232" t="s">
        <v>68</v>
      </c>
      <c r="Y232" t="s">
        <v>302</v>
      </c>
      <c r="Z2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2" t="str">
        <f>IFERROR(VLOOKUP(Tabla_Transformados[[#This Row],[Actividades_Reser_sucio2]],auxiliares!$E$5:$F$20,2,0),Tabla_Transformados[[#This Row],[Actividades_Reser_sucio2]])</f>
        <v>Tour en bus</v>
      </c>
      <c r="AB232">
        <v>7</v>
      </c>
      <c r="AC232">
        <f>Tabla_Transformados[[#This Row],[Duracion_Viaje_sucio]]-1</f>
        <v>10</v>
      </c>
      <c r="AD232" t="b">
        <v>0</v>
      </c>
      <c r="AE232" t="str">
        <f>VLOOKUP(Tabla_Transformados[[#This Row],[Promocion_Aplicada_sucio]],auxiliares!$H$6:$I$9,2,0)</f>
        <v>Falso</v>
      </c>
      <c r="AF232" t="s">
        <v>42</v>
      </c>
      <c r="AG232" t="s">
        <v>43</v>
      </c>
      <c r="AH232">
        <v>11</v>
      </c>
      <c r="AI232" t="str">
        <f>TEXT(Tabla_Transformados[[#This Row],[Fecha_Reserva]],"m")</f>
        <v>4</v>
      </c>
      <c r="AJ232">
        <v>11</v>
      </c>
      <c r="AK232" t="str">
        <f>TEXT(Tabla_Transformados[[#This Row],[Fecha_Viaje]],"m")</f>
        <v>4</v>
      </c>
      <c r="AL232" t="s">
        <v>44</v>
      </c>
      <c r="AM232" t="b">
        <v>1</v>
      </c>
      <c r="AN232" t="str">
        <f>VLOOKUP(Tabla_Transformados[[#This Row],[Cancelacion_Reserva_sucio]],auxiliares!$H$6:$I$9,2,0)</f>
        <v>Verdadero</v>
      </c>
      <c r="AO232">
        <v>3</v>
      </c>
      <c r="AP232" t="s">
        <v>45</v>
      </c>
      <c r="AQ23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2" s="10">
        <f>Tabla_Transformados[[#This Row],[Costo_Total]]/Tabla_Transformados[[#This Row],[Numero_Personas]]</f>
        <v>19924.900000000001</v>
      </c>
      <c r="AS232" s="10">
        <f>Tabla_Transformados[[#This Row],[Costo_Total]]/Tabla_Transformados[[#This Row],[Duracion_Viaje_sucio]]</f>
        <v>1811.3545454545456</v>
      </c>
    </row>
    <row r="233" spans="1:45" x14ac:dyDescent="0.25">
      <c r="A233" t="s">
        <v>1028</v>
      </c>
      <c r="B233" t="s">
        <v>1029</v>
      </c>
      <c r="C233">
        <v>26</v>
      </c>
      <c r="D233" t="s">
        <v>60</v>
      </c>
      <c r="E233" t="str">
        <f>VLOOKUP(Tabla_Transformados[[#This Row],[Género_sucio]],Tabla4[#All],2,0)</f>
        <v>Otro</v>
      </c>
      <c r="F233" t="s">
        <v>123</v>
      </c>
      <c r="G233" t="str">
        <f>VLOOKUP(Tabla_Transformados[[#This Row],[Ubicación_sucio]],auxiliares!$E$6:$F$13,2,0)</f>
        <v>España</v>
      </c>
      <c r="H233" t="s">
        <v>97</v>
      </c>
      <c r="I233" t="str">
        <f>IFERROR(VLOOKUP(Tabla_Transformados[[#This Row],[Tipo_Viajero_sucio]],auxiliares!$H$6:$I$6,2,0),Tabla_Transformados[[#This Row],[Tipo_Viajero_sucio]])</f>
        <v>Negocios</v>
      </c>
      <c r="J233" t="s">
        <v>1030</v>
      </c>
      <c r="K233" s="8">
        <v>45397</v>
      </c>
      <c r="L233" s="8">
        <v>45502</v>
      </c>
      <c r="M233">
        <v>59</v>
      </c>
      <c r="N233">
        <f>DATEDIF(Tabla_Transformados[[#This Row],[Fecha_Reserva]],Tabla_Transformados[[#This Row],[Fecha_Viaje]],"d")</f>
        <v>105</v>
      </c>
      <c r="O233">
        <v>8</v>
      </c>
      <c r="P233">
        <v>1</v>
      </c>
      <c r="Q233" t="s">
        <v>65</v>
      </c>
      <c r="R233" t="str">
        <f>IFERROR(VLOOKUP(Tabla_Transformados[[#This Row],[Tipo_Paquete_sucio]],auxiliares!$H$6:$I$7,2,0),Tabla_Transformados[[#This Row],[Tipo_Paquete_sucio]])</f>
        <v>Vuelo + Hotel + Tour</v>
      </c>
      <c r="S233" s="10">
        <v>4298.6000000000004</v>
      </c>
      <c r="T233" t="s">
        <v>86</v>
      </c>
      <c r="U233" t="s">
        <v>39</v>
      </c>
      <c r="V233" t="str">
        <f>VLOOKUP(Tabla_Transformados[[#This Row],[Destino_sucio]],auxiliares!$E$5:$F$19,2,0)</f>
        <v>Tokio</v>
      </c>
      <c r="W233" t="s">
        <v>114</v>
      </c>
      <c r="X233" t="s">
        <v>54</v>
      </c>
      <c r="Y233" t="s">
        <v>302</v>
      </c>
      <c r="Z2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3" t="str">
        <f>IFERROR(VLOOKUP(Tabla_Transformados[[#This Row],[Actividades_Reser_sucio2]],auxiliares!$E$5:$F$20,2,0),Tabla_Transformados[[#This Row],[Actividades_Reser_sucio2]])</f>
        <v>Tour en bus</v>
      </c>
      <c r="AB233">
        <v>9</v>
      </c>
      <c r="AC233">
        <f>Tabla_Transformados[[#This Row],[Duracion_Viaje_sucio]]-1</f>
        <v>7</v>
      </c>
      <c r="AD233" t="b">
        <v>0</v>
      </c>
      <c r="AE233" t="str">
        <f>VLOOKUP(Tabla_Transformados[[#This Row],[Promocion_Aplicada_sucio]],auxiliares!$H$6:$I$9,2,0)</f>
        <v>Falso</v>
      </c>
      <c r="AF233" t="s">
        <v>42</v>
      </c>
      <c r="AG233" t="s">
        <v>115</v>
      </c>
      <c r="AH233">
        <v>8</v>
      </c>
      <c r="AI233" t="str">
        <f>TEXT(Tabla_Transformados[[#This Row],[Fecha_Reserva]],"m")</f>
        <v>4</v>
      </c>
      <c r="AJ233">
        <v>3</v>
      </c>
      <c r="AK233" t="str">
        <f>TEXT(Tabla_Transformados[[#This Row],[Fecha_Viaje]],"m")</f>
        <v>7</v>
      </c>
      <c r="AL233" t="s">
        <v>44</v>
      </c>
      <c r="AM233" t="b">
        <v>0</v>
      </c>
      <c r="AN233" t="str">
        <f>VLOOKUP(Tabla_Transformados[[#This Row],[Cancelacion_Reserva_sucio]],auxiliares!$H$6:$I$9,2,0)</f>
        <v>Falso</v>
      </c>
      <c r="AO233">
        <v>5</v>
      </c>
      <c r="AP233" t="s">
        <v>131</v>
      </c>
      <c r="AQ23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3" s="10">
        <f>Tabla_Transformados[[#This Row],[Costo_Total]]/Tabla_Transformados[[#This Row],[Numero_Personas]]</f>
        <v>4298.6000000000004</v>
      </c>
      <c r="AS233" s="10">
        <f>Tabla_Transformados[[#This Row],[Costo_Total]]/Tabla_Transformados[[#This Row],[Duracion_Viaje_sucio]]</f>
        <v>537.32500000000005</v>
      </c>
    </row>
    <row r="234" spans="1:45" x14ac:dyDescent="0.25">
      <c r="A234" t="s">
        <v>1031</v>
      </c>
      <c r="B234" t="s">
        <v>1032</v>
      </c>
      <c r="C234">
        <v>41</v>
      </c>
      <c r="D234" t="s">
        <v>31</v>
      </c>
      <c r="E234" t="str">
        <f>VLOOKUP(Tabla_Transformados[[#This Row],[Género_sucio]],Tabla4[#All],2,0)</f>
        <v>Femenino</v>
      </c>
      <c r="F234" t="s">
        <v>73</v>
      </c>
      <c r="G234" t="str">
        <f>VLOOKUP(Tabla_Transformados[[#This Row],[Ubicación_sucio]],auxiliares!$E$6:$F$13,2,0)</f>
        <v>Reino unido</v>
      </c>
      <c r="H234" t="s">
        <v>49</v>
      </c>
      <c r="I234" t="str">
        <f>IFERROR(VLOOKUP(Tabla_Transformados[[#This Row],[Tipo_Viajero_sucio]],auxiliares!$H$6:$I$6,2,0),Tabla_Transformados[[#This Row],[Tipo_Viajero_sucio]])</f>
        <v>Turista</v>
      </c>
      <c r="J234" t="s">
        <v>1033</v>
      </c>
      <c r="K234" s="8">
        <v>45569</v>
      </c>
      <c r="L234" s="8">
        <v>45588</v>
      </c>
      <c r="M234">
        <v>81</v>
      </c>
      <c r="N234">
        <f>DATEDIF(Tabla_Transformados[[#This Row],[Fecha_Reserva]],Tabla_Transformados[[#This Row],[Fecha_Viaje]],"d")</f>
        <v>19</v>
      </c>
      <c r="O234">
        <v>10</v>
      </c>
      <c r="P234">
        <v>3</v>
      </c>
      <c r="Q234" t="s">
        <v>37</v>
      </c>
      <c r="R234" t="str">
        <f>IFERROR(VLOOKUP(Tabla_Transformados[[#This Row],[Tipo_Paquete_sucio]],auxiliares!$H$6:$I$7,2,0),Tabla_Transformados[[#This Row],[Tipo_Paquete_sucio]])</f>
        <v>Vuelo</v>
      </c>
      <c r="S234" s="10">
        <v>652</v>
      </c>
      <c r="T234" t="s">
        <v>78</v>
      </c>
      <c r="U234" t="s">
        <v>66</v>
      </c>
      <c r="V234" t="str">
        <f>VLOOKUP(Tabla_Transformados[[#This Row],[Destino_sucio]],auxiliares!$E$5:$F$19,2,0)</f>
        <v>Barcelona</v>
      </c>
      <c r="W234" t="s">
        <v>40</v>
      </c>
      <c r="X234" t="s">
        <v>41</v>
      </c>
      <c r="Y234" t="s">
        <v>40</v>
      </c>
      <c r="Z2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4" t="str">
        <f>IFERROR(VLOOKUP(Tabla_Transformados[[#This Row],[Actividades_Reser_sucio2]],auxiliares!$E$5:$F$20,2,0),Tabla_Transformados[[#This Row],[Actividades_Reser_sucio2]])</f>
        <v/>
      </c>
      <c r="AB234">
        <v>7</v>
      </c>
      <c r="AC234">
        <f>Tabla_Transformados[[#This Row],[Duracion_Viaje_sucio]]-1</f>
        <v>9</v>
      </c>
      <c r="AD234" t="b">
        <v>1</v>
      </c>
      <c r="AE234" t="str">
        <f>VLOOKUP(Tabla_Transformados[[#This Row],[Promocion_Aplicada_sucio]],auxiliares!$H$6:$I$9,2,0)</f>
        <v>Verdadero</v>
      </c>
      <c r="AF234" t="s">
        <v>55</v>
      </c>
      <c r="AG234" t="s">
        <v>56</v>
      </c>
      <c r="AH234">
        <v>7</v>
      </c>
      <c r="AI234" t="str">
        <f>TEXT(Tabla_Transformados[[#This Row],[Fecha_Reserva]],"m")</f>
        <v>10</v>
      </c>
      <c r="AJ234">
        <v>9</v>
      </c>
      <c r="AK234" t="str">
        <f>TEXT(Tabla_Transformados[[#This Row],[Fecha_Viaje]],"m")</f>
        <v>10</v>
      </c>
      <c r="AL234" t="s">
        <v>57</v>
      </c>
      <c r="AM234" t="b">
        <v>1</v>
      </c>
      <c r="AN234" t="str">
        <f>VLOOKUP(Tabla_Transformados[[#This Row],[Cancelacion_Reserva_sucio]],auxiliares!$H$6:$I$9,2,0)</f>
        <v>Verdadero</v>
      </c>
      <c r="AO234">
        <v>1</v>
      </c>
      <c r="AP234" t="s">
        <v>45</v>
      </c>
      <c r="AQ23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4" s="10">
        <f>Tabla_Transformados[[#This Row],[Costo_Total]]/Tabla_Transformados[[#This Row],[Numero_Personas]]</f>
        <v>217.33333333333334</v>
      </c>
      <c r="AS234" s="10">
        <f>Tabla_Transformados[[#This Row],[Costo_Total]]/Tabla_Transformados[[#This Row],[Duracion_Viaje_sucio]]</f>
        <v>65.2</v>
      </c>
    </row>
    <row r="235" spans="1:45" x14ac:dyDescent="0.25">
      <c r="A235" t="s">
        <v>1035</v>
      </c>
      <c r="B235" t="s">
        <v>1036</v>
      </c>
      <c r="C235">
        <v>22</v>
      </c>
      <c r="D235" t="s">
        <v>104</v>
      </c>
      <c r="E235" t="str">
        <f>VLOOKUP(Tabla_Transformados[[#This Row],[Género_sucio]],Tabla4[#All],2,0)</f>
        <v>Masculino</v>
      </c>
      <c r="F235" t="s">
        <v>123</v>
      </c>
      <c r="G235" t="str">
        <f>VLOOKUP(Tabla_Transformados[[#This Row],[Ubicación_sucio]],auxiliares!$E$6:$F$13,2,0)</f>
        <v>España</v>
      </c>
      <c r="H235" t="s">
        <v>49</v>
      </c>
      <c r="I235" t="str">
        <f>IFERROR(VLOOKUP(Tabla_Transformados[[#This Row],[Tipo_Viajero_sucio]],auxiliares!$H$6:$I$6,2,0),Tabla_Transformados[[#This Row],[Tipo_Viajero_sucio]])</f>
        <v>Turista</v>
      </c>
      <c r="J235" t="s">
        <v>1037</v>
      </c>
      <c r="K235" s="8">
        <v>45353</v>
      </c>
      <c r="L235" s="8">
        <v>45608</v>
      </c>
      <c r="M235">
        <v>59</v>
      </c>
      <c r="N235">
        <f>DATEDIF(Tabla_Transformados[[#This Row],[Fecha_Reserva]],Tabla_Transformados[[#This Row],[Fecha_Viaje]],"d")</f>
        <v>255</v>
      </c>
      <c r="O235">
        <v>13</v>
      </c>
      <c r="P235">
        <v>1</v>
      </c>
      <c r="Q235" t="s">
        <v>37</v>
      </c>
      <c r="R235" t="str">
        <f>IFERROR(VLOOKUP(Tabla_Transformados[[#This Row],[Tipo_Paquete_sucio]],auxiliares!$H$6:$I$7,2,0),Tabla_Transformados[[#This Row],[Tipo_Paquete_sucio]])</f>
        <v>Vuelo</v>
      </c>
      <c r="S235" s="10">
        <v>689.9</v>
      </c>
      <c r="T235" t="s">
        <v>38</v>
      </c>
      <c r="U235" t="s">
        <v>101</v>
      </c>
      <c r="V235" t="str">
        <f>VLOOKUP(Tabla_Transformados[[#This Row],[Destino_sucio]],auxiliares!$E$5:$F$19,2,0)</f>
        <v>Roma</v>
      </c>
      <c r="W235" t="s">
        <v>40</v>
      </c>
      <c r="X235" t="s">
        <v>54</v>
      </c>
      <c r="Y235" t="s">
        <v>40</v>
      </c>
      <c r="Z2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5" t="str">
        <f>IFERROR(VLOOKUP(Tabla_Transformados[[#This Row],[Actividades_Reser_sucio2]],auxiliares!$E$5:$F$20,2,0),Tabla_Transformados[[#This Row],[Actividades_Reser_sucio2]])</f>
        <v/>
      </c>
      <c r="AB235">
        <v>2</v>
      </c>
      <c r="AC235">
        <f>Tabla_Transformados[[#This Row],[Duracion_Viaje_sucio]]-1</f>
        <v>12</v>
      </c>
      <c r="AD235" t="b">
        <v>0</v>
      </c>
      <c r="AE235" t="str">
        <f>VLOOKUP(Tabla_Transformados[[#This Row],[Promocion_Aplicada_sucio]],auxiliares!$H$6:$I$9,2,0)</f>
        <v>Falso</v>
      </c>
      <c r="AF235" t="s">
        <v>55</v>
      </c>
      <c r="AG235" t="s">
        <v>115</v>
      </c>
      <c r="AH235">
        <v>10</v>
      </c>
      <c r="AI235" t="str">
        <f>TEXT(Tabla_Transformados[[#This Row],[Fecha_Reserva]],"m")</f>
        <v>3</v>
      </c>
      <c r="AJ235">
        <v>5</v>
      </c>
      <c r="AK235" t="str">
        <f>TEXT(Tabla_Transformados[[#This Row],[Fecha_Viaje]],"m")</f>
        <v>11</v>
      </c>
      <c r="AL235" t="s">
        <v>57</v>
      </c>
      <c r="AM235" t="b">
        <v>1</v>
      </c>
      <c r="AN235" t="str">
        <f>VLOOKUP(Tabla_Transformados[[#This Row],[Cancelacion_Reserva_sucio]],auxiliares!$H$6:$I$9,2,0)</f>
        <v>Verdadero</v>
      </c>
      <c r="AO235">
        <v>3</v>
      </c>
      <c r="AP235" t="s">
        <v>70</v>
      </c>
      <c r="AQ23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5" s="10">
        <f>Tabla_Transformados[[#This Row],[Costo_Total]]/Tabla_Transformados[[#This Row],[Numero_Personas]]</f>
        <v>689.9</v>
      </c>
      <c r="AS235" s="10">
        <f>Tabla_Transformados[[#This Row],[Costo_Total]]/Tabla_Transformados[[#This Row],[Duracion_Viaje_sucio]]</f>
        <v>53.069230769230771</v>
      </c>
    </row>
    <row r="236" spans="1:45" x14ac:dyDescent="0.25">
      <c r="A236" t="s">
        <v>1038</v>
      </c>
      <c r="B236" t="s">
        <v>1039</v>
      </c>
      <c r="C236">
        <v>47</v>
      </c>
      <c r="D236" t="s">
        <v>60</v>
      </c>
      <c r="E236" t="str">
        <f>VLOOKUP(Tabla_Transformados[[#This Row],[Género_sucio]],Tabla4[#All],2,0)</f>
        <v>Otro</v>
      </c>
      <c r="F236" t="s">
        <v>123</v>
      </c>
      <c r="G236" t="str">
        <f>VLOOKUP(Tabla_Transformados[[#This Row],[Ubicación_sucio]],auxiliares!$E$6:$F$13,2,0)</f>
        <v>España</v>
      </c>
      <c r="H236" t="s">
        <v>97</v>
      </c>
      <c r="I236" t="str">
        <f>IFERROR(VLOOKUP(Tabla_Transformados[[#This Row],[Tipo_Viajero_sucio]],auxiliares!$H$6:$I$6,2,0),Tabla_Transformados[[#This Row],[Tipo_Viajero_sucio]])</f>
        <v>Negocios</v>
      </c>
      <c r="J236" t="s">
        <v>1040</v>
      </c>
      <c r="K236" s="8">
        <v>45435</v>
      </c>
      <c r="L236" s="8">
        <v>45516</v>
      </c>
      <c r="M236">
        <v>122</v>
      </c>
      <c r="N236">
        <f>DATEDIF(Tabla_Transformados[[#This Row],[Fecha_Reserva]],Tabla_Transformados[[#This Row],[Fecha_Viaje]],"d")</f>
        <v>81</v>
      </c>
      <c r="O236">
        <v>2</v>
      </c>
      <c r="P236">
        <v>3</v>
      </c>
      <c r="Q236" t="s">
        <v>77</v>
      </c>
      <c r="R236" t="str">
        <f>IFERROR(VLOOKUP(Tabla_Transformados[[#This Row],[Tipo_Paquete_sucio]],auxiliares!$H$6:$I$7,2,0),Tabla_Transformados[[#This Row],[Tipo_Paquete_sucio]])</f>
        <v>Vuelo + Hotel</v>
      </c>
      <c r="S236" s="10">
        <v>9759.6</v>
      </c>
      <c r="T236" t="s">
        <v>78</v>
      </c>
      <c r="U236" t="s">
        <v>87</v>
      </c>
      <c r="V236" t="str">
        <f>VLOOKUP(Tabla_Transformados[[#This Row],[Destino_sucio]],auxiliares!$E$5:$F$19,2,0)</f>
        <v>Londres</v>
      </c>
      <c r="W236" t="s">
        <v>67</v>
      </c>
      <c r="X236" t="s">
        <v>41</v>
      </c>
      <c r="Y236" t="s">
        <v>40</v>
      </c>
      <c r="Z2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6" t="str">
        <f>IFERROR(VLOOKUP(Tabla_Transformados[[#This Row],[Actividades_Reser_sucio2]],auxiliares!$E$5:$F$20,2,0),Tabla_Transformados[[#This Row],[Actividades_Reser_sucio2]])</f>
        <v/>
      </c>
      <c r="AB236">
        <v>8</v>
      </c>
      <c r="AC236">
        <f>Tabla_Transformados[[#This Row],[Duracion_Viaje_sucio]]-1</f>
        <v>1</v>
      </c>
      <c r="AD236" t="b">
        <v>0</v>
      </c>
      <c r="AE236" t="str">
        <f>VLOOKUP(Tabla_Transformados[[#This Row],[Promocion_Aplicada_sucio]],auxiliares!$H$6:$I$9,2,0)</f>
        <v>Falso</v>
      </c>
      <c r="AF236" t="s">
        <v>55</v>
      </c>
      <c r="AG236" t="s">
        <v>43</v>
      </c>
      <c r="AH236">
        <v>5</v>
      </c>
      <c r="AI236" t="str">
        <f>TEXT(Tabla_Transformados[[#This Row],[Fecha_Reserva]],"m")</f>
        <v>5</v>
      </c>
      <c r="AJ236">
        <v>8</v>
      </c>
      <c r="AK236" t="str">
        <f>TEXT(Tabla_Transformados[[#This Row],[Fecha_Viaje]],"m")</f>
        <v>8</v>
      </c>
      <c r="AL236" t="s">
        <v>57</v>
      </c>
      <c r="AM236" t="b">
        <v>0</v>
      </c>
      <c r="AN236" t="str">
        <f>VLOOKUP(Tabla_Transformados[[#This Row],[Cancelacion_Reserva_sucio]],auxiliares!$H$6:$I$9,2,0)</f>
        <v>Falso</v>
      </c>
      <c r="AO236">
        <v>4</v>
      </c>
      <c r="AP236" t="s">
        <v>207</v>
      </c>
      <c r="AQ23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6" s="10">
        <f>Tabla_Transformados[[#This Row],[Costo_Total]]/Tabla_Transformados[[#This Row],[Numero_Personas]]</f>
        <v>3253.2000000000003</v>
      </c>
      <c r="AS236" s="10">
        <f>Tabla_Transformados[[#This Row],[Costo_Total]]/Tabla_Transformados[[#This Row],[Duracion_Viaje_sucio]]</f>
        <v>4879.8</v>
      </c>
    </row>
    <row r="237" spans="1:45" x14ac:dyDescent="0.25">
      <c r="A237" t="s">
        <v>1041</v>
      </c>
      <c r="B237" t="s">
        <v>1042</v>
      </c>
      <c r="C237">
        <v>47</v>
      </c>
      <c r="D237" t="s">
        <v>31</v>
      </c>
      <c r="E237" t="str">
        <f>VLOOKUP(Tabla_Transformados[[#This Row],[Género_sucio]],Tabla4[#All],2,0)</f>
        <v>Femenino</v>
      </c>
      <c r="F237" t="s">
        <v>48</v>
      </c>
      <c r="G237" t="str">
        <f>VLOOKUP(Tabla_Transformados[[#This Row],[Ubicación_sucio]],auxiliares!$E$6:$F$13,2,0)</f>
        <v>EEUU</v>
      </c>
      <c r="H237" t="s">
        <v>33</v>
      </c>
      <c r="I237" t="str">
        <f>IFERROR(VLOOKUP(Tabla_Transformados[[#This Row],[Tipo_Viajero_sucio]],auxiliares!$H$6:$I$6,2,0),Tabla_Transformados[[#This Row],[Tipo_Viajero_sucio]])</f>
        <v>Turista</v>
      </c>
      <c r="J237" t="s">
        <v>1043</v>
      </c>
      <c r="K237" s="8">
        <v>45338</v>
      </c>
      <c r="L237" s="8">
        <v>45361</v>
      </c>
      <c r="M237">
        <v>304</v>
      </c>
      <c r="N237">
        <f>DATEDIF(Tabla_Transformados[[#This Row],[Fecha_Reserva]],Tabla_Transformados[[#This Row],[Fecha_Viaje]],"d")</f>
        <v>23</v>
      </c>
      <c r="O237">
        <v>3</v>
      </c>
      <c r="P237">
        <v>1</v>
      </c>
      <c r="Q237" t="s">
        <v>65</v>
      </c>
      <c r="R237" t="str">
        <f>IFERROR(VLOOKUP(Tabla_Transformados[[#This Row],[Tipo_Paquete_sucio]],auxiliares!$H$6:$I$7,2,0),Tabla_Transformados[[#This Row],[Tipo_Paquete_sucio]])</f>
        <v>Vuelo + Hotel + Tour</v>
      </c>
      <c r="S237" s="10">
        <v>18921.2</v>
      </c>
      <c r="T237" t="s">
        <v>38</v>
      </c>
      <c r="U237" t="s">
        <v>101</v>
      </c>
      <c r="V237" t="str">
        <f>VLOOKUP(Tabla_Transformados[[#This Row],[Destino_sucio]],auxiliares!$E$5:$F$19,2,0)</f>
        <v>Roma</v>
      </c>
      <c r="W237" t="s">
        <v>114</v>
      </c>
      <c r="X237" t="s">
        <v>54</v>
      </c>
      <c r="Y237" t="s">
        <v>69</v>
      </c>
      <c r="Z2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37" t="str">
        <f>IFERROR(VLOOKUP(Tabla_Transformados[[#This Row],[Actividades_Reser_sucio2]],auxiliares!$E$5:$F$20,2,0),Tabla_Transformados[[#This Row],[Actividades_Reser_sucio2]])</f>
        <v>Excursión en bote</v>
      </c>
      <c r="AB237">
        <v>6</v>
      </c>
      <c r="AC237">
        <f>Tabla_Transformados[[#This Row],[Duracion_Viaje_sucio]]-1</f>
        <v>2</v>
      </c>
      <c r="AD237" t="b">
        <v>1</v>
      </c>
      <c r="AE237" t="str">
        <f>VLOOKUP(Tabla_Transformados[[#This Row],[Promocion_Aplicada_sucio]],auxiliares!$H$6:$I$9,2,0)</f>
        <v>Verdadero</v>
      </c>
      <c r="AF237" t="s">
        <v>55</v>
      </c>
      <c r="AG237" t="s">
        <v>115</v>
      </c>
      <c r="AH237">
        <v>4</v>
      </c>
      <c r="AI237" t="str">
        <f>TEXT(Tabla_Transformados[[#This Row],[Fecha_Reserva]],"m")</f>
        <v>2</v>
      </c>
      <c r="AJ237">
        <v>5</v>
      </c>
      <c r="AK237" t="str">
        <f>TEXT(Tabla_Transformados[[#This Row],[Fecha_Viaje]],"m")</f>
        <v>3</v>
      </c>
      <c r="AL237" t="s">
        <v>44</v>
      </c>
      <c r="AM237" t="b">
        <v>1</v>
      </c>
      <c r="AN237" t="str">
        <f>VLOOKUP(Tabla_Transformados[[#This Row],[Cancelacion_Reserva_sucio]],auxiliares!$H$6:$I$9,2,0)</f>
        <v>Verdadero</v>
      </c>
      <c r="AO237">
        <v>1</v>
      </c>
      <c r="AP237" t="s">
        <v>70</v>
      </c>
      <c r="AQ23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7" s="10">
        <f>Tabla_Transformados[[#This Row],[Costo_Total]]/Tabla_Transformados[[#This Row],[Numero_Personas]]</f>
        <v>18921.2</v>
      </c>
      <c r="AS237" s="10">
        <f>Tabla_Transformados[[#This Row],[Costo_Total]]/Tabla_Transformados[[#This Row],[Duracion_Viaje_sucio]]</f>
        <v>6307.0666666666666</v>
      </c>
    </row>
    <row r="238" spans="1:45" x14ac:dyDescent="0.25">
      <c r="A238" t="s">
        <v>1044</v>
      </c>
      <c r="B238" t="s">
        <v>1045</v>
      </c>
      <c r="C238">
        <v>49</v>
      </c>
      <c r="D238" t="s">
        <v>104</v>
      </c>
      <c r="E238" t="str">
        <f>VLOOKUP(Tabla_Transformados[[#This Row],[Género_sucio]],Tabla4[#All],2,0)</f>
        <v>Masculino</v>
      </c>
      <c r="F238" t="s">
        <v>48</v>
      </c>
      <c r="G238" t="str">
        <f>VLOOKUP(Tabla_Transformados[[#This Row],[Ubicación_sucio]],auxiliares!$E$6:$F$13,2,0)</f>
        <v>EEUU</v>
      </c>
      <c r="H238" t="s">
        <v>97</v>
      </c>
      <c r="I238" t="str">
        <f>IFERROR(VLOOKUP(Tabla_Transformados[[#This Row],[Tipo_Viajero_sucio]],auxiliares!$H$6:$I$6,2,0),Tabla_Transformados[[#This Row],[Tipo_Viajero_sucio]])</f>
        <v>Negocios</v>
      </c>
      <c r="J238" t="s">
        <v>1046</v>
      </c>
      <c r="K238" s="8">
        <v>45532</v>
      </c>
      <c r="L238" s="8">
        <v>45649</v>
      </c>
      <c r="M238">
        <v>51</v>
      </c>
      <c r="N238">
        <f>DATEDIF(Tabla_Transformados[[#This Row],[Fecha_Reserva]],Tabla_Transformados[[#This Row],[Fecha_Viaje]],"d")</f>
        <v>117</v>
      </c>
      <c r="O238">
        <v>5</v>
      </c>
      <c r="P238">
        <v>4</v>
      </c>
      <c r="Q238" t="s">
        <v>65</v>
      </c>
      <c r="R238" t="str">
        <f>IFERROR(VLOOKUP(Tabla_Transformados[[#This Row],[Tipo_Paquete_sucio]],auxiliares!$H$6:$I$7,2,0),Tabla_Transformados[[#This Row],[Tipo_Paquete_sucio]])</f>
        <v>Vuelo + Hotel + Tour</v>
      </c>
      <c r="S238" s="10">
        <v>2363.9</v>
      </c>
      <c r="T238" t="s">
        <v>38</v>
      </c>
      <c r="U238" t="s">
        <v>101</v>
      </c>
      <c r="V238" t="str">
        <f>VLOOKUP(Tabla_Transformados[[#This Row],[Destino_sucio]],auxiliares!$E$5:$F$19,2,0)</f>
        <v>Roma</v>
      </c>
      <c r="W238" t="s">
        <v>79</v>
      </c>
      <c r="X238" t="s">
        <v>54</v>
      </c>
      <c r="Y238" t="s">
        <v>302</v>
      </c>
      <c r="Z2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8" t="str">
        <f>IFERROR(VLOOKUP(Tabla_Transformados[[#This Row],[Actividades_Reser_sucio2]],auxiliares!$E$5:$F$20,2,0),Tabla_Transformados[[#This Row],[Actividades_Reser_sucio2]])</f>
        <v>Tour en bus</v>
      </c>
      <c r="AB238">
        <v>9</v>
      </c>
      <c r="AC238">
        <f>Tabla_Transformados[[#This Row],[Duracion_Viaje_sucio]]-1</f>
        <v>4</v>
      </c>
      <c r="AD238" t="b">
        <v>0</v>
      </c>
      <c r="AE238" t="str">
        <f>VLOOKUP(Tabla_Transformados[[#This Row],[Promocion_Aplicada_sucio]],auxiliares!$H$6:$I$9,2,0)</f>
        <v>Falso</v>
      </c>
      <c r="AF238" t="s">
        <v>88</v>
      </c>
      <c r="AG238" t="s">
        <v>43</v>
      </c>
      <c r="AH238">
        <v>11</v>
      </c>
      <c r="AI238" t="str">
        <f>TEXT(Tabla_Transformados[[#This Row],[Fecha_Reserva]],"m")</f>
        <v>8</v>
      </c>
      <c r="AJ238">
        <v>3</v>
      </c>
      <c r="AK238" t="str">
        <f>TEXT(Tabla_Transformados[[#This Row],[Fecha_Viaje]],"m")</f>
        <v>12</v>
      </c>
      <c r="AL238" t="s">
        <v>44</v>
      </c>
      <c r="AM238" t="b">
        <v>0</v>
      </c>
      <c r="AN238" t="str">
        <f>VLOOKUP(Tabla_Transformados[[#This Row],[Cancelacion_Reserva_sucio]],auxiliares!$H$6:$I$9,2,0)</f>
        <v>Falso</v>
      </c>
      <c r="AO238">
        <v>5</v>
      </c>
      <c r="AP238" t="s">
        <v>207</v>
      </c>
      <c r="AQ23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8" s="10">
        <f>Tabla_Transformados[[#This Row],[Costo_Total]]/Tabla_Transformados[[#This Row],[Numero_Personas]]</f>
        <v>590.97500000000002</v>
      </c>
      <c r="AS238" s="10">
        <f>Tabla_Transformados[[#This Row],[Costo_Total]]/Tabla_Transformados[[#This Row],[Duracion_Viaje_sucio]]</f>
        <v>472.78000000000003</v>
      </c>
    </row>
    <row r="239" spans="1:45" x14ac:dyDescent="0.25">
      <c r="A239" t="s">
        <v>1048</v>
      </c>
      <c r="B239" t="s">
        <v>1049</v>
      </c>
      <c r="C239">
        <v>19</v>
      </c>
      <c r="D239" t="s">
        <v>60</v>
      </c>
      <c r="E239" t="str">
        <f>VLOOKUP(Tabla_Transformados[[#This Row],[Género_sucio]],Tabla4[#All],2,0)</f>
        <v>Otro</v>
      </c>
      <c r="F239" t="s">
        <v>82</v>
      </c>
      <c r="G239" t="str">
        <f>VLOOKUP(Tabla_Transformados[[#This Row],[Ubicación_sucio]],auxiliares!$E$6:$F$13,2,0)</f>
        <v>Alemania</v>
      </c>
      <c r="H239" t="s">
        <v>97</v>
      </c>
      <c r="I239" t="str">
        <f>IFERROR(VLOOKUP(Tabla_Transformados[[#This Row],[Tipo_Viajero_sucio]],auxiliares!$H$6:$I$6,2,0),Tabla_Transformados[[#This Row],[Tipo_Viajero_sucio]])</f>
        <v>Negocios</v>
      </c>
      <c r="J239" t="s">
        <v>1050</v>
      </c>
      <c r="K239" s="8">
        <v>45303</v>
      </c>
      <c r="L239" s="8">
        <v>45330</v>
      </c>
      <c r="M239">
        <v>226</v>
      </c>
      <c r="N239">
        <f>DATEDIF(Tabla_Transformados[[#This Row],[Fecha_Reserva]],Tabla_Transformados[[#This Row],[Fecha_Viaje]],"d")</f>
        <v>27</v>
      </c>
      <c r="O239">
        <v>9</v>
      </c>
      <c r="P239">
        <v>4</v>
      </c>
      <c r="Q239" t="s">
        <v>65</v>
      </c>
      <c r="R239" t="str">
        <f>IFERROR(VLOOKUP(Tabla_Transformados[[#This Row],[Tipo_Paquete_sucio]],auxiliares!$H$6:$I$7,2,0),Tabla_Transformados[[#This Row],[Tipo_Paquete_sucio]])</f>
        <v>Vuelo + Hotel + Tour</v>
      </c>
      <c r="S239" s="10">
        <v>13355.9</v>
      </c>
      <c r="T239" t="s">
        <v>86</v>
      </c>
      <c r="U239" t="s">
        <v>101</v>
      </c>
      <c r="V239" t="str">
        <f>VLOOKUP(Tabla_Transformados[[#This Row],[Destino_sucio]],auxiliares!$E$5:$F$19,2,0)</f>
        <v>Roma</v>
      </c>
      <c r="W239" t="s">
        <v>79</v>
      </c>
      <c r="X239" t="s">
        <v>41</v>
      </c>
      <c r="Y239" t="s">
        <v>69</v>
      </c>
      <c r="Z2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39" t="str">
        <f>IFERROR(VLOOKUP(Tabla_Transformados[[#This Row],[Actividades_Reser_sucio2]],auxiliares!$E$5:$F$20,2,0),Tabla_Transformados[[#This Row],[Actividades_Reser_sucio2]])</f>
        <v>Excursión en bote</v>
      </c>
      <c r="AB239">
        <v>6</v>
      </c>
      <c r="AC239">
        <f>Tabla_Transformados[[#This Row],[Duracion_Viaje_sucio]]-1</f>
        <v>8</v>
      </c>
      <c r="AD239" t="b">
        <v>0</v>
      </c>
      <c r="AE239" t="str">
        <f>VLOOKUP(Tabla_Transformados[[#This Row],[Promocion_Aplicada_sucio]],auxiliares!$H$6:$I$9,2,0)</f>
        <v>Falso</v>
      </c>
      <c r="AF239" t="s">
        <v>55</v>
      </c>
      <c r="AG239" t="s">
        <v>56</v>
      </c>
      <c r="AH239">
        <v>10</v>
      </c>
      <c r="AI239" t="str">
        <f>TEXT(Tabla_Transformados[[#This Row],[Fecha_Reserva]],"m")</f>
        <v>1</v>
      </c>
      <c r="AJ239">
        <v>3</v>
      </c>
      <c r="AK239" t="str">
        <f>TEXT(Tabla_Transformados[[#This Row],[Fecha_Viaje]],"m")</f>
        <v>2</v>
      </c>
      <c r="AL239" t="s">
        <v>57</v>
      </c>
      <c r="AM239" t="b">
        <v>1</v>
      </c>
      <c r="AN239" t="str">
        <f>VLOOKUP(Tabla_Transformados[[#This Row],[Cancelacion_Reserva_sucio]],auxiliares!$H$6:$I$9,2,0)</f>
        <v>Verdadero</v>
      </c>
      <c r="AO239">
        <v>1</v>
      </c>
      <c r="AP239" t="s">
        <v>70</v>
      </c>
      <c r="AQ23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9" s="10">
        <f>Tabla_Transformados[[#This Row],[Costo_Total]]/Tabla_Transformados[[#This Row],[Numero_Personas]]</f>
        <v>3338.9749999999999</v>
      </c>
      <c r="AS239" s="10">
        <f>Tabla_Transformados[[#This Row],[Costo_Total]]/Tabla_Transformados[[#This Row],[Duracion_Viaje_sucio]]</f>
        <v>1483.9888888888888</v>
      </c>
    </row>
    <row r="240" spans="1:45" x14ac:dyDescent="0.25">
      <c r="A240" t="s">
        <v>1052</v>
      </c>
      <c r="B240" t="s">
        <v>1053</v>
      </c>
      <c r="C240">
        <v>61</v>
      </c>
      <c r="D240" t="s">
        <v>60</v>
      </c>
      <c r="E240" t="str">
        <f>VLOOKUP(Tabla_Transformados[[#This Row],[Género_sucio]],Tabla4[#All],2,0)</f>
        <v>Otro</v>
      </c>
      <c r="F240" t="s">
        <v>48</v>
      </c>
      <c r="G240" t="str">
        <f>VLOOKUP(Tabla_Transformados[[#This Row],[Ubicación_sucio]],auxiliares!$E$6:$F$13,2,0)</f>
        <v>EEUU</v>
      </c>
      <c r="H240" t="s">
        <v>49</v>
      </c>
      <c r="I240" t="str">
        <f>IFERROR(VLOOKUP(Tabla_Transformados[[#This Row],[Tipo_Viajero_sucio]],auxiliares!$H$6:$I$6,2,0),Tabla_Transformados[[#This Row],[Tipo_Viajero_sucio]])</f>
        <v>Turista</v>
      </c>
      <c r="J240" t="s">
        <v>1054</v>
      </c>
      <c r="K240" s="8">
        <v>45379</v>
      </c>
      <c r="L240" s="8">
        <v>45512</v>
      </c>
      <c r="M240">
        <v>195</v>
      </c>
      <c r="N240">
        <f>DATEDIF(Tabla_Transformados[[#This Row],[Fecha_Reserva]],Tabla_Transformados[[#This Row],[Fecha_Viaje]],"d")</f>
        <v>133</v>
      </c>
      <c r="O240">
        <v>1</v>
      </c>
      <c r="P240">
        <v>1</v>
      </c>
      <c r="Q240" t="s">
        <v>65</v>
      </c>
      <c r="R240" t="str">
        <f>IFERROR(VLOOKUP(Tabla_Transformados[[#This Row],[Tipo_Paquete_sucio]],auxiliares!$H$6:$I$7,2,0),Tabla_Transformados[[#This Row],[Tipo_Paquete_sucio]])</f>
        <v>Vuelo + Hotel + Tour</v>
      </c>
      <c r="S240" s="10">
        <v>5551.3</v>
      </c>
      <c r="T240" t="s">
        <v>78</v>
      </c>
      <c r="U240" t="s">
        <v>39</v>
      </c>
      <c r="V240" t="str">
        <f>VLOOKUP(Tabla_Transformados[[#This Row],[Destino_sucio]],auxiliares!$E$5:$F$19,2,0)</f>
        <v>Tokio</v>
      </c>
      <c r="W240" t="s">
        <v>67</v>
      </c>
      <c r="X240" t="s">
        <v>54</v>
      </c>
      <c r="Y240" t="s">
        <v>40</v>
      </c>
      <c r="Z2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40" t="str">
        <f>IFERROR(VLOOKUP(Tabla_Transformados[[#This Row],[Actividades_Reser_sucio2]],auxiliares!$E$5:$F$20,2,0),Tabla_Transformados[[#This Row],[Actividades_Reser_sucio2]])</f>
        <v>Desconocido</v>
      </c>
      <c r="AB240">
        <v>3</v>
      </c>
      <c r="AC240">
        <f>Tabla_Transformados[[#This Row],[Duracion_Viaje_sucio]]-1</f>
        <v>0</v>
      </c>
      <c r="AD240" t="b">
        <v>1</v>
      </c>
      <c r="AE240" t="str">
        <f>VLOOKUP(Tabla_Transformados[[#This Row],[Promocion_Aplicada_sucio]],auxiliares!$H$6:$I$9,2,0)</f>
        <v>Verdadero</v>
      </c>
      <c r="AF240" t="s">
        <v>42</v>
      </c>
      <c r="AG240" t="s">
        <v>56</v>
      </c>
      <c r="AH240">
        <v>9</v>
      </c>
      <c r="AI240" t="str">
        <f>TEXT(Tabla_Transformados[[#This Row],[Fecha_Reserva]],"m")</f>
        <v>3</v>
      </c>
      <c r="AJ240">
        <v>11</v>
      </c>
      <c r="AK240" t="str">
        <f>TEXT(Tabla_Transformados[[#This Row],[Fecha_Viaje]],"m")</f>
        <v>8</v>
      </c>
      <c r="AL240" t="s">
        <v>57</v>
      </c>
      <c r="AM240" t="b">
        <v>1</v>
      </c>
      <c r="AN240" t="str">
        <f>VLOOKUP(Tabla_Transformados[[#This Row],[Cancelacion_Reserva_sucio]],auxiliares!$H$6:$I$9,2,0)</f>
        <v>Verdadero</v>
      </c>
      <c r="AO240">
        <v>4</v>
      </c>
      <c r="AP240" t="s">
        <v>70</v>
      </c>
      <c r="AQ24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0" s="10">
        <f>Tabla_Transformados[[#This Row],[Costo_Total]]/Tabla_Transformados[[#This Row],[Numero_Personas]]</f>
        <v>5551.3</v>
      </c>
      <c r="AS240" s="10">
        <f>Tabla_Transformados[[#This Row],[Costo_Total]]/Tabla_Transformados[[#This Row],[Duracion_Viaje_sucio]]</f>
        <v>5551.3</v>
      </c>
    </row>
    <row r="241" spans="1:45" x14ac:dyDescent="0.25">
      <c r="A241" t="s">
        <v>1057</v>
      </c>
      <c r="B241" t="s">
        <v>1058</v>
      </c>
      <c r="C241">
        <v>19</v>
      </c>
      <c r="D241" t="s">
        <v>31</v>
      </c>
      <c r="E241" t="str">
        <f>VLOOKUP(Tabla_Transformados[[#This Row],[Género_sucio]],Tabla4[#All],2,0)</f>
        <v>Femenino</v>
      </c>
      <c r="F241" t="s">
        <v>91</v>
      </c>
      <c r="G241" t="str">
        <f>VLOOKUP(Tabla_Transformados[[#This Row],[Ubicación_sucio]],auxiliares!$E$6:$F$13,2,0)</f>
        <v>India</v>
      </c>
      <c r="H241" t="s">
        <v>33</v>
      </c>
      <c r="I241" t="str">
        <f>IFERROR(VLOOKUP(Tabla_Transformados[[#This Row],[Tipo_Viajero_sucio]],auxiliares!$H$6:$I$6,2,0),Tabla_Transformados[[#This Row],[Tipo_Viajero_sucio]])</f>
        <v>Turista</v>
      </c>
      <c r="J241" t="s">
        <v>1059</v>
      </c>
      <c r="K241" s="8">
        <v>45349</v>
      </c>
      <c r="L241" s="8">
        <v>45479</v>
      </c>
      <c r="M241">
        <v>272</v>
      </c>
      <c r="N241">
        <f>DATEDIF(Tabla_Transformados[[#This Row],[Fecha_Reserva]],Tabla_Transformados[[#This Row],[Fecha_Viaje]],"d")</f>
        <v>130</v>
      </c>
      <c r="O241">
        <v>11</v>
      </c>
      <c r="P241">
        <v>2</v>
      </c>
      <c r="Q241" t="s">
        <v>37</v>
      </c>
      <c r="R241" t="str">
        <f>IFERROR(VLOOKUP(Tabla_Transformados[[#This Row],[Tipo_Paquete_sucio]],auxiliares!$H$6:$I$7,2,0),Tabla_Transformados[[#This Row],[Tipo_Paquete_sucio]])</f>
        <v>Vuelo</v>
      </c>
      <c r="S241" s="10">
        <v>14615.9</v>
      </c>
      <c r="T241" t="s">
        <v>38</v>
      </c>
      <c r="U241" t="s">
        <v>87</v>
      </c>
      <c r="V241" t="str">
        <f>VLOOKUP(Tabla_Transformados[[#This Row],[Destino_sucio]],auxiliares!$E$5:$F$19,2,0)</f>
        <v>Londres</v>
      </c>
      <c r="W241" t="s">
        <v>40</v>
      </c>
      <c r="X241" t="s">
        <v>41</v>
      </c>
      <c r="Y241" t="s">
        <v>40</v>
      </c>
      <c r="Z2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1" t="str">
        <f>IFERROR(VLOOKUP(Tabla_Transformados[[#This Row],[Actividades_Reser_sucio2]],auxiliares!$E$5:$F$20,2,0),Tabla_Transformados[[#This Row],[Actividades_Reser_sucio2]])</f>
        <v/>
      </c>
      <c r="AB241">
        <v>6</v>
      </c>
      <c r="AC241">
        <f>Tabla_Transformados[[#This Row],[Duracion_Viaje_sucio]]-1</f>
        <v>10</v>
      </c>
      <c r="AD241" t="b">
        <v>1</v>
      </c>
      <c r="AE241" t="str">
        <f>VLOOKUP(Tabla_Transformados[[#This Row],[Promocion_Aplicada_sucio]],auxiliares!$H$6:$I$9,2,0)</f>
        <v>Verdadero</v>
      </c>
      <c r="AF241" t="s">
        <v>88</v>
      </c>
      <c r="AG241" t="s">
        <v>56</v>
      </c>
      <c r="AH241">
        <v>2</v>
      </c>
      <c r="AI241" t="str">
        <f>TEXT(Tabla_Transformados[[#This Row],[Fecha_Reserva]],"m")</f>
        <v>2</v>
      </c>
      <c r="AJ241">
        <v>2</v>
      </c>
      <c r="AK241" t="str">
        <f>TEXT(Tabla_Transformados[[#This Row],[Fecha_Viaje]],"m")</f>
        <v>7</v>
      </c>
      <c r="AL241" t="s">
        <v>57</v>
      </c>
      <c r="AM241" t="b">
        <v>1</v>
      </c>
      <c r="AN241" t="str">
        <f>VLOOKUP(Tabla_Transformados[[#This Row],[Cancelacion_Reserva_sucio]],auxiliares!$H$6:$I$9,2,0)</f>
        <v>Verdadero</v>
      </c>
      <c r="AO241">
        <v>1</v>
      </c>
      <c r="AP241" t="s">
        <v>45</v>
      </c>
      <c r="AQ24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1" s="10">
        <f>Tabla_Transformados[[#This Row],[Costo_Total]]/Tabla_Transformados[[#This Row],[Numero_Personas]]</f>
        <v>7307.95</v>
      </c>
      <c r="AS241" s="10">
        <f>Tabla_Transformados[[#This Row],[Costo_Total]]/Tabla_Transformados[[#This Row],[Duracion_Viaje_sucio]]</f>
        <v>1328.7181818181818</v>
      </c>
    </row>
    <row r="242" spans="1:45" x14ac:dyDescent="0.25">
      <c r="A242" t="s">
        <v>1061</v>
      </c>
      <c r="B242" t="s">
        <v>1062</v>
      </c>
      <c r="C242">
        <v>31</v>
      </c>
      <c r="D242" t="s">
        <v>104</v>
      </c>
      <c r="E242" t="str">
        <f>VLOOKUP(Tabla_Transformados[[#This Row],[Género_sucio]],Tabla4[#All],2,0)</f>
        <v>Masculino</v>
      </c>
      <c r="F242" t="s">
        <v>61</v>
      </c>
      <c r="G242" t="str">
        <f>VLOOKUP(Tabla_Transformados[[#This Row],[Ubicación_sucio]],auxiliares!$E$6:$F$13,2,0)</f>
        <v>Australia</v>
      </c>
      <c r="H242" t="s">
        <v>49</v>
      </c>
      <c r="I242" t="str">
        <f>IFERROR(VLOOKUP(Tabla_Transformados[[#This Row],[Tipo_Viajero_sucio]],auxiliares!$H$6:$I$6,2,0),Tabla_Transformados[[#This Row],[Tipo_Viajero_sucio]])</f>
        <v>Turista</v>
      </c>
      <c r="J242" t="s">
        <v>1063</v>
      </c>
      <c r="K242" s="8">
        <v>45489</v>
      </c>
      <c r="L242" s="8">
        <v>45613</v>
      </c>
      <c r="M242">
        <v>164</v>
      </c>
      <c r="N242">
        <f>DATEDIF(Tabla_Transformados[[#This Row],[Fecha_Reserva]],Tabla_Transformados[[#This Row],[Fecha_Viaje]],"d")</f>
        <v>124</v>
      </c>
      <c r="O242">
        <v>9</v>
      </c>
      <c r="P242">
        <v>2</v>
      </c>
      <c r="Q242" t="s">
        <v>65</v>
      </c>
      <c r="R242" t="str">
        <f>IFERROR(VLOOKUP(Tabla_Transformados[[#This Row],[Tipo_Paquete_sucio]],auxiliares!$H$6:$I$7,2,0),Tabla_Transformados[[#This Row],[Tipo_Paquete_sucio]])</f>
        <v>Vuelo + Hotel + Tour</v>
      </c>
      <c r="S242" s="10">
        <v>11195.6</v>
      </c>
      <c r="T242" t="s">
        <v>78</v>
      </c>
      <c r="U242" t="s">
        <v>66</v>
      </c>
      <c r="V242" t="str">
        <f>VLOOKUP(Tabla_Transformados[[#This Row],[Destino_sucio]],auxiliares!$E$5:$F$19,2,0)</f>
        <v>Barcelona</v>
      </c>
      <c r="W242" t="s">
        <v>67</v>
      </c>
      <c r="X242" t="s">
        <v>68</v>
      </c>
      <c r="Y242" t="s">
        <v>151</v>
      </c>
      <c r="Z2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42" t="str">
        <f>IFERROR(VLOOKUP(Tabla_Transformados[[#This Row],[Actividades_Reser_sucio2]],auxiliares!$E$5:$F$20,2,0),Tabla_Transformados[[#This Row],[Actividades_Reser_sucio2]])</f>
        <v>Tour en Cuidad</v>
      </c>
      <c r="AB242">
        <v>1</v>
      </c>
      <c r="AC242">
        <f>Tabla_Transformados[[#This Row],[Duracion_Viaje_sucio]]-1</f>
        <v>8</v>
      </c>
      <c r="AD242" t="b">
        <v>1</v>
      </c>
      <c r="AE242" t="str">
        <f>VLOOKUP(Tabla_Transformados[[#This Row],[Promocion_Aplicada_sucio]],auxiliares!$H$6:$I$9,2,0)</f>
        <v>Verdadero</v>
      </c>
      <c r="AF242" t="s">
        <v>42</v>
      </c>
      <c r="AG242" t="s">
        <v>56</v>
      </c>
      <c r="AH242">
        <v>9</v>
      </c>
      <c r="AI242" t="str">
        <f>TEXT(Tabla_Transformados[[#This Row],[Fecha_Reserva]],"m")</f>
        <v>7</v>
      </c>
      <c r="AJ242">
        <v>2</v>
      </c>
      <c r="AK242" t="str">
        <f>TEXT(Tabla_Transformados[[#This Row],[Fecha_Viaje]],"m")</f>
        <v>11</v>
      </c>
      <c r="AL242" t="s">
        <v>57</v>
      </c>
      <c r="AM242" t="b">
        <v>1</v>
      </c>
      <c r="AN242" t="str">
        <f>VLOOKUP(Tabla_Transformados[[#This Row],[Cancelacion_Reserva_sucio]],auxiliares!$H$6:$I$9,2,0)</f>
        <v>Verdadero</v>
      </c>
      <c r="AO242">
        <v>3</v>
      </c>
      <c r="AP242" t="s">
        <v>45</v>
      </c>
      <c r="AQ24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2" s="10">
        <f>Tabla_Transformados[[#This Row],[Costo_Total]]/Tabla_Transformados[[#This Row],[Numero_Personas]]</f>
        <v>5597.8</v>
      </c>
      <c r="AS242" s="10">
        <f>Tabla_Transformados[[#This Row],[Costo_Total]]/Tabla_Transformados[[#This Row],[Duracion_Viaje_sucio]]</f>
        <v>1243.9555555555555</v>
      </c>
    </row>
    <row r="243" spans="1:45" x14ac:dyDescent="0.25">
      <c r="A243" t="s">
        <v>1064</v>
      </c>
      <c r="B243" t="s">
        <v>1065</v>
      </c>
      <c r="C243">
        <v>22</v>
      </c>
      <c r="D243" t="s">
        <v>31</v>
      </c>
      <c r="E243" t="str">
        <f>VLOOKUP(Tabla_Transformados[[#This Row],[Género_sucio]],Tabla4[#All],2,0)</f>
        <v>Femenino</v>
      </c>
      <c r="F243" t="s">
        <v>73</v>
      </c>
      <c r="G243" t="str">
        <f>VLOOKUP(Tabla_Transformados[[#This Row],[Ubicación_sucio]],auxiliares!$E$6:$F$13,2,0)</f>
        <v>Reino unido</v>
      </c>
      <c r="H243" t="s">
        <v>97</v>
      </c>
      <c r="I243" t="str">
        <f>IFERROR(VLOOKUP(Tabla_Transformados[[#This Row],[Tipo_Viajero_sucio]],auxiliares!$H$6:$I$6,2,0),Tabla_Transformados[[#This Row],[Tipo_Viajero_sucio]])</f>
        <v>Negocios</v>
      </c>
      <c r="J243" t="s">
        <v>1066</v>
      </c>
      <c r="K243" s="8">
        <v>45402</v>
      </c>
      <c r="L243" s="8">
        <v>45549</v>
      </c>
      <c r="M243">
        <v>229</v>
      </c>
      <c r="N243">
        <f>DATEDIF(Tabla_Transformados[[#This Row],[Fecha_Reserva]],Tabla_Transformados[[#This Row],[Fecha_Viaje]],"d")</f>
        <v>147</v>
      </c>
      <c r="O243">
        <v>13</v>
      </c>
      <c r="P243">
        <v>3</v>
      </c>
      <c r="Q243" t="s">
        <v>65</v>
      </c>
      <c r="R243" t="str">
        <f>IFERROR(VLOOKUP(Tabla_Transformados[[#This Row],[Tipo_Paquete_sucio]],auxiliares!$H$6:$I$7,2,0),Tabla_Transformados[[#This Row],[Tipo_Paquete_sucio]])</f>
        <v>Vuelo + Hotel + Tour</v>
      </c>
      <c r="S243" s="10">
        <v>8738.5</v>
      </c>
      <c r="T243" t="s">
        <v>78</v>
      </c>
      <c r="U243" t="s">
        <v>94</v>
      </c>
      <c r="V243" t="str">
        <f>VLOOKUP(Tabla_Transformados[[#This Row],[Destino_sucio]],auxiliares!$E$5:$F$19,2,0)</f>
        <v>Cancun</v>
      </c>
      <c r="W243" t="s">
        <v>114</v>
      </c>
      <c r="X243" t="s">
        <v>41</v>
      </c>
      <c r="Y243" t="s">
        <v>40</v>
      </c>
      <c r="Z2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43" t="str">
        <f>IFERROR(VLOOKUP(Tabla_Transformados[[#This Row],[Actividades_Reser_sucio2]],auxiliares!$E$5:$F$20,2,0),Tabla_Transformados[[#This Row],[Actividades_Reser_sucio2]])</f>
        <v>Desconocido</v>
      </c>
      <c r="AB243">
        <v>3</v>
      </c>
      <c r="AC243">
        <f>Tabla_Transformados[[#This Row],[Duracion_Viaje_sucio]]-1</f>
        <v>12</v>
      </c>
      <c r="AD243" t="b">
        <v>0</v>
      </c>
      <c r="AE243" t="str">
        <f>VLOOKUP(Tabla_Transformados[[#This Row],[Promocion_Aplicada_sucio]],auxiliares!$H$6:$I$9,2,0)</f>
        <v>Falso</v>
      </c>
      <c r="AF243" t="s">
        <v>88</v>
      </c>
      <c r="AG243" t="s">
        <v>43</v>
      </c>
      <c r="AH243">
        <v>10</v>
      </c>
      <c r="AI243" t="str">
        <f>TEXT(Tabla_Transformados[[#This Row],[Fecha_Reserva]],"m")</f>
        <v>4</v>
      </c>
      <c r="AJ243">
        <v>1</v>
      </c>
      <c r="AK243" t="str">
        <f>TEXT(Tabla_Transformados[[#This Row],[Fecha_Viaje]],"m")</f>
        <v>9</v>
      </c>
      <c r="AL243" t="s">
        <v>44</v>
      </c>
      <c r="AM243" t="b">
        <v>1</v>
      </c>
      <c r="AN243" t="str">
        <f>VLOOKUP(Tabla_Transformados[[#This Row],[Cancelacion_Reserva_sucio]],auxiliares!$H$6:$I$9,2,0)</f>
        <v>Verdadero</v>
      </c>
      <c r="AO243">
        <v>2</v>
      </c>
      <c r="AP243" t="s">
        <v>108</v>
      </c>
      <c r="AQ24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3" s="10">
        <f>Tabla_Transformados[[#This Row],[Costo_Total]]/Tabla_Transformados[[#This Row],[Numero_Personas]]</f>
        <v>2912.8333333333335</v>
      </c>
      <c r="AS243" s="10">
        <f>Tabla_Transformados[[#This Row],[Costo_Total]]/Tabla_Transformados[[#This Row],[Duracion_Viaje_sucio]]</f>
        <v>672.19230769230774</v>
      </c>
    </row>
    <row r="244" spans="1:45" x14ac:dyDescent="0.25">
      <c r="A244" t="s">
        <v>1068</v>
      </c>
      <c r="B244" t="s">
        <v>1069</v>
      </c>
      <c r="C244">
        <v>39</v>
      </c>
      <c r="D244" t="s">
        <v>104</v>
      </c>
      <c r="E244" t="str">
        <f>VLOOKUP(Tabla_Transformados[[#This Row],[Género_sucio]],Tabla4[#All],2,0)</f>
        <v>Masculino</v>
      </c>
      <c r="F244" t="s">
        <v>32</v>
      </c>
      <c r="G244" t="str">
        <f>VLOOKUP(Tabla_Transformados[[#This Row],[Ubicación_sucio]],auxiliares!$E$6:$F$13,2,0)</f>
        <v>Méjico</v>
      </c>
      <c r="H244" t="s">
        <v>97</v>
      </c>
      <c r="I244" t="str">
        <f>IFERROR(VLOOKUP(Tabla_Transformados[[#This Row],[Tipo_Viajero_sucio]],auxiliares!$H$6:$I$6,2,0),Tabla_Transformados[[#This Row],[Tipo_Viajero_sucio]])</f>
        <v>Negocios</v>
      </c>
      <c r="J244" t="s">
        <v>1070</v>
      </c>
      <c r="K244" s="8">
        <v>45371</v>
      </c>
      <c r="L244" s="8">
        <v>45543</v>
      </c>
      <c r="M244">
        <v>333</v>
      </c>
      <c r="N244">
        <f>DATEDIF(Tabla_Transformados[[#This Row],[Fecha_Reserva]],Tabla_Transformados[[#This Row],[Fecha_Viaje]],"d")</f>
        <v>172</v>
      </c>
      <c r="O244">
        <v>6</v>
      </c>
      <c r="P244">
        <v>3</v>
      </c>
      <c r="Q244" t="s">
        <v>77</v>
      </c>
      <c r="R244" t="str">
        <f>IFERROR(VLOOKUP(Tabla_Transformados[[#This Row],[Tipo_Paquete_sucio]],auxiliares!$H$6:$I$7,2,0),Tabla_Transformados[[#This Row],[Tipo_Paquete_sucio]])</f>
        <v>Vuelo + Hotel</v>
      </c>
      <c r="S244" s="10">
        <v>8465.1</v>
      </c>
      <c r="T244" t="s">
        <v>78</v>
      </c>
      <c r="U244" t="s">
        <v>101</v>
      </c>
      <c r="V244" t="str">
        <f>VLOOKUP(Tabla_Transformados[[#This Row],[Destino_sucio]],auxiliares!$E$5:$F$19,2,0)</f>
        <v>Roma</v>
      </c>
      <c r="W244" t="s">
        <v>114</v>
      </c>
      <c r="X244" t="s">
        <v>41</v>
      </c>
      <c r="Y244" t="s">
        <v>40</v>
      </c>
      <c r="Z2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4" t="str">
        <f>IFERROR(VLOOKUP(Tabla_Transformados[[#This Row],[Actividades_Reser_sucio2]],auxiliares!$E$5:$F$20,2,0),Tabla_Transformados[[#This Row],[Actividades_Reser_sucio2]])</f>
        <v/>
      </c>
      <c r="AB244">
        <v>8</v>
      </c>
      <c r="AC244">
        <f>Tabla_Transformados[[#This Row],[Duracion_Viaje_sucio]]-1</f>
        <v>5</v>
      </c>
      <c r="AD244" t="b">
        <v>1</v>
      </c>
      <c r="AE244" t="str">
        <f>VLOOKUP(Tabla_Transformados[[#This Row],[Promocion_Aplicada_sucio]],auxiliares!$H$6:$I$9,2,0)</f>
        <v>Verdadero</v>
      </c>
      <c r="AF244" t="s">
        <v>88</v>
      </c>
      <c r="AG244" t="s">
        <v>115</v>
      </c>
      <c r="AH244">
        <v>4</v>
      </c>
      <c r="AI244" t="str">
        <f>TEXT(Tabla_Transformados[[#This Row],[Fecha_Reserva]],"m")</f>
        <v>3</v>
      </c>
      <c r="AJ244">
        <v>7</v>
      </c>
      <c r="AK244" t="str">
        <f>TEXT(Tabla_Transformados[[#This Row],[Fecha_Viaje]],"m")</f>
        <v>9</v>
      </c>
      <c r="AL244" t="s">
        <v>44</v>
      </c>
      <c r="AM244" t="b">
        <v>1</v>
      </c>
      <c r="AN244" t="str">
        <f>VLOOKUP(Tabla_Transformados[[#This Row],[Cancelacion_Reserva_sucio]],auxiliares!$H$6:$I$9,2,0)</f>
        <v>Verdadero</v>
      </c>
      <c r="AO244">
        <v>4</v>
      </c>
      <c r="AP244" t="s">
        <v>108</v>
      </c>
      <c r="AQ24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4" s="10">
        <f>Tabla_Transformados[[#This Row],[Costo_Total]]/Tabla_Transformados[[#This Row],[Numero_Personas]]</f>
        <v>2821.7000000000003</v>
      </c>
      <c r="AS244" s="10">
        <f>Tabla_Transformados[[#This Row],[Costo_Total]]/Tabla_Transformados[[#This Row],[Duracion_Viaje_sucio]]</f>
        <v>1410.8500000000001</v>
      </c>
    </row>
    <row r="245" spans="1:45" x14ac:dyDescent="0.25">
      <c r="A245" t="s">
        <v>1073</v>
      </c>
      <c r="B245" t="s">
        <v>1074</v>
      </c>
      <c r="C245">
        <v>20</v>
      </c>
      <c r="D245" t="s">
        <v>60</v>
      </c>
      <c r="E245" t="str">
        <f>VLOOKUP(Tabla_Transformados[[#This Row],[Género_sucio]],Tabla4[#All],2,0)</f>
        <v>Otro</v>
      </c>
      <c r="F245" t="s">
        <v>73</v>
      </c>
      <c r="G245" t="str">
        <f>VLOOKUP(Tabla_Transformados[[#This Row],[Ubicación_sucio]],auxiliares!$E$6:$F$13,2,0)</f>
        <v>Reino unido</v>
      </c>
      <c r="H245" t="s">
        <v>49</v>
      </c>
      <c r="I245" t="str">
        <f>IFERROR(VLOOKUP(Tabla_Transformados[[#This Row],[Tipo_Viajero_sucio]],auxiliares!$H$6:$I$6,2,0),Tabla_Transformados[[#This Row],[Tipo_Viajero_sucio]])</f>
        <v>Turista</v>
      </c>
      <c r="J245" t="s">
        <v>1075</v>
      </c>
      <c r="K245" s="8">
        <v>45315</v>
      </c>
      <c r="L245" s="8">
        <v>45335</v>
      </c>
      <c r="M245">
        <v>24</v>
      </c>
      <c r="N245">
        <f>DATEDIF(Tabla_Transformados[[#This Row],[Fecha_Reserva]],Tabla_Transformados[[#This Row],[Fecha_Viaje]],"d")</f>
        <v>20</v>
      </c>
      <c r="O245">
        <v>11</v>
      </c>
      <c r="P245">
        <v>2</v>
      </c>
      <c r="Q245" t="s">
        <v>65</v>
      </c>
      <c r="R245" t="str">
        <f>IFERROR(VLOOKUP(Tabla_Transformados[[#This Row],[Tipo_Paquete_sucio]],auxiliares!$H$6:$I$7,2,0),Tabla_Transformados[[#This Row],[Tipo_Paquete_sucio]])</f>
        <v>Vuelo + Hotel + Tour</v>
      </c>
      <c r="S245" s="10">
        <v>3721.1</v>
      </c>
      <c r="T245" t="s">
        <v>38</v>
      </c>
      <c r="U245" t="s">
        <v>53</v>
      </c>
      <c r="V245" t="str">
        <f>VLOOKUP(Tabla_Transformados[[#This Row],[Destino_sucio]],auxiliares!$E$5:$F$19,2,0)</f>
        <v>Nueva York</v>
      </c>
      <c r="W245" t="s">
        <v>79</v>
      </c>
      <c r="X245" t="s">
        <v>68</v>
      </c>
      <c r="Y245" t="s">
        <v>302</v>
      </c>
      <c r="Z2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45" t="str">
        <f>IFERROR(VLOOKUP(Tabla_Transformados[[#This Row],[Actividades_Reser_sucio2]],auxiliares!$E$5:$F$20,2,0),Tabla_Transformados[[#This Row],[Actividades_Reser_sucio2]])</f>
        <v>Tour en bus</v>
      </c>
      <c r="AB245">
        <v>6</v>
      </c>
      <c r="AC245">
        <f>Tabla_Transformados[[#This Row],[Duracion_Viaje_sucio]]-1</f>
        <v>10</v>
      </c>
      <c r="AD245" t="b">
        <v>0</v>
      </c>
      <c r="AE245" t="str">
        <f>VLOOKUP(Tabla_Transformados[[#This Row],[Promocion_Aplicada_sucio]],auxiliares!$H$6:$I$9,2,0)</f>
        <v>Falso</v>
      </c>
      <c r="AF245" t="s">
        <v>42</v>
      </c>
      <c r="AG245" t="s">
        <v>115</v>
      </c>
      <c r="AH245">
        <v>11</v>
      </c>
      <c r="AI245" t="str">
        <f>TEXT(Tabla_Transformados[[#This Row],[Fecha_Reserva]],"m")</f>
        <v>1</v>
      </c>
      <c r="AJ245">
        <v>4</v>
      </c>
      <c r="AK245" t="str">
        <f>TEXT(Tabla_Transformados[[#This Row],[Fecha_Viaje]],"m")</f>
        <v>2</v>
      </c>
      <c r="AL245" t="s">
        <v>44</v>
      </c>
      <c r="AM245" t="b">
        <v>1</v>
      </c>
      <c r="AN245" t="str">
        <f>VLOOKUP(Tabla_Transformados[[#This Row],[Cancelacion_Reserva_sucio]],auxiliares!$H$6:$I$9,2,0)</f>
        <v>Verdadero</v>
      </c>
      <c r="AO245">
        <v>4</v>
      </c>
      <c r="AP245" t="s">
        <v>108</v>
      </c>
      <c r="AQ24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5" s="10">
        <f>Tabla_Transformados[[#This Row],[Costo_Total]]/Tabla_Transformados[[#This Row],[Numero_Personas]]</f>
        <v>1860.55</v>
      </c>
      <c r="AS245" s="10">
        <f>Tabla_Transformados[[#This Row],[Costo_Total]]/Tabla_Transformados[[#This Row],[Duracion_Viaje_sucio]]</f>
        <v>338.28181818181815</v>
      </c>
    </row>
    <row r="246" spans="1:45" x14ac:dyDescent="0.25">
      <c r="A246" t="s">
        <v>1078</v>
      </c>
      <c r="B246" t="s">
        <v>1079</v>
      </c>
      <c r="C246">
        <v>39</v>
      </c>
      <c r="D246" t="s">
        <v>104</v>
      </c>
      <c r="E246" t="str">
        <f>VLOOKUP(Tabla_Transformados[[#This Row],[Género_sucio]],Tabla4[#All],2,0)</f>
        <v>Masculino</v>
      </c>
      <c r="F246" t="s">
        <v>73</v>
      </c>
      <c r="G246" t="str">
        <f>VLOOKUP(Tabla_Transformados[[#This Row],[Ubicación_sucio]],auxiliares!$E$6:$F$13,2,0)</f>
        <v>Reino unido</v>
      </c>
      <c r="H246" t="s">
        <v>49</v>
      </c>
      <c r="I246" t="str">
        <f>IFERROR(VLOOKUP(Tabla_Transformados[[#This Row],[Tipo_Viajero_sucio]],auxiliares!$H$6:$I$6,2,0),Tabla_Transformados[[#This Row],[Tipo_Viajero_sucio]])</f>
        <v>Turista</v>
      </c>
      <c r="J246" t="s">
        <v>1080</v>
      </c>
      <c r="K246" s="8">
        <v>45341</v>
      </c>
      <c r="L246" s="8">
        <v>45503</v>
      </c>
      <c r="M246">
        <v>353</v>
      </c>
      <c r="N246">
        <f>DATEDIF(Tabla_Transformados[[#This Row],[Fecha_Reserva]],Tabla_Transformados[[#This Row],[Fecha_Viaje]],"d")</f>
        <v>162</v>
      </c>
      <c r="O246">
        <v>12</v>
      </c>
      <c r="P246">
        <v>4</v>
      </c>
      <c r="Q246" t="s">
        <v>65</v>
      </c>
      <c r="R246" t="str">
        <f>IFERROR(VLOOKUP(Tabla_Transformados[[#This Row],[Tipo_Paquete_sucio]],auxiliares!$H$6:$I$7,2,0),Tabla_Transformados[[#This Row],[Tipo_Paquete_sucio]])</f>
        <v>Vuelo + Hotel + Tour</v>
      </c>
      <c r="S246" s="10">
        <v>6453.8</v>
      </c>
      <c r="T246" t="s">
        <v>86</v>
      </c>
      <c r="U246" t="s">
        <v>66</v>
      </c>
      <c r="V246" t="str">
        <f>VLOOKUP(Tabla_Transformados[[#This Row],[Destino_sucio]],auxiliares!$E$5:$F$19,2,0)</f>
        <v>Barcelona</v>
      </c>
      <c r="W246" t="s">
        <v>79</v>
      </c>
      <c r="X246" t="s">
        <v>41</v>
      </c>
      <c r="Y246" t="s">
        <v>69</v>
      </c>
      <c r="Z2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46" t="str">
        <f>IFERROR(VLOOKUP(Tabla_Transformados[[#This Row],[Actividades_Reser_sucio2]],auxiliares!$E$5:$F$20,2,0),Tabla_Transformados[[#This Row],[Actividades_Reser_sucio2]])</f>
        <v>Excursión en bote</v>
      </c>
      <c r="AB246">
        <v>5</v>
      </c>
      <c r="AC246">
        <f>Tabla_Transformados[[#This Row],[Duracion_Viaje_sucio]]-1</f>
        <v>11</v>
      </c>
      <c r="AD246" t="b">
        <v>0</v>
      </c>
      <c r="AE246" t="str">
        <f>VLOOKUP(Tabla_Transformados[[#This Row],[Promocion_Aplicada_sucio]],auxiliares!$H$6:$I$9,2,0)</f>
        <v>Falso</v>
      </c>
      <c r="AF246" t="s">
        <v>55</v>
      </c>
      <c r="AG246" t="s">
        <v>56</v>
      </c>
      <c r="AH246">
        <v>5</v>
      </c>
      <c r="AI246" t="str">
        <f>TEXT(Tabla_Transformados[[#This Row],[Fecha_Reserva]],"m")</f>
        <v>2</v>
      </c>
      <c r="AJ246">
        <v>5</v>
      </c>
      <c r="AK246" t="str">
        <f>TEXT(Tabla_Transformados[[#This Row],[Fecha_Viaje]],"m")</f>
        <v>7</v>
      </c>
      <c r="AL246" t="s">
        <v>44</v>
      </c>
      <c r="AM246" t="b">
        <v>0</v>
      </c>
      <c r="AN246" t="str">
        <f>VLOOKUP(Tabla_Transformados[[#This Row],[Cancelacion_Reserva_sucio]],auxiliares!$H$6:$I$9,2,0)</f>
        <v>Falso</v>
      </c>
      <c r="AO246">
        <v>1</v>
      </c>
      <c r="AP246" t="s">
        <v>70</v>
      </c>
      <c r="AQ24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6" s="10">
        <f>Tabla_Transformados[[#This Row],[Costo_Total]]/Tabla_Transformados[[#This Row],[Numero_Personas]]</f>
        <v>1613.45</v>
      </c>
      <c r="AS246" s="10">
        <f>Tabla_Transformados[[#This Row],[Costo_Total]]/Tabla_Transformados[[#This Row],[Duracion_Viaje_sucio]]</f>
        <v>537.81666666666672</v>
      </c>
    </row>
    <row r="247" spans="1:45" x14ac:dyDescent="0.25">
      <c r="A247" t="s">
        <v>1081</v>
      </c>
      <c r="B247" t="s">
        <v>1082</v>
      </c>
      <c r="C247">
        <v>54</v>
      </c>
      <c r="D247" t="s">
        <v>31</v>
      </c>
      <c r="E247" t="str">
        <f>VLOOKUP(Tabla_Transformados[[#This Row],[Género_sucio]],Tabla4[#All],2,0)</f>
        <v>Femenino</v>
      </c>
      <c r="F247" t="s">
        <v>48</v>
      </c>
      <c r="G247" t="str">
        <f>VLOOKUP(Tabla_Transformados[[#This Row],[Ubicación_sucio]],auxiliares!$E$6:$F$13,2,0)</f>
        <v>EEUU</v>
      </c>
      <c r="H247" t="s">
        <v>49</v>
      </c>
      <c r="I247" t="str">
        <f>IFERROR(VLOOKUP(Tabla_Transformados[[#This Row],[Tipo_Viajero_sucio]],auxiliares!$H$6:$I$6,2,0),Tabla_Transformados[[#This Row],[Tipo_Viajero_sucio]])</f>
        <v>Turista</v>
      </c>
      <c r="J247" t="s">
        <v>1083</v>
      </c>
      <c r="K247" s="8">
        <v>45399</v>
      </c>
      <c r="L247" s="8">
        <v>45438</v>
      </c>
      <c r="M247">
        <v>362</v>
      </c>
      <c r="N247">
        <f>DATEDIF(Tabla_Transformados[[#This Row],[Fecha_Reserva]],Tabla_Transformados[[#This Row],[Fecha_Viaje]],"d")</f>
        <v>39</v>
      </c>
      <c r="O247">
        <v>12</v>
      </c>
      <c r="P247">
        <v>2</v>
      </c>
      <c r="Q247" t="s">
        <v>77</v>
      </c>
      <c r="R247" t="str">
        <f>IFERROR(VLOOKUP(Tabla_Transformados[[#This Row],[Tipo_Paquete_sucio]],auxiliares!$H$6:$I$7,2,0),Tabla_Transformados[[#This Row],[Tipo_Paquete_sucio]])</f>
        <v>Vuelo + Hotel</v>
      </c>
      <c r="S247" s="10">
        <v>2483.5</v>
      </c>
      <c r="T247" t="s">
        <v>38</v>
      </c>
      <c r="U247" t="s">
        <v>39</v>
      </c>
      <c r="V247" t="str">
        <f>VLOOKUP(Tabla_Transformados[[#This Row],[Destino_sucio]],auxiliares!$E$5:$F$19,2,0)</f>
        <v>Tokio</v>
      </c>
      <c r="W247" t="s">
        <v>114</v>
      </c>
      <c r="X247" t="s">
        <v>41</v>
      </c>
      <c r="Y247" t="s">
        <v>40</v>
      </c>
      <c r="Z2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7" t="str">
        <f>IFERROR(VLOOKUP(Tabla_Transformados[[#This Row],[Actividades_Reser_sucio2]],auxiliares!$E$5:$F$20,2,0),Tabla_Transformados[[#This Row],[Actividades_Reser_sucio2]])</f>
        <v/>
      </c>
      <c r="AB247">
        <v>9</v>
      </c>
      <c r="AC247">
        <f>Tabla_Transformados[[#This Row],[Duracion_Viaje_sucio]]-1</f>
        <v>11</v>
      </c>
      <c r="AD247" t="b">
        <v>0</v>
      </c>
      <c r="AE247" t="str">
        <f>VLOOKUP(Tabla_Transformados[[#This Row],[Promocion_Aplicada_sucio]],auxiliares!$H$6:$I$9,2,0)</f>
        <v>Falso</v>
      </c>
      <c r="AF247" t="s">
        <v>42</v>
      </c>
      <c r="AG247" t="s">
        <v>115</v>
      </c>
      <c r="AH247">
        <v>12</v>
      </c>
      <c r="AI247" t="str">
        <f>TEXT(Tabla_Transformados[[#This Row],[Fecha_Reserva]],"m")</f>
        <v>4</v>
      </c>
      <c r="AJ247">
        <v>2</v>
      </c>
      <c r="AK247" t="str">
        <f>TEXT(Tabla_Transformados[[#This Row],[Fecha_Viaje]],"m")</f>
        <v>5</v>
      </c>
      <c r="AL247" t="s">
        <v>44</v>
      </c>
      <c r="AM247" t="b">
        <v>0</v>
      </c>
      <c r="AN247" t="str">
        <f>VLOOKUP(Tabla_Transformados[[#This Row],[Cancelacion_Reserva_sucio]],auxiliares!$H$6:$I$9,2,0)</f>
        <v>Falso</v>
      </c>
      <c r="AO247">
        <v>1</v>
      </c>
      <c r="AP247" t="s">
        <v>70</v>
      </c>
      <c r="AQ2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7" s="10">
        <f>Tabla_Transformados[[#This Row],[Costo_Total]]/Tabla_Transformados[[#This Row],[Numero_Personas]]</f>
        <v>1241.75</v>
      </c>
      <c r="AS247" s="10">
        <f>Tabla_Transformados[[#This Row],[Costo_Total]]/Tabla_Transformados[[#This Row],[Duracion_Viaje_sucio]]</f>
        <v>206.95833333333334</v>
      </c>
    </row>
    <row r="248" spans="1:45" x14ac:dyDescent="0.25">
      <c r="A248" t="s">
        <v>1085</v>
      </c>
      <c r="B248" t="s">
        <v>1086</v>
      </c>
      <c r="C248">
        <v>53</v>
      </c>
      <c r="D248" t="s">
        <v>60</v>
      </c>
      <c r="E248" t="str">
        <f>VLOOKUP(Tabla_Transformados[[#This Row],[Género_sucio]],Tabla4[#All],2,0)</f>
        <v>Otro</v>
      </c>
      <c r="F248" t="s">
        <v>73</v>
      </c>
      <c r="G248" t="str">
        <f>VLOOKUP(Tabla_Transformados[[#This Row],[Ubicación_sucio]],auxiliares!$E$6:$F$13,2,0)</f>
        <v>Reino unido</v>
      </c>
      <c r="H248" t="s">
        <v>33</v>
      </c>
      <c r="I248" t="str">
        <f>IFERROR(VLOOKUP(Tabla_Transformados[[#This Row],[Tipo_Viajero_sucio]],auxiliares!$H$6:$I$6,2,0),Tabla_Transformados[[#This Row],[Tipo_Viajero_sucio]])</f>
        <v>Turista</v>
      </c>
      <c r="J248" t="s">
        <v>1087</v>
      </c>
      <c r="K248" s="8">
        <v>45438</v>
      </c>
      <c r="L248" s="8">
        <v>45482</v>
      </c>
      <c r="M248">
        <v>261</v>
      </c>
      <c r="N248">
        <f>DATEDIF(Tabla_Transformados[[#This Row],[Fecha_Reserva]],Tabla_Transformados[[#This Row],[Fecha_Viaje]],"d")</f>
        <v>44</v>
      </c>
      <c r="O248">
        <v>9</v>
      </c>
      <c r="P248">
        <v>1</v>
      </c>
      <c r="Q248" t="s">
        <v>37</v>
      </c>
      <c r="R248" t="str">
        <f>IFERROR(VLOOKUP(Tabla_Transformados[[#This Row],[Tipo_Paquete_sucio]],auxiliares!$H$6:$I$7,2,0),Tabla_Transformados[[#This Row],[Tipo_Paquete_sucio]])</f>
        <v>Vuelo</v>
      </c>
      <c r="S248" s="10">
        <v>6056.6</v>
      </c>
      <c r="T248" t="s">
        <v>78</v>
      </c>
      <c r="U248" t="s">
        <v>39</v>
      </c>
      <c r="V248" t="str">
        <f>VLOOKUP(Tabla_Transformados[[#This Row],[Destino_sucio]],auxiliares!$E$5:$F$19,2,0)</f>
        <v>Tokio</v>
      </c>
      <c r="W248" t="s">
        <v>40</v>
      </c>
      <c r="X248" t="s">
        <v>41</v>
      </c>
      <c r="Y248" t="s">
        <v>40</v>
      </c>
      <c r="Z2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8" t="str">
        <f>IFERROR(VLOOKUP(Tabla_Transformados[[#This Row],[Actividades_Reser_sucio2]],auxiliares!$E$5:$F$20,2,0),Tabla_Transformados[[#This Row],[Actividades_Reser_sucio2]])</f>
        <v/>
      </c>
      <c r="AB248">
        <v>7</v>
      </c>
      <c r="AC248">
        <f>Tabla_Transformados[[#This Row],[Duracion_Viaje_sucio]]-1</f>
        <v>8</v>
      </c>
      <c r="AD248" t="b">
        <v>1</v>
      </c>
      <c r="AE248" t="str">
        <f>VLOOKUP(Tabla_Transformados[[#This Row],[Promocion_Aplicada_sucio]],auxiliares!$H$6:$I$9,2,0)</f>
        <v>Verdadero</v>
      </c>
      <c r="AF248" t="s">
        <v>55</v>
      </c>
      <c r="AG248" t="s">
        <v>115</v>
      </c>
      <c r="AH248">
        <v>2</v>
      </c>
      <c r="AI248" t="str">
        <f>TEXT(Tabla_Transformados[[#This Row],[Fecha_Reserva]],"m")</f>
        <v>5</v>
      </c>
      <c r="AJ248">
        <v>9</v>
      </c>
      <c r="AK248" t="str">
        <f>TEXT(Tabla_Transformados[[#This Row],[Fecha_Viaje]],"m")</f>
        <v>7</v>
      </c>
      <c r="AL248" t="s">
        <v>57</v>
      </c>
      <c r="AM248" t="b">
        <v>0</v>
      </c>
      <c r="AN248" t="str">
        <f>VLOOKUP(Tabla_Transformados[[#This Row],[Cancelacion_Reserva_sucio]],auxiliares!$H$6:$I$9,2,0)</f>
        <v>Falso</v>
      </c>
      <c r="AO248">
        <v>1</v>
      </c>
      <c r="AP248" t="s">
        <v>45</v>
      </c>
      <c r="AQ24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8" s="10">
        <f>Tabla_Transformados[[#This Row],[Costo_Total]]/Tabla_Transformados[[#This Row],[Numero_Personas]]</f>
        <v>6056.6</v>
      </c>
      <c r="AS248" s="10">
        <f>Tabla_Transformados[[#This Row],[Costo_Total]]/Tabla_Transformados[[#This Row],[Duracion_Viaje_sucio]]</f>
        <v>672.95555555555563</v>
      </c>
    </row>
    <row r="249" spans="1:45" x14ac:dyDescent="0.25">
      <c r="A249" t="s">
        <v>1088</v>
      </c>
      <c r="B249" t="s">
        <v>1089</v>
      </c>
      <c r="C249">
        <v>38</v>
      </c>
      <c r="D249" t="s">
        <v>31</v>
      </c>
      <c r="E249" t="str">
        <f>VLOOKUP(Tabla_Transformados[[#This Row],[Género_sucio]],Tabla4[#All],2,0)</f>
        <v>Femenino</v>
      </c>
      <c r="F249" t="s">
        <v>91</v>
      </c>
      <c r="G249" t="str">
        <f>VLOOKUP(Tabla_Transformados[[#This Row],[Ubicación_sucio]],auxiliares!$E$6:$F$13,2,0)</f>
        <v>India</v>
      </c>
      <c r="H249" t="s">
        <v>49</v>
      </c>
      <c r="I249" t="str">
        <f>IFERROR(VLOOKUP(Tabla_Transformados[[#This Row],[Tipo_Viajero_sucio]],auxiliares!$H$6:$I$6,2,0),Tabla_Transformados[[#This Row],[Tipo_Viajero_sucio]])</f>
        <v>Turista</v>
      </c>
      <c r="J249" t="s">
        <v>1090</v>
      </c>
      <c r="K249" s="8">
        <v>45504</v>
      </c>
      <c r="L249" s="8">
        <v>45603</v>
      </c>
      <c r="M249">
        <v>231</v>
      </c>
      <c r="N249">
        <f>DATEDIF(Tabla_Transformados[[#This Row],[Fecha_Reserva]],Tabla_Transformados[[#This Row],[Fecha_Viaje]],"d")</f>
        <v>99</v>
      </c>
      <c r="O249">
        <v>10</v>
      </c>
      <c r="P249">
        <v>2</v>
      </c>
      <c r="Q249" t="s">
        <v>77</v>
      </c>
      <c r="R249" t="str">
        <f>IFERROR(VLOOKUP(Tabla_Transformados[[#This Row],[Tipo_Paquete_sucio]],auxiliares!$H$6:$I$7,2,0),Tabla_Transformados[[#This Row],[Tipo_Paquete_sucio]])</f>
        <v>Vuelo + Hotel</v>
      </c>
      <c r="S249" s="10">
        <v>14330.1</v>
      </c>
      <c r="T249" t="s">
        <v>38</v>
      </c>
      <c r="U249" t="s">
        <v>101</v>
      </c>
      <c r="V249" t="str">
        <f>VLOOKUP(Tabla_Transformados[[#This Row],[Destino_sucio]],auxiliares!$E$5:$F$19,2,0)</f>
        <v>Roma</v>
      </c>
      <c r="W249" t="s">
        <v>67</v>
      </c>
      <c r="X249" t="s">
        <v>41</v>
      </c>
      <c r="Y249" t="s">
        <v>40</v>
      </c>
      <c r="Z2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9" t="str">
        <f>IFERROR(VLOOKUP(Tabla_Transformados[[#This Row],[Actividades_Reser_sucio2]],auxiliares!$E$5:$F$20,2,0),Tabla_Transformados[[#This Row],[Actividades_Reser_sucio2]])</f>
        <v/>
      </c>
      <c r="AB249">
        <v>4</v>
      </c>
      <c r="AC249">
        <f>Tabla_Transformados[[#This Row],[Duracion_Viaje_sucio]]-1</f>
        <v>9</v>
      </c>
      <c r="AD249" t="b">
        <v>0</v>
      </c>
      <c r="AE249" t="str">
        <f>VLOOKUP(Tabla_Transformados[[#This Row],[Promocion_Aplicada_sucio]],auxiliares!$H$6:$I$9,2,0)</f>
        <v>Falso</v>
      </c>
      <c r="AF249" t="s">
        <v>42</v>
      </c>
      <c r="AG249" t="s">
        <v>115</v>
      </c>
      <c r="AH249">
        <v>9</v>
      </c>
      <c r="AI249" t="str">
        <f>TEXT(Tabla_Transformados[[#This Row],[Fecha_Reserva]],"m")</f>
        <v>7</v>
      </c>
      <c r="AJ249">
        <v>7</v>
      </c>
      <c r="AK249" t="str">
        <f>TEXT(Tabla_Transformados[[#This Row],[Fecha_Viaje]],"m")</f>
        <v>11</v>
      </c>
      <c r="AL249" t="s">
        <v>57</v>
      </c>
      <c r="AM249" t="b">
        <v>1</v>
      </c>
      <c r="AN249" t="str">
        <f>VLOOKUP(Tabla_Transformados[[#This Row],[Cancelacion_Reserva_sucio]],auxiliares!$H$6:$I$9,2,0)</f>
        <v>Verdadero</v>
      </c>
      <c r="AO249">
        <v>2</v>
      </c>
      <c r="AP249" t="s">
        <v>45</v>
      </c>
      <c r="AQ24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9" s="10">
        <f>Tabla_Transformados[[#This Row],[Costo_Total]]/Tabla_Transformados[[#This Row],[Numero_Personas]]</f>
        <v>7165.05</v>
      </c>
      <c r="AS249" s="10">
        <f>Tabla_Transformados[[#This Row],[Costo_Total]]/Tabla_Transformados[[#This Row],[Duracion_Viaje_sucio]]</f>
        <v>1433.01</v>
      </c>
    </row>
    <row r="250" spans="1:45" x14ac:dyDescent="0.25">
      <c r="A250" t="s">
        <v>1091</v>
      </c>
      <c r="B250" t="s">
        <v>1092</v>
      </c>
      <c r="C250">
        <v>64</v>
      </c>
      <c r="D250" t="s">
        <v>60</v>
      </c>
      <c r="E250" t="str">
        <f>VLOOKUP(Tabla_Transformados[[#This Row],[Género_sucio]],Tabla4[#All],2,0)</f>
        <v>Otro</v>
      </c>
      <c r="F250" t="s">
        <v>73</v>
      </c>
      <c r="G250" t="str">
        <f>VLOOKUP(Tabla_Transformados[[#This Row],[Ubicación_sucio]],auxiliares!$E$6:$F$13,2,0)</f>
        <v>Reino unido</v>
      </c>
      <c r="H250" t="s">
        <v>97</v>
      </c>
      <c r="I250" t="str">
        <f>IFERROR(VLOOKUP(Tabla_Transformados[[#This Row],[Tipo_Viajero_sucio]],auxiliares!$H$6:$I$6,2,0),Tabla_Transformados[[#This Row],[Tipo_Viajero_sucio]])</f>
        <v>Negocios</v>
      </c>
      <c r="J250" t="s">
        <v>1093</v>
      </c>
      <c r="K250" s="8">
        <v>45323</v>
      </c>
      <c r="L250" s="8">
        <v>45474</v>
      </c>
      <c r="M250">
        <v>258</v>
      </c>
      <c r="N250">
        <f>DATEDIF(Tabla_Transformados[[#This Row],[Fecha_Reserva]],Tabla_Transformados[[#This Row],[Fecha_Viaje]],"d")</f>
        <v>151</v>
      </c>
      <c r="O250">
        <v>6</v>
      </c>
      <c r="P250">
        <v>2</v>
      </c>
      <c r="Q250" t="s">
        <v>77</v>
      </c>
      <c r="R250" t="str">
        <f>IFERROR(VLOOKUP(Tabla_Transformados[[#This Row],[Tipo_Paquete_sucio]],auxiliares!$H$6:$I$7,2,0),Tabla_Transformados[[#This Row],[Tipo_Paquete_sucio]])</f>
        <v>Vuelo + Hotel</v>
      </c>
      <c r="S250" s="10">
        <v>18423.8</v>
      </c>
      <c r="T250" t="s">
        <v>38</v>
      </c>
      <c r="U250" t="s">
        <v>94</v>
      </c>
      <c r="V250" t="str">
        <f>VLOOKUP(Tabla_Transformados[[#This Row],[Destino_sucio]],auxiliares!$E$5:$F$19,2,0)</f>
        <v>Cancun</v>
      </c>
      <c r="W250" t="s">
        <v>79</v>
      </c>
      <c r="X250" t="s">
        <v>54</v>
      </c>
      <c r="Y250" t="s">
        <v>40</v>
      </c>
      <c r="Z2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0" t="str">
        <f>IFERROR(VLOOKUP(Tabla_Transformados[[#This Row],[Actividades_Reser_sucio2]],auxiliares!$E$5:$F$20,2,0),Tabla_Transformados[[#This Row],[Actividades_Reser_sucio2]])</f>
        <v/>
      </c>
      <c r="AB250">
        <v>4</v>
      </c>
      <c r="AC250">
        <f>Tabla_Transformados[[#This Row],[Duracion_Viaje_sucio]]-1</f>
        <v>5</v>
      </c>
      <c r="AD250" t="b">
        <v>1</v>
      </c>
      <c r="AE250" t="str">
        <f>VLOOKUP(Tabla_Transformados[[#This Row],[Promocion_Aplicada_sucio]],auxiliares!$H$6:$I$9,2,0)</f>
        <v>Verdadero</v>
      </c>
      <c r="AF250" t="s">
        <v>55</v>
      </c>
      <c r="AG250" t="s">
        <v>56</v>
      </c>
      <c r="AH250">
        <v>7</v>
      </c>
      <c r="AI250" t="str">
        <f>TEXT(Tabla_Transformados[[#This Row],[Fecha_Reserva]],"m")</f>
        <v>2</v>
      </c>
      <c r="AJ250">
        <v>7</v>
      </c>
      <c r="AK250" t="str">
        <f>TEXT(Tabla_Transformados[[#This Row],[Fecha_Viaje]],"m")</f>
        <v>7</v>
      </c>
      <c r="AL250" t="s">
        <v>57</v>
      </c>
      <c r="AM250" t="b">
        <v>0</v>
      </c>
      <c r="AN250" t="str">
        <f>VLOOKUP(Tabla_Transformados[[#This Row],[Cancelacion_Reserva_sucio]],auxiliares!$H$6:$I$9,2,0)</f>
        <v>Falso</v>
      </c>
      <c r="AO250">
        <v>4</v>
      </c>
      <c r="AP250" t="s">
        <v>40</v>
      </c>
      <c r="AQ25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0" s="10">
        <f>Tabla_Transformados[[#This Row],[Costo_Total]]/Tabla_Transformados[[#This Row],[Numero_Personas]]</f>
        <v>9211.9</v>
      </c>
      <c r="AS250" s="10">
        <f>Tabla_Transformados[[#This Row],[Costo_Total]]/Tabla_Transformados[[#This Row],[Duracion_Viaje_sucio]]</f>
        <v>3070.6333333333332</v>
      </c>
    </row>
    <row r="251" spans="1:45" x14ac:dyDescent="0.25">
      <c r="A251" t="s">
        <v>1096</v>
      </c>
      <c r="B251" t="s">
        <v>1097</v>
      </c>
      <c r="C251">
        <v>61</v>
      </c>
      <c r="D251" t="s">
        <v>104</v>
      </c>
      <c r="E251" t="str">
        <f>VLOOKUP(Tabla_Transformados[[#This Row],[Género_sucio]],Tabla4[#All],2,0)</f>
        <v>Masculino</v>
      </c>
      <c r="F251" t="s">
        <v>61</v>
      </c>
      <c r="G251" t="str">
        <f>VLOOKUP(Tabla_Transformados[[#This Row],[Ubicación_sucio]],auxiliares!$E$6:$F$13,2,0)</f>
        <v>Australia</v>
      </c>
      <c r="H251" t="s">
        <v>97</v>
      </c>
      <c r="I251" t="str">
        <f>IFERROR(VLOOKUP(Tabla_Transformados[[#This Row],[Tipo_Viajero_sucio]],auxiliares!$H$6:$I$6,2,0),Tabla_Transformados[[#This Row],[Tipo_Viajero_sucio]])</f>
        <v>Negocios</v>
      </c>
      <c r="J251" t="s">
        <v>1098</v>
      </c>
      <c r="K251" s="8">
        <v>45362</v>
      </c>
      <c r="L251" s="8">
        <v>45524</v>
      </c>
      <c r="M251">
        <v>87</v>
      </c>
      <c r="N251">
        <f>DATEDIF(Tabla_Transformados[[#This Row],[Fecha_Reserva]],Tabla_Transformados[[#This Row],[Fecha_Viaje]],"d")</f>
        <v>162</v>
      </c>
      <c r="O251">
        <v>2</v>
      </c>
      <c r="P251">
        <v>2</v>
      </c>
      <c r="Q251" t="s">
        <v>65</v>
      </c>
      <c r="R251" t="str">
        <f>IFERROR(VLOOKUP(Tabla_Transformados[[#This Row],[Tipo_Paquete_sucio]],auxiliares!$H$6:$I$7,2,0),Tabla_Transformados[[#This Row],[Tipo_Paquete_sucio]])</f>
        <v>Vuelo + Hotel + Tour</v>
      </c>
      <c r="S251" s="10">
        <v>8921.2000000000007</v>
      </c>
      <c r="T251" t="s">
        <v>78</v>
      </c>
      <c r="U251" t="s">
        <v>66</v>
      </c>
      <c r="V251" t="str">
        <f>VLOOKUP(Tabla_Transformados[[#This Row],[Destino_sucio]],auxiliares!$E$5:$F$19,2,0)</f>
        <v>Barcelona</v>
      </c>
      <c r="W251" t="s">
        <v>114</v>
      </c>
      <c r="X251" t="s">
        <v>68</v>
      </c>
      <c r="Y251" t="s">
        <v>40</v>
      </c>
      <c r="Z2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51" t="str">
        <f>IFERROR(VLOOKUP(Tabla_Transformados[[#This Row],[Actividades_Reser_sucio2]],auxiliares!$E$5:$F$20,2,0),Tabla_Transformados[[#This Row],[Actividades_Reser_sucio2]])</f>
        <v>Desconocido</v>
      </c>
      <c r="AB251">
        <v>6</v>
      </c>
      <c r="AC251">
        <f>Tabla_Transformados[[#This Row],[Duracion_Viaje_sucio]]-1</f>
        <v>1</v>
      </c>
      <c r="AD251" t="b">
        <v>1</v>
      </c>
      <c r="AE251" t="str">
        <f>VLOOKUP(Tabla_Transformados[[#This Row],[Promocion_Aplicada_sucio]],auxiliares!$H$6:$I$9,2,0)</f>
        <v>Verdadero</v>
      </c>
      <c r="AF251" t="s">
        <v>55</v>
      </c>
      <c r="AG251" t="s">
        <v>56</v>
      </c>
      <c r="AH251">
        <v>4</v>
      </c>
      <c r="AI251" t="str">
        <f>TEXT(Tabla_Transformados[[#This Row],[Fecha_Reserva]],"m")</f>
        <v>3</v>
      </c>
      <c r="AJ251">
        <v>5</v>
      </c>
      <c r="AK251" t="str">
        <f>TEXT(Tabla_Transformados[[#This Row],[Fecha_Viaje]],"m")</f>
        <v>8</v>
      </c>
      <c r="AL251" t="s">
        <v>57</v>
      </c>
      <c r="AM251" t="b">
        <v>1</v>
      </c>
      <c r="AN251" t="str">
        <f>VLOOKUP(Tabla_Transformados[[#This Row],[Cancelacion_Reserva_sucio]],auxiliares!$H$6:$I$9,2,0)</f>
        <v>Verdadero</v>
      </c>
      <c r="AO251">
        <v>1</v>
      </c>
      <c r="AP251" t="s">
        <v>45</v>
      </c>
      <c r="AQ25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1" s="10">
        <f>Tabla_Transformados[[#This Row],[Costo_Total]]/Tabla_Transformados[[#This Row],[Numero_Personas]]</f>
        <v>4460.6000000000004</v>
      </c>
      <c r="AS251" s="10">
        <f>Tabla_Transformados[[#This Row],[Costo_Total]]/Tabla_Transformados[[#This Row],[Duracion_Viaje_sucio]]</f>
        <v>4460.6000000000004</v>
      </c>
    </row>
    <row r="252" spans="1:45" x14ac:dyDescent="0.25">
      <c r="A252" t="s">
        <v>1099</v>
      </c>
      <c r="B252" t="s">
        <v>1100</v>
      </c>
      <c r="C252">
        <v>28</v>
      </c>
      <c r="D252" t="s">
        <v>31</v>
      </c>
      <c r="E252" t="str">
        <f>VLOOKUP(Tabla_Transformados[[#This Row],[Género_sucio]],Tabla4[#All],2,0)</f>
        <v>Femenino</v>
      </c>
      <c r="F252" t="s">
        <v>91</v>
      </c>
      <c r="G252" t="str">
        <f>VLOOKUP(Tabla_Transformados[[#This Row],[Ubicación_sucio]],auxiliares!$E$6:$F$13,2,0)</f>
        <v>India</v>
      </c>
      <c r="H252" t="s">
        <v>49</v>
      </c>
      <c r="I252" t="str">
        <f>IFERROR(VLOOKUP(Tabla_Transformados[[#This Row],[Tipo_Viajero_sucio]],auxiliares!$H$6:$I$6,2,0),Tabla_Transformados[[#This Row],[Tipo_Viajero_sucio]])</f>
        <v>Turista</v>
      </c>
      <c r="J252" t="s">
        <v>1101</v>
      </c>
      <c r="K252" s="8">
        <v>45384</v>
      </c>
      <c r="L252" s="8">
        <v>45635</v>
      </c>
      <c r="M252">
        <v>40</v>
      </c>
      <c r="N252">
        <f>DATEDIF(Tabla_Transformados[[#This Row],[Fecha_Reserva]],Tabla_Transformados[[#This Row],[Fecha_Viaje]],"d")</f>
        <v>251</v>
      </c>
      <c r="O252">
        <v>3</v>
      </c>
      <c r="P252">
        <v>3</v>
      </c>
      <c r="Q252" t="s">
        <v>65</v>
      </c>
      <c r="R252" t="str">
        <f>IFERROR(VLOOKUP(Tabla_Transformados[[#This Row],[Tipo_Paquete_sucio]],auxiliares!$H$6:$I$7,2,0),Tabla_Transformados[[#This Row],[Tipo_Paquete_sucio]])</f>
        <v>Vuelo + Hotel + Tour</v>
      </c>
      <c r="S252" s="10">
        <v>12618.9</v>
      </c>
      <c r="T252" t="s">
        <v>38</v>
      </c>
      <c r="U252" t="s">
        <v>87</v>
      </c>
      <c r="V252" t="str">
        <f>VLOOKUP(Tabla_Transformados[[#This Row],[Destino_sucio]],auxiliares!$E$5:$F$19,2,0)</f>
        <v>Londres</v>
      </c>
      <c r="W252" t="s">
        <v>79</v>
      </c>
      <c r="X252" t="s">
        <v>41</v>
      </c>
      <c r="Y252" t="s">
        <v>151</v>
      </c>
      <c r="Z2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52" t="str">
        <f>IFERROR(VLOOKUP(Tabla_Transformados[[#This Row],[Actividades_Reser_sucio2]],auxiliares!$E$5:$F$20,2,0),Tabla_Transformados[[#This Row],[Actividades_Reser_sucio2]])</f>
        <v>Tour en Cuidad</v>
      </c>
      <c r="AB252">
        <v>7</v>
      </c>
      <c r="AC252">
        <f>Tabla_Transformados[[#This Row],[Duracion_Viaje_sucio]]-1</f>
        <v>2</v>
      </c>
      <c r="AD252" t="b">
        <v>1</v>
      </c>
      <c r="AE252" t="str">
        <f>VLOOKUP(Tabla_Transformados[[#This Row],[Promocion_Aplicada_sucio]],auxiliares!$H$6:$I$9,2,0)</f>
        <v>Verdadero</v>
      </c>
      <c r="AF252" t="s">
        <v>42</v>
      </c>
      <c r="AG252" t="s">
        <v>56</v>
      </c>
      <c r="AH252">
        <v>4</v>
      </c>
      <c r="AI252" t="str">
        <f>TEXT(Tabla_Transformados[[#This Row],[Fecha_Reserva]],"m")</f>
        <v>4</v>
      </c>
      <c r="AJ252">
        <v>8</v>
      </c>
      <c r="AK252" t="str">
        <f>TEXT(Tabla_Transformados[[#This Row],[Fecha_Viaje]],"m")</f>
        <v>12</v>
      </c>
      <c r="AL252" t="s">
        <v>44</v>
      </c>
      <c r="AM252" t="b">
        <v>1</v>
      </c>
      <c r="AN252" t="str">
        <f>VLOOKUP(Tabla_Transformados[[#This Row],[Cancelacion_Reserva_sucio]],auxiliares!$H$6:$I$9,2,0)</f>
        <v>Verdadero</v>
      </c>
      <c r="AO252">
        <v>4</v>
      </c>
      <c r="AP252" t="s">
        <v>131</v>
      </c>
      <c r="AQ25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52" s="10">
        <f>Tabla_Transformados[[#This Row],[Costo_Total]]/Tabla_Transformados[[#This Row],[Numero_Personas]]</f>
        <v>4206.3</v>
      </c>
      <c r="AS252" s="10">
        <f>Tabla_Transformados[[#This Row],[Costo_Total]]/Tabla_Transformados[[#This Row],[Duracion_Viaje_sucio]]</f>
        <v>4206.3</v>
      </c>
    </row>
    <row r="253" spans="1:45" x14ac:dyDescent="0.25">
      <c r="A253" t="s">
        <v>1102</v>
      </c>
      <c r="B253" t="s">
        <v>1103</v>
      </c>
      <c r="C253">
        <v>53</v>
      </c>
      <c r="D253" t="s">
        <v>60</v>
      </c>
      <c r="E253" t="str">
        <f>VLOOKUP(Tabla_Transformados[[#This Row],[Género_sucio]],Tabla4[#All],2,0)</f>
        <v>Otro</v>
      </c>
      <c r="F253" t="s">
        <v>91</v>
      </c>
      <c r="G253" t="str">
        <f>VLOOKUP(Tabla_Transformados[[#This Row],[Ubicación_sucio]],auxiliares!$E$6:$F$13,2,0)</f>
        <v>India</v>
      </c>
      <c r="H253" t="s">
        <v>33</v>
      </c>
      <c r="I253" t="str">
        <f>IFERROR(VLOOKUP(Tabla_Transformados[[#This Row],[Tipo_Viajero_sucio]],auxiliares!$H$6:$I$6,2,0),Tabla_Transformados[[#This Row],[Tipo_Viajero_sucio]])</f>
        <v>Turista</v>
      </c>
      <c r="J253" t="s">
        <v>1104</v>
      </c>
      <c r="K253" s="8">
        <v>45524</v>
      </c>
      <c r="L253" s="8">
        <v>45633</v>
      </c>
      <c r="M253">
        <v>358</v>
      </c>
      <c r="N253">
        <f>DATEDIF(Tabla_Transformados[[#This Row],[Fecha_Reserva]],Tabla_Transformados[[#This Row],[Fecha_Viaje]],"d")</f>
        <v>109</v>
      </c>
      <c r="O253">
        <v>11</v>
      </c>
      <c r="P253">
        <v>4</v>
      </c>
      <c r="Q253" t="s">
        <v>37</v>
      </c>
      <c r="R253" t="str">
        <f>IFERROR(VLOOKUP(Tabla_Transformados[[#This Row],[Tipo_Paquete_sucio]],auxiliares!$H$6:$I$7,2,0),Tabla_Transformados[[#This Row],[Tipo_Paquete_sucio]])</f>
        <v>Vuelo</v>
      </c>
      <c r="S253" s="10">
        <v>13296.5</v>
      </c>
      <c r="T253" t="s">
        <v>86</v>
      </c>
      <c r="U253" t="s">
        <v>66</v>
      </c>
      <c r="V253" t="str">
        <f>VLOOKUP(Tabla_Transformados[[#This Row],[Destino_sucio]],auxiliares!$E$5:$F$19,2,0)</f>
        <v>Barcelona</v>
      </c>
      <c r="W253" t="s">
        <v>40</v>
      </c>
      <c r="X253" t="s">
        <v>54</v>
      </c>
      <c r="Y253" t="s">
        <v>40</v>
      </c>
      <c r="Z2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3" t="str">
        <f>IFERROR(VLOOKUP(Tabla_Transformados[[#This Row],[Actividades_Reser_sucio2]],auxiliares!$E$5:$F$20,2,0),Tabla_Transformados[[#This Row],[Actividades_Reser_sucio2]])</f>
        <v/>
      </c>
      <c r="AB253">
        <v>3</v>
      </c>
      <c r="AC253">
        <f>Tabla_Transformados[[#This Row],[Duracion_Viaje_sucio]]-1</f>
        <v>10</v>
      </c>
      <c r="AD253" t="b">
        <v>0</v>
      </c>
      <c r="AE253" t="str">
        <f>VLOOKUP(Tabla_Transformados[[#This Row],[Promocion_Aplicada_sucio]],auxiliares!$H$6:$I$9,2,0)</f>
        <v>Falso</v>
      </c>
      <c r="AF253" t="s">
        <v>42</v>
      </c>
      <c r="AG253" t="s">
        <v>115</v>
      </c>
      <c r="AH253">
        <v>11</v>
      </c>
      <c r="AI253" t="str">
        <f>TEXT(Tabla_Transformados[[#This Row],[Fecha_Reserva]],"m")</f>
        <v>8</v>
      </c>
      <c r="AJ253">
        <v>8</v>
      </c>
      <c r="AK253" t="str">
        <f>TEXT(Tabla_Transformados[[#This Row],[Fecha_Viaje]],"m")</f>
        <v>12</v>
      </c>
      <c r="AL253" t="s">
        <v>44</v>
      </c>
      <c r="AM253" t="b">
        <v>0</v>
      </c>
      <c r="AN253" t="str">
        <f>VLOOKUP(Tabla_Transformados[[#This Row],[Cancelacion_Reserva_sucio]],auxiliares!$H$6:$I$9,2,0)</f>
        <v>Falso</v>
      </c>
      <c r="AO253">
        <v>5</v>
      </c>
      <c r="AP253" t="s">
        <v>207</v>
      </c>
      <c r="AQ2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3" s="10">
        <f>Tabla_Transformados[[#This Row],[Costo_Total]]/Tabla_Transformados[[#This Row],[Numero_Personas]]</f>
        <v>3324.125</v>
      </c>
      <c r="AS253" s="10">
        <f>Tabla_Transformados[[#This Row],[Costo_Total]]/Tabla_Transformados[[#This Row],[Duracion_Viaje_sucio]]</f>
        <v>1208.7727272727273</v>
      </c>
    </row>
    <row r="254" spans="1:45" x14ac:dyDescent="0.25">
      <c r="A254" t="s">
        <v>1105</v>
      </c>
      <c r="B254" t="s">
        <v>1106</v>
      </c>
      <c r="C254">
        <v>36</v>
      </c>
      <c r="D254" t="s">
        <v>60</v>
      </c>
      <c r="E254" t="str">
        <f>VLOOKUP(Tabla_Transformados[[#This Row],[Género_sucio]],Tabla4[#All],2,0)</f>
        <v>Otro</v>
      </c>
      <c r="F254" t="s">
        <v>61</v>
      </c>
      <c r="G254" t="str">
        <f>VLOOKUP(Tabla_Transformados[[#This Row],[Ubicación_sucio]],auxiliares!$E$6:$F$13,2,0)</f>
        <v>Australia</v>
      </c>
      <c r="H254" t="s">
        <v>97</v>
      </c>
      <c r="I254" t="str">
        <f>IFERROR(VLOOKUP(Tabla_Transformados[[#This Row],[Tipo_Viajero_sucio]],auxiliares!$H$6:$I$6,2,0),Tabla_Transformados[[#This Row],[Tipo_Viajero_sucio]])</f>
        <v>Negocios</v>
      </c>
      <c r="J254" t="s">
        <v>1107</v>
      </c>
      <c r="K254" s="8">
        <v>45336</v>
      </c>
      <c r="L254" s="8">
        <v>45535</v>
      </c>
      <c r="M254">
        <v>170</v>
      </c>
      <c r="N254">
        <f>DATEDIF(Tabla_Transformados[[#This Row],[Fecha_Reserva]],Tabla_Transformados[[#This Row],[Fecha_Viaje]],"d")</f>
        <v>199</v>
      </c>
      <c r="O254">
        <v>6</v>
      </c>
      <c r="P254">
        <v>4</v>
      </c>
      <c r="Q254" t="s">
        <v>65</v>
      </c>
      <c r="R254" t="str">
        <f>IFERROR(VLOOKUP(Tabla_Transformados[[#This Row],[Tipo_Paquete_sucio]],auxiliares!$H$6:$I$7,2,0),Tabla_Transformados[[#This Row],[Tipo_Paquete_sucio]])</f>
        <v>Vuelo + Hotel + Tour</v>
      </c>
      <c r="S254" s="10">
        <v>17954.900000000001</v>
      </c>
      <c r="T254" t="s">
        <v>86</v>
      </c>
      <c r="U254" t="s">
        <v>94</v>
      </c>
      <c r="V254" t="str">
        <f>VLOOKUP(Tabla_Transformados[[#This Row],[Destino_sucio]],auxiliares!$E$5:$F$19,2,0)</f>
        <v>Cancun</v>
      </c>
      <c r="W254" t="s">
        <v>114</v>
      </c>
      <c r="X254" t="s">
        <v>41</v>
      </c>
      <c r="Y254" t="s">
        <v>69</v>
      </c>
      <c r="Z2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54" t="str">
        <f>IFERROR(VLOOKUP(Tabla_Transformados[[#This Row],[Actividades_Reser_sucio2]],auxiliares!$E$5:$F$20,2,0),Tabla_Transformados[[#This Row],[Actividades_Reser_sucio2]])</f>
        <v>Excursión en bote</v>
      </c>
      <c r="AB254">
        <v>5</v>
      </c>
      <c r="AC254">
        <f>Tabla_Transformados[[#This Row],[Duracion_Viaje_sucio]]-1</f>
        <v>5</v>
      </c>
      <c r="AD254" t="b">
        <v>1</v>
      </c>
      <c r="AE254" t="str">
        <f>VLOOKUP(Tabla_Transformados[[#This Row],[Promocion_Aplicada_sucio]],auxiliares!$H$6:$I$9,2,0)</f>
        <v>Verdadero</v>
      </c>
      <c r="AF254" t="s">
        <v>88</v>
      </c>
      <c r="AG254" t="s">
        <v>115</v>
      </c>
      <c r="AH254">
        <v>9</v>
      </c>
      <c r="AI254" t="str">
        <f>TEXT(Tabla_Transformados[[#This Row],[Fecha_Reserva]],"m")</f>
        <v>2</v>
      </c>
      <c r="AJ254">
        <v>11</v>
      </c>
      <c r="AK254" t="str">
        <f>TEXT(Tabla_Transformados[[#This Row],[Fecha_Viaje]],"m")</f>
        <v>8</v>
      </c>
      <c r="AL254" t="s">
        <v>57</v>
      </c>
      <c r="AM254" t="b">
        <v>1</v>
      </c>
      <c r="AN254" t="str">
        <f>VLOOKUP(Tabla_Transformados[[#This Row],[Cancelacion_Reserva_sucio]],auxiliares!$H$6:$I$9,2,0)</f>
        <v>Verdadero</v>
      </c>
      <c r="AO254">
        <v>3</v>
      </c>
      <c r="AP254" t="s">
        <v>70</v>
      </c>
      <c r="AQ25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4" s="10">
        <f>Tabla_Transformados[[#This Row],[Costo_Total]]/Tabla_Transformados[[#This Row],[Numero_Personas]]</f>
        <v>4488.7250000000004</v>
      </c>
      <c r="AS254" s="10">
        <f>Tabla_Transformados[[#This Row],[Costo_Total]]/Tabla_Transformados[[#This Row],[Duracion_Viaje_sucio]]</f>
        <v>2992.4833333333336</v>
      </c>
    </row>
    <row r="255" spans="1:45" x14ac:dyDescent="0.25">
      <c r="A255" t="s">
        <v>1108</v>
      </c>
      <c r="B255" t="s">
        <v>1109</v>
      </c>
      <c r="C255">
        <v>58</v>
      </c>
      <c r="D255" t="s">
        <v>60</v>
      </c>
      <c r="E255" t="str">
        <f>VLOOKUP(Tabla_Transformados[[#This Row],[Género_sucio]],Tabla4[#All],2,0)</f>
        <v>Otro</v>
      </c>
      <c r="F255" t="s">
        <v>48</v>
      </c>
      <c r="G255" t="str">
        <f>VLOOKUP(Tabla_Transformados[[#This Row],[Ubicación_sucio]],auxiliares!$E$6:$F$13,2,0)</f>
        <v>EEUU</v>
      </c>
      <c r="H255" t="s">
        <v>49</v>
      </c>
      <c r="I255" t="str">
        <f>IFERROR(VLOOKUP(Tabla_Transformados[[#This Row],[Tipo_Viajero_sucio]],auxiliares!$H$6:$I$6,2,0),Tabla_Transformados[[#This Row],[Tipo_Viajero_sucio]])</f>
        <v>Turista</v>
      </c>
      <c r="J255" t="s">
        <v>1110</v>
      </c>
      <c r="K255" s="8">
        <v>45354</v>
      </c>
      <c r="L255" s="8">
        <v>45537</v>
      </c>
      <c r="M255">
        <v>98</v>
      </c>
      <c r="N255">
        <f>DATEDIF(Tabla_Transformados[[#This Row],[Fecha_Reserva]],Tabla_Transformados[[#This Row],[Fecha_Viaje]],"d")</f>
        <v>183</v>
      </c>
      <c r="O255">
        <v>14</v>
      </c>
      <c r="P255">
        <v>2</v>
      </c>
      <c r="Q255" t="s">
        <v>77</v>
      </c>
      <c r="R255" t="str">
        <f>IFERROR(VLOOKUP(Tabla_Transformados[[#This Row],[Tipo_Paquete_sucio]],auxiliares!$H$6:$I$7,2,0),Tabla_Transformados[[#This Row],[Tipo_Paquete_sucio]])</f>
        <v>Vuelo + Hotel</v>
      </c>
      <c r="S255" s="10">
        <v>4069.4</v>
      </c>
      <c r="T255" t="s">
        <v>86</v>
      </c>
      <c r="U255" t="s">
        <v>87</v>
      </c>
      <c r="V255" t="str">
        <f>VLOOKUP(Tabla_Transformados[[#This Row],[Destino_sucio]],auxiliares!$E$5:$F$19,2,0)</f>
        <v>Londres</v>
      </c>
      <c r="W255" t="s">
        <v>67</v>
      </c>
      <c r="X255" t="s">
        <v>54</v>
      </c>
      <c r="Y255" t="s">
        <v>40</v>
      </c>
      <c r="Z2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5" t="str">
        <f>IFERROR(VLOOKUP(Tabla_Transformados[[#This Row],[Actividades_Reser_sucio2]],auxiliares!$E$5:$F$20,2,0),Tabla_Transformados[[#This Row],[Actividades_Reser_sucio2]])</f>
        <v/>
      </c>
      <c r="AB255">
        <v>9</v>
      </c>
      <c r="AC255">
        <f>Tabla_Transformados[[#This Row],[Duracion_Viaje_sucio]]-1</f>
        <v>13</v>
      </c>
      <c r="AD255" t="b">
        <v>0</v>
      </c>
      <c r="AE255" t="str">
        <f>VLOOKUP(Tabla_Transformados[[#This Row],[Promocion_Aplicada_sucio]],auxiliares!$H$6:$I$9,2,0)</f>
        <v>Falso</v>
      </c>
      <c r="AF255" t="s">
        <v>42</v>
      </c>
      <c r="AG255" t="s">
        <v>56</v>
      </c>
      <c r="AH255">
        <v>4</v>
      </c>
      <c r="AI255" t="str">
        <f>TEXT(Tabla_Transformados[[#This Row],[Fecha_Reserva]],"m")</f>
        <v>3</v>
      </c>
      <c r="AJ255">
        <v>3</v>
      </c>
      <c r="AK255" t="str">
        <f>TEXT(Tabla_Transformados[[#This Row],[Fecha_Viaje]],"m")</f>
        <v>9</v>
      </c>
      <c r="AL255" t="s">
        <v>44</v>
      </c>
      <c r="AM255" t="b">
        <v>0</v>
      </c>
      <c r="AN255" t="str">
        <f>VLOOKUP(Tabla_Transformados[[#This Row],[Cancelacion_Reserva_sucio]],auxiliares!$H$6:$I$9,2,0)</f>
        <v>Falso</v>
      </c>
      <c r="AO255">
        <v>3</v>
      </c>
      <c r="AP255" t="s">
        <v>131</v>
      </c>
      <c r="AQ25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5" s="10">
        <f>Tabla_Transformados[[#This Row],[Costo_Total]]/Tabla_Transformados[[#This Row],[Numero_Personas]]</f>
        <v>2034.7</v>
      </c>
      <c r="AS255" s="10">
        <f>Tabla_Transformados[[#This Row],[Costo_Total]]/Tabla_Transformados[[#This Row],[Duracion_Viaje_sucio]]</f>
        <v>290.67142857142858</v>
      </c>
    </row>
    <row r="256" spans="1:45" x14ac:dyDescent="0.25">
      <c r="A256" t="s">
        <v>1112</v>
      </c>
      <c r="B256" t="s">
        <v>1113</v>
      </c>
      <c r="C256">
        <v>35</v>
      </c>
      <c r="D256" t="s">
        <v>104</v>
      </c>
      <c r="E256" t="str">
        <f>VLOOKUP(Tabla_Transformados[[#This Row],[Género_sucio]],Tabla4[#All],2,0)</f>
        <v>Masculino</v>
      </c>
      <c r="F256" t="s">
        <v>73</v>
      </c>
      <c r="G256" t="str">
        <f>VLOOKUP(Tabla_Transformados[[#This Row],[Ubicación_sucio]],auxiliares!$E$6:$F$13,2,0)</f>
        <v>Reino unido</v>
      </c>
      <c r="H256" t="s">
        <v>97</v>
      </c>
      <c r="I256" t="str">
        <f>IFERROR(VLOOKUP(Tabla_Transformados[[#This Row],[Tipo_Viajero_sucio]],auxiliares!$H$6:$I$6,2,0),Tabla_Transformados[[#This Row],[Tipo_Viajero_sucio]])</f>
        <v>Negocios</v>
      </c>
      <c r="J256" t="s">
        <v>1114</v>
      </c>
      <c r="K256" s="8">
        <v>45349</v>
      </c>
      <c r="L256" s="8">
        <v>45488</v>
      </c>
      <c r="M256">
        <v>341</v>
      </c>
      <c r="N256">
        <f>DATEDIF(Tabla_Transformados[[#This Row],[Fecha_Reserva]],Tabla_Transformados[[#This Row],[Fecha_Viaje]],"d")</f>
        <v>139</v>
      </c>
      <c r="O256">
        <v>14</v>
      </c>
      <c r="P256">
        <v>3</v>
      </c>
      <c r="Q256" t="s">
        <v>37</v>
      </c>
      <c r="R256" t="str">
        <f>IFERROR(VLOOKUP(Tabla_Transformados[[#This Row],[Tipo_Paquete_sucio]],auxiliares!$H$6:$I$7,2,0),Tabla_Transformados[[#This Row],[Tipo_Paquete_sucio]])</f>
        <v>Vuelo</v>
      </c>
      <c r="S256" s="10">
        <v>4220.3999999999996</v>
      </c>
      <c r="T256" t="s">
        <v>86</v>
      </c>
      <c r="U256" t="s">
        <v>39</v>
      </c>
      <c r="V256" t="str">
        <f>VLOOKUP(Tabla_Transformados[[#This Row],[Destino_sucio]],auxiliares!$E$5:$F$19,2,0)</f>
        <v>Tokio</v>
      </c>
      <c r="W256" t="s">
        <v>40</v>
      </c>
      <c r="X256" t="s">
        <v>41</v>
      </c>
      <c r="Y256" t="s">
        <v>40</v>
      </c>
      <c r="Z2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6" t="str">
        <f>IFERROR(VLOOKUP(Tabla_Transformados[[#This Row],[Actividades_Reser_sucio2]],auxiliares!$E$5:$F$20,2,0),Tabla_Transformados[[#This Row],[Actividades_Reser_sucio2]])</f>
        <v/>
      </c>
      <c r="AB256">
        <v>3</v>
      </c>
      <c r="AC256">
        <f>Tabla_Transformados[[#This Row],[Duracion_Viaje_sucio]]-1</f>
        <v>13</v>
      </c>
      <c r="AD256" t="b">
        <v>0</v>
      </c>
      <c r="AE256" t="str">
        <f>VLOOKUP(Tabla_Transformados[[#This Row],[Promocion_Aplicada_sucio]],auxiliares!$H$6:$I$9,2,0)</f>
        <v>Falso</v>
      </c>
      <c r="AF256" t="s">
        <v>42</v>
      </c>
      <c r="AG256" t="s">
        <v>115</v>
      </c>
      <c r="AH256">
        <v>11</v>
      </c>
      <c r="AI256" t="str">
        <f>TEXT(Tabla_Transformados[[#This Row],[Fecha_Reserva]],"m")</f>
        <v>2</v>
      </c>
      <c r="AJ256">
        <v>7</v>
      </c>
      <c r="AK256" t="str">
        <f>TEXT(Tabla_Transformados[[#This Row],[Fecha_Viaje]],"m")</f>
        <v>7</v>
      </c>
      <c r="AL256" t="s">
        <v>44</v>
      </c>
      <c r="AM256" t="b">
        <v>0</v>
      </c>
      <c r="AN256" t="str">
        <f>VLOOKUP(Tabla_Transformados[[#This Row],[Cancelacion_Reserva_sucio]],auxiliares!$H$6:$I$9,2,0)</f>
        <v>Falso</v>
      </c>
      <c r="AO256">
        <v>4</v>
      </c>
      <c r="AP256" t="s">
        <v>131</v>
      </c>
      <c r="AQ25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6" s="10">
        <f>Tabla_Transformados[[#This Row],[Costo_Total]]/Tabla_Transformados[[#This Row],[Numero_Personas]]</f>
        <v>1406.8</v>
      </c>
      <c r="AS256" s="10">
        <f>Tabla_Transformados[[#This Row],[Costo_Total]]/Tabla_Transformados[[#This Row],[Duracion_Viaje_sucio]]</f>
        <v>301.45714285714286</v>
      </c>
    </row>
    <row r="257" spans="1:45" x14ac:dyDescent="0.25">
      <c r="A257" t="s">
        <v>1115</v>
      </c>
      <c r="B257" t="s">
        <v>1116</v>
      </c>
      <c r="C257">
        <v>41</v>
      </c>
      <c r="D257" t="s">
        <v>60</v>
      </c>
      <c r="E257" t="str">
        <f>VLOOKUP(Tabla_Transformados[[#This Row],[Género_sucio]],Tabla4[#All],2,0)</f>
        <v>Otro</v>
      </c>
      <c r="F257" t="s">
        <v>73</v>
      </c>
      <c r="G257" t="str">
        <f>VLOOKUP(Tabla_Transformados[[#This Row],[Ubicación_sucio]],auxiliares!$E$6:$F$13,2,0)</f>
        <v>Reino unido</v>
      </c>
      <c r="H257" t="s">
        <v>97</v>
      </c>
      <c r="I257" t="str">
        <f>IFERROR(VLOOKUP(Tabla_Transformados[[#This Row],[Tipo_Viajero_sucio]],auxiliares!$H$6:$I$6,2,0),Tabla_Transformados[[#This Row],[Tipo_Viajero_sucio]])</f>
        <v>Negocios</v>
      </c>
      <c r="J257" t="s">
        <v>1117</v>
      </c>
      <c r="K257" s="8">
        <v>45520</v>
      </c>
      <c r="L257" s="8">
        <v>45615</v>
      </c>
      <c r="M257">
        <v>74</v>
      </c>
      <c r="N257">
        <f>DATEDIF(Tabla_Transformados[[#This Row],[Fecha_Reserva]],Tabla_Transformados[[#This Row],[Fecha_Viaje]],"d")</f>
        <v>95</v>
      </c>
      <c r="O257">
        <v>14</v>
      </c>
      <c r="P257">
        <v>2</v>
      </c>
      <c r="Q257" t="s">
        <v>77</v>
      </c>
      <c r="R257" t="str">
        <f>IFERROR(VLOOKUP(Tabla_Transformados[[#This Row],[Tipo_Paquete_sucio]],auxiliares!$H$6:$I$7,2,0),Tabla_Transformados[[#This Row],[Tipo_Paquete_sucio]])</f>
        <v>Vuelo + Hotel</v>
      </c>
      <c r="S257" s="10">
        <v>8986.4</v>
      </c>
      <c r="T257" t="s">
        <v>38</v>
      </c>
      <c r="U257" t="s">
        <v>94</v>
      </c>
      <c r="V257" t="str">
        <f>VLOOKUP(Tabla_Transformados[[#This Row],[Destino_sucio]],auxiliares!$E$5:$F$19,2,0)</f>
        <v>Cancun</v>
      </c>
      <c r="W257" t="s">
        <v>67</v>
      </c>
      <c r="X257" t="s">
        <v>54</v>
      </c>
      <c r="Y257" t="s">
        <v>40</v>
      </c>
      <c r="Z2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7" t="str">
        <f>IFERROR(VLOOKUP(Tabla_Transformados[[#This Row],[Actividades_Reser_sucio2]],auxiliares!$E$5:$F$20,2,0),Tabla_Transformados[[#This Row],[Actividades_Reser_sucio2]])</f>
        <v/>
      </c>
      <c r="AB257">
        <v>5</v>
      </c>
      <c r="AC257">
        <f>Tabla_Transformados[[#This Row],[Duracion_Viaje_sucio]]-1</f>
        <v>13</v>
      </c>
      <c r="AD257" t="b">
        <v>1</v>
      </c>
      <c r="AE257" t="str">
        <f>VLOOKUP(Tabla_Transformados[[#This Row],[Promocion_Aplicada_sucio]],auxiliares!$H$6:$I$9,2,0)</f>
        <v>Verdadero</v>
      </c>
      <c r="AF257" t="s">
        <v>88</v>
      </c>
      <c r="AG257" t="s">
        <v>43</v>
      </c>
      <c r="AH257">
        <v>1</v>
      </c>
      <c r="AI257" t="str">
        <f>TEXT(Tabla_Transformados[[#This Row],[Fecha_Reserva]],"m")</f>
        <v>8</v>
      </c>
      <c r="AJ257">
        <v>12</v>
      </c>
      <c r="AK257" t="str">
        <f>TEXT(Tabla_Transformados[[#This Row],[Fecha_Viaje]],"m")</f>
        <v>11</v>
      </c>
      <c r="AL257" t="s">
        <v>57</v>
      </c>
      <c r="AM257" t="b">
        <v>0</v>
      </c>
      <c r="AN257" t="str">
        <f>VLOOKUP(Tabla_Transformados[[#This Row],[Cancelacion_Reserva_sucio]],auxiliares!$H$6:$I$9,2,0)</f>
        <v>Falso</v>
      </c>
      <c r="AO257">
        <v>5</v>
      </c>
      <c r="AP257" t="s">
        <v>108</v>
      </c>
      <c r="AQ25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57" s="10">
        <f>Tabla_Transformados[[#This Row],[Costo_Total]]/Tabla_Transformados[[#This Row],[Numero_Personas]]</f>
        <v>4493.2</v>
      </c>
      <c r="AS257" s="10">
        <f>Tabla_Transformados[[#This Row],[Costo_Total]]/Tabla_Transformados[[#This Row],[Duracion_Viaje_sucio]]</f>
        <v>641.88571428571424</v>
      </c>
    </row>
    <row r="258" spans="1:45" x14ac:dyDescent="0.25">
      <c r="A258" t="s">
        <v>1120</v>
      </c>
      <c r="B258" t="s">
        <v>1121</v>
      </c>
      <c r="C258">
        <v>54</v>
      </c>
      <c r="D258" t="s">
        <v>104</v>
      </c>
      <c r="E258" t="str">
        <f>VLOOKUP(Tabla_Transformados[[#This Row],[Género_sucio]],Tabla4[#All],2,0)</f>
        <v>Masculino</v>
      </c>
      <c r="F258" t="s">
        <v>123</v>
      </c>
      <c r="G258" t="str">
        <f>VLOOKUP(Tabla_Transformados[[#This Row],[Ubicación_sucio]],auxiliares!$E$6:$F$13,2,0)</f>
        <v>España</v>
      </c>
      <c r="H258" t="s">
        <v>49</v>
      </c>
      <c r="I258" t="str">
        <f>IFERROR(VLOOKUP(Tabla_Transformados[[#This Row],[Tipo_Viajero_sucio]],auxiliares!$H$6:$I$6,2,0),Tabla_Transformados[[#This Row],[Tipo_Viajero_sucio]])</f>
        <v>Turista</v>
      </c>
      <c r="J258" t="s">
        <v>1122</v>
      </c>
      <c r="K258" s="8">
        <v>45457</v>
      </c>
      <c r="L258" s="8">
        <v>45489</v>
      </c>
      <c r="M258">
        <v>311</v>
      </c>
      <c r="N258">
        <f>DATEDIF(Tabla_Transformados[[#This Row],[Fecha_Reserva]],Tabla_Transformados[[#This Row],[Fecha_Viaje]],"d")</f>
        <v>32</v>
      </c>
      <c r="O258">
        <v>14</v>
      </c>
      <c r="P258">
        <v>1</v>
      </c>
      <c r="Q258" t="s">
        <v>65</v>
      </c>
      <c r="R258" t="str">
        <f>IFERROR(VLOOKUP(Tabla_Transformados[[#This Row],[Tipo_Paquete_sucio]],auxiliares!$H$6:$I$7,2,0),Tabla_Transformados[[#This Row],[Tipo_Paquete_sucio]])</f>
        <v>Vuelo + Hotel + Tour</v>
      </c>
      <c r="S258" s="10">
        <v>14311.2</v>
      </c>
      <c r="T258" t="s">
        <v>78</v>
      </c>
      <c r="U258" t="s">
        <v>94</v>
      </c>
      <c r="V258" t="str">
        <f>VLOOKUP(Tabla_Transformados[[#This Row],[Destino_sucio]],auxiliares!$E$5:$F$19,2,0)</f>
        <v>Cancun</v>
      </c>
      <c r="W258" t="s">
        <v>114</v>
      </c>
      <c r="X258" t="s">
        <v>41</v>
      </c>
      <c r="Y258" t="s">
        <v>40</v>
      </c>
      <c r="Z2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58" t="str">
        <f>IFERROR(VLOOKUP(Tabla_Transformados[[#This Row],[Actividades_Reser_sucio2]],auxiliares!$E$5:$F$20,2,0),Tabla_Transformados[[#This Row],[Actividades_Reser_sucio2]])</f>
        <v>Desconocido</v>
      </c>
      <c r="AB258">
        <v>5</v>
      </c>
      <c r="AC258">
        <f>Tabla_Transformados[[#This Row],[Duracion_Viaje_sucio]]-1</f>
        <v>13</v>
      </c>
      <c r="AD258" t="b">
        <v>1</v>
      </c>
      <c r="AE258" t="str">
        <f>VLOOKUP(Tabla_Transformados[[#This Row],[Promocion_Aplicada_sucio]],auxiliares!$H$6:$I$9,2,0)</f>
        <v>Verdadero</v>
      </c>
      <c r="AF258" t="s">
        <v>55</v>
      </c>
      <c r="AG258" t="s">
        <v>43</v>
      </c>
      <c r="AH258">
        <v>3</v>
      </c>
      <c r="AI258" t="str">
        <f>TEXT(Tabla_Transformados[[#This Row],[Fecha_Reserva]],"m")</f>
        <v>6</v>
      </c>
      <c r="AJ258">
        <v>8</v>
      </c>
      <c r="AK258" t="str">
        <f>TEXT(Tabla_Transformados[[#This Row],[Fecha_Viaje]],"m")</f>
        <v>7</v>
      </c>
      <c r="AL258" t="s">
        <v>57</v>
      </c>
      <c r="AM258" t="b">
        <v>0</v>
      </c>
      <c r="AN258" t="str">
        <f>VLOOKUP(Tabla_Transformados[[#This Row],[Cancelacion_Reserva_sucio]],auxiliares!$H$6:$I$9,2,0)</f>
        <v>Falso</v>
      </c>
      <c r="AO258">
        <v>4</v>
      </c>
      <c r="AP258" t="s">
        <v>131</v>
      </c>
      <c r="AQ25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8" s="10">
        <f>Tabla_Transformados[[#This Row],[Costo_Total]]/Tabla_Transformados[[#This Row],[Numero_Personas]]</f>
        <v>14311.2</v>
      </c>
      <c r="AS258" s="10">
        <f>Tabla_Transformados[[#This Row],[Costo_Total]]/Tabla_Transformados[[#This Row],[Duracion_Viaje_sucio]]</f>
        <v>1022.2285714285715</v>
      </c>
    </row>
    <row r="259" spans="1:45" x14ac:dyDescent="0.25">
      <c r="A259" t="s">
        <v>1123</v>
      </c>
      <c r="B259" t="s">
        <v>1124</v>
      </c>
      <c r="C259">
        <v>46</v>
      </c>
      <c r="D259" t="s">
        <v>31</v>
      </c>
      <c r="E259" t="str">
        <f>VLOOKUP(Tabla_Transformados[[#This Row],[Género_sucio]],Tabla4[#All],2,0)</f>
        <v>Femenino</v>
      </c>
      <c r="F259" t="s">
        <v>123</v>
      </c>
      <c r="G259" t="str">
        <f>VLOOKUP(Tabla_Transformados[[#This Row],[Ubicación_sucio]],auxiliares!$E$6:$F$13,2,0)</f>
        <v>España</v>
      </c>
      <c r="H259" t="s">
        <v>49</v>
      </c>
      <c r="I259" t="str">
        <f>IFERROR(VLOOKUP(Tabla_Transformados[[#This Row],[Tipo_Viajero_sucio]],auxiliares!$H$6:$I$6,2,0),Tabla_Transformados[[#This Row],[Tipo_Viajero_sucio]])</f>
        <v>Turista</v>
      </c>
      <c r="J259" t="s">
        <v>1125</v>
      </c>
      <c r="K259" s="8">
        <v>45329</v>
      </c>
      <c r="L259" s="8">
        <v>45498</v>
      </c>
      <c r="M259">
        <v>306</v>
      </c>
      <c r="N259">
        <f>DATEDIF(Tabla_Transformados[[#This Row],[Fecha_Reserva]],Tabla_Transformados[[#This Row],[Fecha_Viaje]],"d")</f>
        <v>169</v>
      </c>
      <c r="O259">
        <v>12</v>
      </c>
      <c r="P259">
        <v>2</v>
      </c>
      <c r="Q259" t="s">
        <v>37</v>
      </c>
      <c r="R259" t="str">
        <f>IFERROR(VLOOKUP(Tabla_Transformados[[#This Row],[Tipo_Paquete_sucio]],auxiliares!$H$6:$I$7,2,0),Tabla_Transformados[[#This Row],[Tipo_Paquete_sucio]])</f>
        <v>Vuelo</v>
      </c>
      <c r="S259" s="10">
        <v>14640.8</v>
      </c>
      <c r="T259" t="s">
        <v>38</v>
      </c>
      <c r="U259" t="s">
        <v>87</v>
      </c>
      <c r="V259" t="str">
        <f>VLOOKUP(Tabla_Transformados[[#This Row],[Destino_sucio]],auxiliares!$E$5:$F$19,2,0)</f>
        <v>Londres</v>
      </c>
      <c r="W259" t="s">
        <v>40</v>
      </c>
      <c r="X259" t="s">
        <v>41</v>
      </c>
      <c r="Y259" t="s">
        <v>40</v>
      </c>
      <c r="Z2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9" t="str">
        <f>IFERROR(VLOOKUP(Tabla_Transformados[[#This Row],[Actividades_Reser_sucio2]],auxiliares!$E$5:$F$20,2,0),Tabla_Transformados[[#This Row],[Actividades_Reser_sucio2]])</f>
        <v/>
      </c>
      <c r="AB259">
        <v>2</v>
      </c>
      <c r="AC259">
        <f>Tabla_Transformados[[#This Row],[Duracion_Viaje_sucio]]-1</f>
        <v>11</v>
      </c>
      <c r="AD259" t="b">
        <v>0</v>
      </c>
      <c r="AE259" t="str">
        <f>VLOOKUP(Tabla_Transformados[[#This Row],[Promocion_Aplicada_sucio]],auxiliares!$H$6:$I$9,2,0)</f>
        <v>Falso</v>
      </c>
      <c r="AF259" t="s">
        <v>88</v>
      </c>
      <c r="AG259" t="s">
        <v>56</v>
      </c>
      <c r="AH259">
        <v>12</v>
      </c>
      <c r="AI259" t="str">
        <f>TEXT(Tabla_Transformados[[#This Row],[Fecha_Reserva]],"m")</f>
        <v>2</v>
      </c>
      <c r="AJ259">
        <v>10</v>
      </c>
      <c r="AK259" t="str">
        <f>TEXT(Tabla_Transformados[[#This Row],[Fecha_Viaje]],"m")</f>
        <v>7</v>
      </c>
      <c r="AL259" t="s">
        <v>57</v>
      </c>
      <c r="AM259" t="b">
        <v>1</v>
      </c>
      <c r="AN259" t="str">
        <f>VLOOKUP(Tabla_Transformados[[#This Row],[Cancelacion_Reserva_sucio]],auxiliares!$H$6:$I$9,2,0)</f>
        <v>Verdadero</v>
      </c>
      <c r="AO259">
        <v>2</v>
      </c>
      <c r="AP259" t="s">
        <v>45</v>
      </c>
      <c r="AQ25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59" s="10">
        <f>Tabla_Transformados[[#This Row],[Costo_Total]]/Tabla_Transformados[[#This Row],[Numero_Personas]]</f>
        <v>7320.4</v>
      </c>
      <c r="AS259" s="10">
        <f>Tabla_Transformados[[#This Row],[Costo_Total]]/Tabla_Transformados[[#This Row],[Duracion_Viaje_sucio]]</f>
        <v>1220.0666666666666</v>
      </c>
    </row>
    <row r="260" spans="1:45" x14ac:dyDescent="0.25">
      <c r="A260" t="s">
        <v>1127</v>
      </c>
      <c r="B260" t="s">
        <v>1128</v>
      </c>
      <c r="C260">
        <v>44</v>
      </c>
      <c r="D260" t="s">
        <v>104</v>
      </c>
      <c r="E260" t="str">
        <f>VLOOKUP(Tabla_Transformados[[#This Row],[Género_sucio]],Tabla4[#All],2,0)</f>
        <v>Masculino</v>
      </c>
      <c r="F260" t="s">
        <v>82</v>
      </c>
      <c r="G260" t="str">
        <f>VLOOKUP(Tabla_Transformados[[#This Row],[Ubicación_sucio]],auxiliares!$E$6:$F$13,2,0)</f>
        <v>Alemania</v>
      </c>
      <c r="H260" t="s">
        <v>97</v>
      </c>
      <c r="I260" t="str">
        <f>IFERROR(VLOOKUP(Tabla_Transformados[[#This Row],[Tipo_Viajero_sucio]],auxiliares!$H$6:$I$6,2,0),Tabla_Transformados[[#This Row],[Tipo_Viajero_sucio]])</f>
        <v>Negocios</v>
      </c>
      <c r="J260" t="s">
        <v>1129</v>
      </c>
      <c r="K260" s="8">
        <v>45328</v>
      </c>
      <c r="L260" s="8">
        <v>45593</v>
      </c>
      <c r="M260">
        <v>63</v>
      </c>
      <c r="N260">
        <f>DATEDIF(Tabla_Transformados[[#This Row],[Fecha_Reserva]],Tabla_Transformados[[#This Row],[Fecha_Viaje]],"d")</f>
        <v>265</v>
      </c>
      <c r="O260">
        <v>10</v>
      </c>
      <c r="P260">
        <v>3</v>
      </c>
      <c r="Q260" t="s">
        <v>77</v>
      </c>
      <c r="R260" t="str">
        <f>IFERROR(VLOOKUP(Tabla_Transformados[[#This Row],[Tipo_Paquete_sucio]],auxiliares!$H$6:$I$7,2,0),Tabla_Transformados[[#This Row],[Tipo_Paquete_sucio]])</f>
        <v>Vuelo + Hotel</v>
      </c>
      <c r="S260" s="10">
        <v>10099.700000000001</v>
      </c>
      <c r="T260" t="s">
        <v>78</v>
      </c>
      <c r="U260" t="s">
        <v>39</v>
      </c>
      <c r="V260" t="str">
        <f>VLOOKUP(Tabla_Transformados[[#This Row],[Destino_sucio]],auxiliares!$E$5:$F$19,2,0)</f>
        <v>Tokio</v>
      </c>
      <c r="W260" t="s">
        <v>67</v>
      </c>
      <c r="X260" t="s">
        <v>68</v>
      </c>
      <c r="Y260" t="s">
        <v>40</v>
      </c>
      <c r="Z2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0" t="str">
        <f>IFERROR(VLOOKUP(Tabla_Transformados[[#This Row],[Actividades_Reser_sucio2]],auxiliares!$E$5:$F$20,2,0),Tabla_Transformados[[#This Row],[Actividades_Reser_sucio2]])</f>
        <v/>
      </c>
      <c r="AB260">
        <v>6</v>
      </c>
      <c r="AC260">
        <f>Tabla_Transformados[[#This Row],[Duracion_Viaje_sucio]]-1</f>
        <v>9</v>
      </c>
      <c r="AD260" t="b">
        <v>1</v>
      </c>
      <c r="AE260" t="str">
        <f>VLOOKUP(Tabla_Transformados[[#This Row],[Promocion_Aplicada_sucio]],auxiliares!$H$6:$I$9,2,0)</f>
        <v>Verdadero</v>
      </c>
      <c r="AF260" t="s">
        <v>88</v>
      </c>
      <c r="AG260" t="s">
        <v>56</v>
      </c>
      <c r="AH260">
        <v>6</v>
      </c>
      <c r="AI260" t="str">
        <f>TEXT(Tabla_Transformados[[#This Row],[Fecha_Reserva]],"m")</f>
        <v>2</v>
      </c>
      <c r="AJ260">
        <v>5</v>
      </c>
      <c r="AK260" t="str">
        <f>TEXT(Tabla_Transformados[[#This Row],[Fecha_Viaje]],"m")</f>
        <v>10</v>
      </c>
      <c r="AL260" t="s">
        <v>44</v>
      </c>
      <c r="AM260" t="b">
        <v>0</v>
      </c>
      <c r="AN260" t="str">
        <f>VLOOKUP(Tabla_Transformados[[#This Row],[Cancelacion_Reserva_sucio]],auxiliares!$H$6:$I$9,2,0)</f>
        <v>Falso</v>
      </c>
      <c r="AO260">
        <v>1</v>
      </c>
      <c r="AP260" t="s">
        <v>70</v>
      </c>
      <c r="AQ26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60" s="10">
        <f>Tabla_Transformados[[#This Row],[Costo_Total]]/Tabla_Transformados[[#This Row],[Numero_Personas]]</f>
        <v>3366.5666666666671</v>
      </c>
      <c r="AS260" s="10">
        <f>Tabla_Transformados[[#This Row],[Costo_Total]]/Tabla_Transformados[[#This Row],[Duracion_Viaje_sucio]]</f>
        <v>1009.97</v>
      </c>
    </row>
    <row r="261" spans="1:45" x14ac:dyDescent="0.25">
      <c r="A261" t="s">
        <v>1131</v>
      </c>
      <c r="B261" t="s">
        <v>1132</v>
      </c>
      <c r="C261">
        <v>51</v>
      </c>
      <c r="D261" t="s">
        <v>60</v>
      </c>
      <c r="E261" t="str">
        <f>VLOOKUP(Tabla_Transformados[[#This Row],[Género_sucio]],Tabla4[#All],2,0)</f>
        <v>Otro</v>
      </c>
      <c r="F261" t="s">
        <v>48</v>
      </c>
      <c r="G261" t="str">
        <f>VLOOKUP(Tabla_Transformados[[#This Row],[Ubicación_sucio]],auxiliares!$E$6:$F$13,2,0)</f>
        <v>EEUU</v>
      </c>
      <c r="H261" t="s">
        <v>49</v>
      </c>
      <c r="I261" t="str">
        <f>IFERROR(VLOOKUP(Tabla_Transformados[[#This Row],[Tipo_Viajero_sucio]],auxiliares!$H$6:$I$6,2,0),Tabla_Transformados[[#This Row],[Tipo_Viajero_sucio]])</f>
        <v>Turista</v>
      </c>
      <c r="J261" t="s">
        <v>1133</v>
      </c>
      <c r="K261" s="8">
        <v>45335</v>
      </c>
      <c r="L261" s="8">
        <v>45335</v>
      </c>
      <c r="M261">
        <v>103</v>
      </c>
      <c r="N261">
        <f>DATEDIF(Tabla_Transformados[[#This Row],[Fecha_Reserva]],Tabla_Transformados[[#This Row],[Fecha_Viaje]],"d")</f>
        <v>0</v>
      </c>
      <c r="O261">
        <v>12</v>
      </c>
      <c r="P261">
        <v>2</v>
      </c>
      <c r="Q261" t="s">
        <v>37</v>
      </c>
      <c r="R261" t="str">
        <f>IFERROR(VLOOKUP(Tabla_Transformados[[#This Row],[Tipo_Paquete_sucio]],auxiliares!$H$6:$I$7,2,0),Tabla_Transformados[[#This Row],[Tipo_Paquete_sucio]])</f>
        <v>Vuelo</v>
      </c>
      <c r="S261" s="10">
        <v>14402.1</v>
      </c>
      <c r="T261" t="s">
        <v>38</v>
      </c>
      <c r="U261" t="s">
        <v>53</v>
      </c>
      <c r="V261" t="str">
        <f>VLOOKUP(Tabla_Transformados[[#This Row],[Destino_sucio]],auxiliares!$E$5:$F$19,2,0)</f>
        <v>Nueva York</v>
      </c>
      <c r="W261" t="s">
        <v>40</v>
      </c>
      <c r="X261" t="s">
        <v>68</v>
      </c>
      <c r="Y261" t="s">
        <v>40</v>
      </c>
      <c r="Z2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1" t="str">
        <f>IFERROR(VLOOKUP(Tabla_Transformados[[#This Row],[Actividades_Reser_sucio2]],auxiliares!$E$5:$F$20,2,0),Tabla_Transformados[[#This Row],[Actividades_Reser_sucio2]])</f>
        <v/>
      </c>
      <c r="AB261">
        <v>4</v>
      </c>
      <c r="AC261">
        <f>Tabla_Transformados[[#This Row],[Duracion_Viaje_sucio]]-1</f>
        <v>11</v>
      </c>
      <c r="AD261" t="b">
        <v>1</v>
      </c>
      <c r="AE261" t="str">
        <f>VLOOKUP(Tabla_Transformados[[#This Row],[Promocion_Aplicada_sucio]],auxiliares!$H$6:$I$9,2,0)</f>
        <v>Verdadero</v>
      </c>
      <c r="AF261" t="s">
        <v>55</v>
      </c>
      <c r="AG261" t="s">
        <v>115</v>
      </c>
      <c r="AH261">
        <v>6</v>
      </c>
      <c r="AI261" t="str">
        <f>TEXT(Tabla_Transformados[[#This Row],[Fecha_Reserva]],"m")</f>
        <v>2</v>
      </c>
      <c r="AJ261">
        <v>2</v>
      </c>
      <c r="AK261" t="str">
        <f>TEXT(Tabla_Transformados[[#This Row],[Fecha_Viaje]],"m")</f>
        <v>2</v>
      </c>
      <c r="AL261" t="s">
        <v>57</v>
      </c>
      <c r="AM261" t="b">
        <v>0</v>
      </c>
      <c r="AN261" t="str">
        <f>VLOOKUP(Tabla_Transformados[[#This Row],[Cancelacion_Reserva_sucio]],auxiliares!$H$6:$I$9,2,0)</f>
        <v>Falso</v>
      </c>
      <c r="AO261">
        <v>2</v>
      </c>
      <c r="AP261" t="s">
        <v>70</v>
      </c>
      <c r="AQ26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1" s="10">
        <f>Tabla_Transformados[[#This Row],[Costo_Total]]/Tabla_Transformados[[#This Row],[Numero_Personas]]</f>
        <v>7201.05</v>
      </c>
      <c r="AS261" s="10">
        <f>Tabla_Transformados[[#This Row],[Costo_Total]]/Tabla_Transformados[[#This Row],[Duracion_Viaje_sucio]]</f>
        <v>1200.175</v>
      </c>
    </row>
    <row r="262" spans="1:45" x14ac:dyDescent="0.25">
      <c r="A262" t="s">
        <v>1134</v>
      </c>
      <c r="B262" t="s">
        <v>1135</v>
      </c>
      <c r="C262">
        <v>63</v>
      </c>
      <c r="D262" t="s">
        <v>31</v>
      </c>
      <c r="E262" t="str">
        <f>VLOOKUP(Tabla_Transformados[[#This Row],[Género_sucio]],Tabla4[#All],2,0)</f>
        <v>Femenino</v>
      </c>
      <c r="F262" t="s">
        <v>61</v>
      </c>
      <c r="G262" t="str">
        <f>VLOOKUP(Tabla_Transformados[[#This Row],[Ubicación_sucio]],auxiliares!$E$6:$F$13,2,0)</f>
        <v>Australia</v>
      </c>
      <c r="H262" t="s">
        <v>33</v>
      </c>
      <c r="I262" t="str">
        <f>IFERROR(VLOOKUP(Tabla_Transformados[[#This Row],[Tipo_Viajero_sucio]],auxiliares!$H$6:$I$6,2,0),Tabla_Transformados[[#This Row],[Tipo_Viajero_sucio]])</f>
        <v>Turista</v>
      </c>
      <c r="J262" t="s">
        <v>1136</v>
      </c>
      <c r="K262" s="8">
        <v>45549</v>
      </c>
      <c r="L262" s="8">
        <v>45567</v>
      </c>
      <c r="M262">
        <v>262</v>
      </c>
      <c r="N262">
        <f>DATEDIF(Tabla_Transformados[[#This Row],[Fecha_Reserva]],Tabla_Transformados[[#This Row],[Fecha_Viaje]],"d")</f>
        <v>18</v>
      </c>
      <c r="O262">
        <v>1</v>
      </c>
      <c r="P262">
        <v>1</v>
      </c>
      <c r="Q262" t="s">
        <v>77</v>
      </c>
      <c r="R262" t="str">
        <f>IFERROR(VLOOKUP(Tabla_Transformados[[#This Row],[Tipo_Paquete_sucio]],auxiliares!$H$6:$I$7,2,0),Tabla_Transformados[[#This Row],[Tipo_Paquete_sucio]])</f>
        <v>Vuelo + Hotel</v>
      </c>
      <c r="S262" s="10">
        <v>11522.1</v>
      </c>
      <c r="T262" t="s">
        <v>86</v>
      </c>
      <c r="U262" t="s">
        <v>66</v>
      </c>
      <c r="V262" t="str">
        <f>VLOOKUP(Tabla_Transformados[[#This Row],[Destino_sucio]],auxiliares!$E$5:$F$19,2,0)</f>
        <v>Barcelona</v>
      </c>
      <c r="W262" t="s">
        <v>79</v>
      </c>
      <c r="X262" t="s">
        <v>41</v>
      </c>
      <c r="Y262" t="s">
        <v>40</v>
      </c>
      <c r="Z2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2" t="str">
        <f>IFERROR(VLOOKUP(Tabla_Transformados[[#This Row],[Actividades_Reser_sucio2]],auxiliares!$E$5:$F$20,2,0),Tabla_Transformados[[#This Row],[Actividades_Reser_sucio2]])</f>
        <v/>
      </c>
      <c r="AB262">
        <v>4</v>
      </c>
      <c r="AC262">
        <f>Tabla_Transformados[[#This Row],[Duracion_Viaje_sucio]]-1</f>
        <v>0</v>
      </c>
      <c r="AD262" t="b">
        <v>0</v>
      </c>
      <c r="AE262" t="str">
        <f>VLOOKUP(Tabla_Transformados[[#This Row],[Promocion_Aplicada_sucio]],auxiliares!$H$6:$I$9,2,0)</f>
        <v>Falso</v>
      </c>
      <c r="AF262" t="s">
        <v>55</v>
      </c>
      <c r="AG262" t="s">
        <v>56</v>
      </c>
      <c r="AH262">
        <v>8</v>
      </c>
      <c r="AI262" t="str">
        <f>TEXT(Tabla_Transformados[[#This Row],[Fecha_Reserva]],"m")</f>
        <v>9</v>
      </c>
      <c r="AJ262">
        <v>9</v>
      </c>
      <c r="AK262" t="str">
        <f>TEXT(Tabla_Transformados[[#This Row],[Fecha_Viaje]],"m")</f>
        <v>10</v>
      </c>
      <c r="AL262" t="s">
        <v>44</v>
      </c>
      <c r="AM262" t="b">
        <v>0</v>
      </c>
      <c r="AN262" t="str">
        <f>VLOOKUP(Tabla_Transformados[[#This Row],[Cancelacion_Reserva_sucio]],auxiliares!$H$6:$I$9,2,0)</f>
        <v>Falso</v>
      </c>
      <c r="AO262">
        <v>1</v>
      </c>
      <c r="AP262" t="s">
        <v>70</v>
      </c>
      <c r="AQ2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2" s="10">
        <f>Tabla_Transformados[[#This Row],[Costo_Total]]/Tabla_Transformados[[#This Row],[Numero_Personas]]</f>
        <v>11522.1</v>
      </c>
      <c r="AS262" s="10">
        <f>Tabla_Transformados[[#This Row],[Costo_Total]]/Tabla_Transformados[[#This Row],[Duracion_Viaje_sucio]]</f>
        <v>11522.1</v>
      </c>
    </row>
    <row r="263" spans="1:45" x14ac:dyDescent="0.25">
      <c r="A263" t="s">
        <v>1137</v>
      </c>
      <c r="B263" t="s">
        <v>1138</v>
      </c>
      <c r="C263">
        <v>34</v>
      </c>
      <c r="D263" t="s">
        <v>60</v>
      </c>
      <c r="E263" t="str">
        <f>VLOOKUP(Tabla_Transformados[[#This Row],[Género_sucio]],Tabla4[#All],2,0)</f>
        <v>Otro</v>
      </c>
      <c r="F263" t="s">
        <v>82</v>
      </c>
      <c r="G263" t="str">
        <f>VLOOKUP(Tabla_Transformados[[#This Row],[Ubicación_sucio]],auxiliares!$E$6:$F$13,2,0)</f>
        <v>Alemania</v>
      </c>
      <c r="H263" t="s">
        <v>49</v>
      </c>
      <c r="I263" t="str">
        <f>IFERROR(VLOOKUP(Tabla_Transformados[[#This Row],[Tipo_Viajero_sucio]],auxiliares!$H$6:$I$6,2,0),Tabla_Transformados[[#This Row],[Tipo_Viajero_sucio]])</f>
        <v>Turista</v>
      </c>
      <c r="J263" t="s">
        <v>1139</v>
      </c>
      <c r="K263" s="8">
        <v>45468</v>
      </c>
      <c r="L263" s="8">
        <v>45599</v>
      </c>
      <c r="M263">
        <v>25</v>
      </c>
      <c r="N263">
        <f>DATEDIF(Tabla_Transformados[[#This Row],[Fecha_Reserva]],Tabla_Transformados[[#This Row],[Fecha_Viaje]],"d")</f>
        <v>131</v>
      </c>
      <c r="O263">
        <v>4</v>
      </c>
      <c r="P263">
        <v>2</v>
      </c>
      <c r="Q263" t="s">
        <v>37</v>
      </c>
      <c r="R263" t="str">
        <f>IFERROR(VLOOKUP(Tabla_Transformados[[#This Row],[Tipo_Paquete_sucio]],auxiliares!$H$6:$I$7,2,0),Tabla_Transformados[[#This Row],[Tipo_Paquete_sucio]])</f>
        <v>Vuelo</v>
      </c>
      <c r="S263" s="10">
        <v>7797.3</v>
      </c>
      <c r="T263" t="s">
        <v>86</v>
      </c>
      <c r="U263" t="s">
        <v>66</v>
      </c>
      <c r="V263" t="str">
        <f>VLOOKUP(Tabla_Transformados[[#This Row],[Destino_sucio]],auxiliares!$E$5:$F$19,2,0)</f>
        <v>Barcelona</v>
      </c>
      <c r="W263" t="s">
        <v>40</v>
      </c>
      <c r="X263" t="s">
        <v>54</v>
      </c>
      <c r="Y263" t="s">
        <v>40</v>
      </c>
      <c r="Z2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3" t="str">
        <f>IFERROR(VLOOKUP(Tabla_Transformados[[#This Row],[Actividades_Reser_sucio2]],auxiliares!$E$5:$F$20,2,0),Tabla_Transformados[[#This Row],[Actividades_Reser_sucio2]])</f>
        <v/>
      </c>
      <c r="AB263">
        <v>9</v>
      </c>
      <c r="AC263">
        <f>Tabla_Transformados[[#This Row],[Duracion_Viaje_sucio]]-1</f>
        <v>3</v>
      </c>
      <c r="AD263" t="b">
        <v>0</v>
      </c>
      <c r="AE263" t="str">
        <f>VLOOKUP(Tabla_Transformados[[#This Row],[Promocion_Aplicada_sucio]],auxiliares!$H$6:$I$9,2,0)</f>
        <v>Falso</v>
      </c>
      <c r="AF263" t="s">
        <v>42</v>
      </c>
      <c r="AG263" t="s">
        <v>56</v>
      </c>
      <c r="AH263">
        <v>5</v>
      </c>
      <c r="AI263" t="str">
        <f>TEXT(Tabla_Transformados[[#This Row],[Fecha_Reserva]],"m")</f>
        <v>6</v>
      </c>
      <c r="AJ263">
        <v>1</v>
      </c>
      <c r="AK263" t="str">
        <f>TEXT(Tabla_Transformados[[#This Row],[Fecha_Viaje]],"m")</f>
        <v>11</v>
      </c>
      <c r="AL263" t="s">
        <v>57</v>
      </c>
      <c r="AM263" t="b">
        <v>1</v>
      </c>
      <c r="AN263" t="str">
        <f>VLOOKUP(Tabla_Transformados[[#This Row],[Cancelacion_Reserva_sucio]],auxiliares!$H$6:$I$9,2,0)</f>
        <v>Verdadero</v>
      </c>
      <c r="AO263">
        <v>4</v>
      </c>
      <c r="AP263" t="s">
        <v>40</v>
      </c>
      <c r="AQ26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3" s="10">
        <f>Tabla_Transformados[[#This Row],[Costo_Total]]/Tabla_Transformados[[#This Row],[Numero_Personas]]</f>
        <v>3898.65</v>
      </c>
      <c r="AS263" s="10">
        <f>Tabla_Transformados[[#This Row],[Costo_Total]]/Tabla_Transformados[[#This Row],[Duracion_Viaje_sucio]]</f>
        <v>1949.325</v>
      </c>
    </row>
    <row r="264" spans="1:45" x14ac:dyDescent="0.25">
      <c r="A264" t="s">
        <v>1141</v>
      </c>
      <c r="B264" t="s">
        <v>1142</v>
      </c>
      <c r="C264">
        <v>55</v>
      </c>
      <c r="D264" t="s">
        <v>31</v>
      </c>
      <c r="E264" t="str">
        <f>VLOOKUP(Tabla_Transformados[[#This Row],[Género_sucio]],Tabla4[#All],2,0)</f>
        <v>Femenino</v>
      </c>
      <c r="F264" t="s">
        <v>91</v>
      </c>
      <c r="G264" t="str">
        <f>VLOOKUP(Tabla_Transformados[[#This Row],[Ubicación_sucio]],auxiliares!$E$6:$F$13,2,0)</f>
        <v>India</v>
      </c>
      <c r="H264" t="s">
        <v>49</v>
      </c>
      <c r="I264" t="str">
        <f>IFERROR(VLOOKUP(Tabla_Transformados[[#This Row],[Tipo_Viajero_sucio]],auxiliares!$H$6:$I$6,2,0),Tabla_Transformados[[#This Row],[Tipo_Viajero_sucio]])</f>
        <v>Turista</v>
      </c>
      <c r="J264" t="s">
        <v>1143</v>
      </c>
      <c r="K264" s="8">
        <v>45335</v>
      </c>
      <c r="L264" s="8">
        <v>45647</v>
      </c>
      <c r="M264">
        <v>82</v>
      </c>
      <c r="N264">
        <f>DATEDIF(Tabla_Transformados[[#This Row],[Fecha_Reserva]],Tabla_Transformados[[#This Row],[Fecha_Viaje]],"d")</f>
        <v>312</v>
      </c>
      <c r="O264">
        <v>1</v>
      </c>
      <c r="P264">
        <v>3</v>
      </c>
      <c r="Q264" t="s">
        <v>77</v>
      </c>
      <c r="R264" t="str">
        <f>IFERROR(VLOOKUP(Tabla_Transformados[[#This Row],[Tipo_Paquete_sucio]],auxiliares!$H$6:$I$7,2,0),Tabla_Transformados[[#This Row],[Tipo_Paquete_sucio]])</f>
        <v>Vuelo + Hotel</v>
      </c>
      <c r="S264" s="10">
        <v>15669.2</v>
      </c>
      <c r="T264" t="s">
        <v>38</v>
      </c>
      <c r="U264" t="s">
        <v>87</v>
      </c>
      <c r="V264" t="str">
        <f>VLOOKUP(Tabla_Transformados[[#This Row],[Destino_sucio]],auxiliares!$E$5:$F$19,2,0)</f>
        <v>Londres</v>
      </c>
      <c r="W264" t="s">
        <v>114</v>
      </c>
      <c r="X264" t="s">
        <v>41</v>
      </c>
      <c r="Y264" t="s">
        <v>40</v>
      </c>
      <c r="Z2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4" t="str">
        <f>IFERROR(VLOOKUP(Tabla_Transformados[[#This Row],[Actividades_Reser_sucio2]],auxiliares!$E$5:$F$20,2,0),Tabla_Transformados[[#This Row],[Actividades_Reser_sucio2]])</f>
        <v/>
      </c>
      <c r="AB264">
        <v>5</v>
      </c>
      <c r="AC264">
        <f>Tabla_Transformados[[#This Row],[Duracion_Viaje_sucio]]-1</f>
        <v>0</v>
      </c>
      <c r="AD264" t="b">
        <v>0</v>
      </c>
      <c r="AE264" t="str">
        <f>VLOOKUP(Tabla_Transformados[[#This Row],[Promocion_Aplicada_sucio]],auxiliares!$H$6:$I$9,2,0)</f>
        <v>Falso</v>
      </c>
      <c r="AF264" t="s">
        <v>88</v>
      </c>
      <c r="AG264" t="s">
        <v>43</v>
      </c>
      <c r="AH264">
        <v>8</v>
      </c>
      <c r="AI264" t="str">
        <f>TEXT(Tabla_Transformados[[#This Row],[Fecha_Reserva]],"m")</f>
        <v>2</v>
      </c>
      <c r="AJ264">
        <v>8</v>
      </c>
      <c r="AK264" t="str">
        <f>TEXT(Tabla_Transformados[[#This Row],[Fecha_Viaje]],"m")</f>
        <v>12</v>
      </c>
      <c r="AL264" t="s">
        <v>57</v>
      </c>
      <c r="AM264" t="b">
        <v>0</v>
      </c>
      <c r="AN264" t="str">
        <f>VLOOKUP(Tabla_Transformados[[#This Row],[Cancelacion_Reserva_sucio]],auxiliares!$H$6:$I$9,2,0)</f>
        <v>Falso</v>
      </c>
      <c r="AO264">
        <v>4</v>
      </c>
      <c r="AP264" t="s">
        <v>131</v>
      </c>
      <c r="AQ26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4" s="10">
        <f>Tabla_Transformados[[#This Row],[Costo_Total]]/Tabla_Transformados[[#This Row],[Numero_Personas]]</f>
        <v>5223.0666666666666</v>
      </c>
      <c r="AS264" s="10">
        <f>Tabla_Transformados[[#This Row],[Costo_Total]]/Tabla_Transformados[[#This Row],[Duracion_Viaje_sucio]]</f>
        <v>15669.2</v>
      </c>
    </row>
    <row r="265" spans="1:45" x14ac:dyDescent="0.25">
      <c r="A265" t="s">
        <v>1145</v>
      </c>
      <c r="B265" t="s">
        <v>1146</v>
      </c>
      <c r="C265">
        <v>23</v>
      </c>
      <c r="D265" t="s">
        <v>60</v>
      </c>
      <c r="E265" t="str">
        <f>VLOOKUP(Tabla_Transformados[[#This Row],[Género_sucio]],Tabla4[#All],2,0)</f>
        <v>Otro</v>
      </c>
      <c r="F265" t="s">
        <v>48</v>
      </c>
      <c r="G265" t="str">
        <f>VLOOKUP(Tabla_Transformados[[#This Row],[Ubicación_sucio]],auxiliares!$E$6:$F$13,2,0)</f>
        <v>EEUU</v>
      </c>
      <c r="H265" t="s">
        <v>49</v>
      </c>
      <c r="I265" t="str">
        <f>IFERROR(VLOOKUP(Tabla_Transformados[[#This Row],[Tipo_Viajero_sucio]],auxiliares!$H$6:$I$6,2,0),Tabla_Transformados[[#This Row],[Tipo_Viajero_sucio]])</f>
        <v>Turista</v>
      </c>
      <c r="J265" t="s">
        <v>1147</v>
      </c>
      <c r="K265" s="8">
        <v>45395</v>
      </c>
      <c r="L265" s="8">
        <v>45456</v>
      </c>
      <c r="M265">
        <v>33</v>
      </c>
      <c r="N265">
        <f>DATEDIF(Tabla_Transformados[[#This Row],[Fecha_Reserva]],Tabla_Transformados[[#This Row],[Fecha_Viaje]],"d")</f>
        <v>61</v>
      </c>
      <c r="O265">
        <v>2</v>
      </c>
      <c r="P265">
        <v>2</v>
      </c>
      <c r="Q265" t="s">
        <v>77</v>
      </c>
      <c r="R265" t="str">
        <f>IFERROR(VLOOKUP(Tabla_Transformados[[#This Row],[Tipo_Paquete_sucio]],auxiliares!$H$6:$I$7,2,0),Tabla_Transformados[[#This Row],[Tipo_Paquete_sucio]])</f>
        <v>Vuelo + Hotel</v>
      </c>
      <c r="S265" s="10">
        <v>1058.8</v>
      </c>
      <c r="T265" t="s">
        <v>86</v>
      </c>
      <c r="U265" t="s">
        <v>87</v>
      </c>
      <c r="V265" t="str">
        <f>VLOOKUP(Tabla_Transformados[[#This Row],[Destino_sucio]],auxiliares!$E$5:$F$19,2,0)</f>
        <v>Londres</v>
      </c>
      <c r="W265" t="s">
        <v>67</v>
      </c>
      <c r="X265" t="s">
        <v>41</v>
      </c>
      <c r="Y265" t="s">
        <v>40</v>
      </c>
      <c r="Z2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5" t="str">
        <f>IFERROR(VLOOKUP(Tabla_Transformados[[#This Row],[Actividades_Reser_sucio2]],auxiliares!$E$5:$F$20,2,0),Tabla_Transformados[[#This Row],[Actividades_Reser_sucio2]])</f>
        <v/>
      </c>
      <c r="AB265">
        <v>8</v>
      </c>
      <c r="AC265">
        <f>Tabla_Transformados[[#This Row],[Duracion_Viaje_sucio]]-1</f>
        <v>1</v>
      </c>
      <c r="AD265" t="b">
        <v>1</v>
      </c>
      <c r="AE265" t="str">
        <f>VLOOKUP(Tabla_Transformados[[#This Row],[Promocion_Aplicada_sucio]],auxiliares!$H$6:$I$9,2,0)</f>
        <v>Verdadero</v>
      </c>
      <c r="AF265" t="s">
        <v>55</v>
      </c>
      <c r="AG265" t="s">
        <v>43</v>
      </c>
      <c r="AH265">
        <v>1</v>
      </c>
      <c r="AI265" t="str">
        <f>TEXT(Tabla_Transformados[[#This Row],[Fecha_Reserva]],"m")</f>
        <v>4</v>
      </c>
      <c r="AJ265">
        <v>10</v>
      </c>
      <c r="AK265" t="str">
        <f>TEXT(Tabla_Transformados[[#This Row],[Fecha_Viaje]],"m")</f>
        <v>6</v>
      </c>
      <c r="AL265" t="s">
        <v>57</v>
      </c>
      <c r="AM265" t="b">
        <v>1</v>
      </c>
      <c r="AN265" t="str">
        <f>VLOOKUP(Tabla_Transformados[[#This Row],[Cancelacion_Reserva_sucio]],auxiliares!$H$6:$I$9,2,0)</f>
        <v>Verdadero</v>
      </c>
      <c r="AO265">
        <v>5</v>
      </c>
      <c r="AP265" t="s">
        <v>207</v>
      </c>
      <c r="AQ2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5" s="10">
        <f>Tabla_Transformados[[#This Row],[Costo_Total]]/Tabla_Transformados[[#This Row],[Numero_Personas]]</f>
        <v>529.4</v>
      </c>
      <c r="AS265" s="10">
        <f>Tabla_Transformados[[#This Row],[Costo_Total]]/Tabla_Transformados[[#This Row],[Duracion_Viaje_sucio]]</f>
        <v>529.4</v>
      </c>
    </row>
    <row r="266" spans="1:45" x14ac:dyDescent="0.25">
      <c r="A266" t="s">
        <v>1149</v>
      </c>
      <c r="B266" t="s">
        <v>1150</v>
      </c>
      <c r="C266">
        <v>26</v>
      </c>
      <c r="D266" t="s">
        <v>104</v>
      </c>
      <c r="E266" t="str">
        <f>VLOOKUP(Tabla_Transformados[[#This Row],[Género_sucio]],Tabla4[#All],2,0)</f>
        <v>Masculino</v>
      </c>
      <c r="F266" t="s">
        <v>82</v>
      </c>
      <c r="G266" t="str">
        <f>VLOOKUP(Tabla_Transformados[[#This Row],[Ubicación_sucio]],auxiliares!$E$6:$F$13,2,0)</f>
        <v>Alemania</v>
      </c>
      <c r="H266" t="s">
        <v>97</v>
      </c>
      <c r="I266" t="str">
        <f>IFERROR(VLOOKUP(Tabla_Transformados[[#This Row],[Tipo_Viajero_sucio]],auxiliares!$H$6:$I$6,2,0),Tabla_Transformados[[#This Row],[Tipo_Viajero_sucio]])</f>
        <v>Negocios</v>
      </c>
      <c r="J266" t="s">
        <v>1151</v>
      </c>
      <c r="K266" s="8">
        <v>45343</v>
      </c>
      <c r="L266" s="8">
        <v>45543</v>
      </c>
      <c r="M266">
        <v>203</v>
      </c>
      <c r="N266">
        <f>DATEDIF(Tabla_Transformados[[#This Row],[Fecha_Reserva]],Tabla_Transformados[[#This Row],[Fecha_Viaje]],"d")</f>
        <v>200</v>
      </c>
      <c r="O266">
        <v>4</v>
      </c>
      <c r="P266">
        <v>3</v>
      </c>
      <c r="Q266" t="s">
        <v>77</v>
      </c>
      <c r="R266" t="str">
        <f>IFERROR(VLOOKUP(Tabla_Transformados[[#This Row],[Tipo_Paquete_sucio]],auxiliares!$H$6:$I$7,2,0),Tabla_Transformados[[#This Row],[Tipo_Paquete_sucio]])</f>
        <v>Vuelo + Hotel</v>
      </c>
      <c r="S266" s="10">
        <v>9362.7999999999993</v>
      </c>
      <c r="T266" t="s">
        <v>86</v>
      </c>
      <c r="U266" t="s">
        <v>53</v>
      </c>
      <c r="V266" t="str">
        <f>VLOOKUP(Tabla_Transformados[[#This Row],[Destino_sucio]],auxiliares!$E$5:$F$19,2,0)</f>
        <v>Nueva York</v>
      </c>
      <c r="W266" t="s">
        <v>67</v>
      </c>
      <c r="X266" t="s">
        <v>41</v>
      </c>
      <c r="Y266" t="s">
        <v>40</v>
      </c>
      <c r="Z2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6" t="str">
        <f>IFERROR(VLOOKUP(Tabla_Transformados[[#This Row],[Actividades_Reser_sucio2]],auxiliares!$E$5:$F$20,2,0),Tabla_Transformados[[#This Row],[Actividades_Reser_sucio2]])</f>
        <v/>
      </c>
      <c r="AB266">
        <v>6</v>
      </c>
      <c r="AC266">
        <f>Tabla_Transformados[[#This Row],[Duracion_Viaje_sucio]]-1</f>
        <v>3</v>
      </c>
      <c r="AD266" t="b">
        <v>0</v>
      </c>
      <c r="AE266" t="str">
        <f>VLOOKUP(Tabla_Transformados[[#This Row],[Promocion_Aplicada_sucio]],auxiliares!$H$6:$I$9,2,0)</f>
        <v>Falso</v>
      </c>
      <c r="AF266" t="s">
        <v>88</v>
      </c>
      <c r="AG266" t="s">
        <v>115</v>
      </c>
      <c r="AH266">
        <v>3</v>
      </c>
      <c r="AI266" t="str">
        <f>TEXT(Tabla_Transformados[[#This Row],[Fecha_Reserva]],"m")</f>
        <v>2</v>
      </c>
      <c r="AJ266">
        <v>12</v>
      </c>
      <c r="AK266" t="str">
        <f>TEXT(Tabla_Transformados[[#This Row],[Fecha_Viaje]],"m")</f>
        <v>9</v>
      </c>
      <c r="AL266" t="s">
        <v>44</v>
      </c>
      <c r="AM266" t="b">
        <v>0</v>
      </c>
      <c r="AN266" t="str">
        <f>VLOOKUP(Tabla_Transformados[[#This Row],[Cancelacion_Reserva_sucio]],auxiliares!$H$6:$I$9,2,0)</f>
        <v>Falso</v>
      </c>
      <c r="AO266">
        <v>5</v>
      </c>
      <c r="AP266" t="s">
        <v>207</v>
      </c>
      <c r="AQ26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6" s="10">
        <f>Tabla_Transformados[[#This Row],[Costo_Total]]/Tabla_Transformados[[#This Row],[Numero_Personas]]</f>
        <v>3120.9333333333329</v>
      </c>
      <c r="AS266" s="10">
        <f>Tabla_Transformados[[#This Row],[Costo_Total]]/Tabla_Transformados[[#This Row],[Duracion_Viaje_sucio]]</f>
        <v>2340.6999999999998</v>
      </c>
    </row>
    <row r="267" spans="1:45" x14ac:dyDescent="0.25">
      <c r="A267" t="s">
        <v>1152</v>
      </c>
      <c r="B267" t="s">
        <v>1153</v>
      </c>
      <c r="C267">
        <v>55</v>
      </c>
      <c r="D267" t="s">
        <v>104</v>
      </c>
      <c r="E267" t="str">
        <f>VLOOKUP(Tabla_Transformados[[#This Row],[Género_sucio]],Tabla4[#All],2,0)</f>
        <v>Masculino</v>
      </c>
      <c r="F267" t="s">
        <v>123</v>
      </c>
      <c r="G267" t="str">
        <f>VLOOKUP(Tabla_Transformados[[#This Row],[Ubicación_sucio]],auxiliares!$E$6:$F$13,2,0)</f>
        <v>España</v>
      </c>
      <c r="H267" t="s">
        <v>33</v>
      </c>
      <c r="I267" t="str">
        <f>IFERROR(VLOOKUP(Tabla_Transformados[[#This Row],[Tipo_Viajero_sucio]],auxiliares!$H$6:$I$6,2,0),Tabla_Transformados[[#This Row],[Tipo_Viajero_sucio]])</f>
        <v>Turista</v>
      </c>
      <c r="J267" t="s">
        <v>1154</v>
      </c>
      <c r="K267" s="8">
        <v>45438</v>
      </c>
      <c r="L267" s="8">
        <v>45642</v>
      </c>
      <c r="M267">
        <v>156</v>
      </c>
      <c r="N267">
        <f>DATEDIF(Tabla_Transformados[[#This Row],[Fecha_Reserva]],Tabla_Transformados[[#This Row],[Fecha_Viaje]],"d")</f>
        <v>204</v>
      </c>
      <c r="O267">
        <v>7</v>
      </c>
      <c r="P267">
        <v>2</v>
      </c>
      <c r="Q267" t="s">
        <v>65</v>
      </c>
      <c r="R267" t="str">
        <f>IFERROR(VLOOKUP(Tabla_Transformados[[#This Row],[Tipo_Paquete_sucio]],auxiliares!$H$6:$I$7,2,0),Tabla_Transformados[[#This Row],[Tipo_Paquete_sucio]])</f>
        <v>Vuelo + Hotel + Tour</v>
      </c>
      <c r="S267" s="10">
        <v>17984.8</v>
      </c>
      <c r="T267" t="s">
        <v>38</v>
      </c>
      <c r="U267" t="s">
        <v>137</v>
      </c>
      <c r="V267" t="str">
        <f>VLOOKUP(Tabla_Transformados[[#This Row],[Destino_sucio]],auxiliares!$E$5:$F$19,2,0)</f>
        <v>Paris</v>
      </c>
      <c r="W267" t="s">
        <v>79</v>
      </c>
      <c r="X267" t="s">
        <v>54</v>
      </c>
      <c r="Y267" t="s">
        <v>151</v>
      </c>
      <c r="Z2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67" t="str">
        <f>IFERROR(VLOOKUP(Tabla_Transformados[[#This Row],[Actividades_Reser_sucio2]],auxiliares!$E$5:$F$20,2,0),Tabla_Transformados[[#This Row],[Actividades_Reser_sucio2]])</f>
        <v>Tour en Cuidad</v>
      </c>
      <c r="AB267">
        <v>1</v>
      </c>
      <c r="AC267">
        <f>Tabla_Transformados[[#This Row],[Duracion_Viaje_sucio]]-1</f>
        <v>6</v>
      </c>
      <c r="AD267" t="b">
        <v>1</v>
      </c>
      <c r="AE267" t="str">
        <f>VLOOKUP(Tabla_Transformados[[#This Row],[Promocion_Aplicada_sucio]],auxiliares!$H$6:$I$9,2,0)</f>
        <v>Verdadero</v>
      </c>
      <c r="AF267" t="s">
        <v>42</v>
      </c>
      <c r="AG267" t="s">
        <v>115</v>
      </c>
      <c r="AH267">
        <v>12</v>
      </c>
      <c r="AI267" t="str">
        <f>TEXT(Tabla_Transformados[[#This Row],[Fecha_Reserva]],"m")</f>
        <v>5</v>
      </c>
      <c r="AJ267">
        <v>11</v>
      </c>
      <c r="AK267" t="str">
        <f>TEXT(Tabla_Transformados[[#This Row],[Fecha_Viaje]],"m")</f>
        <v>12</v>
      </c>
      <c r="AL267" t="s">
        <v>57</v>
      </c>
      <c r="AM267" t="b">
        <v>0</v>
      </c>
      <c r="AN267" t="str">
        <f>VLOOKUP(Tabla_Transformados[[#This Row],[Cancelacion_Reserva_sucio]],auxiliares!$H$6:$I$9,2,0)</f>
        <v>Falso</v>
      </c>
      <c r="AO267">
        <v>5</v>
      </c>
      <c r="AP267" t="s">
        <v>108</v>
      </c>
      <c r="AQ2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7" s="10">
        <f>Tabla_Transformados[[#This Row],[Costo_Total]]/Tabla_Transformados[[#This Row],[Numero_Personas]]</f>
        <v>8992.4</v>
      </c>
      <c r="AS267" s="10">
        <f>Tabla_Transformados[[#This Row],[Costo_Total]]/Tabla_Transformados[[#This Row],[Duracion_Viaje_sucio]]</f>
        <v>2569.2571428571428</v>
      </c>
    </row>
    <row r="268" spans="1:45" x14ac:dyDescent="0.25">
      <c r="A268" t="s">
        <v>1156</v>
      </c>
      <c r="B268" t="s">
        <v>1157</v>
      </c>
      <c r="C268">
        <v>39</v>
      </c>
      <c r="D268" t="s">
        <v>60</v>
      </c>
      <c r="E268" t="str">
        <f>VLOOKUP(Tabla_Transformados[[#This Row],[Género_sucio]],Tabla4[#All],2,0)</f>
        <v>Otro</v>
      </c>
      <c r="F268" t="s">
        <v>48</v>
      </c>
      <c r="G268" t="str">
        <f>VLOOKUP(Tabla_Transformados[[#This Row],[Ubicación_sucio]],auxiliares!$E$6:$F$13,2,0)</f>
        <v>EEUU</v>
      </c>
      <c r="H268" t="s">
        <v>49</v>
      </c>
      <c r="I268" t="str">
        <f>IFERROR(VLOOKUP(Tabla_Transformados[[#This Row],[Tipo_Viajero_sucio]],auxiliares!$H$6:$I$6,2,0),Tabla_Transformados[[#This Row],[Tipo_Viajero_sucio]])</f>
        <v>Turista</v>
      </c>
      <c r="J268" t="s">
        <v>1158</v>
      </c>
      <c r="K268" s="8">
        <v>45299</v>
      </c>
      <c r="L268" s="8">
        <v>45418</v>
      </c>
      <c r="M268">
        <v>148</v>
      </c>
      <c r="N268">
        <f>DATEDIF(Tabla_Transformados[[#This Row],[Fecha_Reserva]],Tabla_Transformados[[#This Row],[Fecha_Viaje]],"d")</f>
        <v>119</v>
      </c>
      <c r="O268">
        <v>8</v>
      </c>
      <c r="P268">
        <v>3</v>
      </c>
      <c r="Q268" t="s">
        <v>77</v>
      </c>
      <c r="R268" t="str">
        <f>IFERROR(VLOOKUP(Tabla_Transformados[[#This Row],[Tipo_Paquete_sucio]],auxiliares!$H$6:$I$7,2,0),Tabla_Transformados[[#This Row],[Tipo_Paquete_sucio]])</f>
        <v>Vuelo + Hotel</v>
      </c>
      <c r="S268" s="10">
        <v>2949.3</v>
      </c>
      <c r="T268" t="s">
        <v>78</v>
      </c>
      <c r="U268" t="s">
        <v>87</v>
      </c>
      <c r="V268" t="str">
        <f>VLOOKUP(Tabla_Transformados[[#This Row],[Destino_sucio]],auxiliares!$E$5:$F$19,2,0)</f>
        <v>Londres</v>
      </c>
      <c r="W268" t="s">
        <v>79</v>
      </c>
      <c r="X268" t="s">
        <v>54</v>
      </c>
      <c r="Y268" t="s">
        <v>40</v>
      </c>
      <c r="Z2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8" t="str">
        <f>IFERROR(VLOOKUP(Tabla_Transformados[[#This Row],[Actividades_Reser_sucio2]],auxiliares!$E$5:$F$20,2,0),Tabla_Transformados[[#This Row],[Actividades_Reser_sucio2]])</f>
        <v/>
      </c>
      <c r="AB268">
        <v>5</v>
      </c>
      <c r="AC268">
        <f>Tabla_Transformados[[#This Row],[Duracion_Viaje_sucio]]-1</f>
        <v>7</v>
      </c>
      <c r="AD268" t="b">
        <v>1</v>
      </c>
      <c r="AE268" t="str">
        <f>VLOOKUP(Tabla_Transformados[[#This Row],[Promocion_Aplicada_sucio]],auxiliares!$H$6:$I$9,2,0)</f>
        <v>Verdadero</v>
      </c>
      <c r="AF268" t="s">
        <v>42</v>
      </c>
      <c r="AG268" t="s">
        <v>115</v>
      </c>
      <c r="AH268">
        <v>6</v>
      </c>
      <c r="AI268" t="str">
        <f>TEXT(Tabla_Transformados[[#This Row],[Fecha_Reserva]],"m")</f>
        <v>1</v>
      </c>
      <c r="AJ268">
        <v>5</v>
      </c>
      <c r="AK268" t="str">
        <f>TEXT(Tabla_Transformados[[#This Row],[Fecha_Viaje]],"m")</f>
        <v>5</v>
      </c>
      <c r="AL268" t="s">
        <v>44</v>
      </c>
      <c r="AM268" t="b">
        <v>0</v>
      </c>
      <c r="AN268" t="str">
        <f>VLOOKUP(Tabla_Transformados[[#This Row],[Cancelacion_Reserva_sucio]],auxiliares!$H$6:$I$9,2,0)</f>
        <v>Falso</v>
      </c>
      <c r="AO268">
        <v>5</v>
      </c>
      <c r="AP268" t="s">
        <v>108</v>
      </c>
      <c r="AQ26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8" s="10">
        <f>Tabla_Transformados[[#This Row],[Costo_Total]]/Tabla_Transformados[[#This Row],[Numero_Personas]]</f>
        <v>983.1</v>
      </c>
      <c r="AS268" s="10">
        <f>Tabla_Transformados[[#This Row],[Costo_Total]]/Tabla_Transformados[[#This Row],[Duracion_Viaje_sucio]]</f>
        <v>368.66250000000002</v>
      </c>
    </row>
    <row r="269" spans="1:45" x14ac:dyDescent="0.25">
      <c r="A269" t="s">
        <v>1159</v>
      </c>
      <c r="B269" t="s">
        <v>1160</v>
      </c>
      <c r="C269">
        <v>29</v>
      </c>
      <c r="D269" t="s">
        <v>60</v>
      </c>
      <c r="E269" t="str">
        <f>VLOOKUP(Tabla_Transformados[[#This Row],[Género_sucio]],Tabla4[#All],2,0)</f>
        <v>Otro</v>
      </c>
      <c r="F269" t="s">
        <v>123</v>
      </c>
      <c r="G269" t="str">
        <f>VLOOKUP(Tabla_Transformados[[#This Row],[Ubicación_sucio]],auxiliares!$E$6:$F$13,2,0)</f>
        <v>España</v>
      </c>
      <c r="H269" t="s">
        <v>97</v>
      </c>
      <c r="I269" t="str">
        <f>IFERROR(VLOOKUP(Tabla_Transformados[[#This Row],[Tipo_Viajero_sucio]],auxiliares!$H$6:$I$6,2,0),Tabla_Transformados[[#This Row],[Tipo_Viajero_sucio]])</f>
        <v>Negocios</v>
      </c>
      <c r="J269" t="s">
        <v>1161</v>
      </c>
      <c r="K269" s="8">
        <v>45436</v>
      </c>
      <c r="L269" s="8">
        <v>45644</v>
      </c>
      <c r="M269">
        <v>143</v>
      </c>
      <c r="N269">
        <f>DATEDIF(Tabla_Transformados[[#This Row],[Fecha_Reserva]],Tabla_Transformados[[#This Row],[Fecha_Viaje]],"d")</f>
        <v>208</v>
      </c>
      <c r="O269">
        <v>14</v>
      </c>
      <c r="P269">
        <v>4</v>
      </c>
      <c r="Q269" t="s">
        <v>77</v>
      </c>
      <c r="R269" t="str">
        <f>IFERROR(VLOOKUP(Tabla_Transformados[[#This Row],[Tipo_Paquete_sucio]],auxiliares!$H$6:$I$7,2,0),Tabla_Transformados[[#This Row],[Tipo_Paquete_sucio]])</f>
        <v>Vuelo + Hotel</v>
      </c>
      <c r="S269" s="10">
        <v>18892.5</v>
      </c>
      <c r="T269" t="s">
        <v>38</v>
      </c>
      <c r="U269" t="s">
        <v>53</v>
      </c>
      <c r="V269" t="str">
        <f>VLOOKUP(Tabla_Transformados[[#This Row],[Destino_sucio]],auxiliares!$E$5:$F$19,2,0)</f>
        <v>Nueva York</v>
      </c>
      <c r="W269" t="s">
        <v>79</v>
      </c>
      <c r="X269" t="s">
        <v>68</v>
      </c>
      <c r="Y269" t="s">
        <v>40</v>
      </c>
      <c r="Z2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9" t="str">
        <f>IFERROR(VLOOKUP(Tabla_Transformados[[#This Row],[Actividades_Reser_sucio2]],auxiliares!$E$5:$F$20,2,0),Tabla_Transformados[[#This Row],[Actividades_Reser_sucio2]])</f>
        <v/>
      </c>
      <c r="AB269">
        <v>1</v>
      </c>
      <c r="AC269">
        <f>Tabla_Transformados[[#This Row],[Duracion_Viaje_sucio]]-1</f>
        <v>13</v>
      </c>
      <c r="AD269" t="b">
        <v>0</v>
      </c>
      <c r="AE269" t="str">
        <f>VLOOKUP(Tabla_Transformados[[#This Row],[Promocion_Aplicada_sucio]],auxiliares!$H$6:$I$9,2,0)</f>
        <v>Falso</v>
      </c>
      <c r="AF269" t="s">
        <v>42</v>
      </c>
      <c r="AG269" t="s">
        <v>43</v>
      </c>
      <c r="AH269">
        <v>9</v>
      </c>
      <c r="AI269" t="str">
        <f>TEXT(Tabla_Transformados[[#This Row],[Fecha_Reserva]],"m")</f>
        <v>5</v>
      </c>
      <c r="AJ269">
        <v>10</v>
      </c>
      <c r="AK269" t="str">
        <f>TEXT(Tabla_Transformados[[#This Row],[Fecha_Viaje]],"m")</f>
        <v>12</v>
      </c>
      <c r="AL269" t="s">
        <v>44</v>
      </c>
      <c r="AM269" t="b">
        <v>0</v>
      </c>
      <c r="AN269" t="str">
        <f>VLOOKUP(Tabla_Transformados[[#This Row],[Cancelacion_Reserva_sucio]],auxiliares!$H$6:$I$9,2,0)</f>
        <v>Falso</v>
      </c>
      <c r="AO269">
        <v>4</v>
      </c>
      <c r="AP269" t="s">
        <v>108</v>
      </c>
      <c r="AQ26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9" s="10">
        <f>Tabla_Transformados[[#This Row],[Costo_Total]]/Tabla_Transformados[[#This Row],[Numero_Personas]]</f>
        <v>4723.125</v>
      </c>
      <c r="AS269" s="10">
        <f>Tabla_Transformados[[#This Row],[Costo_Total]]/Tabla_Transformados[[#This Row],[Duracion_Viaje_sucio]]</f>
        <v>1349.4642857142858</v>
      </c>
    </row>
    <row r="270" spans="1:45" x14ac:dyDescent="0.25">
      <c r="A270" t="s">
        <v>1163</v>
      </c>
      <c r="B270" t="s">
        <v>1164</v>
      </c>
      <c r="C270">
        <v>50</v>
      </c>
      <c r="D270" t="s">
        <v>31</v>
      </c>
      <c r="E270" t="str">
        <f>VLOOKUP(Tabla_Transformados[[#This Row],[Género_sucio]],Tabla4[#All],2,0)</f>
        <v>Femenino</v>
      </c>
      <c r="F270" t="s">
        <v>91</v>
      </c>
      <c r="G270" t="str">
        <f>VLOOKUP(Tabla_Transformados[[#This Row],[Ubicación_sucio]],auxiliares!$E$6:$F$13,2,0)</f>
        <v>India</v>
      </c>
      <c r="H270" t="s">
        <v>49</v>
      </c>
      <c r="I270" t="str">
        <f>IFERROR(VLOOKUP(Tabla_Transformados[[#This Row],[Tipo_Viajero_sucio]],auxiliares!$H$6:$I$6,2,0),Tabla_Transformados[[#This Row],[Tipo_Viajero_sucio]])</f>
        <v>Turista</v>
      </c>
      <c r="J270" t="s">
        <v>1165</v>
      </c>
      <c r="K270" s="8">
        <v>45379</v>
      </c>
      <c r="L270" s="8">
        <v>45492</v>
      </c>
      <c r="M270">
        <v>190</v>
      </c>
      <c r="N270">
        <f>DATEDIF(Tabla_Transformados[[#This Row],[Fecha_Reserva]],Tabla_Transformados[[#This Row],[Fecha_Viaje]],"d")</f>
        <v>113</v>
      </c>
      <c r="O270">
        <v>3</v>
      </c>
      <c r="P270">
        <v>4</v>
      </c>
      <c r="Q270" t="s">
        <v>65</v>
      </c>
      <c r="R270" t="str">
        <f>IFERROR(VLOOKUP(Tabla_Transformados[[#This Row],[Tipo_Paquete_sucio]],auxiliares!$H$6:$I$7,2,0),Tabla_Transformados[[#This Row],[Tipo_Paquete_sucio]])</f>
        <v>Vuelo + Hotel + Tour</v>
      </c>
      <c r="S270" s="10">
        <v>16652.5</v>
      </c>
      <c r="T270" t="s">
        <v>86</v>
      </c>
      <c r="U270" t="s">
        <v>53</v>
      </c>
      <c r="V270" t="str">
        <f>VLOOKUP(Tabla_Transformados[[#This Row],[Destino_sucio]],auxiliares!$E$5:$F$19,2,0)</f>
        <v>Nueva York</v>
      </c>
      <c r="W270" t="s">
        <v>67</v>
      </c>
      <c r="X270" t="s">
        <v>41</v>
      </c>
      <c r="Y270" t="s">
        <v>69</v>
      </c>
      <c r="Z2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70" t="str">
        <f>IFERROR(VLOOKUP(Tabla_Transformados[[#This Row],[Actividades_Reser_sucio2]],auxiliares!$E$5:$F$20,2,0),Tabla_Transformados[[#This Row],[Actividades_Reser_sucio2]])</f>
        <v>Excursión en bote</v>
      </c>
      <c r="AB270">
        <v>6</v>
      </c>
      <c r="AC270">
        <f>Tabla_Transformados[[#This Row],[Duracion_Viaje_sucio]]-1</f>
        <v>2</v>
      </c>
      <c r="AD270" t="b">
        <v>0</v>
      </c>
      <c r="AE270" t="str">
        <f>VLOOKUP(Tabla_Transformados[[#This Row],[Promocion_Aplicada_sucio]],auxiliares!$H$6:$I$9,2,0)</f>
        <v>Falso</v>
      </c>
      <c r="AF270" t="s">
        <v>42</v>
      </c>
      <c r="AG270" t="s">
        <v>43</v>
      </c>
      <c r="AH270">
        <v>7</v>
      </c>
      <c r="AI270" t="str">
        <f>TEXT(Tabla_Transformados[[#This Row],[Fecha_Reserva]],"m")</f>
        <v>3</v>
      </c>
      <c r="AJ270">
        <v>10</v>
      </c>
      <c r="AK270" t="str">
        <f>TEXT(Tabla_Transformados[[#This Row],[Fecha_Viaje]],"m")</f>
        <v>7</v>
      </c>
      <c r="AL270" t="s">
        <v>44</v>
      </c>
      <c r="AM270" t="b">
        <v>1</v>
      </c>
      <c r="AN270" t="str">
        <f>VLOOKUP(Tabla_Transformados[[#This Row],[Cancelacion_Reserva_sucio]],auxiliares!$H$6:$I$9,2,0)</f>
        <v>Verdadero</v>
      </c>
      <c r="AO270">
        <v>1</v>
      </c>
      <c r="AP270" t="s">
        <v>70</v>
      </c>
      <c r="AQ27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70" s="10">
        <f>Tabla_Transformados[[#This Row],[Costo_Total]]/Tabla_Transformados[[#This Row],[Numero_Personas]]</f>
        <v>4163.125</v>
      </c>
      <c r="AS270" s="10">
        <f>Tabla_Transformados[[#This Row],[Costo_Total]]/Tabla_Transformados[[#This Row],[Duracion_Viaje_sucio]]</f>
        <v>5550.833333333333</v>
      </c>
    </row>
    <row r="271" spans="1:45" x14ac:dyDescent="0.25">
      <c r="A271" t="s">
        <v>1166</v>
      </c>
      <c r="B271" t="s">
        <v>1167</v>
      </c>
      <c r="C271">
        <v>27</v>
      </c>
      <c r="D271" t="s">
        <v>104</v>
      </c>
      <c r="E271" t="str">
        <f>VLOOKUP(Tabla_Transformados[[#This Row],[Género_sucio]],Tabla4[#All],2,0)</f>
        <v>Masculino</v>
      </c>
      <c r="F271" t="s">
        <v>61</v>
      </c>
      <c r="G271" t="str">
        <f>VLOOKUP(Tabla_Transformados[[#This Row],[Ubicación_sucio]],auxiliares!$E$6:$F$13,2,0)</f>
        <v>Australia</v>
      </c>
      <c r="H271" t="s">
        <v>97</v>
      </c>
      <c r="I271" t="str">
        <f>IFERROR(VLOOKUP(Tabla_Transformados[[#This Row],[Tipo_Viajero_sucio]],auxiliares!$H$6:$I$6,2,0),Tabla_Transformados[[#This Row],[Tipo_Viajero_sucio]])</f>
        <v>Negocios</v>
      </c>
      <c r="J271" t="s">
        <v>1168</v>
      </c>
      <c r="K271" s="8">
        <v>45457</v>
      </c>
      <c r="L271" s="8">
        <v>45533</v>
      </c>
      <c r="M271">
        <v>198</v>
      </c>
      <c r="N271">
        <f>DATEDIF(Tabla_Transformados[[#This Row],[Fecha_Reserva]],Tabla_Transformados[[#This Row],[Fecha_Viaje]],"d")</f>
        <v>76</v>
      </c>
      <c r="O271">
        <v>7</v>
      </c>
      <c r="P271">
        <v>2</v>
      </c>
      <c r="Q271" t="s">
        <v>77</v>
      </c>
      <c r="R271" t="str">
        <f>IFERROR(VLOOKUP(Tabla_Transformados[[#This Row],[Tipo_Paquete_sucio]],auxiliares!$H$6:$I$7,2,0),Tabla_Transformados[[#This Row],[Tipo_Paquete_sucio]])</f>
        <v>Vuelo + Hotel</v>
      </c>
      <c r="S271" s="10">
        <v>1597.9</v>
      </c>
      <c r="T271" t="s">
        <v>78</v>
      </c>
      <c r="U271" t="s">
        <v>39</v>
      </c>
      <c r="V271" t="str">
        <f>VLOOKUP(Tabla_Transformados[[#This Row],[Destino_sucio]],auxiliares!$E$5:$F$19,2,0)</f>
        <v>Tokio</v>
      </c>
      <c r="W271" t="s">
        <v>114</v>
      </c>
      <c r="X271" t="s">
        <v>41</v>
      </c>
      <c r="Y271" t="s">
        <v>40</v>
      </c>
      <c r="Z2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1" t="str">
        <f>IFERROR(VLOOKUP(Tabla_Transformados[[#This Row],[Actividades_Reser_sucio2]],auxiliares!$E$5:$F$20,2,0),Tabla_Transformados[[#This Row],[Actividades_Reser_sucio2]])</f>
        <v/>
      </c>
      <c r="AB271">
        <v>9</v>
      </c>
      <c r="AC271">
        <f>Tabla_Transformados[[#This Row],[Duracion_Viaje_sucio]]-1</f>
        <v>6</v>
      </c>
      <c r="AD271" t="b">
        <v>1</v>
      </c>
      <c r="AE271" t="str">
        <f>VLOOKUP(Tabla_Transformados[[#This Row],[Promocion_Aplicada_sucio]],auxiliares!$H$6:$I$9,2,0)</f>
        <v>Verdadero</v>
      </c>
      <c r="AF271" t="s">
        <v>88</v>
      </c>
      <c r="AG271" t="s">
        <v>115</v>
      </c>
      <c r="AH271">
        <v>8</v>
      </c>
      <c r="AI271" t="str">
        <f>TEXT(Tabla_Transformados[[#This Row],[Fecha_Reserva]],"m")</f>
        <v>6</v>
      </c>
      <c r="AJ271">
        <v>5</v>
      </c>
      <c r="AK271" t="str">
        <f>TEXT(Tabla_Transformados[[#This Row],[Fecha_Viaje]],"m")</f>
        <v>8</v>
      </c>
      <c r="AL271" t="s">
        <v>57</v>
      </c>
      <c r="AM271" t="b">
        <v>0</v>
      </c>
      <c r="AN271" t="str">
        <f>VLOOKUP(Tabla_Transformados[[#This Row],[Cancelacion_Reserva_sucio]],auxiliares!$H$6:$I$9,2,0)</f>
        <v>Falso</v>
      </c>
      <c r="AO271">
        <v>4</v>
      </c>
      <c r="AP271" t="s">
        <v>131</v>
      </c>
      <c r="AQ27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1" s="10">
        <f>Tabla_Transformados[[#This Row],[Costo_Total]]/Tabla_Transformados[[#This Row],[Numero_Personas]]</f>
        <v>798.95</v>
      </c>
      <c r="AS271" s="10">
        <f>Tabla_Transformados[[#This Row],[Costo_Total]]/Tabla_Transformados[[#This Row],[Duracion_Viaje_sucio]]</f>
        <v>228.27142857142857</v>
      </c>
    </row>
    <row r="272" spans="1:45" x14ac:dyDescent="0.25">
      <c r="A272" t="s">
        <v>1169</v>
      </c>
      <c r="B272" t="s">
        <v>1170</v>
      </c>
      <c r="C272">
        <v>18</v>
      </c>
      <c r="D272" t="s">
        <v>31</v>
      </c>
      <c r="E272" t="str">
        <f>VLOOKUP(Tabla_Transformados[[#This Row],[Género_sucio]],Tabla4[#All],2,0)</f>
        <v>Femenino</v>
      </c>
      <c r="F272" t="s">
        <v>82</v>
      </c>
      <c r="G272" t="str">
        <f>VLOOKUP(Tabla_Transformados[[#This Row],[Ubicación_sucio]],auxiliares!$E$6:$F$13,2,0)</f>
        <v>Alemania</v>
      </c>
      <c r="H272" t="s">
        <v>49</v>
      </c>
      <c r="I272" t="str">
        <f>IFERROR(VLOOKUP(Tabla_Transformados[[#This Row],[Tipo_Viajero_sucio]],auxiliares!$H$6:$I$6,2,0),Tabla_Transformados[[#This Row],[Tipo_Viajero_sucio]])</f>
        <v>Turista</v>
      </c>
      <c r="J272" t="s">
        <v>1171</v>
      </c>
      <c r="K272" s="8">
        <v>45452</v>
      </c>
      <c r="L272" s="8">
        <v>45528</v>
      </c>
      <c r="M272">
        <v>324</v>
      </c>
      <c r="N272">
        <f>DATEDIF(Tabla_Transformados[[#This Row],[Fecha_Reserva]],Tabla_Transformados[[#This Row],[Fecha_Viaje]],"d")</f>
        <v>76</v>
      </c>
      <c r="O272">
        <v>9</v>
      </c>
      <c r="P272">
        <v>2</v>
      </c>
      <c r="Q272" t="s">
        <v>65</v>
      </c>
      <c r="R272" t="str">
        <f>IFERROR(VLOOKUP(Tabla_Transformados[[#This Row],[Tipo_Paquete_sucio]],auxiliares!$H$6:$I$7,2,0),Tabla_Transformados[[#This Row],[Tipo_Paquete_sucio]])</f>
        <v>Vuelo + Hotel + Tour</v>
      </c>
      <c r="S272" s="10">
        <v>15930.1</v>
      </c>
      <c r="T272" t="s">
        <v>38</v>
      </c>
      <c r="U272" t="s">
        <v>137</v>
      </c>
      <c r="V272" t="str">
        <f>VLOOKUP(Tabla_Transformados[[#This Row],[Destino_sucio]],auxiliares!$E$5:$F$19,2,0)</f>
        <v>Paris</v>
      </c>
      <c r="W272" t="s">
        <v>67</v>
      </c>
      <c r="X272" t="s">
        <v>41</v>
      </c>
      <c r="Y272" t="s">
        <v>40</v>
      </c>
      <c r="Z2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72" t="str">
        <f>IFERROR(VLOOKUP(Tabla_Transformados[[#This Row],[Actividades_Reser_sucio2]],auxiliares!$E$5:$F$20,2,0),Tabla_Transformados[[#This Row],[Actividades_Reser_sucio2]])</f>
        <v>Desconocido</v>
      </c>
      <c r="AB272">
        <v>8</v>
      </c>
      <c r="AC272">
        <f>Tabla_Transformados[[#This Row],[Duracion_Viaje_sucio]]-1</f>
        <v>8</v>
      </c>
      <c r="AD272" t="b">
        <v>0</v>
      </c>
      <c r="AE272" t="str">
        <f>VLOOKUP(Tabla_Transformados[[#This Row],[Promocion_Aplicada_sucio]],auxiliares!$H$6:$I$9,2,0)</f>
        <v>Falso</v>
      </c>
      <c r="AF272" t="s">
        <v>42</v>
      </c>
      <c r="AG272" t="s">
        <v>115</v>
      </c>
      <c r="AH272">
        <v>4</v>
      </c>
      <c r="AI272" t="str">
        <f>TEXT(Tabla_Transformados[[#This Row],[Fecha_Reserva]],"m")</f>
        <v>6</v>
      </c>
      <c r="AJ272">
        <v>10</v>
      </c>
      <c r="AK272" t="str">
        <f>TEXT(Tabla_Transformados[[#This Row],[Fecha_Viaje]],"m")</f>
        <v>8</v>
      </c>
      <c r="AL272" t="s">
        <v>57</v>
      </c>
      <c r="AM272" t="b">
        <v>0</v>
      </c>
      <c r="AN272" t="str">
        <f>VLOOKUP(Tabla_Transformados[[#This Row],[Cancelacion_Reserva_sucio]],auxiliares!$H$6:$I$9,2,0)</f>
        <v>Falso</v>
      </c>
      <c r="AO272">
        <v>3</v>
      </c>
      <c r="AP272" t="s">
        <v>108</v>
      </c>
      <c r="AQ27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2" s="10">
        <f>Tabla_Transformados[[#This Row],[Costo_Total]]/Tabla_Transformados[[#This Row],[Numero_Personas]]</f>
        <v>7965.05</v>
      </c>
      <c r="AS272" s="10">
        <f>Tabla_Transformados[[#This Row],[Costo_Total]]/Tabla_Transformados[[#This Row],[Duracion_Viaje_sucio]]</f>
        <v>1770.0111111111112</v>
      </c>
    </row>
    <row r="273" spans="1:45" x14ac:dyDescent="0.25">
      <c r="A273" t="s">
        <v>1172</v>
      </c>
      <c r="B273" t="s">
        <v>1173</v>
      </c>
      <c r="C273">
        <v>22</v>
      </c>
      <c r="D273" t="s">
        <v>31</v>
      </c>
      <c r="E273" t="str">
        <f>VLOOKUP(Tabla_Transformados[[#This Row],[Género_sucio]],Tabla4[#All],2,0)</f>
        <v>Femenino</v>
      </c>
      <c r="F273" t="s">
        <v>48</v>
      </c>
      <c r="G273" t="str">
        <f>VLOOKUP(Tabla_Transformados[[#This Row],[Ubicación_sucio]],auxiliares!$E$6:$F$13,2,0)</f>
        <v>EEUU</v>
      </c>
      <c r="H273" t="s">
        <v>49</v>
      </c>
      <c r="I273" t="str">
        <f>IFERROR(VLOOKUP(Tabla_Transformados[[#This Row],[Tipo_Viajero_sucio]],auxiliares!$H$6:$I$6,2,0),Tabla_Transformados[[#This Row],[Tipo_Viajero_sucio]])</f>
        <v>Turista</v>
      </c>
      <c r="J273" t="s">
        <v>1174</v>
      </c>
      <c r="K273" s="8">
        <v>45325</v>
      </c>
      <c r="L273" s="8">
        <v>45506</v>
      </c>
      <c r="M273">
        <v>278</v>
      </c>
      <c r="N273">
        <f>DATEDIF(Tabla_Transformados[[#This Row],[Fecha_Reserva]],Tabla_Transformados[[#This Row],[Fecha_Viaje]],"d")</f>
        <v>181</v>
      </c>
      <c r="O273">
        <v>14</v>
      </c>
      <c r="P273">
        <v>3</v>
      </c>
      <c r="Q273" t="s">
        <v>65</v>
      </c>
      <c r="R273" t="str">
        <f>IFERROR(VLOOKUP(Tabla_Transformados[[#This Row],[Tipo_Paquete_sucio]],auxiliares!$H$6:$I$7,2,0),Tabla_Transformados[[#This Row],[Tipo_Paquete_sucio]])</f>
        <v>Vuelo + Hotel + Tour</v>
      </c>
      <c r="S273" s="10">
        <v>14676.6</v>
      </c>
      <c r="T273" t="s">
        <v>78</v>
      </c>
      <c r="U273" t="s">
        <v>87</v>
      </c>
      <c r="V273" t="str">
        <f>VLOOKUP(Tabla_Transformados[[#This Row],[Destino_sucio]],auxiliares!$E$5:$F$19,2,0)</f>
        <v>Londres</v>
      </c>
      <c r="W273" t="s">
        <v>114</v>
      </c>
      <c r="X273" t="s">
        <v>54</v>
      </c>
      <c r="Y273" t="s">
        <v>302</v>
      </c>
      <c r="Z2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73" t="str">
        <f>IFERROR(VLOOKUP(Tabla_Transformados[[#This Row],[Actividades_Reser_sucio2]],auxiliares!$E$5:$F$20,2,0),Tabla_Transformados[[#This Row],[Actividades_Reser_sucio2]])</f>
        <v>Tour en bus</v>
      </c>
      <c r="AB273">
        <v>9</v>
      </c>
      <c r="AC273">
        <f>Tabla_Transformados[[#This Row],[Duracion_Viaje_sucio]]-1</f>
        <v>13</v>
      </c>
      <c r="AD273" t="b">
        <v>1</v>
      </c>
      <c r="AE273" t="str">
        <f>VLOOKUP(Tabla_Transformados[[#This Row],[Promocion_Aplicada_sucio]],auxiliares!$H$6:$I$9,2,0)</f>
        <v>Verdadero</v>
      </c>
      <c r="AF273" t="s">
        <v>55</v>
      </c>
      <c r="AG273" t="s">
        <v>115</v>
      </c>
      <c r="AH273">
        <v>9</v>
      </c>
      <c r="AI273" t="str">
        <f>TEXT(Tabla_Transformados[[#This Row],[Fecha_Reserva]],"m")</f>
        <v>2</v>
      </c>
      <c r="AJ273">
        <v>7</v>
      </c>
      <c r="AK273" t="str">
        <f>TEXT(Tabla_Transformados[[#This Row],[Fecha_Viaje]],"m")</f>
        <v>8</v>
      </c>
      <c r="AL273" t="s">
        <v>44</v>
      </c>
      <c r="AM273" t="b">
        <v>1</v>
      </c>
      <c r="AN273" t="str">
        <f>VLOOKUP(Tabla_Transformados[[#This Row],[Cancelacion_Reserva_sucio]],auxiliares!$H$6:$I$9,2,0)</f>
        <v>Verdadero</v>
      </c>
      <c r="AO273">
        <v>4</v>
      </c>
      <c r="AP273" t="s">
        <v>108</v>
      </c>
      <c r="AQ27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3" s="10">
        <f>Tabla_Transformados[[#This Row],[Costo_Total]]/Tabla_Transformados[[#This Row],[Numero_Personas]]</f>
        <v>4892.2</v>
      </c>
      <c r="AS273" s="10">
        <f>Tabla_Transformados[[#This Row],[Costo_Total]]/Tabla_Transformados[[#This Row],[Duracion_Viaje_sucio]]</f>
        <v>1048.3285714285714</v>
      </c>
    </row>
    <row r="274" spans="1:45" x14ac:dyDescent="0.25">
      <c r="A274" t="s">
        <v>1176</v>
      </c>
      <c r="B274" t="s">
        <v>1177</v>
      </c>
      <c r="C274">
        <v>36</v>
      </c>
      <c r="D274" t="s">
        <v>60</v>
      </c>
      <c r="E274" t="str">
        <f>VLOOKUP(Tabla_Transformados[[#This Row],[Género_sucio]],Tabla4[#All],2,0)</f>
        <v>Otro</v>
      </c>
      <c r="F274" t="s">
        <v>61</v>
      </c>
      <c r="G274" t="str">
        <f>VLOOKUP(Tabla_Transformados[[#This Row],[Ubicación_sucio]],auxiliares!$E$6:$F$13,2,0)</f>
        <v>Australia</v>
      </c>
      <c r="H274" t="s">
        <v>33</v>
      </c>
      <c r="I274" t="str">
        <f>IFERROR(VLOOKUP(Tabla_Transformados[[#This Row],[Tipo_Viajero_sucio]],auxiliares!$H$6:$I$6,2,0),Tabla_Transformados[[#This Row],[Tipo_Viajero_sucio]])</f>
        <v>Turista</v>
      </c>
      <c r="J274" t="s">
        <v>1178</v>
      </c>
      <c r="K274" s="8">
        <v>45343</v>
      </c>
      <c r="L274" s="8">
        <v>45351</v>
      </c>
      <c r="M274">
        <v>319</v>
      </c>
      <c r="N274">
        <f>DATEDIF(Tabla_Transformados[[#This Row],[Fecha_Reserva]],Tabla_Transformados[[#This Row],[Fecha_Viaje]],"d")</f>
        <v>8</v>
      </c>
      <c r="O274">
        <v>5</v>
      </c>
      <c r="P274">
        <v>3</v>
      </c>
      <c r="Q274" t="s">
        <v>37</v>
      </c>
      <c r="R274" t="str">
        <f>IFERROR(VLOOKUP(Tabla_Transformados[[#This Row],[Tipo_Paquete_sucio]],auxiliares!$H$6:$I$7,2,0),Tabla_Transformados[[#This Row],[Tipo_Paquete_sucio]])</f>
        <v>Vuelo</v>
      </c>
      <c r="S274" s="10">
        <v>8024.6</v>
      </c>
      <c r="T274" t="s">
        <v>38</v>
      </c>
      <c r="U274" t="s">
        <v>53</v>
      </c>
      <c r="V274" t="str">
        <f>VLOOKUP(Tabla_Transformados[[#This Row],[Destino_sucio]],auxiliares!$E$5:$F$19,2,0)</f>
        <v>Nueva York</v>
      </c>
      <c r="W274" t="s">
        <v>40</v>
      </c>
      <c r="X274" t="s">
        <v>68</v>
      </c>
      <c r="Y274" t="s">
        <v>40</v>
      </c>
      <c r="Z2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4" t="str">
        <f>IFERROR(VLOOKUP(Tabla_Transformados[[#This Row],[Actividades_Reser_sucio2]],auxiliares!$E$5:$F$20,2,0),Tabla_Transformados[[#This Row],[Actividades_Reser_sucio2]])</f>
        <v/>
      </c>
      <c r="AB274">
        <v>7</v>
      </c>
      <c r="AC274">
        <f>Tabla_Transformados[[#This Row],[Duracion_Viaje_sucio]]-1</f>
        <v>4</v>
      </c>
      <c r="AD274" t="b">
        <v>0</v>
      </c>
      <c r="AE274" t="str">
        <f>VLOOKUP(Tabla_Transformados[[#This Row],[Promocion_Aplicada_sucio]],auxiliares!$H$6:$I$9,2,0)</f>
        <v>Falso</v>
      </c>
      <c r="AF274" t="s">
        <v>55</v>
      </c>
      <c r="AG274" t="s">
        <v>56</v>
      </c>
      <c r="AH274">
        <v>5</v>
      </c>
      <c r="AI274" t="str">
        <f>TEXT(Tabla_Transformados[[#This Row],[Fecha_Reserva]],"m")</f>
        <v>2</v>
      </c>
      <c r="AJ274">
        <v>2</v>
      </c>
      <c r="AK274" t="str">
        <f>TEXT(Tabla_Transformados[[#This Row],[Fecha_Viaje]],"m")</f>
        <v>2</v>
      </c>
      <c r="AL274" t="s">
        <v>57</v>
      </c>
      <c r="AM274" t="b">
        <v>1</v>
      </c>
      <c r="AN274" t="str">
        <f>VLOOKUP(Tabla_Transformados[[#This Row],[Cancelacion_Reserva_sucio]],auxiliares!$H$6:$I$9,2,0)</f>
        <v>Verdadero</v>
      </c>
      <c r="AO274">
        <v>1</v>
      </c>
      <c r="AP274" t="s">
        <v>70</v>
      </c>
      <c r="AQ27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74" s="10">
        <f>Tabla_Transformados[[#This Row],[Costo_Total]]/Tabla_Transformados[[#This Row],[Numero_Personas]]</f>
        <v>2674.8666666666668</v>
      </c>
      <c r="AS274" s="10">
        <f>Tabla_Transformados[[#This Row],[Costo_Total]]/Tabla_Transformados[[#This Row],[Duracion_Viaje_sucio]]</f>
        <v>1604.92</v>
      </c>
    </row>
    <row r="275" spans="1:45" x14ac:dyDescent="0.25">
      <c r="A275" t="s">
        <v>1179</v>
      </c>
      <c r="B275" t="s">
        <v>1180</v>
      </c>
      <c r="C275">
        <v>34</v>
      </c>
      <c r="D275" t="s">
        <v>104</v>
      </c>
      <c r="E275" t="str">
        <f>VLOOKUP(Tabla_Transformados[[#This Row],[Género_sucio]],Tabla4[#All],2,0)</f>
        <v>Masculino</v>
      </c>
      <c r="F275" t="s">
        <v>32</v>
      </c>
      <c r="G275" t="str">
        <f>VLOOKUP(Tabla_Transformados[[#This Row],[Ubicación_sucio]],auxiliares!$E$6:$F$13,2,0)</f>
        <v>Méjico</v>
      </c>
      <c r="H275" t="s">
        <v>49</v>
      </c>
      <c r="I275" t="str">
        <f>IFERROR(VLOOKUP(Tabla_Transformados[[#This Row],[Tipo_Viajero_sucio]],auxiliares!$H$6:$I$6,2,0),Tabla_Transformados[[#This Row],[Tipo_Viajero_sucio]])</f>
        <v>Turista</v>
      </c>
      <c r="J275" t="s">
        <v>1181</v>
      </c>
      <c r="K275" s="8">
        <v>45400</v>
      </c>
      <c r="L275" s="8">
        <v>45593</v>
      </c>
      <c r="M275">
        <v>129</v>
      </c>
      <c r="N275">
        <f>DATEDIF(Tabla_Transformados[[#This Row],[Fecha_Reserva]],Tabla_Transformados[[#This Row],[Fecha_Viaje]],"d")</f>
        <v>193</v>
      </c>
      <c r="O275">
        <v>9</v>
      </c>
      <c r="P275">
        <v>1</v>
      </c>
      <c r="Q275" t="s">
        <v>65</v>
      </c>
      <c r="R275" t="str">
        <f>IFERROR(VLOOKUP(Tabla_Transformados[[#This Row],[Tipo_Paquete_sucio]],auxiliares!$H$6:$I$7,2,0),Tabla_Transformados[[#This Row],[Tipo_Paquete_sucio]])</f>
        <v>Vuelo + Hotel + Tour</v>
      </c>
      <c r="S275" s="10">
        <v>5750.1</v>
      </c>
      <c r="T275" t="s">
        <v>86</v>
      </c>
      <c r="U275" t="s">
        <v>137</v>
      </c>
      <c r="V275" t="str">
        <f>VLOOKUP(Tabla_Transformados[[#This Row],[Destino_sucio]],auxiliares!$E$5:$F$19,2,0)</f>
        <v>Paris</v>
      </c>
      <c r="W275" t="s">
        <v>114</v>
      </c>
      <c r="X275" t="s">
        <v>41</v>
      </c>
      <c r="Y275" t="s">
        <v>69</v>
      </c>
      <c r="Z2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75" t="str">
        <f>IFERROR(VLOOKUP(Tabla_Transformados[[#This Row],[Actividades_Reser_sucio2]],auxiliares!$E$5:$F$20,2,0),Tabla_Transformados[[#This Row],[Actividades_Reser_sucio2]])</f>
        <v>Excursión en bote</v>
      </c>
      <c r="AB275">
        <v>3</v>
      </c>
      <c r="AC275">
        <f>Tabla_Transformados[[#This Row],[Duracion_Viaje_sucio]]-1</f>
        <v>8</v>
      </c>
      <c r="AD275" t="b">
        <v>0</v>
      </c>
      <c r="AE275" t="str">
        <f>VLOOKUP(Tabla_Transformados[[#This Row],[Promocion_Aplicada_sucio]],auxiliares!$H$6:$I$9,2,0)</f>
        <v>Falso</v>
      </c>
      <c r="AF275" t="s">
        <v>88</v>
      </c>
      <c r="AG275" t="s">
        <v>115</v>
      </c>
      <c r="AH275">
        <v>6</v>
      </c>
      <c r="AI275" t="str">
        <f>TEXT(Tabla_Transformados[[#This Row],[Fecha_Reserva]],"m")</f>
        <v>4</v>
      </c>
      <c r="AJ275">
        <v>1</v>
      </c>
      <c r="AK275" t="str">
        <f>TEXT(Tabla_Transformados[[#This Row],[Fecha_Viaje]],"m")</f>
        <v>10</v>
      </c>
      <c r="AL275" t="s">
        <v>57</v>
      </c>
      <c r="AM275" t="b">
        <v>0</v>
      </c>
      <c r="AN275" t="str">
        <f>VLOOKUP(Tabla_Transformados[[#This Row],[Cancelacion_Reserva_sucio]],auxiliares!$H$6:$I$9,2,0)</f>
        <v>Falso</v>
      </c>
      <c r="AO275">
        <v>3</v>
      </c>
      <c r="AP275" t="s">
        <v>108</v>
      </c>
      <c r="AQ27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75" s="10">
        <f>Tabla_Transformados[[#This Row],[Costo_Total]]/Tabla_Transformados[[#This Row],[Numero_Personas]]</f>
        <v>5750.1</v>
      </c>
      <c r="AS275" s="10">
        <f>Tabla_Transformados[[#This Row],[Costo_Total]]/Tabla_Transformados[[#This Row],[Duracion_Viaje_sucio]]</f>
        <v>638.90000000000009</v>
      </c>
    </row>
    <row r="276" spans="1:45" x14ac:dyDescent="0.25">
      <c r="A276" t="s">
        <v>1182</v>
      </c>
      <c r="B276" t="s">
        <v>1183</v>
      </c>
      <c r="C276">
        <v>25</v>
      </c>
      <c r="D276" t="s">
        <v>60</v>
      </c>
      <c r="E276" t="str">
        <f>VLOOKUP(Tabla_Transformados[[#This Row],[Género_sucio]],Tabla4[#All],2,0)</f>
        <v>Otro</v>
      </c>
      <c r="F276" t="s">
        <v>91</v>
      </c>
      <c r="G276" t="str">
        <f>VLOOKUP(Tabla_Transformados[[#This Row],[Ubicación_sucio]],auxiliares!$E$6:$F$13,2,0)</f>
        <v>India</v>
      </c>
      <c r="H276" t="s">
        <v>49</v>
      </c>
      <c r="I276" t="str">
        <f>IFERROR(VLOOKUP(Tabla_Transformados[[#This Row],[Tipo_Viajero_sucio]],auxiliares!$H$6:$I$6,2,0),Tabla_Transformados[[#This Row],[Tipo_Viajero_sucio]])</f>
        <v>Turista</v>
      </c>
      <c r="J276" t="s">
        <v>1184</v>
      </c>
      <c r="K276" s="8">
        <v>45397</v>
      </c>
      <c r="L276" s="8">
        <v>45439</v>
      </c>
      <c r="M276">
        <v>54</v>
      </c>
      <c r="N276">
        <f>DATEDIF(Tabla_Transformados[[#This Row],[Fecha_Reserva]],Tabla_Transformados[[#This Row],[Fecha_Viaje]],"d")</f>
        <v>42</v>
      </c>
      <c r="O276">
        <v>7</v>
      </c>
      <c r="P276">
        <v>2</v>
      </c>
      <c r="Q276" t="s">
        <v>65</v>
      </c>
      <c r="R276" t="str">
        <f>IFERROR(VLOOKUP(Tabla_Transformados[[#This Row],[Tipo_Paquete_sucio]],auxiliares!$H$6:$I$7,2,0),Tabla_Transformados[[#This Row],[Tipo_Paquete_sucio]])</f>
        <v>Vuelo + Hotel + Tour</v>
      </c>
      <c r="S276" s="10">
        <v>14317.8</v>
      </c>
      <c r="T276" t="s">
        <v>78</v>
      </c>
      <c r="U276" t="s">
        <v>53</v>
      </c>
      <c r="V276" t="str">
        <f>VLOOKUP(Tabla_Transformados[[#This Row],[Destino_sucio]],auxiliares!$E$5:$F$19,2,0)</f>
        <v>Nueva York</v>
      </c>
      <c r="W276" t="s">
        <v>114</v>
      </c>
      <c r="X276" t="s">
        <v>41</v>
      </c>
      <c r="Y276" t="s">
        <v>151</v>
      </c>
      <c r="Z2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76" t="str">
        <f>IFERROR(VLOOKUP(Tabla_Transformados[[#This Row],[Actividades_Reser_sucio2]],auxiliares!$E$5:$F$20,2,0),Tabla_Transformados[[#This Row],[Actividades_Reser_sucio2]])</f>
        <v>Tour en Cuidad</v>
      </c>
      <c r="AB276">
        <v>9</v>
      </c>
      <c r="AC276">
        <f>Tabla_Transformados[[#This Row],[Duracion_Viaje_sucio]]-1</f>
        <v>6</v>
      </c>
      <c r="AD276" t="b">
        <v>0</v>
      </c>
      <c r="AE276" t="str">
        <f>VLOOKUP(Tabla_Transformados[[#This Row],[Promocion_Aplicada_sucio]],auxiliares!$H$6:$I$9,2,0)</f>
        <v>Falso</v>
      </c>
      <c r="AF276" t="s">
        <v>42</v>
      </c>
      <c r="AG276" t="s">
        <v>56</v>
      </c>
      <c r="AH276">
        <v>5</v>
      </c>
      <c r="AI276" t="str">
        <f>TEXT(Tabla_Transformados[[#This Row],[Fecha_Reserva]],"m")</f>
        <v>4</v>
      </c>
      <c r="AJ276">
        <v>12</v>
      </c>
      <c r="AK276" t="str">
        <f>TEXT(Tabla_Transformados[[#This Row],[Fecha_Viaje]],"m")</f>
        <v>5</v>
      </c>
      <c r="AL276" t="s">
        <v>44</v>
      </c>
      <c r="AM276" t="b">
        <v>1</v>
      </c>
      <c r="AN276" t="str">
        <f>VLOOKUP(Tabla_Transformados[[#This Row],[Cancelacion_Reserva_sucio]],auxiliares!$H$6:$I$9,2,0)</f>
        <v>Verdadero</v>
      </c>
      <c r="AO276">
        <v>4</v>
      </c>
      <c r="AP276" t="s">
        <v>131</v>
      </c>
      <c r="AQ27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6" s="10">
        <f>Tabla_Transformados[[#This Row],[Costo_Total]]/Tabla_Transformados[[#This Row],[Numero_Personas]]</f>
        <v>7158.9</v>
      </c>
      <c r="AS276" s="10">
        <f>Tabla_Transformados[[#This Row],[Costo_Total]]/Tabla_Transformados[[#This Row],[Duracion_Viaje_sucio]]</f>
        <v>2045.3999999999999</v>
      </c>
    </row>
    <row r="277" spans="1:45" x14ac:dyDescent="0.25">
      <c r="A277" t="s">
        <v>1185</v>
      </c>
      <c r="B277" t="s">
        <v>1186</v>
      </c>
      <c r="C277">
        <v>44</v>
      </c>
      <c r="D277" t="s">
        <v>31</v>
      </c>
      <c r="E277" t="str">
        <f>VLOOKUP(Tabla_Transformados[[#This Row],[Género_sucio]],Tabla4[#All],2,0)</f>
        <v>Femenino</v>
      </c>
      <c r="F277" t="s">
        <v>82</v>
      </c>
      <c r="G277" t="str">
        <f>VLOOKUP(Tabla_Transformados[[#This Row],[Ubicación_sucio]],auxiliares!$E$6:$F$13,2,0)</f>
        <v>Alemania</v>
      </c>
      <c r="H277" t="s">
        <v>49</v>
      </c>
      <c r="I277" t="str">
        <f>IFERROR(VLOOKUP(Tabla_Transformados[[#This Row],[Tipo_Viajero_sucio]],auxiliares!$H$6:$I$6,2,0),Tabla_Transformados[[#This Row],[Tipo_Viajero_sucio]])</f>
        <v>Turista</v>
      </c>
      <c r="J277" t="s">
        <v>1187</v>
      </c>
      <c r="K277" s="8">
        <v>45397</v>
      </c>
      <c r="L277" s="8">
        <v>45560</v>
      </c>
      <c r="M277">
        <v>134</v>
      </c>
      <c r="N277">
        <f>DATEDIF(Tabla_Transformados[[#This Row],[Fecha_Reserva]],Tabla_Transformados[[#This Row],[Fecha_Viaje]],"d")</f>
        <v>163</v>
      </c>
      <c r="O277">
        <v>3</v>
      </c>
      <c r="P277">
        <v>1</v>
      </c>
      <c r="Q277" t="s">
        <v>37</v>
      </c>
      <c r="R277" t="str">
        <f>IFERROR(VLOOKUP(Tabla_Transformados[[#This Row],[Tipo_Paquete_sucio]],auxiliares!$H$6:$I$7,2,0),Tabla_Transformados[[#This Row],[Tipo_Paquete_sucio]])</f>
        <v>Vuelo</v>
      </c>
      <c r="S277" s="10">
        <v>9228.6</v>
      </c>
      <c r="T277" t="s">
        <v>78</v>
      </c>
      <c r="U277" t="s">
        <v>137</v>
      </c>
      <c r="V277" t="str">
        <f>VLOOKUP(Tabla_Transformados[[#This Row],[Destino_sucio]],auxiliares!$E$5:$F$19,2,0)</f>
        <v>Paris</v>
      </c>
      <c r="W277" t="s">
        <v>40</v>
      </c>
      <c r="X277" t="s">
        <v>41</v>
      </c>
      <c r="Y277" t="s">
        <v>40</v>
      </c>
      <c r="Z2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7" t="str">
        <f>IFERROR(VLOOKUP(Tabla_Transformados[[#This Row],[Actividades_Reser_sucio2]],auxiliares!$E$5:$F$20,2,0),Tabla_Transformados[[#This Row],[Actividades_Reser_sucio2]])</f>
        <v/>
      </c>
      <c r="AB277">
        <v>6</v>
      </c>
      <c r="AC277">
        <f>Tabla_Transformados[[#This Row],[Duracion_Viaje_sucio]]-1</f>
        <v>2</v>
      </c>
      <c r="AD277" t="b">
        <v>1</v>
      </c>
      <c r="AE277" t="str">
        <f>VLOOKUP(Tabla_Transformados[[#This Row],[Promocion_Aplicada_sucio]],auxiliares!$H$6:$I$9,2,0)</f>
        <v>Verdadero</v>
      </c>
      <c r="AF277" t="s">
        <v>88</v>
      </c>
      <c r="AG277" t="s">
        <v>115</v>
      </c>
      <c r="AH277">
        <v>4</v>
      </c>
      <c r="AI277" t="str">
        <f>TEXT(Tabla_Transformados[[#This Row],[Fecha_Reserva]],"m")</f>
        <v>4</v>
      </c>
      <c r="AJ277">
        <v>3</v>
      </c>
      <c r="AK277" t="str">
        <f>TEXT(Tabla_Transformados[[#This Row],[Fecha_Viaje]],"m")</f>
        <v>9</v>
      </c>
      <c r="AL277" t="s">
        <v>44</v>
      </c>
      <c r="AM277" t="b">
        <v>0</v>
      </c>
      <c r="AN277" t="str">
        <f>VLOOKUP(Tabla_Transformados[[#This Row],[Cancelacion_Reserva_sucio]],auxiliares!$H$6:$I$9,2,0)</f>
        <v>Falso</v>
      </c>
      <c r="AO277">
        <v>1</v>
      </c>
      <c r="AP277" t="s">
        <v>45</v>
      </c>
      <c r="AQ27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77" s="10">
        <f>Tabla_Transformados[[#This Row],[Costo_Total]]/Tabla_Transformados[[#This Row],[Numero_Personas]]</f>
        <v>9228.6</v>
      </c>
      <c r="AS277" s="10">
        <f>Tabla_Transformados[[#This Row],[Costo_Total]]/Tabla_Transformados[[#This Row],[Duracion_Viaje_sucio]]</f>
        <v>3076.2000000000003</v>
      </c>
    </row>
    <row r="278" spans="1:45" x14ac:dyDescent="0.25">
      <c r="A278" t="s">
        <v>1188</v>
      </c>
      <c r="B278" t="s">
        <v>1189</v>
      </c>
      <c r="C278">
        <v>27</v>
      </c>
      <c r="D278" t="s">
        <v>104</v>
      </c>
      <c r="E278" t="str">
        <f>VLOOKUP(Tabla_Transformados[[#This Row],[Género_sucio]],Tabla4[#All],2,0)</f>
        <v>Masculino</v>
      </c>
      <c r="F278" t="s">
        <v>123</v>
      </c>
      <c r="G278" t="str">
        <f>VLOOKUP(Tabla_Transformados[[#This Row],[Ubicación_sucio]],auxiliares!$E$6:$F$13,2,0)</f>
        <v>España</v>
      </c>
      <c r="H278" t="s">
        <v>97</v>
      </c>
      <c r="I278" t="str">
        <f>IFERROR(VLOOKUP(Tabla_Transformados[[#This Row],[Tipo_Viajero_sucio]],auxiliares!$H$6:$I$6,2,0),Tabla_Transformados[[#This Row],[Tipo_Viajero_sucio]])</f>
        <v>Negocios</v>
      </c>
      <c r="J278" t="s">
        <v>1190</v>
      </c>
      <c r="K278" s="8">
        <v>45551</v>
      </c>
      <c r="L278" s="8">
        <v>45603</v>
      </c>
      <c r="M278">
        <v>127</v>
      </c>
      <c r="N278">
        <f>DATEDIF(Tabla_Transformados[[#This Row],[Fecha_Reserva]],Tabla_Transformados[[#This Row],[Fecha_Viaje]],"d")</f>
        <v>52</v>
      </c>
      <c r="O278">
        <v>3</v>
      </c>
      <c r="P278">
        <v>3</v>
      </c>
      <c r="Q278" t="s">
        <v>65</v>
      </c>
      <c r="R278" t="str">
        <f>IFERROR(VLOOKUP(Tabla_Transformados[[#This Row],[Tipo_Paquete_sucio]],auxiliares!$H$6:$I$7,2,0),Tabla_Transformados[[#This Row],[Tipo_Paquete_sucio]])</f>
        <v>Vuelo + Hotel + Tour</v>
      </c>
      <c r="S278" s="10">
        <v>5528.2</v>
      </c>
      <c r="T278" t="s">
        <v>38</v>
      </c>
      <c r="U278" t="s">
        <v>137</v>
      </c>
      <c r="V278" t="str">
        <f>VLOOKUP(Tabla_Transformados[[#This Row],[Destino_sucio]],auxiliares!$E$5:$F$19,2,0)</f>
        <v>Paris</v>
      </c>
      <c r="W278" t="s">
        <v>79</v>
      </c>
      <c r="X278" t="s">
        <v>41</v>
      </c>
      <c r="Y278" t="s">
        <v>302</v>
      </c>
      <c r="Z2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78" t="str">
        <f>IFERROR(VLOOKUP(Tabla_Transformados[[#This Row],[Actividades_Reser_sucio2]],auxiliares!$E$5:$F$20,2,0),Tabla_Transformados[[#This Row],[Actividades_Reser_sucio2]])</f>
        <v>Tour en bus</v>
      </c>
      <c r="AB278">
        <v>9</v>
      </c>
      <c r="AC278">
        <f>Tabla_Transformados[[#This Row],[Duracion_Viaje_sucio]]-1</f>
        <v>2</v>
      </c>
      <c r="AD278" t="b">
        <v>1</v>
      </c>
      <c r="AE278" t="str">
        <f>VLOOKUP(Tabla_Transformados[[#This Row],[Promocion_Aplicada_sucio]],auxiliares!$H$6:$I$9,2,0)</f>
        <v>Verdadero</v>
      </c>
      <c r="AF278" t="s">
        <v>55</v>
      </c>
      <c r="AG278" t="s">
        <v>56</v>
      </c>
      <c r="AH278">
        <v>2</v>
      </c>
      <c r="AI278" t="str">
        <f>TEXT(Tabla_Transformados[[#This Row],[Fecha_Reserva]],"m")</f>
        <v>9</v>
      </c>
      <c r="AJ278">
        <v>11</v>
      </c>
      <c r="AK278" t="str">
        <f>TEXT(Tabla_Transformados[[#This Row],[Fecha_Viaje]],"m")</f>
        <v>11</v>
      </c>
      <c r="AL278" t="s">
        <v>57</v>
      </c>
      <c r="AM278" t="b">
        <v>1</v>
      </c>
      <c r="AN278" t="str">
        <f>VLOOKUP(Tabla_Transformados[[#This Row],[Cancelacion_Reserva_sucio]],auxiliares!$H$6:$I$9,2,0)</f>
        <v>Verdadero</v>
      </c>
      <c r="AO278">
        <v>2</v>
      </c>
      <c r="AP278" t="s">
        <v>45</v>
      </c>
      <c r="AQ27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8" s="10">
        <f>Tabla_Transformados[[#This Row],[Costo_Total]]/Tabla_Transformados[[#This Row],[Numero_Personas]]</f>
        <v>1842.7333333333333</v>
      </c>
      <c r="AS278" s="10">
        <f>Tabla_Transformados[[#This Row],[Costo_Total]]/Tabla_Transformados[[#This Row],[Duracion_Viaje_sucio]]</f>
        <v>1842.7333333333333</v>
      </c>
    </row>
    <row r="279" spans="1:45" x14ac:dyDescent="0.25">
      <c r="A279" t="s">
        <v>1191</v>
      </c>
      <c r="B279" t="s">
        <v>1192</v>
      </c>
      <c r="C279">
        <v>18</v>
      </c>
      <c r="D279" t="s">
        <v>60</v>
      </c>
      <c r="E279" t="str">
        <f>VLOOKUP(Tabla_Transformados[[#This Row],[Género_sucio]],Tabla4[#All],2,0)</f>
        <v>Otro</v>
      </c>
      <c r="F279" t="s">
        <v>61</v>
      </c>
      <c r="G279" t="str">
        <f>VLOOKUP(Tabla_Transformados[[#This Row],[Ubicación_sucio]],auxiliares!$E$6:$F$13,2,0)</f>
        <v>Australia</v>
      </c>
      <c r="H279" t="s">
        <v>33</v>
      </c>
      <c r="I279" t="str">
        <f>IFERROR(VLOOKUP(Tabla_Transformados[[#This Row],[Tipo_Viajero_sucio]],auxiliares!$H$6:$I$6,2,0),Tabla_Transformados[[#This Row],[Tipo_Viajero_sucio]])</f>
        <v>Turista</v>
      </c>
      <c r="J279" t="s">
        <v>1193</v>
      </c>
      <c r="K279" s="8">
        <v>45376</v>
      </c>
      <c r="L279" s="8">
        <v>45391</v>
      </c>
      <c r="M279">
        <v>143</v>
      </c>
      <c r="N279">
        <f>DATEDIF(Tabla_Transformados[[#This Row],[Fecha_Reserva]],Tabla_Transformados[[#This Row],[Fecha_Viaje]],"d")</f>
        <v>15</v>
      </c>
      <c r="O279">
        <v>2</v>
      </c>
      <c r="P279">
        <v>2</v>
      </c>
      <c r="Q279" t="s">
        <v>77</v>
      </c>
      <c r="R279" t="str">
        <f>IFERROR(VLOOKUP(Tabla_Transformados[[#This Row],[Tipo_Paquete_sucio]],auxiliares!$H$6:$I$7,2,0),Tabla_Transformados[[#This Row],[Tipo_Paquete_sucio]])</f>
        <v>Vuelo + Hotel</v>
      </c>
      <c r="S279" s="10">
        <v>11940.3</v>
      </c>
      <c r="T279" t="s">
        <v>78</v>
      </c>
      <c r="U279" t="s">
        <v>137</v>
      </c>
      <c r="V279" t="str">
        <f>VLOOKUP(Tabla_Transformados[[#This Row],[Destino_sucio]],auxiliares!$E$5:$F$19,2,0)</f>
        <v>Paris</v>
      </c>
      <c r="W279" t="s">
        <v>114</v>
      </c>
      <c r="X279" t="s">
        <v>68</v>
      </c>
      <c r="Y279" t="s">
        <v>40</v>
      </c>
      <c r="Z2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9" t="str">
        <f>IFERROR(VLOOKUP(Tabla_Transformados[[#This Row],[Actividades_Reser_sucio2]],auxiliares!$E$5:$F$20,2,0),Tabla_Transformados[[#This Row],[Actividades_Reser_sucio2]])</f>
        <v/>
      </c>
      <c r="AB279">
        <v>4</v>
      </c>
      <c r="AC279">
        <f>Tabla_Transformados[[#This Row],[Duracion_Viaje_sucio]]-1</f>
        <v>1</v>
      </c>
      <c r="AD279" t="b">
        <v>1</v>
      </c>
      <c r="AE279" t="str">
        <f>VLOOKUP(Tabla_Transformados[[#This Row],[Promocion_Aplicada_sucio]],auxiliares!$H$6:$I$9,2,0)</f>
        <v>Verdadero</v>
      </c>
      <c r="AF279" t="s">
        <v>88</v>
      </c>
      <c r="AG279" t="s">
        <v>43</v>
      </c>
      <c r="AH279">
        <v>3</v>
      </c>
      <c r="AI279" t="str">
        <f>TEXT(Tabla_Transformados[[#This Row],[Fecha_Reserva]],"m")</f>
        <v>3</v>
      </c>
      <c r="AJ279">
        <v>12</v>
      </c>
      <c r="AK279" t="str">
        <f>TEXT(Tabla_Transformados[[#This Row],[Fecha_Viaje]],"m")</f>
        <v>4</v>
      </c>
      <c r="AL279" t="s">
        <v>44</v>
      </c>
      <c r="AM279" t="b">
        <v>0</v>
      </c>
      <c r="AN279" t="str">
        <f>VLOOKUP(Tabla_Transformados[[#This Row],[Cancelacion_Reserva_sucio]],auxiliares!$H$6:$I$9,2,0)</f>
        <v>Falso</v>
      </c>
      <c r="AO279">
        <v>3</v>
      </c>
      <c r="AP279" t="s">
        <v>70</v>
      </c>
      <c r="AQ27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9" s="10">
        <f>Tabla_Transformados[[#This Row],[Costo_Total]]/Tabla_Transformados[[#This Row],[Numero_Personas]]</f>
        <v>5970.15</v>
      </c>
      <c r="AS279" s="10">
        <f>Tabla_Transformados[[#This Row],[Costo_Total]]/Tabla_Transformados[[#This Row],[Duracion_Viaje_sucio]]</f>
        <v>5970.15</v>
      </c>
    </row>
    <row r="280" spans="1:45" x14ac:dyDescent="0.25">
      <c r="A280" t="s">
        <v>1194</v>
      </c>
      <c r="B280" t="s">
        <v>1195</v>
      </c>
      <c r="C280">
        <v>38</v>
      </c>
      <c r="D280" t="s">
        <v>60</v>
      </c>
      <c r="E280" t="str">
        <f>VLOOKUP(Tabla_Transformados[[#This Row],[Género_sucio]],Tabla4[#All],2,0)</f>
        <v>Otro</v>
      </c>
      <c r="F280" t="s">
        <v>123</v>
      </c>
      <c r="G280" t="str">
        <f>VLOOKUP(Tabla_Transformados[[#This Row],[Ubicación_sucio]],auxiliares!$E$6:$F$13,2,0)</f>
        <v>España</v>
      </c>
      <c r="H280" t="s">
        <v>33</v>
      </c>
      <c r="I280" t="str">
        <f>IFERROR(VLOOKUP(Tabla_Transformados[[#This Row],[Tipo_Viajero_sucio]],auxiliares!$H$6:$I$6,2,0),Tabla_Transformados[[#This Row],[Tipo_Viajero_sucio]])</f>
        <v>Turista</v>
      </c>
      <c r="J280" t="s">
        <v>1196</v>
      </c>
      <c r="K280" s="8">
        <v>45434</v>
      </c>
      <c r="L280" s="8">
        <v>45518</v>
      </c>
      <c r="M280">
        <v>160</v>
      </c>
      <c r="N280">
        <f>DATEDIF(Tabla_Transformados[[#This Row],[Fecha_Reserva]],Tabla_Transformados[[#This Row],[Fecha_Viaje]],"d")</f>
        <v>84</v>
      </c>
      <c r="O280">
        <v>11</v>
      </c>
      <c r="P280">
        <v>1</v>
      </c>
      <c r="Q280" t="s">
        <v>65</v>
      </c>
      <c r="R280" t="str">
        <f>IFERROR(VLOOKUP(Tabla_Transformados[[#This Row],[Tipo_Paquete_sucio]],auxiliares!$H$6:$I$7,2,0),Tabla_Transformados[[#This Row],[Tipo_Paquete_sucio]])</f>
        <v>Vuelo + Hotel + Tour</v>
      </c>
      <c r="S280" s="10">
        <v>18509.099999999999</v>
      </c>
      <c r="T280" t="s">
        <v>86</v>
      </c>
      <c r="U280" t="s">
        <v>39</v>
      </c>
      <c r="V280" t="str">
        <f>VLOOKUP(Tabla_Transformados[[#This Row],[Destino_sucio]],auxiliares!$E$5:$F$19,2,0)</f>
        <v>Tokio</v>
      </c>
      <c r="W280" t="s">
        <v>79</v>
      </c>
      <c r="X280" t="s">
        <v>68</v>
      </c>
      <c r="Y280" t="s">
        <v>69</v>
      </c>
      <c r="Z2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0" t="str">
        <f>IFERROR(VLOOKUP(Tabla_Transformados[[#This Row],[Actividades_Reser_sucio2]],auxiliares!$E$5:$F$20,2,0),Tabla_Transformados[[#This Row],[Actividades_Reser_sucio2]])</f>
        <v>Excursión en bote</v>
      </c>
      <c r="AB280">
        <v>8</v>
      </c>
      <c r="AC280">
        <f>Tabla_Transformados[[#This Row],[Duracion_Viaje_sucio]]-1</f>
        <v>10</v>
      </c>
      <c r="AD280" t="b">
        <v>1</v>
      </c>
      <c r="AE280" t="str">
        <f>VLOOKUP(Tabla_Transformados[[#This Row],[Promocion_Aplicada_sucio]],auxiliares!$H$6:$I$9,2,0)</f>
        <v>Verdadero</v>
      </c>
      <c r="AF280" t="s">
        <v>55</v>
      </c>
      <c r="AG280" t="s">
        <v>56</v>
      </c>
      <c r="AH280">
        <v>4</v>
      </c>
      <c r="AI280" t="str">
        <f>TEXT(Tabla_Transformados[[#This Row],[Fecha_Reserva]],"m")</f>
        <v>5</v>
      </c>
      <c r="AJ280">
        <v>6</v>
      </c>
      <c r="AK280" t="str">
        <f>TEXT(Tabla_Transformados[[#This Row],[Fecha_Viaje]],"m")</f>
        <v>8</v>
      </c>
      <c r="AL280" t="s">
        <v>57</v>
      </c>
      <c r="AM280" t="b">
        <v>1</v>
      </c>
      <c r="AN280" t="str">
        <f>VLOOKUP(Tabla_Transformados[[#This Row],[Cancelacion_Reserva_sucio]],auxiliares!$H$6:$I$9,2,0)</f>
        <v>Verdadero</v>
      </c>
      <c r="AO280">
        <v>3</v>
      </c>
      <c r="AP280" t="s">
        <v>131</v>
      </c>
      <c r="AQ28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0" s="10">
        <f>Tabla_Transformados[[#This Row],[Costo_Total]]/Tabla_Transformados[[#This Row],[Numero_Personas]]</f>
        <v>18509.099999999999</v>
      </c>
      <c r="AS280" s="10">
        <f>Tabla_Transformados[[#This Row],[Costo_Total]]/Tabla_Transformados[[#This Row],[Duracion_Viaje_sucio]]</f>
        <v>1682.6454545454544</v>
      </c>
    </row>
    <row r="281" spans="1:45" x14ac:dyDescent="0.25">
      <c r="A281" t="s">
        <v>1198</v>
      </c>
      <c r="B281" t="s">
        <v>1199</v>
      </c>
      <c r="C281">
        <v>55</v>
      </c>
      <c r="D281" t="s">
        <v>60</v>
      </c>
      <c r="E281" t="str">
        <f>VLOOKUP(Tabla_Transformados[[#This Row],[Género_sucio]],Tabla4[#All],2,0)</f>
        <v>Otro</v>
      </c>
      <c r="F281" t="s">
        <v>73</v>
      </c>
      <c r="G281" t="str">
        <f>VLOOKUP(Tabla_Transformados[[#This Row],[Ubicación_sucio]],auxiliares!$E$6:$F$13,2,0)</f>
        <v>Reino unido</v>
      </c>
      <c r="H281" t="s">
        <v>97</v>
      </c>
      <c r="I281" t="str">
        <f>IFERROR(VLOOKUP(Tabla_Transformados[[#This Row],[Tipo_Viajero_sucio]],auxiliares!$H$6:$I$6,2,0),Tabla_Transformados[[#This Row],[Tipo_Viajero_sucio]])</f>
        <v>Negocios</v>
      </c>
      <c r="J281" t="s">
        <v>1200</v>
      </c>
      <c r="K281" s="8">
        <v>45547</v>
      </c>
      <c r="L281" s="8">
        <v>45629</v>
      </c>
      <c r="M281">
        <v>158</v>
      </c>
      <c r="N281">
        <f>DATEDIF(Tabla_Transformados[[#This Row],[Fecha_Reserva]],Tabla_Transformados[[#This Row],[Fecha_Viaje]],"d")</f>
        <v>82</v>
      </c>
      <c r="O281">
        <v>4</v>
      </c>
      <c r="P281">
        <v>1</v>
      </c>
      <c r="Q281" t="s">
        <v>77</v>
      </c>
      <c r="R281" t="str">
        <f>IFERROR(VLOOKUP(Tabla_Transformados[[#This Row],[Tipo_Paquete_sucio]],auxiliares!$H$6:$I$7,2,0),Tabla_Transformados[[#This Row],[Tipo_Paquete_sucio]])</f>
        <v>Vuelo + Hotel</v>
      </c>
      <c r="S281" s="10">
        <v>10778.6</v>
      </c>
      <c r="T281" t="s">
        <v>86</v>
      </c>
      <c r="U281" t="s">
        <v>94</v>
      </c>
      <c r="V281" t="str">
        <f>VLOOKUP(Tabla_Transformados[[#This Row],[Destino_sucio]],auxiliares!$E$5:$F$19,2,0)</f>
        <v>Cancun</v>
      </c>
      <c r="W281" t="s">
        <v>67</v>
      </c>
      <c r="X281" t="s">
        <v>68</v>
      </c>
      <c r="Y281" t="s">
        <v>40</v>
      </c>
      <c r="Z2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1" t="str">
        <f>IFERROR(VLOOKUP(Tabla_Transformados[[#This Row],[Actividades_Reser_sucio2]],auxiliares!$E$5:$F$20,2,0),Tabla_Transformados[[#This Row],[Actividades_Reser_sucio2]])</f>
        <v/>
      </c>
      <c r="AB281">
        <v>7</v>
      </c>
      <c r="AC281">
        <f>Tabla_Transformados[[#This Row],[Duracion_Viaje_sucio]]-1</f>
        <v>3</v>
      </c>
      <c r="AD281" t="b">
        <v>1</v>
      </c>
      <c r="AE281" t="str">
        <f>VLOOKUP(Tabla_Transformados[[#This Row],[Promocion_Aplicada_sucio]],auxiliares!$H$6:$I$9,2,0)</f>
        <v>Verdadero</v>
      </c>
      <c r="AF281" t="s">
        <v>88</v>
      </c>
      <c r="AG281" t="s">
        <v>115</v>
      </c>
      <c r="AH281">
        <v>11</v>
      </c>
      <c r="AI281" t="str">
        <f>TEXT(Tabla_Transformados[[#This Row],[Fecha_Reserva]],"m")</f>
        <v>9</v>
      </c>
      <c r="AJ281">
        <v>2</v>
      </c>
      <c r="AK281" t="str">
        <f>TEXT(Tabla_Transformados[[#This Row],[Fecha_Viaje]],"m")</f>
        <v>12</v>
      </c>
      <c r="AL281" t="s">
        <v>57</v>
      </c>
      <c r="AM281" t="b">
        <v>0</v>
      </c>
      <c r="AN281" t="str">
        <f>VLOOKUP(Tabla_Transformados[[#This Row],[Cancelacion_Reserva_sucio]],auxiliares!$H$6:$I$9,2,0)</f>
        <v>Falso</v>
      </c>
      <c r="AO281">
        <v>3</v>
      </c>
      <c r="AP281" t="s">
        <v>131</v>
      </c>
      <c r="AQ28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1" s="10">
        <f>Tabla_Transformados[[#This Row],[Costo_Total]]/Tabla_Transformados[[#This Row],[Numero_Personas]]</f>
        <v>10778.6</v>
      </c>
      <c r="AS281" s="10">
        <f>Tabla_Transformados[[#This Row],[Costo_Total]]/Tabla_Transformados[[#This Row],[Duracion_Viaje_sucio]]</f>
        <v>2694.65</v>
      </c>
    </row>
    <row r="282" spans="1:45" x14ac:dyDescent="0.25">
      <c r="A282" t="s">
        <v>1202</v>
      </c>
      <c r="B282" t="s">
        <v>1203</v>
      </c>
      <c r="C282">
        <v>54</v>
      </c>
      <c r="D282" t="s">
        <v>104</v>
      </c>
      <c r="E282" t="str">
        <f>VLOOKUP(Tabla_Transformados[[#This Row],[Género_sucio]],Tabla4[#All],2,0)</f>
        <v>Masculino</v>
      </c>
      <c r="F282" t="s">
        <v>48</v>
      </c>
      <c r="G282" t="str">
        <f>VLOOKUP(Tabla_Transformados[[#This Row],[Ubicación_sucio]],auxiliares!$E$6:$F$13,2,0)</f>
        <v>EEUU</v>
      </c>
      <c r="H282" t="s">
        <v>49</v>
      </c>
      <c r="I282" t="str">
        <f>IFERROR(VLOOKUP(Tabla_Transformados[[#This Row],[Tipo_Viajero_sucio]],auxiliares!$H$6:$I$6,2,0),Tabla_Transformados[[#This Row],[Tipo_Viajero_sucio]])</f>
        <v>Turista</v>
      </c>
      <c r="J282" t="s">
        <v>1204</v>
      </c>
      <c r="K282" s="8">
        <v>45456</v>
      </c>
      <c r="L282" s="8">
        <v>45498</v>
      </c>
      <c r="M282">
        <v>290</v>
      </c>
      <c r="N282">
        <f>DATEDIF(Tabla_Transformados[[#This Row],[Fecha_Reserva]],Tabla_Transformados[[#This Row],[Fecha_Viaje]],"d")</f>
        <v>42</v>
      </c>
      <c r="O282">
        <v>11</v>
      </c>
      <c r="P282">
        <v>2</v>
      </c>
      <c r="Q282" t="s">
        <v>77</v>
      </c>
      <c r="R282" t="str">
        <f>IFERROR(VLOOKUP(Tabla_Transformados[[#This Row],[Tipo_Paquete_sucio]],auxiliares!$H$6:$I$7,2,0),Tabla_Transformados[[#This Row],[Tipo_Paquete_sucio]])</f>
        <v>Vuelo + Hotel</v>
      </c>
      <c r="S282" s="10">
        <v>5622.9</v>
      </c>
      <c r="T282" t="s">
        <v>38</v>
      </c>
      <c r="U282" t="s">
        <v>137</v>
      </c>
      <c r="V282" t="str">
        <f>VLOOKUP(Tabla_Transformados[[#This Row],[Destino_sucio]],auxiliares!$E$5:$F$19,2,0)</f>
        <v>Paris</v>
      </c>
      <c r="W282" t="s">
        <v>67</v>
      </c>
      <c r="X282" t="s">
        <v>54</v>
      </c>
      <c r="Y282" t="s">
        <v>40</v>
      </c>
      <c r="Z2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2" t="str">
        <f>IFERROR(VLOOKUP(Tabla_Transformados[[#This Row],[Actividades_Reser_sucio2]],auxiliares!$E$5:$F$20,2,0),Tabla_Transformados[[#This Row],[Actividades_Reser_sucio2]])</f>
        <v/>
      </c>
      <c r="AB282">
        <v>5</v>
      </c>
      <c r="AC282">
        <f>Tabla_Transformados[[#This Row],[Duracion_Viaje_sucio]]-1</f>
        <v>10</v>
      </c>
      <c r="AD282" t="b">
        <v>0</v>
      </c>
      <c r="AE282" t="str">
        <f>VLOOKUP(Tabla_Transformados[[#This Row],[Promocion_Aplicada_sucio]],auxiliares!$H$6:$I$9,2,0)</f>
        <v>Falso</v>
      </c>
      <c r="AF282" t="s">
        <v>42</v>
      </c>
      <c r="AG282" t="s">
        <v>56</v>
      </c>
      <c r="AH282">
        <v>8</v>
      </c>
      <c r="AI282" t="str">
        <f>TEXT(Tabla_Transformados[[#This Row],[Fecha_Reserva]],"m")</f>
        <v>6</v>
      </c>
      <c r="AJ282">
        <v>1</v>
      </c>
      <c r="AK282" t="str">
        <f>TEXT(Tabla_Transformados[[#This Row],[Fecha_Viaje]],"m")</f>
        <v>7</v>
      </c>
      <c r="AL282" t="s">
        <v>57</v>
      </c>
      <c r="AM282" t="b">
        <v>0</v>
      </c>
      <c r="AN282" t="str">
        <f>VLOOKUP(Tabla_Transformados[[#This Row],[Cancelacion_Reserva_sucio]],auxiliares!$H$6:$I$9,2,0)</f>
        <v>Falso</v>
      </c>
      <c r="AO282">
        <v>1</v>
      </c>
      <c r="AP282" t="s">
        <v>70</v>
      </c>
      <c r="AQ28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2" s="10">
        <f>Tabla_Transformados[[#This Row],[Costo_Total]]/Tabla_Transformados[[#This Row],[Numero_Personas]]</f>
        <v>2811.45</v>
      </c>
      <c r="AS282" s="10">
        <f>Tabla_Transformados[[#This Row],[Costo_Total]]/Tabla_Transformados[[#This Row],[Duracion_Viaje_sucio]]</f>
        <v>511.17272727272723</v>
      </c>
    </row>
    <row r="283" spans="1:45" x14ac:dyDescent="0.25">
      <c r="A283" t="s">
        <v>1205</v>
      </c>
      <c r="B283" t="s">
        <v>1206</v>
      </c>
      <c r="C283">
        <v>30</v>
      </c>
      <c r="D283" t="s">
        <v>31</v>
      </c>
      <c r="E283" t="str">
        <f>VLOOKUP(Tabla_Transformados[[#This Row],[Género_sucio]],Tabla4[#All],2,0)</f>
        <v>Femenino</v>
      </c>
      <c r="F283" t="s">
        <v>123</v>
      </c>
      <c r="G283" t="str">
        <f>VLOOKUP(Tabla_Transformados[[#This Row],[Ubicación_sucio]],auxiliares!$E$6:$F$13,2,0)</f>
        <v>España</v>
      </c>
      <c r="H283" t="s">
        <v>49</v>
      </c>
      <c r="I283" t="str">
        <f>IFERROR(VLOOKUP(Tabla_Transformados[[#This Row],[Tipo_Viajero_sucio]],auxiliares!$H$6:$I$6,2,0),Tabla_Transformados[[#This Row],[Tipo_Viajero_sucio]])</f>
        <v>Turista</v>
      </c>
      <c r="J283" t="s">
        <v>1207</v>
      </c>
      <c r="K283" s="8">
        <v>45378</v>
      </c>
      <c r="L283" s="8">
        <v>45467</v>
      </c>
      <c r="M283">
        <v>205</v>
      </c>
      <c r="N283">
        <f>DATEDIF(Tabla_Transformados[[#This Row],[Fecha_Reserva]],Tabla_Transformados[[#This Row],[Fecha_Viaje]],"d")</f>
        <v>89</v>
      </c>
      <c r="O283">
        <v>1</v>
      </c>
      <c r="P283">
        <v>4</v>
      </c>
      <c r="Q283" t="s">
        <v>37</v>
      </c>
      <c r="R283" t="str">
        <f>IFERROR(VLOOKUP(Tabla_Transformados[[#This Row],[Tipo_Paquete_sucio]],auxiliares!$H$6:$I$7,2,0),Tabla_Transformados[[#This Row],[Tipo_Paquete_sucio]])</f>
        <v>Vuelo</v>
      </c>
      <c r="S283" s="10">
        <v>6811.6</v>
      </c>
      <c r="T283" t="s">
        <v>78</v>
      </c>
      <c r="U283" t="s">
        <v>94</v>
      </c>
      <c r="V283" t="str">
        <f>VLOOKUP(Tabla_Transformados[[#This Row],[Destino_sucio]],auxiliares!$E$5:$F$19,2,0)</f>
        <v>Cancun</v>
      </c>
      <c r="W283" t="s">
        <v>40</v>
      </c>
      <c r="X283" t="s">
        <v>54</v>
      </c>
      <c r="Y283" t="s">
        <v>40</v>
      </c>
      <c r="Z2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3" t="str">
        <f>IFERROR(VLOOKUP(Tabla_Transformados[[#This Row],[Actividades_Reser_sucio2]],auxiliares!$E$5:$F$20,2,0),Tabla_Transformados[[#This Row],[Actividades_Reser_sucio2]])</f>
        <v/>
      </c>
      <c r="AB283">
        <v>9</v>
      </c>
      <c r="AC283">
        <f>Tabla_Transformados[[#This Row],[Duracion_Viaje_sucio]]-1</f>
        <v>0</v>
      </c>
      <c r="AD283" t="b">
        <v>0</v>
      </c>
      <c r="AE283" t="str">
        <f>VLOOKUP(Tabla_Transformados[[#This Row],[Promocion_Aplicada_sucio]],auxiliares!$H$6:$I$9,2,0)</f>
        <v>Falso</v>
      </c>
      <c r="AF283" t="s">
        <v>55</v>
      </c>
      <c r="AG283" t="s">
        <v>56</v>
      </c>
      <c r="AH283">
        <v>11</v>
      </c>
      <c r="AI283" t="str">
        <f>TEXT(Tabla_Transformados[[#This Row],[Fecha_Reserva]],"m")</f>
        <v>3</v>
      </c>
      <c r="AJ283">
        <v>2</v>
      </c>
      <c r="AK283" t="str">
        <f>TEXT(Tabla_Transformados[[#This Row],[Fecha_Viaje]],"m")</f>
        <v>6</v>
      </c>
      <c r="AL283" t="s">
        <v>57</v>
      </c>
      <c r="AM283" t="b">
        <v>1</v>
      </c>
      <c r="AN283" t="str">
        <f>VLOOKUP(Tabla_Transformados[[#This Row],[Cancelacion_Reserva_sucio]],auxiliares!$H$6:$I$9,2,0)</f>
        <v>Verdadero</v>
      </c>
      <c r="AO283">
        <v>4</v>
      </c>
      <c r="AP283" t="s">
        <v>131</v>
      </c>
      <c r="AQ28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3" s="10">
        <f>Tabla_Transformados[[#This Row],[Costo_Total]]/Tabla_Transformados[[#This Row],[Numero_Personas]]</f>
        <v>1702.9</v>
      </c>
      <c r="AS283" s="10">
        <f>Tabla_Transformados[[#This Row],[Costo_Total]]/Tabla_Transformados[[#This Row],[Duracion_Viaje_sucio]]</f>
        <v>6811.6</v>
      </c>
    </row>
    <row r="284" spans="1:45" x14ac:dyDescent="0.25">
      <c r="A284" t="s">
        <v>1208</v>
      </c>
      <c r="B284" t="s">
        <v>1209</v>
      </c>
      <c r="C284">
        <v>30</v>
      </c>
      <c r="D284" t="s">
        <v>60</v>
      </c>
      <c r="E284" t="str">
        <f>VLOOKUP(Tabla_Transformados[[#This Row],[Género_sucio]],Tabla4[#All],2,0)</f>
        <v>Otro</v>
      </c>
      <c r="F284" t="s">
        <v>48</v>
      </c>
      <c r="G284" t="str">
        <f>VLOOKUP(Tabla_Transformados[[#This Row],[Ubicación_sucio]],auxiliares!$E$6:$F$13,2,0)</f>
        <v>EEUU</v>
      </c>
      <c r="H284" t="s">
        <v>49</v>
      </c>
      <c r="I284" t="str">
        <f>IFERROR(VLOOKUP(Tabla_Transformados[[#This Row],[Tipo_Viajero_sucio]],auxiliares!$H$6:$I$6,2,0),Tabla_Transformados[[#This Row],[Tipo_Viajero_sucio]])</f>
        <v>Turista</v>
      </c>
      <c r="J284" t="s">
        <v>1210</v>
      </c>
      <c r="K284" s="8">
        <v>45323</v>
      </c>
      <c r="L284" s="8">
        <v>45653</v>
      </c>
      <c r="M284">
        <v>28</v>
      </c>
      <c r="N284">
        <f>DATEDIF(Tabla_Transformados[[#This Row],[Fecha_Reserva]],Tabla_Transformados[[#This Row],[Fecha_Viaje]],"d")</f>
        <v>330</v>
      </c>
      <c r="O284">
        <v>11</v>
      </c>
      <c r="P284">
        <v>2</v>
      </c>
      <c r="Q284" t="s">
        <v>65</v>
      </c>
      <c r="R284" t="str">
        <f>IFERROR(VLOOKUP(Tabla_Transformados[[#This Row],[Tipo_Paquete_sucio]],auxiliares!$H$6:$I$7,2,0),Tabla_Transformados[[#This Row],[Tipo_Paquete_sucio]])</f>
        <v>Vuelo + Hotel + Tour</v>
      </c>
      <c r="S284" s="10">
        <v>1157.9000000000001</v>
      </c>
      <c r="T284" t="s">
        <v>38</v>
      </c>
      <c r="U284" t="s">
        <v>53</v>
      </c>
      <c r="V284" t="str">
        <f>VLOOKUP(Tabla_Transformados[[#This Row],[Destino_sucio]],auxiliares!$E$5:$F$19,2,0)</f>
        <v>Nueva York</v>
      </c>
      <c r="W284" t="s">
        <v>67</v>
      </c>
      <c r="X284" t="s">
        <v>41</v>
      </c>
      <c r="Y284" t="s">
        <v>40</v>
      </c>
      <c r="Z2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84" t="str">
        <f>IFERROR(VLOOKUP(Tabla_Transformados[[#This Row],[Actividades_Reser_sucio2]],auxiliares!$E$5:$F$20,2,0),Tabla_Transformados[[#This Row],[Actividades_Reser_sucio2]])</f>
        <v>Desconocido</v>
      </c>
      <c r="AB284">
        <v>2</v>
      </c>
      <c r="AC284">
        <f>Tabla_Transformados[[#This Row],[Duracion_Viaje_sucio]]-1</f>
        <v>10</v>
      </c>
      <c r="AD284" t="b">
        <v>1</v>
      </c>
      <c r="AE284" t="str">
        <f>VLOOKUP(Tabla_Transformados[[#This Row],[Promocion_Aplicada_sucio]],auxiliares!$H$6:$I$9,2,0)</f>
        <v>Verdadero</v>
      </c>
      <c r="AF284" t="s">
        <v>55</v>
      </c>
      <c r="AG284" t="s">
        <v>56</v>
      </c>
      <c r="AH284">
        <v>12</v>
      </c>
      <c r="AI284" t="str">
        <f>TEXT(Tabla_Transformados[[#This Row],[Fecha_Reserva]],"m")</f>
        <v>2</v>
      </c>
      <c r="AJ284">
        <v>2</v>
      </c>
      <c r="AK284" t="str">
        <f>TEXT(Tabla_Transformados[[#This Row],[Fecha_Viaje]],"m")</f>
        <v>12</v>
      </c>
      <c r="AL284" t="s">
        <v>57</v>
      </c>
      <c r="AM284" t="b">
        <v>1</v>
      </c>
      <c r="AN284" t="str">
        <f>VLOOKUP(Tabla_Transformados[[#This Row],[Cancelacion_Reserva_sucio]],auxiliares!$H$6:$I$9,2,0)</f>
        <v>Verdadero</v>
      </c>
      <c r="AO284">
        <v>1</v>
      </c>
      <c r="AP284" t="s">
        <v>70</v>
      </c>
      <c r="AQ28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4" s="10">
        <f>Tabla_Transformados[[#This Row],[Costo_Total]]/Tabla_Transformados[[#This Row],[Numero_Personas]]</f>
        <v>578.95000000000005</v>
      </c>
      <c r="AS284" s="10">
        <f>Tabla_Transformados[[#This Row],[Costo_Total]]/Tabla_Transformados[[#This Row],[Duracion_Viaje_sucio]]</f>
        <v>105.26363636363637</v>
      </c>
    </row>
    <row r="285" spans="1:45" x14ac:dyDescent="0.25">
      <c r="A285" t="s">
        <v>1212</v>
      </c>
      <c r="B285" t="s">
        <v>1213</v>
      </c>
      <c r="C285">
        <v>51</v>
      </c>
      <c r="D285" t="s">
        <v>31</v>
      </c>
      <c r="E285" t="str">
        <f>VLOOKUP(Tabla_Transformados[[#This Row],[Género_sucio]],Tabla4[#All],2,0)</f>
        <v>Femenino</v>
      </c>
      <c r="F285" t="s">
        <v>61</v>
      </c>
      <c r="G285" t="str">
        <f>VLOOKUP(Tabla_Transformados[[#This Row],[Ubicación_sucio]],auxiliares!$E$6:$F$13,2,0)</f>
        <v>Australia</v>
      </c>
      <c r="H285" t="s">
        <v>49</v>
      </c>
      <c r="I285" t="str">
        <f>IFERROR(VLOOKUP(Tabla_Transformados[[#This Row],[Tipo_Viajero_sucio]],auxiliares!$H$6:$I$6,2,0),Tabla_Transformados[[#This Row],[Tipo_Viajero_sucio]])</f>
        <v>Turista</v>
      </c>
      <c r="J285" t="s">
        <v>1214</v>
      </c>
      <c r="K285" s="8">
        <v>45366</v>
      </c>
      <c r="L285" s="8">
        <v>45542</v>
      </c>
      <c r="M285">
        <v>31</v>
      </c>
      <c r="N285">
        <f>DATEDIF(Tabla_Transformados[[#This Row],[Fecha_Reserva]],Tabla_Transformados[[#This Row],[Fecha_Viaje]],"d")</f>
        <v>176</v>
      </c>
      <c r="O285">
        <v>1</v>
      </c>
      <c r="P285">
        <v>3</v>
      </c>
      <c r="Q285" t="s">
        <v>65</v>
      </c>
      <c r="R285" t="str">
        <f>IFERROR(VLOOKUP(Tabla_Transformados[[#This Row],[Tipo_Paquete_sucio]],auxiliares!$H$6:$I$7,2,0),Tabla_Transformados[[#This Row],[Tipo_Paquete_sucio]])</f>
        <v>Vuelo + Hotel + Tour</v>
      </c>
      <c r="S285" s="10">
        <v>15744.1</v>
      </c>
      <c r="T285" t="s">
        <v>86</v>
      </c>
      <c r="U285" t="s">
        <v>39</v>
      </c>
      <c r="V285" t="str">
        <f>VLOOKUP(Tabla_Transformados[[#This Row],[Destino_sucio]],auxiliares!$E$5:$F$19,2,0)</f>
        <v>Tokio</v>
      </c>
      <c r="W285" t="s">
        <v>114</v>
      </c>
      <c r="X285" t="s">
        <v>41</v>
      </c>
      <c r="Y285" t="s">
        <v>151</v>
      </c>
      <c r="Z2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85" t="str">
        <f>IFERROR(VLOOKUP(Tabla_Transformados[[#This Row],[Actividades_Reser_sucio2]],auxiliares!$E$5:$F$20,2,0),Tabla_Transformados[[#This Row],[Actividades_Reser_sucio2]])</f>
        <v>Tour en Cuidad</v>
      </c>
      <c r="AB285">
        <v>3</v>
      </c>
      <c r="AC285">
        <f>Tabla_Transformados[[#This Row],[Duracion_Viaje_sucio]]-1</f>
        <v>0</v>
      </c>
      <c r="AD285" t="b">
        <v>1</v>
      </c>
      <c r="AE285" t="str">
        <f>VLOOKUP(Tabla_Transformados[[#This Row],[Promocion_Aplicada_sucio]],auxiliares!$H$6:$I$9,2,0)</f>
        <v>Verdadero</v>
      </c>
      <c r="AF285" t="s">
        <v>42</v>
      </c>
      <c r="AG285" t="s">
        <v>115</v>
      </c>
      <c r="AH285">
        <v>3</v>
      </c>
      <c r="AI285" t="str">
        <f>TEXT(Tabla_Transformados[[#This Row],[Fecha_Reserva]],"m")</f>
        <v>3</v>
      </c>
      <c r="AJ285">
        <v>9</v>
      </c>
      <c r="AK285" t="str">
        <f>TEXT(Tabla_Transformados[[#This Row],[Fecha_Viaje]],"m")</f>
        <v>9</v>
      </c>
      <c r="AL285" t="s">
        <v>57</v>
      </c>
      <c r="AM285" t="b">
        <v>1</v>
      </c>
      <c r="AN285" t="str">
        <f>VLOOKUP(Tabla_Transformados[[#This Row],[Cancelacion_Reserva_sucio]],auxiliares!$H$6:$I$9,2,0)</f>
        <v>Verdadero</v>
      </c>
      <c r="AO285">
        <v>3</v>
      </c>
      <c r="AP285" t="s">
        <v>131</v>
      </c>
      <c r="AQ28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5" s="10">
        <f>Tabla_Transformados[[#This Row],[Costo_Total]]/Tabla_Transformados[[#This Row],[Numero_Personas]]</f>
        <v>5248.0333333333338</v>
      </c>
      <c r="AS285" s="10">
        <f>Tabla_Transformados[[#This Row],[Costo_Total]]/Tabla_Transformados[[#This Row],[Duracion_Viaje_sucio]]</f>
        <v>15744.1</v>
      </c>
    </row>
    <row r="286" spans="1:45" x14ac:dyDescent="0.25">
      <c r="A286" t="s">
        <v>1215</v>
      </c>
      <c r="B286" t="s">
        <v>1216</v>
      </c>
      <c r="C286">
        <v>31</v>
      </c>
      <c r="D286" t="s">
        <v>31</v>
      </c>
      <c r="E286" t="str">
        <f>VLOOKUP(Tabla_Transformados[[#This Row],[Género_sucio]],Tabla4[#All],2,0)</f>
        <v>Femenino</v>
      </c>
      <c r="F286" t="s">
        <v>73</v>
      </c>
      <c r="G286" t="str">
        <f>VLOOKUP(Tabla_Transformados[[#This Row],[Ubicación_sucio]],auxiliares!$E$6:$F$13,2,0)</f>
        <v>Reino unido</v>
      </c>
      <c r="H286" t="s">
        <v>97</v>
      </c>
      <c r="I286" t="str">
        <f>IFERROR(VLOOKUP(Tabla_Transformados[[#This Row],[Tipo_Viajero_sucio]],auxiliares!$H$6:$I$6,2,0),Tabla_Transformados[[#This Row],[Tipo_Viajero_sucio]])</f>
        <v>Negocios</v>
      </c>
      <c r="J286" t="s">
        <v>1217</v>
      </c>
      <c r="K286" s="8">
        <v>45348</v>
      </c>
      <c r="L286" s="8">
        <v>45498</v>
      </c>
      <c r="M286">
        <v>274</v>
      </c>
      <c r="N286">
        <f>DATEDIF(Tabla_Transformados[[#This Row],[Fecha_Reserva]],Tabla_Transformados[[#This Row],[Fecha_Viaje]],"d")</f>
        <v>150</v>
      </c>
      <c r="O286">
        <v>6</v>
      </c>
      <c r="P286">
        <v>1</v>
      </c>
      <c r="Q286" t="s">
        <v>65</v>
      </c>
      <c r="R286" t="str">
        <f>IFERROR(VLOOKUP(Tabla_Transformados[[#This Row],[Tipo_Paquete_sucio]],auxiliares!$H$6:$I$7,2,0),Tabla_Transformados[[#This Row],[Tipo_Paquete_sucio]])</f>
        <v>Vuelo + Hotel + Tour</v>
      </c>
      <c r="S286" s="10">
        <v>1657.1</v>
      </c>
      <c r="T286" t="s">
        <v>38</v>
      </c>
      <c r="U286" t="s">
        <v>101</v>
      </c>
      <c r="V286" t="str">
        <f>VLOOKUP(Tabla_Transformados[[#This Row],[Destino_sucio]],auxiliares!$E$5:$F$19,2,0)</f>
        <v>Roma</v>
      </c>
      <c r="W286" t="s">
        <v>79</v>
      </c>
      <c r="X286" t="s">
        <v>41</v>
      </c>
      <c r="Y286" t="s">
        <v>69</v>
      </c>
      <c r="Z2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6" t="str">
        <f>IFERROR(VLOOKUP(Tabla_Transformados[[#This Row],[Actividades_Reser_sucio2]],auxiliares!$E$5:$F$20,2,0),Tabla_Transformados[[#This Row],[Actividades_Reser_sucio2]])</f>
        <v>Excursión en bote</v>
      </c>
      <c r="AB286">
        <v>4</v>
      </c>
      <c r="AC286">
        <f>Tabla_Transformados[[#This Row],[Duracion_Viaje_sucio]]-1</f>
        <v>5</v>
      </c>
      <c r="AD286" t="b">
        <v>1</v>
      </c>
      <c r="AE286" t="str">
        <f>VLOOKUP(Tabla_Transformados[[#This Row],[Promocion_Aplicada_sucio]],auxiliares!$H$6:$I$9,2,0)</f>
        <v>Verdadero</v>
      </c>
      <c r="AF286" t="s">
        <v>55</v>
      </c>
      <c r="AG286" t="s">
        <v>115</v>
      </c>
      <c r="AH286">
        <v>5</v>
      </c>
      <c r="AI286" t="str">
        <f>TEXT(Tabla_Transformados[[#This Row],[Fecha_Reserva]],"m")</f>
        <v>2</v>
      </c>
      <c r="AJ286">
        <v>4</v>
      </c>
      <c r="AK286" t="str">
        <f>TEXT(Tabla_Transformados[[#This Row],[Fecha_Viaje]],"m")</f>
        <v>7</v>
      </c>
      <c r="AL286" t="s">
        <v>44</v>
      </c>
      <c r="AM286" t="b">
        <v>1</v>
      </c>
      <c r="AN286" t="str">
        <f>VLOOKUP(Tabla_Transformados[[#This Row],[Cancelacion_Reserva_sucio]],auxiliares!$H$6:$I$9,2,0)</f>
        <v>Verdadero</v>
      </c>
      <c r="AO286">
        <v>3</v>
      </c>
      <c r="AP286" t="s">
        <v>70</v>
      </c>
      <c r="AQ28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6" s="10">
        <f>Tabla_Transformados[[#This Row],[Costo_Total]]/Tabla_Transformados[[#This Row],[Numero_Personas]]</f>
        <v>1657.1</v>
      </c>
      <c r="AS286" s="10">
        <f>Tabla_Transformados[[#This Row],[Costo_Total]]/Tabla_Transformados[[#This Row],[Duracion_Viaje_sucio]]</f>
        <v>276.18333333333334</v>
      </c>
    </row>
    <row r="287" spans="1:45" x14ac:dyDescent="0.25">
      <c r="A287" t="s">
        <v>1218</v>
      </c>
      <c r="B287" t="s">
        <v>1219</v>
      </c>
      <c r="C287">
        <v>55</v>
      </c>
      <c r="D287" t="s">
        <v>60</v>
      </c>
      <c r="E287" t="str">
        <f>VLOOKUP(Tabla_Transformados[[#This Row],[Género_sucio]],Tabla4[#All],2,0)</f>
        <v>Otro</v>
      </c>
      <c r="F287" t="s">
        <v>91</v>
      </c>
      <c r="G287" t="str">
        <f>VLOOKUP(Tabla_Transformados[[#This Row],[Ubicación_sucio]],auxiliares!$E$6:$F$13,2,0)</f>
        <v>India</v>
      </c>
      <c r="H287" t="s">
        <v>33</v>
      </c>
      <c r="I287" t="str">
        <f>IFERROR(VLOOKUP(Tabla_Transformados[[#This Row],[Tipo_Viajero_sucio]],auxiliares!$H$6:$I$6,2,0),Tabla_Transformados[[#This Row],[Tipo_Viajero_sucio]])</f>
        <v>Turista</v>
      </c>
      <c r="J287" t="s">
        <v>1220</v>
      </c>
      <c r="K287" s="8">
        <v>45357</v>
      </c>
      <c r="L287" s="8">
        <v>45630</v>
      </c>
      <c r="M287">
        <v>51</v>
      </c>
      <c r="N287">
        <f>DATEDIF(Tabla_Transformados[[#This Row],[Fecha_Reserva]],Tabla_Transformados[[#This Row],[Fecha_Viaje]],"d")</f>
        <v>273</v>
      </c>
      <c r="O287">
        <v>3</v>
      </c>
      <c r="P287">
        <v>4</v>
      </c>
      <c r="Q287" t="s">
        <v>77</v>
      </c>
      <c r="R287" t="str">
        <f>IFERROR(VLOOKUP(Tabla_Transformados[[#This Row],[Tipo_Paquete_sucio]],auxiliares!$H$6:$I$7,2,0),Tabla_Transformados[[#This Row],[Tipo_Paquete_sucio]])</f>
        <v>Vuelo + Hotel</v>
      </c>
      <c r="S287" s="10">
        <v>13109.7</v>
      </c>
      <c r="T287" t="s">
        <v>78</v>
      </c>
      <c r="U287" t="s">
        <v>137</v>
      </c>
      <c r="V287" t="str">
        <f>VLOOKUP(Tabla_Transformados[[#This Row],[Destino_sucio]],auxiliares!$E$5:$F$19,2,0)</f>
        <v>Paris</v>
      </c>
      <c r="W287" t="s">
        <v>67</v>
      </c>
      <c r="X287" t="s">
        <v>68</v>
      </c>
      <c r="Y287" t="s">
        <v>40</v>
      </c>
      <c r="Z2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7" t="str">
        <f>IFERROR(VLOOKUP(Tabla_Transformados[[#This Row],[Actividades_Reser_sucio2]],auxiliares!$E$5:$F$20,2,0),Tabla_Transformados[[#This Row],[Actividades_Reser_sucio2]])</f>
        <v/>
      </c>
      <c r="AB287">
        <v>8</v>
      </c>
      <c r="AC287">
        <f>Tabla_Transformados[[#This Row],[Duracion_Viaje_sucio]]-1</f>
        <v>2</v>
      </c>
      <c r="AD287" t="b">
        <v>0</v>
      </c>
      <c r="AE287" t="str">
        <f>VLOOKUP(Tabla_Transformados[[#This Row],[Promocion_Aplicada_sucio]],auxiliares!$H$6:$I$9,2,0)</f>
        <v>Falso</v>
      </c>
      <c r="AF287" t="s">
        <v>88</v>
      </c>
      <c r="AG287" t="s">
        <v>56</v>
      </c>
      <c r="AH287">
        <v>3</v>
      </c>
      <c r="AI287" t="str">
        <f>TEXT(Tabla_Transformados[[#This Row],[Fecha_Reserva]],"m")</f>
        <v>3</v>
      </c>
      <c r="AJ287">
        <v>9</v>
      </c>
      <c r="AK287" t="str">
        <f>TEXT(Tabla_Transformados[[#This Row],[Fecha_Viaje]],"m")</f>
        <v>12</v>
      </c>
      <c r="AL287" t="s">
        <v>44</v>
      </c>
      <c r="AM287" t="b">
        <v>1</v>
      </c>
      <c r="AN287" t="str">
        <f>VLOOKUP(Tabla_Transformados[[#This Row],[Cancelacion_Reserva_sucio]],auxiliares!$H$6:$I$9,2,0)</f>
        <v>Verdadero</v>
      </c>
      <c r="AO287">
        <v>5</v>
      </c>
      <c r="AP287" t="s">
        <v>131</v>
      </c>
      <c r="AQ28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7" s="10">
        <f>Tabla_Transformados[[#This Row],[Costo_Total]]/Tabla_Transformados[[#This Row],[Numero_Personas]]</f>
        <v>3277.4250000000002</v>
      </c>
      <c r="AS287" s="10">
        <f>Tabla_Transformados[[#This Row],[Costo_Total]]/Tabla_Transformados[[#This Row],[Duracion_Viaje_sucio]]</f>
        <v>4369.9000000000005</v>
      </c>
    </row>
    <row r="288" spans="1:45" x14ac:dyDescent="0.25">
      <c r="A288" t="s">
        <v>1223</v>
      </c>
      <c r="B288" t="s">
        <v>1224</v>
      </c>
      <c r="C288">
        <v>45</v>
      </c>
      <c r="D288" t="s">
        <v>31</v>
      </c>
      <c r="E288" t="str">
        <f>VLOOKUP(Tabla_Transformados[[#This Row],[Género_sucio]],Tabla4[#All],2,0)</f>
        <v>Femenino</v>
      </c>
      <c r="F288" t="s">
        <v>91</v>
      </c>
      <c r="G288" t="str">
        <f>VLOOKUP(Tabla_Transformados[[#This Row],[Ubicación_sucio]],auxiliares!$E$6:$F$13,2,0)</f>
        <v>India</v>
      </c>
      <c r="H288" t="s">
        <v>49</v>
      </c>
      <c r="I288" t="str">
        <f>IFERROR(VLOOKUP(Tabla_Transformados[[#This Row],[Tipo_Viajero_sucio]],auxiliares!$H$6:$I$6,2,0),Tabla_Transformados[[#This Row],[Tipo_Viajero_sucio]])</f>
        <v>Turista</v>
      </c>
      <c r="J288" t="s">
        <v>1225</v>
      </c>
      <c r="K288" s="8">
        <v>45298</v>
      </c>
      <c r="L288" s="8">
        <v>45652</v>
      </c>
      <c r="M288">
        <v>281</v>
      </c>
      <c r="N288">
        <f>DATEDIF(Tabla_Transformados[[#This Row],[Fecha_Reserva]],Tabla_Transformados[[#This Row],[Fecha_Viaje]],"d")</f>
        <v>354</v>
      </c>
      <c r="O288">
        <v>14</v>
      </c>
      <c r="P288">
        <v>2</v>
      </c>
      <c r="Q288" t="s">
        <v>65</v>
      </c>
      <c r="R288" t="str">
        <f>IFERROR(VLOOKUP(Tabla_Transformados[[#This Row],[Tipo_Paquete_sucio]],auxiliares!$H$6:$I$7,2,0),Tabla_Transformados[[#This Row],[Tipo_Paquete_sucio]])</f>
        <v>Vuelo + Hotel + Tour</v>
      </c>
      <c r="S288" s="10">
        <v>1875.1</v>
      </c>
      <c r="T288" t="s">
        <v>78</v>
      </c>
      <c r="U288" t="s">
        <v>137</v>
      </c>
      <c r="V288" t="str">
        <f>VLOOKUP(Tabla_Transformados[[#This Row],[Destino_sucio]],auxiliares!$E$5:$F$19,2,0)</f>
        <v>Paris</v>
      </c>
      <c r="W288" t="s">
        <v>114</v>
      </c>
      <c r="X288" t="s">
        <v>41</v>
      </c>
      <c r="Y288" t="s">
        <v>69</v>
      </c>
      <c r="Z2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8" t="str">
        <f>IFERROR(VLOOKUP(Tabla_Transformados[[#This Row],[Actividades_Reser_sucio2]],auxiliares!$E$5:$F$20,2,0),Tabla_Transformados[[#This Row],[Actividades_Reser_sucio2]])</f>
        <v>Excursión en bote</v>
      </c>
      <c r="AB288">
        <v>8</v>
      </c>
      <c r="AC288">
        <f>Tabla_Transformados[[#This Row],[Duracion_Viaje_sucio]]-1</f>
        <v>13</v>
      </c>
      <c r="AD288" t="b">
        <v>0</v>
      </c>
      <c r="AE288" t="str">
        <f>VLOOKUP(Tabla_Transformados[[#This Row],[Promocion_Aplicada_sucio]],auxiliares!$H$6:$I$9,2,0)</f>
        <v>Falso</v>
      </c>
      <c r="AF288" t="s">
        <v>55</v>
      </c>
      <c r="AG288" t="s">
        <v>115</v>
      </c>
      <c r="AH288">
        <v>9</v>
      </c>
      <c r="AI288" t="str">
        <f>TEXT(Tabla_Transformados[[#This Row],[Fecha_Reserva]],"m")</f>
        <v>1</v>
      </c>
      <c r="AJ288">
        <v>6</v>
      </c>
      <c r="AK288" t="str">
        <f>TEXT(Tabla_Transformados[[#This Row],[Fecha_Viaje]],"m")</f>
        <v>12</v>
      </c>
      <c r="AL288" t="s">
        <v>57</v>
      </c>
      <c r="AM288" t="b">
        <v>1</v>
      </c>
      <c r="AN288" t="str">
        <f>VLOOKUP(Tabla_Transformados[[#This Row],[Cancelacion_Reserva_sucio]],auxiliares!$H$6:$I$9,2,0)</f>
        <v>Verdadero</v>
      </c>
      <c r="AO288">
        <v>3</v>
      </c>
      <c r="AP288" t="s">
        <v>45</v>
      </c>
      <c r="AQ2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88" s="10">
        <f>Tabla_Transformados[[#This Row],[Costo_Total]]/Tabla_Transformados[[#This Row],[Numero_Personas]]</f>
        <v>937.55</v>
      </c>
      <c r="AS288" s="10">
        <f>Tabla_Transformados[[#This Row],[Costo_Total]]/Tabla_Transformados[[#This Row],[Duracion_Viaje_sucio]]</f>
        <v>133.93571428571428</v>
      </c>
    </row>
    <row r="289" spans="1:45" x14ac:dyDescent="0.25">
      <c r="A289" t="s">
        <v>1227</v>
      </c>
      <c r="B289" t="s">
        <v>1228</v>
      </c>
      <c r="C289">
        <v>64</v>
      </c>
      <c r="D289" t="s">
        <v>60</v>
      </c>
      <c r="E289" t="str">
        <f>VLOOKUP(Tabla_Transformados[[#This Row],[Género_sucio]],Tabla4[#All],2,0)</f>
        <v>Otro</v>
      </c>
      <c r="F289" t="s">
        <v>123</v>
      </c>
      <c r="G289" t="str">
        <f>VLOOKUP(Tabla_Transformados[[#This Row],[Ubicación_sucio]],auxiliares!$E$6:$F$13,2,0)</f>
        <v>España</v>
      </c>
      <c r="H289" t="s">
        <v>33</v>
      </c>
      <c r="I289" t="str">
        <f>IFERROR(VLOOKUP(Tabla_Transformados[[#This Row],[Tipo_Viajero_sucio]],auxiliares!$H$6:$I$6,2,0),Tabla_Transformados[[#This Row],[Tipo_Viajero_sucio]])</f>
        <v>Turista</v>
      </c>
      <c r="J289" t="s">
        <v>1229</v>
      </c>
      <c r="K289" s="8">
        <v>45344</v>
      </c>
      <c r="L289" s="8">
        <v>45607</v>
      </c>
      <c r="M289">
        <v>356</v>
      </c>
      <c r="N289">
        <f>DATEDIF(Tabla_Transformados[[#This Row],[Fecha_Reserva]],Tabla_Transformados[[#This Row],[Fecha_Viaje]],"d")</f>
        <v>263</v>
      </c>
      <c r="O289">
        <v>5</v>
      </c>
      <c r="P289">
        <v>1</v>
      </c>
      <c r="Q289" t="s">
        <v>65</v>
      </c>
      <c r="R289" t="str">
        <f>IFERROR(VLOOKUP(Tabla_Transformados[[#This Row],[Tipo_Paquete_sucio]],auxiliares!$H$6:$I$7,2,0),Tabla_Transformados[[#This Row],[Tipo_Paquete_sucio]])</f>
        <v>Vuelo + Hotel + Tour</v>
      </c>
      <c r="S289" s="10">
        <v>15478.7</v>
      </c>
      <c r="T289" t="s">
        <v>78</v>
      </c>
      <c r="U289" t="s">
        <v>137</v>
      </c>
      <c r="V289" t="str">
        <f>VLOOKUP(Tabla_Transformados[[#This Row],[Destino_sucio]],auxiliares!$E$5:$F$19,2,0)</f>
        <v>Paris</v>
      </c>
      <c r="W289" t="s">
        <v>67</v>
      </c>
      <c r="X289" t="s">
        <v>41</v>
      </c>
      <c r="Y289" t="s">
        <v>302</v>
      </c>
      <c r="Z2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89" t="str">
        <f>IFERROR(VLOOKUP(Tabla_Transformados[[#This Row],[Actividades_Reser_sucio2]],auxiliares!$E$5:$F$20,2,0),Tabla_Transformados[[#This Row],[Actividades_Reser_sucio2]])</f>
        <v>Tour en bus</v>
      </c>
      <c r="AB289">
        <v>2</v>
      </c>
      <c r="AC289">
        <f>Tabla_Transformados[[#This Row],[Duracion_Viaje_sucio]]-1</f>
        <v>4</v>
      </c>
      <c r="AD289" t="b">
        <v>1</v>
      </c>
      <c r="AE289" t="str">
        <f>VLOOKUP(Tabla_Transformados[[#This Row],[Promocion_Aplicada_sucio]],auxiliares!$H$6:$I$9,2,0)</f>
        <v>Verdadero</v>
      </c>
      <c r="AF289" t="s">
        <v>88</v>
      </c>
      <c r="AG289" t="s">
        <v>56</v>
      </c>
      <c r="AH289">
        <v>8</v>
      </c>
      <c r="AI289" t="str">
        <f>TEXT(Tabla_Transformados[[#This Row],[Fecha_Reserva]],"m")</f>
        <v>2</v>
      </c>
      <c r="AJ289">
        <v>12</v>
      </c>
      <c r="AK289" t="str">
        <f>TEXT(Tabla_Transformados[[#This Row],[Fecha_Viaje]],"m")</f>
        <v>11</v>
      </c>
      <c r="AL289" t="s">
        <v>44</v>
      </c>
      <c r="AM289" t="b">
        <v>0</v>
      </c>
      <c r="AN289" t="str">
        <f>VLOOKUP(Tabla_Transformados[[#This Row],[Cancelacion_Reserva_sucio]],auxiliares!$H$6:$I$9,2,0)</f>
        <v>Falso</v>
      </c>
      <c r="AO289">
        <v>3</v>
      </c>
      <c r="AP289" t="s">
        <v>108</v>
      </c>
      <c r="AQ28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9" s="10">
        <f>Tabla_Transformados[[#This Row],[Costo_Total]]/Tabla_Transformados[[#This Row],[Numero_Personas]]</f>
        <v>15478.7</v>
      </c>
      <c r="AS289" s="10">
        <f>Tabla_Transformados[[#This Row],[Costo_Total]]/Tabla_Transformados[[#This Row],[Duracion_Viaje_sucio]]</f>
        <v>3095.7400000000002</v>
      </c>
    </row>
    <row r="290" spans="1:45" x14ac:dyDescent="0.25">
      <c r="A290" t="s">
        <v>1231</v>
      </c>
      <c r="B290" t="s">
        <v>1232</v>
      </c>
      <c r="C290">
        <v>57</v>
      </c>
      <c r="D290" t="s">
        <v>31</v>
      </c>
      <c r="E290" t="str">
        <f>VLOOKUP(Tabla_Transformados[[#This Row],[Género_sucio]],Tabla4[#All],2,0)</f>
        <v>Femenino</v>
      </c>
      <c r="F290" t="s">
        <v>91</v>
      </c>
      <c r="G290" t="str">
        <f>VLOOKUP(Tabla_Transformados[[#This Row],[Ubicación_sucio]],auxiliares!$E$6:$F$13,2,0)</f>
        <v>India</v>
      </c>
      <c r="H290" t="s">
        <v>49</v>
      </c>
      <c r="I290" t="str">
        <f>IFERROR(VLOOKUP(Tabla_Transformados[[#This Row],[Tipo_Viajero_sucio]],auxiliares!$H$6:$I$6,2,0),Tabla_Transformados[[#This Row],[Tipo_Viajero_sucio]])</f>
        <v>Turista</v>
      </c>
      <c r="J290" t="s">
        <v>1233</v>
      </c>
      <c r="K290" s="8">
        <v>45410</v>
      </c>
      <c r="L290" s="8">
        <v>45526</v>
      </c>
      <c r="M290">
        <v>87</v>
      </c>
      <c r="N290">
        <f>DATEDIF(Tabla_Transformados[[#This Row],[Fecha_Reserva]],Tabla_Transformados[[#This Row],[Fecha_Viaje]],"d")</f>
        <v>116</v>
      </c>
      <c r="O290">
        <v>12</v>
      </c>
      <c r="P290">
        <v>1</v>
      </c>
      <c r="Q290" t="s">
        <v>37</v>
      </c>
      <c r="R290" t="str">
        <f>IFERROR(VLOOKUP(Tabla_Transformados[[#This Row],[Tipo_Paquete_sucio]],auxiliares!$H$6:$I$7,2,0),Tabla_Transformados[[#This Row],[Tipo_Paquete_sucio]])</f>
        <v>Vuelo</v>
      </c>
      <c r="S290" s="10">
        <v>12465.4</v>
      </c>
      <c r="T290" t="s">
        <v>86</v>
      </c>
      <c r="U290" t="s">
        <v>137</v>
      </c>
      <c r="V290" t="str">
        <f>VLOOKUP(Tabla_Transformados[[#This Row],[Destino_sucio]],auxiliares!$E$5:$F$19,2,0)</f>
        <v>Paris</v>
      </c>
      <c r="W290" t="s">
        <v>40</v>
      </c>
      <c r="X290" t="s">
        <v>41</v>
      </c>
      <c r="Y290" t="s">
        <v>40</v>
      </c>
      <c r="Z2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0" t="str">
        <f>IFERROR(VLOOKUP(Tabla_Transformados[[#This Row],[Actividades_Reser_sucio2]],auxiliares!$E$5:$F$20,2,0),Tabla_Transformados[[#This Row],[Actividades_Reser_sucio2]])</f>
        <v/>
      </c>
      <c r="AB290">
        <v>9</v>
      </c>
      <c r="AC290">
        <f>Tabla_Transformados[[#This Row],[Duracion_Viaje_sucio]]-1</f>
        <v>11</v>
      </c>
      <c r="AD290" t="b">
        <v>0</v>
      </c>
      <c r="AE290" t="str">
        <f>VLOOKUP(Tabla_Transformados[[#This Row],[Promocion_Aplicada_sucio]],auxiliares!$H$6:$I$9,2,0)</f>
        <v>Falso</v>
      </c>
      <c r="AF290" t="s">
        <v>88</v>
      </c>
      <c r="AG290" t="s">
        <v>56</v>
      </c>
      <c r="AH290">
        <v>3</v>
      </c>
      <c r="AI290" t="str">
        <f>TEXT(Tabla_Transformados[[#This Row],[Fecha_Reserva]],"m")</f>
        <v>4</v>
      </c>
      <c r="AJ290">
        <v>5</v>
      </c>
      <c r="AK290" t="str">
        <f>TEXT(Tabla_Transformados[[#This Row],[Fecha_Viaje]],"m")</f>
        <v>8</v>
      </c>
      <c r="AL290" t="s">
        <v>57</v>
      </c>
      <c r="AM290" t="b">
        <v>0</v>
      </c>
      <c r="AN290" t="str">
        <f>VLOOKUP(Tabla_Transformados[[#This Row],[Cancelacion_Reserva_sucio]],auxiliares!$H$6:$I$9,2,0)</f>
        <v>Falso</v>
      </c>
      <c r="AO290">
        <v>1</v>
      </c>
      <c r="AP290" t="s">
        <v>70</v>
      </c>
      <c r="AQ29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0" s="10">
        <f>Tabla_Transformados[[#This Row],[Costo_Total]]/Tabla_Transformados[[#This Row],[Numero_Personas]]</f>
        <v>12465.4</v>
      </c>
      <c r="AS290" s="10">
        <f>Tabla_Transformados[[#This Row],[Costo_Total]]/Tabla_Transformados[[#This Row],[Duracion_Viaje_sucio]]</f>
        <v>1038.7833333333333</v>
      </c>
    </row>
    <row r="291" spans="1:45" x14ac:dyDescent="0.25">
      <c r="A291" t="s">
        <v>1234</v>
      </c>
      <c r="B291" t="s">
        <v>1235</v>
      </c>
      <c r="C291">
        <v>61</v>
      </c>
      <c r="D291" t="s">
        <v>31</v>
      </c>
      <c r="E291" t="str">
        <f>VLOOKUP(Tabla_Transformados[[#This Row],[Género_sucio]],Tabla4[#All],2,0)</f>
        <v>Femenino</v>
      </c>
      <c r="F291" t="s">
        <v>82</v>
      </c>
      <c r="G291" t="str">
        <f>VLOOKUP(Tabla_Transformados[[#This Row],[Ubicación_sucio]],auxiliares!$E$6:$F$13,2,0)</f>
        <v>Alemania</v>
      </c>
      <c r="H291" t="s">
        <v>33</v>
      </c>
      <c r="I291" t="str">
        <f>IFERROR(VLOOKUP(Tabla_Transformados[[#This Row],[Tipo_Viajero_sucio]],auxiliares!$H$6:$I$6,2,0),Tabla_Transformados[[#This Row],[Tipo_Viajero_sucio]])</f>
        <v>Turista</v>
      </c>
      <c r="J291" t="s">
        <v>1236</v>
      </c>
      <c r="K291" s="8">
        <v>45333</v>
      </c>
      <c r="L291" s="8">
        <v>45630</v>
      </c>
      <c r="M291">
        <v>163</v>
      </c>
      <c r="N291">
        <f>DATEDIF(Tabla_Transformados[[#This Row],[Fecha_Reserva]],Tabla_Transformados[[#This Row],[Fecha_Viaje]],"d")</f>
        <v>297</v>
      </c>
      <c r="O291">
        <v>2</v>
      </c>
      <c r="P291">
        <v>4</v>
      </c>
      <c r="Q291" t="s">
        <v>65</v>
      </c>
      <c r="R291" t="str">
        <f>IFERROR(VLOOKUP(Tabla_Transformados[[#This Row],[Tipo_Paquete_sucio]],auxiliares!$H$6:$I$7,2,0),Tabla_Transformados[[#This Row],[Tipo_Paquete_sucio]])</f>
        <v>Vuelo + Hotel + Tour</v>
      </c>
      <c r="S291" s="10">
        <v>5214.8</v>
      </c>
      <c r="T291" t="s">
        <v>38</v>
      </c>
      <c r="U291" t="s">
        <v>87</v>
      </c>
      <c r="V291" t="str">
        <f>VLOOKUP(Tabla_Transformados[[#This Row],[Destino_sucio]],auxiliares!$E$5:$F$19,2,0)</f>
        <v>Londres</v>
      </c>
      <c r="W291" t="s">
        <v>114</v>
      </c>
      <c r="X291" t="s">
        <v>41</v>
      </c>
      <c r="Y291" t="s">
        <v>302</v>
      </c>
      <c r="Z2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91" t="str">
        <f>IFERROR(VLOOKUP(Tabla_Transformados[[#This Row],[Actividades_Reser_sucio2]],auxiliares!$E$5:$F$20,2,0),Tabla_Transformados[[#This Row],[Actividades_Reser_sucio2]])</f>
        <v>Tour en bus</v>
      </c>
      <c r="AB291">
        <v>5</v>
      </c>
      <c r="AC291">
        <f>Tabla_Transformados[[#This Row],[Duracion_Viaje_sucio]]-1</f>
        <v>1</v>
      </c>
      <c r="AD291" t="b">
        <v>0</v>
      </c>
      <c r="AE291" t="str">
        <f>VLOOKUP(Tabla_Transformados[[#This Row],[Promocion_Aplicada_sucio]],auxiliares!$H$6:$I$9,2,0)</f>
        <v>Falso</v>
      </c>
      <c r="AF291" t="s">
        <v>42</v>
      </c>
      <c r="AG291" t="s">
        <v>56</v>
      </c>
      <c r="AH291">
        <v>2</v>
      </c>
      <c r="AI291" t="str">
        <f>TEXT(Tabla_Transformados[[#This Row],[Fecha_Reserva]],"m")</f>
        <v>2</v>
      </c>
      <c r="AJ291">
        <v>10</v>
      </c>
      <c r="AK291" t="str">
        <f>TEXT(Tabla_Transformados[[#This Row],[Fecha_Viaje]],"m")</f>
        <v>12</v>
      </c>
      <c r="AL291" t="s">
        <v>44</v>
      </c>
      <c r="AM291" t="b">
        <v>1</v>
      </c>
      <c r="AN291" t="str">
        <f>VLOOKUP(Tabla_Transformados[[#This Row],[Cancelacion_Reserva_sucio]],auxiliares!$H$6:$I$9,2,0)</f>
        <v>Verdadero</v>
      </c>
      <c r="AO291">
        <v>1</v>
      </c>
      <c r="AP291" t="s">
        <v>70</v>
      </c>
      <c r="AQ29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1" s="10">
        <f>Tabla_Transformados[[#This Row],[Costo_Total]]/Tabla_Transformados[[#This Row],[Numero_Personas]]</f>
        <v>1303.7</v>
      </c>
      <c r="AS291" s="10">
        <f>Tabla_Transformados[[#This Row],[Costo_Total]]/Tabla_Transformados[[#This Row],[Duracion_Viaje_sucio]]</f>
        <v>2607.4</v>
      </c>
    </row>
    <row r="292" spans="1:45" x14ac:dyDescent="0.25">
      <c r="A292" t="s">
        <v>1237</v>
      </c>
      <c r="B292" t="s">
        <v>1238</v>
      </c>
      <c r="C292">
        <v>40</v>
      </c>
      <c r="D292" t="s">
        <v>60</v>
      </c>
      <c r="E292" t="str">
        <f>VLOOKUP(Tabla_Transformados[[#This Row],[Género_sucio]],Tabla4[#All],2,0)</f>
        <v>Otro</v>
      </c>
      <c r="F292" t="s">
        <v>91</v>
      </c>
      <c r="G292" t="str">
        <f>VLOOKUP(Tabla_Transformados[[#This Row],[Ubicación_sucio]],auxiliares!$E$6:$F$13,2,0)</f>
        <v>India</v>
      </c>
      <c r="H292" t="s">
        <v>97</v>
      </c>
      <c r="I292" t="str">
        <f>IFERROR(VLOOKUP(Tabla_Transformados[[#This Row],[Tipo_Viajero_sucio]],auxiliares!$H$6:$I$6,2,0),Tabla_Transformados[[#This Row],[Tipo_Viajero_sucio]])</f>
        <v>Negocios</v>
      </c>
      <c r="J292" t="s">
        <v>1239</v>
      </c>
      <c r="K292" s="8">
        <v>45513</v>
      </c>
      <c r="L292" s="8">
        <v>45642</v>
      </c>
      <c r="M292">
        <v>319</v>
      </c>
      <c r="N292">
        <f>DATEDIF(Tabla_Transformados[[#This Row],[Fecha_Reserva]],Tabla_Transformados[[#This Row],[Fecha_Viaje]],"d")</f>
        <v>129</v>
      </c>
      <c r="O292">
        <v>3</v>
      </c>
      <c r="P292">
        <v>2</v>
      </c>
      <c r="Q292" t="s">
        <v>77</v>
      </c>
      <c r="R292" t="str">
        <f>IFERROR(VLOOKUP(Tabla_Transformados[[#This Row],[Tipo_Paquete_sucio]],auxiliares!$H$6:$I$7,2,0),Tabla_Transformados[[#This Row],[Tipo_Paquete_sucio]])</f>
        <v>Vuelo + Hotel</v>
      </c>
      <c r="S292" s="10">
        <v>9069.7999999999993</v>
      </c>
      <c r="T292" t="s">
        <v>78</v>
      </c>
      <c r="U292" t="s">
        <v>66</v>
      </c>
      <c r="V292" t="str">
        <f>VLOOKUP(Tabla_Transformados[[#This Row],[Destino_sucio]],auxiliares!$E$5:$F$19,2,0)</f>
        <v>Barcelona</v>
      </c>
      <c r="W292" t="s">
        <v>67</v>
      </c>
      <c r="X292" t="s">
        <v>54</v>
      </c>
      <c r="Y292" t="s">
        <v>40</v>
      </c>
      <c r="Z2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2" t="str">
        <f>IFERROR(VLOOKUP(Tabla_Transformados[[#This Row],[Actividades_Reser_sucio2]],auxiliares!$E$5:$F$20,2,0),Tabla_Transformados[[#This Row],[Actividades_Reser_sucio2]])</f>
        <v/>
      </c>
      <c r="AB292">
        <v>9</v>
      </c>
      <c r="AC292">
        <f>Tabla_Transformados[[#This Row],[Duracion_Viaje_sucio]]-1</f>
        <v>2</v>
      </c>
      <c r="AD292" t="b">
        <v>0</v>
      </c>
      <c r="AE292" t="str">
        <f>VLOOKUP(Tabla_Transformados[[#This Row],[Promocion_Aplicada_sucio]],auxiliares!$H$6:$I$9,2,0)</f>
        <v>Falso</v>
      </c>
      <c r="AF292" t="s">
        <v>88</v>
      </c>
      <c r="AG292" t="s">
        <v>56</v>
      </c>
      <c r="AH292">
        <v>9</v>
      </c>
      <c r="AI292" t="str">
        <f>TEXT(Tabla_Transformados[[#This Row],[Fecha_Reserva]],"m")</f>
        <v>8</v>
      </c>
      <c r="AJ292">
        <v>11</v>
      </c>
      <c r="AK292" t="str">
        <f>TEXT(Tabla_Transformados[[#This Row],[Fecha_Viaje]],"m")</f>
        <v>12</v>
      </c>
      <c r="AL292" t="s">
        <v>57</v>
      </c>
      <c r="AM292" t="b">
        <v>0</v>
      </c>
      <c r="AN292" t="str">
        <f>VLOOKUP(Tabla_Transformados[[#This Row],[Cancelacion_Reserva_sucio]],auxiliares!$H$6:$I$9,2,0)</f>
        <v>Falso</v>
      </c>
      <c r="AO292">
        <v>1</v>
      </c>
      <c r="AP292" t="s">
        <v>70</v>
      </c>
      <c r="AQ29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2" s="10">
        <f>Tabla_Transformados[[#This Row],[Costo_Total]]/Tabla_Transformados[[#This Row],[Numero_Personas]]</f>
        <v>4534.8999999999996</v>
      </c>
      <c r="AS292" s="10">
        <f>Tabla_Transformados[[#This Row],[Costo_Total]]/Tabla_Transformados[[#This Row],[Duracion_Viaje_sucio]]</f>
        <v>3023.2666666666664</v>
      </c>
    </row>
    <row r="293" spans="1:45" x14ac:dyDescent="0.25">
      <c r="A293" t="s">
        <v>1240</v>
      </c>
      <c r="B293" t="s">
        <v>1241</v>
      </c>
      <c r="C293">
        <v>53</v>
      </c>
      <c r="D293" t="s">
        <v>60</v>
      </c>
      <c r="E293" t="str">
        <f>VLOOKUP(Tabla_Transformados[[#This Row],[Género_sucio]],Tabla4[#All],2,0)</f>
        <v>Otro</v>
      </c>
      <c r="F293" t="s">
        <v>73</v>
      </c>
      <c r="G293" t="str">
        <f>VLOOKUP(Tabla_Transformados[[#This Row],[Ubicación_sucio]],auxiliares!$E$6:$F$13,2,0)</f>
        <v>Reino unido</v>
      </c>
      <c r="H293" t="s">
        <v>49</v>
      </c>
      <c r="I293" t="str">
        <f>IFERROR(VLOOKUP(Tabla_Transformados[[#This Row],[Tipo_Viajero_sucio]],auxiliares!$H$6:$I$6,2,0),Tabla_Transformados[[#This Row],[Tipo_Viajero_sucio]])</f>
        <v>Turista</v>
      </c>
      <c r="J293" t="s">
        <v>1242</v>
      </c>
      <c r="K293" s="8">
        <v>45480</v>
      </c>
      <c r="L293" s="8">
        <v>45545</v>
      </c>
      <c r="M293">
        <v>300</v>
      </c>
      <c r="N293">
        <f>DATEDIF(Tabla_Transformados[[#This Row],[Fecha_Reserva]],Tabla_Transformados[[#This Row],[Fecha_Viaje]],"d")</f>
        <v>65</v>
      </c>
      <c r="O293">
        <v>7</v>
      </c>
      <c r="P293">
        <v>1</v>
      </c>
      <c r="Q293" t="s">
        <v>37</v>
      </c>
      <c r="R293" t="str">
        <f>IFERROR(VLOOKUP(Tabla_Transformados[[#This Row],[Tipo_Paquete_sucio]],auxiliares!$H$6:$I$7,2,0),Tabla_Transformados[[#This Row],[Tipo_Paquete_sucio]])</f>
        <v>Vuelo</v>
      </c>
      <c r="S293" s="10">
        <v>4305.8</v>
      </c>
      <c r="T293" t="s">
        <v>78</v>
      </c>
      <c r="U293" t="s">
        <v>66</v>
      </c>
      <c r="V293" t="str">
        <f>VLOOKUP(Tabla_Transformados[[#This Row],[Destino_sucio]],auxiliares!$E$5:$F$19,2,0)</f>
        <v>Barcelona</v>
      </c>
      <c r="W293" t="s">
        <v>40</v>
      </c>
      <c r="X293" t="s">
        <v>41</v>
      </c>
      <c r="Y293" t="s">
        <v>40</v>
      </c>
      <c r="Z2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3" t="str">
        <f>IFERROR(VLOOKUP(Tabla_Transformados[[#This Row],[Actividades_Reser_sucio2]],auxiliares!$E$5:$F$20,2,0),Tabla_Transformados[[#This Row],[Actividades_Reser_sucio2]])</f>
        <v/>
      </c>
      <c r="AB293">
        <v>8</v>
      </c>
      <c r="AC293">
        <f>Tabla_Transformados[[#This Row],[Duracion_Viaje_sucio]]-1</f>
        <v>6</v>
      </c>
      <c r="AD293" t="b">
        <v>0</v>
      </c>
      <c r="AE293" t="str">
        <f>VLOOKUP(Tabla_Transformados[[#This Row],[Promocion_Aplicada_sucio]],auxiliares!$H$6:$I$9,2,0)</f>
        <v>Falso</v>
      </c>
      <c r="AF293" t="s">
        <v>55</v>
      </c>
      <c r="AG293" t="s">
        <v>56</v>
      </c>
      <c r="AH293">
        <v>6</v>
      </c>
      <c r="AI293" t="str">
        <f>TEXT(Tabla_Transformados[[#This Row],[Fecha_Reserva]],"m")</f>
        <v>7</v>
      </c>
      <c r="AJ293">
        <v>8</v>
      </c>
      <c r="AK293" t="str">
        <f>TEXT(Tabla_Transformados[[#This Row],[Fecha_Viaje]],"m")</f>
        <v>9</v>
      </c>
      <c r="AL293" t="s">
        <v>44</v>
      </c>
      <c r="AM293" t="b">
        <v>1</v>
      </c>
      <c r="AN293" t="str">
        <f>VLOOKUP(Tabla_Transformados[[#This Row],[Cancelacion_Reserva_sucio]],auxiliares!$H$6:$I$9,2,0)</f>
        <v>Verdadero</v>
      </c>
      <c r="AO293">
        <v>1</v>
      </c>
      <c r="AP293" t="s">
        <v>70</v>
      </c>
      <c r="AQ29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3" s="10">
        <f>Tabla_Transformados[[#This Row],[Costo_Total]]/Tabla_Transformados[[#This Row],[Numero_Personas]]</f>
        <v>4305.8</v>
      </c>
      <c r="AS293" s="10">
        <f>Tabla_Transformados[[#This Row],[Costo_Total]]/Tabla_Transformados[[#This Row],[Duracion_Viaje_sucio]]</f>
        <v>615.11428571428576</v>
      </c>
    </row>
    <row r="294" spans="1:45" x14ac:dyDescent="0.25">
      <c r="A294" t="s">
        <v>1245</v>
      </c>
      <c r="B294" t="s">
        <v>1246</v>
      </c>
      <c r="C294">
        <v>56</v>
      </c>
      <c r="D294" t="s">
        <v>31</v>
      </c>
      <c r="E294" t="str">
        <f>VLOOKUP(Tabla_Transformados[[#This Row],[Género_sucio]],Tabla4[#All],2,0)</f>
        <v>Femenino</v>
      </c>
      <c r="F294" t="s">
        <v>91</v>
      </c>
      <c r="G294" t="str">
        <f>VLOOKUP(Tabla_Transformados[[#This Row],[Ubicación_sucio]],auxiliares!$E$6:$F$13,2,0)</f>
        <v>India</v>
      </c>
      <c r="H294" t="s">
        <v>33</v>
      </c>
      <c r="I294" t="str">
        <f>IFERROR(VLOOKUP(Tabla_Transformados[[#This Row],[Tipo_Viajero_sucio]],auxiliares!$H$6:$I$6,2,0),Tabla_Transformados[[#This Row],[Tipo_Viajero_sucio]])</f>
        <v>Turista</v>
      </c>
      <c r="J294" t="s">
        <v>1247</v>
      </c>
      <c r="K294" s="8">
        <v>45433</v>
      </c>
      <c r="L294" s="8">
        <v>45458</v>
      </c>
      <c r="M294">
        <v>157</v>
      </c>
      <c r="N294">
        <f>DATEDIF(Tabla_Transformados[[#This Row],[Fecha_Reserva]],Tabla_Transformados[[#This Row],[Fecha_Viaje]],"d")</f>
        <v>25</v>
      </c>
      <c r="O294">
        <v>1</v>
      </c>
      <c r="P294">
        <v>4</v>
      </c>
      <c r="Q294" t="s">
        <v>37</v>
      </c>
      <c r="R294" t="str">
        <f>IFERROR(VLOOKUP(Tabla_Transformados[[#This Row],[Tipo_Paquete_sucio]],auxiliares!$H$6:$I$7,2,0),Tabla_Transformados[[#This Row],[Tipo_Paquete_sucio]])</f>
        <v>Vuelo</v>
      </c>
      <c r="S294" s="10">
        <v>8654.4</v>
      </c>
      <c r="T294" t="s">
        <v>86</v>
      </c>
      <c r="U294" t="s">
        <v>94</v>
      </c>
      <c r="V294" t="str">
        <f>VLOOKUP(Tabla_Transformados[[#This Row],[Destino_sucio]],auxiliares!$E$5:$F$19,2,0)</f>
        <v>Cancun</v>
      </c>
      <c r="W294" t="s">
        <v>40</v>
      </c>
      <c r="X294" t="s">
        <v>41</v>
      </c>
      <c r="Y294" t="s">
        <v>40</v>
      </c>
      <c r="Z2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4" t="str">
        <f>IFERROR(VLOOKUP(Tabla_Transformados[[#This Row],[Actividades_Reser_sucio2]],auxiliares!$E$5:$F$20,2,0),Tabla_Transformados[[#This Row],[Actividades_Reser_sucio2]])</f>
        <v/>
      </c>
      <c r="AB294">
        <v>8</v>
      </c>
      <c r="AC294">
        <f>Tabla_Transformados[[#This Row],[Duracion_Viaje_sucio]]-1</f>
        <v>0</v>
      </c>
      <c r="AD294" t="b">
        <v>1</v>
      </c>
      <c r="AE294" t="str">
        <f>VLOOKUP(Tabla_Transformados[[#This Row],[Promocion_Aplicada_sucio]],auxiliares!$H$6:$I$9,2,0)</f>
        <v>Verdadero</v>
      </c>
      <c r="AF294" t="s">
        <v>42</v>
      </c>
      <c r="AG294" t="s">
        <v>115</v>
      </c>
      <c r="AH294">
        <v>4</v>
      </c>
      <c r="AI294" t="str">
        <f>TEXT(Tabla_Transformados[[#This Row],[Fecha_Reserva]],"m")</f>
        <v>5</v>
      </c>
      <c r="AJ294">
        <v>2</v>
      </c>
      <c r="AK294" t="str">
        <f>TEXT(Tabla_Transformados[[#This Row],[Fecha_Viaje]],"m")</f>
        <v>6</v>
      </c>
      <c r="AL294" t="s">
        <v>57</v>
      </c>
      <c r="AM294" t="b">
        <v>0</v>
      </c>
      <c r="AN294" t="str">
        <f>VLOOKUP(Tabla_Transformados[[#This Row],[Cancelacion_Reserva_sucio]],auxiliares!$H$6:$I$9,2,0)</f>
        <v>Falso</v>
      </c>
      <c r="AO294">
        <v>4</v>
      </c>
      <c r="AP294" t="s">
        <v>207</v>
      </c>
      <c r="AQ29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4" s="10">
        <f>Tabla_Transformados[[#This Row],[Costo_Total]]/Tabla_Transformados[[#This Row],[Numero_Personas]]</f>
        <v>2163.6</v>
      </c>
      <c r="AS294" s="10">
        <f>Tabla_Transformados[[#This Row],[Costo_Total]]/Tabla_Transformados[[#This Row],[Duracion_Viaje_sucio]]</f>
        <v>8654.4</v>
      </c>
    </row>
    <row r="295" spans="1:45" x14ac:dyDescent="0.25">
      <c r="A295" t="s">
        <v>1249</v>
      </c>
      <c r="B295" t="s">
        <v>1250</v>
      </c>
      <c r="C295">
        <v>49</v>
      </c>
      <c r="D295" t="s">
        <v>60</v>
      </c>
      <c r="E295" t="str">
        <f>VLOOKUP(Tabla_Transformados[[#This Row],[Género_sucio]],Tabla4[#All],2,0)</f>
        <v>Otro</v>
      </c>
      <c r="F295" t="s">
        <v>123</v>
      </c>
      <c r="G295" t="str">
        <f>VLOOKUP(Tabla_Transformados[[#This Row],[Ubicación_sucio]],auxiliares!$E$6:$F$13,2,0)</f>
        <v>España</v>
      </c>
      <c r="H295" t="s">
        <v>97</v>
      </c>
      <c r="I295" t="str">
        <f>IFERROR(VLOOKUP(Tabla_Transformados[[#This Row],[Tipo_Viajero_sucio]],auxiliares!$H$6:$I$6,2,0),Tabla_Transformados[[#This Row],[Tipo_Viajero_sucio]])</f>
        <v>Negocios</v>
      </c>
      <c r="J295" t="s">
        <v>1251</v>
      </c>
      <c r="K295" s="8">
        <v>45402</v>
      </c>
      <c r="L295" s="8">
        <v>45542</v>
      </c>
      <c r="M295">
        <v>246</v>
      </c>
      <c r="N295">
        <f>DATEDIF(Tabla_Transformados[[#This Row],[Fecha_Reserva]],Tabla_Transformados[[#This Row],[Fecha_Viaje]],"d")</f>
        <v>140</v>
      </c>
      <c r="O295">
        <v>8</v>
      </c>
      <c r="P295">
        <v>4</v>
      </c>
      <c r="Q295" t="s">
        <v>65</v>
      </c>
      <c r="R295" t="str">
        <f>IFERROR(VLOOKUP(Tabla_Transformados[[#This Row],[Tipo_Paquete_sucio]],auxiliares!$H$6:$I$7,2,0),Tabla_Transformados[[#This Row],[Tipo_Paquete_sucio]])</f>
        <v>Vuelo + Hotel + Tour</v>
      </c>
      <c r="S295" s="10">
        <v>11239.8</v>
      </c>
      <c r="T295" t="s">
        <v>38</v>
      </c>
      <c r="U295" t="s">
        <v>53</v>
      </c>
      <c r="V295" t="str">
        <f>VLOOKUP(Tabla_Transformados[[#This Row],[Destino_sucio]],auxiliares!$E$5:$F$19,2,0)</f>
        <v>Nueva York</v>
      </c>
      <c r="W295" t="s">
        <v>79</v>
      </c>
      <c r="X295" t="s">
        <v>68</v>
      </c>
      <c r="Y295" t="s">
        <v>40</v>
      </c>
      <c r="Z2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95" t="str">
        <f>IFERROR(VLOOKUP(Tabla_Transformados[[#This Row],[Actividades_Reser_sucio2]],auxiliares!$E$5:$F$20,2,0),Tabla_Transformados[[#This Row],[Actividades_Reser_sucio2]])</f>
        <v>Desconocido</v>
      </c>
      <c r="AB295">
        <v>5</v>
      </c>
      <c r="AC295">
        <f>Tabla_Transformados[[#This Row],[Duracion_Viaje_sucio]]-1</f>
        <v>7</v>
      </c>
      <c r="AD295" t="b">
        <v>1</v>
      </c>
      <c r="AE295" t="str">
        <f>VLOOKUP(Tabla_Transformados[[#This Row],[Promocion_Aplicada_sucio]],auxiliares!$H$6:$I$9,2,0)</f>
        <v>Verdadero</v>
      </c>
      <c r="AF295" t="s">
        <v>88</v>
      </c>
      <c r="AG295" t="s">
        <v>56</v>
      </c>
      <c r="AH295">
        <v>10</v>
      </c>
      <c r="AI295" t="str">
        <f>TEXT(Tabla_Transformados[[#This Row],[Fecha_Reserva]],"m")</f>
        <v>4</v>
      </c>
      <c r="AJ295">
        <v>9</v>
      </c>
      <c r="AK295" t="str">
        <f>TEXT(Tabla_Transformados[[#This Row],[Fecha_Viaje]],"m")</f>
        <v>9</v>
      </c>
      <c r="AL295" t="s">
        <v>57</v>
      </c>
      <c r="AM295" t="b">
        <v>0</v>
      </c>
      <c r="AN295" t="str">
        <f>VLOOKUP(Tabla_Transformados[[#This Row],[Cancelacion_Reserva_sucio]],auxiliares!$H$6:$I$9,2,0)</f>
        <v>Falso</v>
      </c>
      <c r="AO295">
        <v>3</v>
      </c>
      <c r="AP295" t="s">
        <v>40</v>
      </c>
      <c r="AQ29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5" s="10">
        <f>Tabla_Transformados[[#This Row],[Costo_Total]]/Tabla_Transformados[[#This Row],[Numero_Personas]]</f>
        <v>2809.95</v>
      </c>
      <c r="AS295" s="10">
        <f>Tabla_Transformados[[#This Row],[Costo_Total]]/Tabla_Transformados[[#This Row],[Duracion_Viaje_sucio]]</f>
        <v>1404.9749999999999</v>
      </c>
    </row>
    <row r="296" spans="1:45" x14ac:dyDescent="0.25">
      <c r="A296" t="s">
        <v>1252</v>
      </c>
      <c r="B296" t="s">
        <v>1253</v>
      </c>
      <c r="C296">
        <v>45</v>
      </c>
      <c r="D296" t="s">
        <v>104</v>
      </c>
      <c r="E296" t="str">
        <f>VLOOKUP(Tabla_Transformados[[#This Row],[Género_sucio]],Tabla4[#All],2,0)</f>
        <v>Masculino</v>
      </c>
      <c r="F296" t="s">
        <v>61</v>
      </c>
      <c r="G296" t="str">
        <f>VLOOKUP(Tabla_Transformados[[#This Row],[Ubicación_sucio]],auxiliares!$E$6:$F$13,2,0)</f>
        <v>Australia</v>
      </c>
      <c r="H296" t="s">
        <v>33</v>
      </c>
      <c r="I296" t="str">
        <f>IFERROR(VLOOKUP(Tabla_Transformados[[#This Row],[Tipo_Viajero_sucio]],auxiliares!$H$6:$I$6,2,0),Tabla_Transformados[[#This Row],[Tipo_Viajero_sucio]])</f>
        <v>Turista</v>
      </c>
      <c r="J296" t="s">
        <v>1254</v>
      </c>
      <c r="K296" s="8">
        <v>45434</v>
      </c>
      <c r="L296" s="8">
        <v>45455</v>
      </c>
      <c r="M296">
        <v>238</v>
      </c>
      <c r="N296">
        <f>DATEDIF(Tabla_Transformados[[#This Row],[Fecha_Reserva]],Tabla_Transformados[[#This Row],[Fecha_Viaje]],"d")</f>
        <v>21</v>
      </c>
      <c r="O296">
        <v>13</v>
      </c>
      <c r="P296">
        <v>1</v>
      </c>
      <c r="Q296" t="s">
        <v>37</v>
      </c>
      <c r="R296" t="str">
        <f>IFERROR(VLOOKUP(Tabla_Transformados[[#This Row],[Tipo_Paquete_sucio]],auxiliares!$H$6:$I$7,2,0),Tabla_Transformados[[#This Row],[Tipo_Paquete_sucio]])</f>
        <v>Vuelo</v>
      </c>
      <c r="S296" s="10">
        <v>11612.5</v>
      </c>
      <c r="T296" t="s">
        <v>38</v>
      </c>
      <c r="U296" t="s">
        <v>66</v>
      </c>
      <c r="V296" t="str">
        <f>VLOOKUP(Tabla_Transformados[[#This Row],[Destino_sucio]],auxiliares!$E$5:$F$19,2,0)</f>
        <v>Barcelona</v>
      </c>
      <c r="W296" t="s">
        <v>40</v>
      </c>
      <c r="X296" t="s">
        <v>68</v>
      </c>
      <c r="Y296" t="s">
        <v>40</v>
      </c>
      <c r="Z2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6" t="str">
        <f>IFERROR(VLOOKUP(Tabla_Transformados[[#This Row],[Actividades_Reser_sucio2]],auxiliares!$E$5:$F$20,2,0),Tabla_Transformados[[#This Row],[Actividades_Reser_sucio2]])</f>
        <v/>
      </c>
      <c r="AB296">
        <v>6</v>
      </c>
      <c r="AC296">
        <f>Tabla_Transformados[[#This Row],[Duracion_Viaje_sucio]]-1</f>
        <v>12</v>
      </c>
      <c r="AD296" t="b">
        <v>1</v>
      </c>
      <c r="AE296" t="str">
        <f>VLOOKUP(Tabla_Transformados[[#This Row],[Promocion_Aplicada_sucio]],auxiliares!$H$6:$I$9,2,0)</f>
        <v>Verdadero</v>
      </c>
      <c r="AF296" t="s">
        <v>88</v>
      </c>
      <c r="AG296" t="s">
        <v>43</v>
      </c>
      <c r="AH296">
        <v>4</v>
      </c>
      <c r="AI296" t="str">
        <f>TEXT(Tabla_Transformados[[#This Row],[Fecha_Reserva]],"m")</f>
        <v>5</v>
      </c>
      <c r="AJ296">
        <v>8</v>
      </c>
      <c r="AK296" t="str">
        <f>TEXT(Tabla_Transformados[[#This Row],[Fecha_Viaje]],"m")</f>
        <v>6</v>
      </c>
      <c r="AL296" t="s">
        <v>44</v>
      </c>
      <c r="AM296" t="b">
        <v>1</v>
      </c>
      <c r="AN296" t="str">
        <f>VLOOKUP(Tabla_Transformados[[#This Row],[Cancelacion_Reserva_sucio]],auxiliares!$H$6:$I$9,2,0)</f>
        <v>Verdadero</v>
      </c>
      <c r="AO296">
        <v>3</v>
      </c>
      <c r="AP296" t="s">
        <v>45</v>
      </c>
      <c r="AQ29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6" s="10">
        <f>Tabla_Transformados[[#This Row],[Costo_Total]]/Tabla_Transformados[[#This Row],[Numero_Personas]]</f>
        <v>11612.5</v>
      </c>
      <c r="AS296" s="10">
        <f>Tabla_Transformados[[#This Row],[Costo_Total]]/Tabla_Transformados[[#This Row],[Duracion_Viaje_sucio]]</f>
        <v>893.26923076923072</v>
      </c>
    </row>
    <row r="297" spans="1:45" x14ac:dyDescent="0.25">
      <c r="A297" t="s">
        <v>1255</v>
      </c>
      <c r="B297" t="s">
        <v>1256</v>
      </c>
      <c r="C297">
        <v>60</v>
      </c>
      <c r="D297" t="s">
        <v>104</v>
      </c>
      <c r="E297" t="str">
        <f>VLOOKUP(Tabla_Transformados[[#This Row],[Género_sucio]],Tabla4[#All],2,0)</f>
        <v>Masculino</v>
      </c>
      <c r="F297" t="s">
        <v>48</v>
      </c>
      <c r="G297" t="str">
        <f>VLOOKUP(Tabla_Transformados[[#This Row],[Ubicación_sucio]],auxiliares!$E$6:$F$13,2,0)</f>
        <v>EEUU</v>
      </c>
      <c r="H297" t="s">
        <v>97</v>
      </c>
      <c r="I297" t="str">
        <f>IFERROR(VLOOKUP(Tabla_Transformados[[#This Row],[Tipo_Viajero_sucio]],auxiliares!$H$6:$I$6,2,0),Tabla_Transformados[[#This Row],[Tipo_Viajero_sucio]])</f>
        <v>Negocios</v>
      </c>
      <c r="J297" t="s">
        <v>1257</v>
      </c>
      <c r="K297" s="8">
        <v>45441</v>
      </c>
      <c r="L297" s="8">
        <v>45642</v>
      </c>
      <c r="M297">
        <v>128</v>
      </c>
      <c r="N297">
        <f>DATEDIF(Tabla_Transformados[[#This Row],[Fecha_Reserva]],Tabla_Transformados[[#This Row],[Fecha_Viaje]],"d")</f>
        <v>201</v>
      </c>
      <c r="O297">
        <v>8</v>
      </c>
      <c r="P297">
        <v>1</v>
      </c>
      <c r="Q297" t="s">
        <v>77</v>
      </c>
      <c r="R297" t="str">
        <f>IFERROR(VLOOKUP(Tabla_Transformados[[#This Row],[Tipo_Paquete_sucio]],auxiliares!$H$6:$I$7,2,0),Tabla_Transformados[[#This Row],[Tipo_Paquete_sucio]])</f>
        <v>Vuelo + Hotel</v>
      </c>
      <c r="S297" s="10">
        <v>2302.1</v>
      </c>
      <c r="T297" t="s">
        <v>86</v>
      </c>
      <c r="U297" t="s">
        <v>101</v>
      </c>
      <c r="V297" t="str">
        <f>VLOOKUP(Tabla_Transformados[[#This Row],[Destino_sucio]],auxiliares!$E$5:$F$19,2,0)</f>
        <v>Roma</v>
      </c>
      <c r="W297" t="s">
        <v>79</v>
      </c>
      <c r="X297" t="s">
        <v>54</v>
      </c>
      <c r="Y297" t="s">
        <v>40</v>
      </c>
      <c r="Z2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7" t="str">
        <f>IFERROR(VLOOKUP(Tabla_Transformados[[#This Row],[Actividades_Reser_sucio2]],auxiliares!$E$5:$F$20,2,0),Tabla_Transformados[[#This Row],[Actividades_Reser_sucio2]])</f>
        <v/>
      </c>
      <c r="AB297">
        <v>4</v>
      </c>
      <c r="AC297">
        <f>Tabla_Transformados[[#This Row],[Duracion_Viaje_sucio]]-1</f>
        <v>7</v>
      </c>
      <c r="AD297" t="b">
        <v>1</v>
      </c>
      <c r="AE297" t="str">
        <f>VLOOKUP(Tabla_Transformados[[#This Row],[Promocion_Aplicada_sucio]],auxiliares!$H$6:$I$9,2,0)</f>
        <v>Verdadero</v>
      </c>
      <c r="AF297" t="s">
        <v>42</v>
      </c>
      <c r="AG297" t="s">
        <v>56</v>
      </c>
      <c r="AH297">
        <v>2</v>
      </c>
      <c r="AI297" t="str">
        <f>TEXT(Tabla_Transformados[[#This Row],[Fecha_Reserva]],"m")</f>
        <v>5</v>
      </c>
      <c r="AJ297">
        <v>11</v>
      </c>
      <c r="AK297" t="str">
        <f>TEXT(Tabla_Transformados[[#This Row],[Fecha_Viaje]],"m")</f>
        <v>12</v>
      </c>
      <c r="AL297" t="s">
        <v>57</v>
      </c>
      <c r="AM297" t="b">
        <v>0</v>
      </c>
      <c r="AN297" t="str">
        <f>VLOOKUP(Tabla_Transformados[[#This Row],[Cancelacion_Reserva_sucio]],auxiliares!$H$6:$I$9,2,0)</f>
        <v>Falso</v>
      </c>
      <c r="AO297">
        <v>3</v>
      </c>
      <c r="AP297" t="s">
        <v>70</v>
      </c>
      <c r="AQ29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7" s="10">
        <f>Tabla_Transformados[[#This Row],[Costo_Total]]/Tabla_Transformados[[#This Row],[Numero_Personas]]</f>
        <v>2302.1</v>
      </c>
      <c r="AS297" s="10">
        <f>Tabla_Transformados[[#This Row],[Costo_Total]]/Tabla_Transformados[[#This Row],[Duracion_Viaje_sucio]]</f>
        <v>287.76249999999999</v>
      </c>
    </row>
    <row r="298" spans="1:45" x14ac:dyDescent="0.25">
      <c r="A298" t="s">
        <v>1259</v>
      </c>
      <c r="B298" t="s">
        <v>1260</v>
      </c>
      <c r="C298">
        <v>63</v>
      </c>
      <c r="D298" t="s">
        <v>104</v>
      </c>
      <c r="E298" t="str">
        <f>VLOOKUP(Tabla_Transformados[[#This Row],[Género_sucio]],Tabla4[#All],2,0)</f>
        <v>Masculino</v>
      </c>
      <c r="F298" t="s">
        <v>82</v>
      </c>
      <c r="G298" t="str">
        <f>VLOOKUP(Tabla_Transformados[[#This Row],[Ubicación_sucio]],auxiliares!$E$6:$F$13,2,0)</f>
        <v>Alemania</v>
      </c>
      <c r="H298" t="s">
        <v>97</v>
      </c>
      <c r="I298" t="str">
        <f>IFERROR(VLOOKUP(Tabla_Transformados[[#This Row],[Tipo_Viajero_sucio]],auxiliares!$H$6:$I$6,2,0),Tabla_Transformados[[#This Row],[Tipo_Viajero_sucio]])</f>
        <v>Negocios</v>
      </c>
      <c r="J298" t="s">
        <v>1261</v>
      </c>
      <c r="K298" s="8">
        <v>45386</v>
      </c>
      <c r="L298" s="8">
        <v>45651</v>
      </c>
      <c r="M298">
        <v>27</v>
      </c>
      <c r="N298">
        <f>DATEDIF(Tabla_Transformados[[#This Row],[Fecha_Reserva]],Tabla_Transformados[[#This Row],[Fecha_Viaje]],"d")</f>
        <v>265</v>
      </c>
      <c r="O298">
        <v>1</v>
      </c>
      <c r="P298">
        <v>1</v>
      </c>
      <c r="Q298" t="s">
        <v>37</v>
      </c>
      <c r="R298" t="str">
        <f>IFERROR(VLOOKUP(Tabla_Transformados[[#This Row],[Tipo_Paquete_sucio]],auxiliares!$H$6:$I$7,2,0),Tabla_Transformados[[#This Row],[Tipo_Paquete_sucio]])</f>
        <v>Vuelo</v>
      </c>
      <c r="S298" s="10">
        <v>4489.8999999999996</v>
      </c>
      <c r="T298" t="s">
        <v>78</v>
      </c>
      <c r="U298" t="s">
        <v>137</v>
      </c>
      <c r="V298" t="str">
        <f>VLOOKUP(Tabla_Transformados[[#This Row],[Destino_sucio]],auxiliares!$E$5:$F$19,2,0)</f>
        <v>Paris</v>
      </c>
      <c r="W298" t="s">
        <v>40</v>
      </c>
      <c r="X298" t="s">
        <v>54</v>
      </c>
      <c r="Y298" t="s">
        <v>40</v>
      </c>
      <c r="Z2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8" t="str">
        <f>IFERROR(VLOOKUP(Tabla_Transformados[[#This Row],[Actividades_Reser_sucio2]],auxiliares!$E$5:$F$20,2,0),Tabla_Transformados[[#This Row],[Actividades_Reser_sucio2]])</f>
        <v/>
      </c>
      <c r="AB298">
        <v>8</v>
      </c>
      <c r="AC298">
        <f>Tabla_Transformados[[#This Row],[Duracion_Viaje_sucio]]-1</f>
        <v>0</v>
      </c>
      <c r="AD298" t="b">
        <v>0</v>
      </c>
      <c r="AE298" t="str">
        <f>VLOOKUP(Tabla_Transformados[[#This Row],[Promocion_Aplicada_sucio]],auxiliares!$H$6:$I$9,2,0)</f>
        <v>Falso</v>
      </c>
      <c r="AF298" t="s">
        <v>55</v>
      </c>
      <c r="AG298" t="s">
        <v>115</v>
      </c>
      <c r="AH298">
        <v>12</v>
      </c>
      <c r="AI298" t="str">
        <f>TEXT(Tabla_Transformados[[#This Row],[Fecha_Reserva]],"m")</f>
        <v>4</v>
      </c>
      <c r="AJ298">
        <v>7</v>
      </c>
      <c r="AK298" t="str">
        <f>TEXT(Tabla_Transformados[[#This Row],[Fecha_Viaje]],"m")</f>
        <v>12</v>
      </c>
      <c r="AL298" t="s">
        <v>57</v>
      </c>
      <c r="AM298" t="b">
        <v>0</v>
      </c>
      <c r="AN298" t="str">
        <f>VLOOKUP(Tabla_Transformados[[#This Row],[Cancelacion_Reserva_sucio]],auxiliares!$H$6:$I$9,2,0)</f>
        <v>Falso</v>
      </c>
      <c r="AO298">
        <v>4</v>
      </c>
      <c r="AP298" t="s">
        <v>131</v>
      </c>
      <c r="AQ29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8" s="10">
        <f>Tabla_Transformados[[#This Row],[Costo_Total]]/Tabla_Transformados[[#This Row],[Numero_Personas]]</f>
        <v>4489.8999999999996</v>
      </c>
      <c r="AS298" s="10">
        <f>Tabla_Transformados[[#This Row],[Costo_Total]]/Tabla_Transformados[[#This Row],[Duracion_Viaje_sucio]]</f>
        <v>4489.8999999999996</v>
      </c>
    </row>
    <row r="299" spans="1:45" x14ac:dyDescent="0.25">
      <c r="A299" t="s">
        <v>1262</v>
      </c>
      <c r="B299" t="s">
        <v>1263</v>
      </c>
      <c r="C299">
        <v>29</v>
      </c>
      <c r="D299" t="s">
        <v>31</v>
      </c>
      <c r="E299" t="str">
        <f>VLOOKUP(Tabla_Transformados[[#This Row],[Género_sucio]],Tabla4[#All],2,0)</f>
        <v>Femenino</v>
      </c>
      <c r="F299" t="s">
        <v>48</v>
      </c>
      <c r="G299" t="str">
        <f>VLOOKUP(Tabla_Transformados[[#This Row],[Ubicación_sucio]],auxiliares!$E$6:$F$13,2,0)</f>
        <v>EEUU</v>
      </c>
      <c r="H299" t="s">
        <v>49</v>
      </c>
      <c r="I299" t="str">
        <f>IFERROR(VLOOKUP(Tabla_Transformados[[#This Row],[Tipo_Viajero_sucio]],auxiliares!$H$6:$I$6,2,0),Tabla_Transformados[[#This Row],[Tipo_Viajero_sucio]])</f>
        <v>Turista</v>
      </c>
      <c r="J299" t="s">
        <v>1264</v>
      </c>
      <c r="K299" s="8">
        <v>45367</v>
      </c>
      <c r="L299" s="8">
        <v>45561</v>
      </c>
      <c r="M299">
        <v>306</v>
      </c>
      <c r="N299">
        <f>DATEDIF(Tabla_Transformados[[#This Row],[Fecha_Reserva]],Tabla_Transformados[[#This Row],[Fecha_Viaje]],"d")</f>
        <v>194</v>
      </c>
      <c r="O299">
        <v>12</v>
      </c>
      <c r="P299">
        <v>3</v>
      </c>
      <c r="Q299" t="s">
        <v>37</v>
      </c>
      <c r="R299" t="str">
        <f>IFERROR(VLOOKUP(Tabla_Transformados[[#This Row],[Tipo_Paquete_sucio]],auxiliares!$H$6:$I$7,2,0),Tabla_Transformados[[#This Row],[Tipo_Paquete_sucio]])</f>
        <v>Vuelo</v>
      </c>
      <c r="S299" s="10">
        <v>8735.2999999999993</v>
      </c>
      <c r="T299" t="s">
        <v>38</v>
      </c>
      <c r="U299" t="s">
        <v>66</v>
      </c>
      <c r="V299" t="str">
        <f>VLOOKUP(Tabla_Transformados[[#This Row],[Destino_sucio]],auxiliares!$E$5:$F$19,2,0)</f>
        <v>Barcelona</v>
      </c>
      <c r="W299" t="s">
        <v>40</v>
      </c>
      <c r="X299" t="s">
        <v>41</v>
      </c>
      <c r="Y299" t="s">
        <v>40</v>
      </c>
      <c r="Z2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9" t="str">
        <f>IFERROR(VLOOKUP(Tabla_Transformados[[#This Row],[Actividades_Reser_sucio2]],auxiliares!$E$5:$F$20,2,0),Tabla_Transformados[[#This Row],[Actividades_Reser_sucio2]])</f>
        <v/>
      </c>
      <c r="AB299">
        <v>5</v>
      </c>
      <c r="AC299">
        <f>Tabla_Transformados[[#This Row],[Duracion_Viaje_sucio]]-1</f>
        <v>11</v>
      </c>
      <c r="AD299" t="b">
        <v>0</v>
      </c>
      <c r="AE299" t="str">
        <f>VLOOKUP(Tabla_Transformados[[#This Row],[Promocion_Aplicada_sucio]],auxiliares!$H$6:$I$9,2,0)</f>
        <v>Falso</v>
      </c>
      <c r="AF299" t="s">
        <v>55</v>
      </c>
      <c r="AG299" t="s">
        <v>43</v>
      </c>
      <c r="AH299">
        <v>1</v>
      </c>
      <c r="AI299" t="str">
        <f>TEXT(Tabla_Transformados[[#This Row],[Fecha_Reserva]],"m")</f>
        <v>3</v>
      </c>
      <c r="AJ299">
        <v>9</v>
      </c>
      <c r="AK299" t="str">
        <f>TEXT(Tabla_Transformados[[#This Row],[Fecha_Viaje]],"m")</f>
        <v>9</v>
      </c>
      <c r="AL299" t="s">
        <v>57</v>
      </c>
      <c r="AM299" t="b">
        <v>1</v>
      </c>
      <c r="AN299" t="str">
        <f>VLOOKUP(Tabla_Transformados[[#This Row],[Cancelacion_Reserva_sucio]],auxiliares!$H$6:$I$9,2,0)</f>
        <v>Verdadero</v>
      </c>
      <c r="AO299">
        <v>5</v>
      </c>
      <c r="AP299" t="s">
        <v>108</v>
      </c>
      <c r="AQ29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99" s="10">
        <f>Tabla_Transformados[[#This Row],[Costo_Total]]/Tabla_Transformados[[#This Row],[Numero_Personas]]</f>
        <v>2911.7666666666664</v>
      </c>
      <c r="AS299" s="10">
        <f>Tabla_Transformados[[#This Row],[Costo_Total]]/Tabla_Transformados[[#This Row],[Duracion_Viaje_sucio]]</f>
        <v>727.94166666666661</v>
      </c>
    </row>
    <row r="300" spans="1:45" x14ac:dyDescent="0.25">
      <c r="A300" t="s">
        <v>1265</v>
      </c>
      <c r="B300" t="s">
        <v>1266</v>
      </c>
      <c r="C300">
        <v>48</v>
      </c>
      <c r="D300" t="s">
        <v>60</v>
      </c>
      <c r="E300" t="str">
        <f>VLOOKUP(Tabla_Transformados[[#This Row],[Género_sucio]],Tabla4[#All],2,0)</f>
        <v>Otro</v>
      </c>
      <c r="F300" t="s">
        <v>82</v>
      </c>
      <c r="G300" t="str">
        <f>VLOOKUP(Tabla_Transformados[[#This Row],[Ubicación_sucio]],auxiliares!$E$6:$F$13,2,0)</f>
        <v>Alemania</v>
      </c>
      <c r="H300" t="s">
        <v>49</v>
      </c>
      <c r="I300" t="str">
        <f>IFERROR(VLOOKUP(Tabla_Transformados[[#This Row],[Tipo_Viajero_sucio]],auxiliares!$H$6:$I$6,2,0),Tabla_Transformados[[#This Row],[Tipo_Viajero_sucio]])</f>
        <v>Turista</v>
      </c>
      <c r="J300" t="s">
        <v>1267</v>
      </c>
      <c r="K300" s="8">
        <v>45504</v>
      </c>
      <c r="L300" s="8">
        <v>45635</v>
      </c>
      <c r="M300">
        <v>91</v>
      </c>
      <c r="N300">
        <f>DATEDIF(Tabla_Transformados[[#This Row],[Fecha_Reserva]],Tabla_Transformados[[#This Row],[Fecha_Viaje]],"d")</f>
        <v>131</v>
      </c>
      <c r="O300">
        <v>8</v>
      </c>
      <c r="P300">
        <v>1</v>
      </c>
      <c r="Q300" t="s">
        <v>65</v>
      </c>
      <c r="R300" t="str">
        <f>IFERROR(VLOOKUP(Tabla_Transformados[[#This Row],[Tipo_Paquete_sucio]],auxiliares!$H$6:$I$7,2,0),Tabla_Transformados[[#This Row],[Tipo_Paquete_sucio]])</f>
        <v>Vuelo + Hotel + Tour</v>
      </c>
      <c r="S300" s="10">
        <v>1983.8</v>
      </c>
      <c r="T300" t="s">
        <v>78</v>
      </c>
      <c r="U300" t="s">
        <v>39</v>
      </c>
      <c r="V300" t="str">
        <f>VLOOKUP(Tabla_Transformados[[#This Row],[Destino_sucio]],auxiliares!$E$5:$F$19,2,0)</f>
        <v>Tokio</v>
      </c>
      <c r="W300" t="s">
        <v>67</v>
      </c>
      <c r="X300" t="s">
        <v>41</v>
      </c>
      <c r="Y300" t="s">
        <v>69</v>
      </c>
      <c r="Z3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00" t="str">
        <f>IFERROR(VLOOKUP(Tabla_Transformados[[#This Row],[Actividades_Reser_sucio2]],auxiliares!$E$5:$F$20,2,0),Tabla_Transformados[[#This Row],[Actividades_Reser_sucio2]])</f>
        <v>Excursión en bote</v>
      </c>
      <c r="AB300">
        <v>5</v>
      </c>
      <c r="AC300">
        <f>Tabla_Transformados[[#This Row],[Duracion_Viaje_sucio]]-1</f>
        <v>7</v>
      </c>
      <c r="AD300" t="b">
        <v>1</v>
      </c>
      <c r="AE300" t="str">
        <f>VLOOKUP(Tabla_Transformados[[#This Row],[Promocion_Aplicada_sucio]],auxiliares!$H$6:$I$9,2,0)</f>
        <v>Verdadero</v>
      </c>
      <c r="AF300" t="s">
        <v>88</v>
      </c>
      <c r="AG300" t="s">
        <v>115</v>
      </c>
      <c r="AH300">
        <v>6</v>
      </c>
      <c r="AI300" t="str">
        <f>TEXT(Tabla_Transformados[[#This Row],[Fecha_Reserva]],"m")</f>
        <v>7</v>
      </c>
      <c r="AJ300">
        <v>7</v>
      </c>
      <c r="AK300" t="str">
        <f>TEXT(Tabla_Transformados[[#This Row],[Fecha_Viaje]],"m")</f>
        <v>12</v>
      </c>
      <c r="AL300" t="s">
        <v>57</v>
      </c>
      <c r="AM300" t="b">
        <v>0</v>
      </c>
      <c r="AN300" t="str">
        <f>VLOOKUP(Tabla_Transformados[[#This Row],[Cancelacion_Reserva_sucio]],auxiliares!$H$6:$I$9,2,0)</f>
        <v>Falso</v>
      </c>
      <c r="AO300">
        <v>5</v>
      </c>
      <c r="AP300" t="s">
        <v>108</v>
      </c>
      <c r="AQ30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0" s="10">
        <f>Tabla_Transformados[[#This Row],[Costo_Total]]/Tabla_Transformados[[#This Row],[Numero_Personas]]</f>
        <v>1983.8</v>
      </c>
      <c r="AS300" s="10">
        <f>Tabla_Transformados[[#This Row],[Costo_Total]]/Tabla_Transformados[[#This Row],[Duracion_Viaje_sucio]]</f>
        <v>247.97499999999999</v>
      </c>
    </row>
    <row r="301" spans="1:45" x14ac:dyDescent="0.25">
      <c r="A301" t="s">
        <v>1268</v>
      </c>
      <c r="B301" t="s">
        <v>1269</v>
      </c>
      <c r="C301">
        <v>20</v>
      </c>
      <c r="D301" t="s">
        <v>104</v>
      </c>
      <c r="E301" t="str">
        <f>VLOOKUP(Tabla_Transformados[[#This Row],[Género_sucio]],Tabla4[#All],2,0)</f>
        <v>Masculino</v>
      </c>
      <c r="F301" t="s">
        <v>91</v>
      </c>
      <c r="G301" t="str">
        <f>VLOOKUP(Tabla_Transformados[[#This Row],[Ubicación_sucio]],auxiliares!$E$6:$F$13,2,0)</f>
        <v>India</v>
      </c>
      <c r="H301" t="s">
        <v>49</v>
      </c>
      <c r="I301" t="str">
        <f>IFERROR(VLOOKUP(Tabla_Transformados[[#This Row],[Tipo_Viajero_sucio]],auxiliares!$H$6:$I$6,2,0),Tabla_Transformados[[#This Row],[Tipo_Viajero_sucio]])</f>
        <v>Turista</v>
      </c>
      <c r="J301" t="s">
        <v>1270</v>
      </c>
      <c r="K301" s="8">
        <v>45443</v>
      </c>
      <c r="L301" s="8">
        <v>45564</v>
      </c>
      <c r="M301">
        <v>45</v>
      </c>
      <c r="N301">
        <f>DATEDIF(Tabla_Transformados[[#This Row],[Fecha_Reserva]],Tabla_Transformados[[#This Row],[Fecha_Viaje]],"d")</f>
        <v>121</v>
      </c>
      <c r="O301">
        <v>4</v>
      </c>
      <c r="P301">
        <v>1</v>
      </c>
      <c r="Q301" t="s">
        <v>77</v>
      </c>
      <c r="R301" t="str">
        <f>IFERROR(VLOOKUP(Tabla_Transformados[[#This Row],[Tipo_Paquete_sucio]],auxiliares!$H$6:$I$7,2,0),Tabla_Transformados[[#This Row],[Tipo_Paquete_sucio]])</f>
        <v>Vuelo + Hotel</v>
      </c>
      <c r="S301" s="10">
        <v>13477.6</v>
      </c>
      <c r="T301" t="s">
        <v>38</v>
      </c>
      <c r="U301" t="s">
        <v>39</v>
      </c>
      <c r="V301" t="str">
        <f>VLOOKUP(Tabla_Transformados[[#This Row],[Destino_sucio]],auxiliares!$E$5:$F$19,2,0)</f>
        <v>Tokio</v>
      </c>
      <c r="W301" t="s">
        <v>67</v>
      </c>
      <c r="X301" t="s">
        <v>41</v>
      </c>
      <c r="Y301" t="s">
        <v>40</v>
      </c>
      <c r="Z3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1" t="str">
        <f>IFERROR(VLOOKUP(Tabla_Transformados[[#This Row],[Actividades_Reser_sucio2]],auxiliares!$E$5:$F$20,2,0),Tabla_Transformados[[#This Row],[Actividades_Reser_sucio2]])</f>
        <v/>
      </c>
      <c r="AB301">
        <v>8</v>
      </c>
      <c r="AC301">
        <f>Tabla_Transformados[[#This Row],[Duracion_Viaje_sucio]]-1</f>
        <v>3</v>
      </c>
      <c r="AD301" t="b">
        <v>0</v>
      </c>
      <c r="AE301" t="str">
        <f>VLOOKUP(Tabla_Transformados[[#This Row],[Promocion_Aplicada_sucio]],auxiliares!$H$6:$I$9,2,0)</f>
        <v>Falso</v>
      </c>
      <c r="AF301" t="s">
        <v>55</v>
      </c>
      <c r="AG301" t="s">
        <v>115</v>
      </c>
      <c r="AH301">
        <v>7</v>
      </c>
      <c r="AI301" t="str">
        <f>TEXT(Tabla_Transformados[[#This Row],[Fecha_Reserva]],"m")</f>
        <v>5</v>
      </c>
      <c r="AJ301">
        <v>10</v>
      </c>
      <c r="AK301" t="str">
        <f>TEXT(Tabla_Transformados[[#This Row],[Fecha_Viaje]],"m")</f>
        <v>9</v>
      </c>
      <c r="AL301" t="s">
        <v>44</v>
      </c>
      <c r="AM301" t="b">
        <v>0</v>
      </c>
      <c r="AN301" t="str">
        <f>VLOOKUP(Tabla_Transformados[[#This Row],[Cancelacion_Reserva_sucio]],auxiliares!$H$6:$I$9,2,0)</f>
        <v>Falso</v>
      </c>
      <c r="AO301">
        <v>4</v>
      </c>
      <c r="AP301" t="s">
        <v>131</v>
      </c>
      <c r="AQ30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1" s="10">
        <f>Tabla_Transformados[[#This Row],[Costo_Total]]/Tabla_Transformados[[#This Row],[Numero_Personas]]</f>
        <v>13477.6</v>
      </c>
      <c r="AS301" s="10">
        <f>Tabla_Transformados[[#This Row],[Costo_Total]]/Tabla_Transformados[[#This Row],[Duracion_Viaje_sucio]]</f>
        <v>3369.4</v>
      </c>
    </row>
    <row r="302" spans="1:45" x14ac:dyDescent="0.25">
      <c r="A302" t="s">
        <v>1272</v>
      </c>
      <c r="B302" t="s">
        <v>1273</v>
      </c>
      <c r="C302">
        <v>49</v>
      </c>
      <c r="D302" t="s">
        <v>31</v>
      </c>
      <c r="E302" t="str">
        <f>VLOOKUP(Tabla_Transformados[[#This Row],[Género_sucio]],Tabla4[#All],2,0)</f>
        <v>Femenino</v>
      </c>
      <c r="F302" t="s">
        <v>123</v>
      </c>
      <c r="G302" t="str">
        <f>VLOOKUP(Tabla_Transformados[[#This Row],[Ubicación_sucio]],auxiliares!$E$6:$F$13,2,0)</f>
        <v>España</v>
      </c>
      <c r="H302" t="s">
        <v>49</v>
      </c>
      <c r="I302" t="str">
        <f>IFERROR(VLOOKUP(Tabla_Transformados[[#This Row],[Tipo_Viajero_sucio]],auxiliares!$H$6:$I$6,2,0),Tabla_Transformados[[#This Row],[Tipo_Viajero_sucio]])</f>
        <v>Turista</v>
      </c>
      <c r="J302" t="s">
        <v>1274</v>
      </c>
      <c r="K302" s="8">
        <v>45372</v>
      </c>
      <c r="L302" s="8">
        <v>45411</v>
      </c>
      <c r="M302">
        <v>324</v>
      </c>
      <c r="N302">
        <f>DATEDIF(Tabla_Transformados[[#This Row],[Fecha_Reserva]],Tabla_Transformados[[#This Row],[Fecha_Viaje]],"d")</f>
        <v>39</v>
      </c>
      <c r="O302">
        <v>7</v>
      </c>
      <c r="P302">
        <v>3</v>
      </c>
      <c r="Q302" t="s">
        <v>65</v>
      </c>
      <c r="R302" t="str">
        <f>IFERROR(VLOOKUP(Tabla_Transformados[[#This Row],[Tipo_Paquete_sucio]],auxiliares!$H$6:$I$7,2,0),Tabla_Transformados[[#This Row],[Tipo_Paquete_sucio]])</f>
        <v>Vuelo + Hotel + Tour</v>
      </c>
      <c r="S302" s="10">
        <v>10349.9</v>
      </c>
      <c r="T302" t="s">
        <v>78</v>
      </c>
      <c r="U302" t="s">
        <v>53</v>
      </c>
      <c r="V302" t="str">
        <f>VLOOKUP(Tabla_Transformados[[#This Row],[Destino_sucio]],auxiliares!$E$5:$F$19,2,0)</f>
        <v>Nueva York</v>
      </c>
      <c r="W302" t="s">
        <v>79</v>
      </c>
      <c r="X302" t="s">
        <v>41</v>
      </c>
      <c r="Y302" t="s">
        <v>302</v>
      </c>
      <c r="Z3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02" t="str">
        <f>IFERROR(VLOOKUP(Tabla_Transformados[[#This Row],[Actividades_Reser_sucio2]],auxiliares!$E$5:$F$20,2,0),Tabla_Transformados[[#This Row],[Actividades_Reser_sucio2]])</f>
        <v>Tour en bus</v>
      </c>
      <c r="AB302">
        <v>9</v>
      </c>
      <c r="AC302">
        <f>Tabla_Transformados[[#This Row],[Duracion_Viaje_sucio]]-1</f>
        <v>6</v>
      </c>
      <c r="AD302" t="b">
        <v>0</v>
      </c>
      <c r="AE302" t="str">
        <f>VLOOKUP(Tabla_Transformados[[#This Row],[Promocion_Aplicada_sucio]],auxiliares!$H$6:$I$9,2,0)</f>
        <v>Falso</v>
      </c>
      <c r="AF302" t="s">
        <v>88</v>
      </c>
      <c r="AG302" t="s">
        <v>56</v>
      </c>
      <c r="AH302">
        <v>4</v>
      </c>
      <c r="AI302" t="str">
        <f>TEXT(Tabla_Transformados[[#This Row],[Fecha_Reserva]],"m")</f>
        <v>3</v>
      </c>
      <c r="AJ302">
        <v>7</v>
      </c>
      <c r="AK302" t="str">
        <f>TEXT(Tabla_Transformados[[#This Row],[Fecha_Viaje]],"m")</f>
        <v>4</v>
      </c>
      <c r="AL302" t="s">
        <v>57</v>
      </c>
      <c r="AM302" t="b">
        <v>1</v>
      </c>
      <c r="AN302" t="str">
        <f>VLOOKUP(Tabla_Transformados[[#This Row],[Cancelacion_Reserva_sucio]],auxiliares!$H$6:$I$9,2,0)</f>
        <v>Verdadero</v>
      </c>
      <c r="AO302">
        <v>4</v>
      </c>
      <c r="AP302" t="s">
        <v>131</v>
      </c>
      <c r="AQ30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2" s="10">
        <f>Tabla_Transformados[[#This Row],[Costo_Total]]/Tabla_Transformados[[#This Row],[Numero_Personas]]</f>
        <v>3449.9666666666667</v>
      </c>
      <c r="AS302" s="10">
        <f>Tabla_Transformados[[#This Row],[Costo_Total]]/Tabla_Transformados[[#This Row],[Duracion_Viaje_sucio]]</f>
        <v>1478.5571428571427</v>
      </c>
    </row>
    <row r="303" spans="1:45" x14ac:dyDescent="0.25">
      <c r="A303" t="s">
        <v>1276</v>
      </c>
      <c r="B303" t="s">
        <v>1277</v>
      </c>
      <c r="C303">
        <v>64</v>
      </c>
      <c r="D303" t="s">
        <v>104</v>
      </c>
      <c r="E303" t="str">
        <f>VLOOKUP(Tabla_Transformados[[#This Row],[Género_sucio]],Tabla4[#All],2,0)</f>
        <v>Masculino</v>
      </c>
      <c r="F303" t="s">
        <v>82</v>
      </c>
      <c r="G303" t="str">
        <f>VLOOKUP(Tabla_Transformados[[#This Row],[Ubicación_sucio]],auxiliares!$E$6:$F$13,2,0)</f>
        <v>Alemania</v>
      </c>
      <c r="H303" t="s">
        <v>49</v>
      </c>
      <c r="I303" t="str">
        <f>IFERROR(VLOOKUP(Tabla_Transformados[[#This Row],[Tipo_Viajero_sucio]],auxiliares!$H$6:$I$6,2,0),Tabla_Transformados[[#This Row],[Tipo_Viajero_sucio]])</f>
        <v>Turista</v>
      </c>
      <c r="J303" t="s">
        <v>1278</v>
      </c>
      <c r="K303" s="8">
        <v>45335</v>
      </c>
      <c r="L303" s="8">
        <v>45617</v>
      </c>
      <c r="M303">
        <v>34</v>
      </c>
      <c r="N303">
        <f>DATEDIF(Tabla_Transformados[[#This Row],[Fecha_Reserva]],Tabla_Transformados[[#This Row],[Fecha_Viaje]],"d")</f>
        <v>282</v>
      </c>
      <c r="O303">
        <v>4</v>
      </c>
      <c r="P303">
        <v>1</v>
      </c>
      <c r="Q303" t="s">
        <v>65</v>
      </c>
      <c r="R303" t="str">
        <f>IFERROR(VLOOKUP(Tabla_Transformados[[#This Row],[Tipo_Paquete_sucio]],auxiliares!$H$6:$I$7,2,0),Tabla_Transformados[[#This Row],[Tipo_Paquete_sucio]])</f>
        <v>Vuelo + Hotel + Tour</v>
      </c>
      <c r="S303" s="10">
        <v>6970.4</v>
      </c>
      <c r="T303" t="s">
        <v>38</v>
      </c>
      <c r="U303" t="s">
        <v>66</v>
      </c>
      <c r="V303" t="str">
        <f>VLOOKUP(Tabla_Transformados[[#This Row],[Destino_sucio]],auxiliares!$E$5:$F$19,2,0)</f>
        <v>Barcelona</v>
      </c>
      <c r="W303" t="s">
        <v>79</v>
      </c>
      <c r="X303" t="s">
        <v>54</v>
      </c>
      <c r="Y303" t="s">
        <v>40</v>
      </c>
      <c r="Z3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03" t="str">
        <f>IFERROR(VLOOKUP(Tabla_Transformados[[#This Row],[Actividades_Reser_sucio2]],auxiliares!$E$5:$F$20,2,0),Tabla_Transformados[[#This Row],[Actividades_Reser_sucio2]])</f>
        <v>Desconocido</v>
      </c>
      <c r="AB303">
        <v>2</v>
      </c>
      <c r="AC303">
        <f>Tabla_Transformados[[#This Row],[Duracion_Viaje_sucio]]-1</f>
        <v>3</v>
      </c>
      <c r="AD303" t="b">
        <v>1</v>
      </c>
      <c r="AE303" t="str">
        <f>VLOOKUP(Tabla_Transformados[[#This Row],[Promocion_Aplicada_sucio]],auxiliares!$H$6:$I$9,2,0)</f>
        <v>Verdadero</v>
      </c>
      <c r="AF303" t="s">
        <v>88</v>
      </c>
      <c r="AG303" t="s">
        <v>115</v>
      </c>
      <c r="AH303">
        <v>6</v>
      </c>
      <c r="AI303" t="str">
        <f>TEXT(Tabla_Transformados[[#This Row],[Fecha_Reserva]],"m")</f>
        <v>2</v>
      </c>
      <c r="AJ303">
        <v>3</v>
      </c>
      <c r="AK303" t="str">
        <f>TEXT(Tabla_Transformados[[#This Row],[Fecha_Viaje]],"m")</f>
        <v>11</v>
      </c>
      <c r="AL303" t="s">
        <v>44</v>
      </c>
      <c r="AM303" t="b">
        <v>0</v>
      </c>
      <c r="AN303" t="str">
        <f>VLOOKUP(Tabla_Transformados[[#This Row],[Cancelacion_Reserva_sucio]],auxiliares!$H$6:$I$9,2,0)</f>
        <v>Falso</v>
      </c>
      <c r="AO303">
        <v>4</v>
      </c>
      <c r="AP303" t="s">
        <v>131</v>
      </c>
      <c r="AQ30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03" s="10">
        <f>Tabla_Transformados[[#This Row],[Costo_Total]]/Tabla_Transformados[[#This Row],[Numero_Personas]]</f>
        <v>6970.4</v>
      </c>
      <c r="AS303" s="10">
        <f>Tabla_Transformados[[#This Row],[Costo_Total]]/Tabla_Transformados[[#This Row],[Duracion_Viaje_sucio]]</f>
        <v>1742.6</v>
      </c>
    </row>
    <row r="304" spans="1:45" x14ac:dyDescent="0.25">
      <c r="A304" t="s">
        <v>1279</v>
      </c>
      <c r="B304" t="s">
        <v>1280</v>
      </c>
      <c r="C304">
        <v>28</v>
      </c>
      <c r="D304" t="s">
        <v>60</v>
      </c>
      <c r="E304" t="str">
        <f>VLOOKUP(Tabla_Transformados[[#This Row],[Género_sucio]],Tabla4[#All],2,0)</f>
        <v>Otro</v>
      </c>
      <c r="F304" t="s">
        <v>123</v>
      </c>
      <c r="G304" t="str">
        <f>VLOOKUP(Tabla_Transformados[[#This Row],[Ubicación_sucio]],auxiliares!$E$6:$F$13,2,0)</f>
        <v>España</v>
      </c>
      <c r="H304" t="s">
        <v>33</v>
      </c>
      <c r="I304" t="str">
        <f>IFERROR(VLOOKUP(Tabla_Transformados[[#This Row],[Tipo_Viajero_sucio]],auxiliares!$H$6:$I$6,2,0),Tabla_Transformados[[#This Row],[Tipo_Viajero_sucio]])</f>
        <v>Turista</v>
      </c>
      <c r="J304" t="s">
        <v>1281</v>
      </c>
      <c r="K304" s="8">
        <v>45408</v>
      </c>
      <c r="L304" s="8">
        <v>45602</v>
      </c>
      <c r="M304">
        <v>264</v>
      </c>
      <c r="N304">
        <f>DATEDIF(Tabla_Transformados[[#This Row],[Fecha_Reserva]],Tabla_Transformados[[#This Row],[Fecha_Viaje]],"d")</f>
        <v>194</v>
      </c>
      <c r="O304">
        <v>12</v>
      </c>
      <c r="P304">
        <v>1</v>
      </c>
      <c r="Q304" t="s">
        <v>77</v>
      </c>
      <c r="R304" t="str">
        <f>IFERROR(VLOOKUP(Tabla_Transformados[[#This Row],[Tipo_Paquete_sucio]],auxiliares!$H$6:$I$7,2,0),Tabla_Transformados[[#This Row],[Tipo_Paquete_sucio]])</f>
        <v>Vuelo + Hotel</v>
      </c>
      <c r="S304" s="10">
        <v>3360.9</v>
      </c>
      <c r="T304" t="s">
        <v>78</v>
      </c>
      <c r="U304" t="s">
        <v>39</v>
      </c>
      <c r="V304" t="str">
        <f>VLOOKUP(Tabla_Transformados[[#This Row],[Destino_sucio]],auxiliares!$E$5:$F$19,2,0)</f>
        <v>Tokio</v>
      </c>
      <c r="W304" t="s">
        <v>67</v>
      </c>
      <c r="X304" t="s">
        <v>41</v>
      </c>
      <c r="Y304" t="s">
        <v>40</v>
      </c>
      <c r="Z3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4" t="str">
        <f>IFERROR(VLOOKUP(Tabla_Transformados[[#This Row],[Actividades_Reser_sucio2]],auxiliares!$E$5:$F$20,2,0),Tabla_Transformados[[#This Row],[Actividades_Reser_sucio2]])</f>
        <v/>
      </c>
      <c r="AB304">
        <v>3</v>
      </c>
      <c r="AC304">
        <f>Tabla_Transformados[[#This Row],[Duracion_Viaje_sucio]]-1</f>
        <v>11</v>
      </c>
      <c r="AD304" t="b">
        <v>0</v>
      </c>
      <c r="AE304" t="str">
        <f>VLOOKUP(Tabla_Transformados[[#This Row],[Promocion_Aplicada_sucio]],auxiliares!$H$6:$I$9,2,0)</f>
        <v>Falso</v>
      </c>
      <c r="AF304" t="s">
        <v>55</v>
      </c>
      <c r="AG304" t="s">
        <v>56</v>
      </c>
      <c r="AH304">
        <v>7</v>
      </c>
      <c r="AI304" t="str">
        <f>TEXT(Tabla_Transformados[[#This Row],[Fecha_Reserva]],"m")</f>
        <v>4</v>
      </c>
      <c r="AJ304">
        <v>9</v>
      </c>
      <c r="AK304" t="str">
        <f>TEXT(Tabla_Transformados[[#This Row],[Fecha_Viaje]],"m")</f>
        <v>11</v>
      </c>
      <c r="AL304" t="s">
        <v>57</v>
      </c>
      <c r="AM304" t="b">
        <v>1</v>
      </c>
      <c r="AN304" t="str">
        <f>VLOOKUP(Tabla_Transformados[[#This Row],[Cancelacion_Reserva_sucio]],auxiliares!$H$6:$I$9,2,0)</f>
        <v>Verdadero</v>
      </c>
      <c r="AO304">
        <v>5</v>
      </c>
      <c r="AP304" t="s">
        <v>40</v>
      </c>
      <c r="AQ30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4" s="10">
        <f>Tabla_Transformados[[#This Row],[Costo_Total]]/Tabla_Transformados[[#This Row],[Numero_Personas]]</f>
        <v>3360.9</v>
      </c>
      <c r="AS304" s="10">
        <f>Tabla_Transformados[[#This Row],[Costo_Total]]/Tabla_Transformados[[#This Row],[Duracion_Viaje_sucio]]</f>
        <v>280.07499999999999</v>
      </c>
    </row>
    <row r="305" spans="1:45" x14ac:dyDescent="0.25">
      <c r="A305" t="s">
        <v>1282</v>
      </c>
      <c r="B305" t="s">
        <v>1283</v>
      </c>
      <c r="C305">
        <v>26</v>
      </c>
      <c r="D305" t="s">
        <v>60</v>
      </c>
      <c r="E305" t="str">
        <f>VLOOKUP(Tabla_Transformados[[#This Row],[Género_sucio]],Tabla4[#All],2,0)</f>
        <v>Otro</v>
      </c>
      <c r="F305" t="s">
        <v>61</v>
      </c>
      <c r="G305" t="str">
        <f>VLOOKUP(Tabla_Transformados[[#This Row],[Ubicación_sucio]],auxiliares!$E$6:$F$13,2,0)</f>
        <v>Australia</v>
      </c>
      <c r="H305" t="s">
        <v>97</v>
      </c>
      <c r="I305" t="str">
        <f>IFERROR(VLOOKUP(Tabla_Transformados[[#This Row],[Tipo_Viajero_sucio]],auxiliares!$H$6:$I$6,2,0),Tabla_Transformados[[#This Row],[Tipo_Viajero_sucio]])</f>
        <v>Negocios</v>
      </c>
      <c r="J305" t="s">
        <v>1284</v>
      </c>
      <c r="K305" s="8">
        <v>45403</v>
      </c>
      <c r="L305" s="8">
        <v>45608</v>
      </c>
      <c r="M305">
        <v>87</v>
      </c>
      <c r="N305">
        <f>DATEDIF(Tabla_Transformados[[#This Row],[Fecha_Reserva]],Tabla_Transformados[[#This Row],[Fecha_Viaje]],"d")</f>
        <v>205</v>
      </c>
      <c r="O305">
        <v>3</v>
      </c>
      <c r="P305">
        <v>4</v>
      </c>
      <c r="Q305" t="s">
        <v>65</v>
      </c>
      <c r="R305" t="str">
        <f>IFERROR(VLOOKUP(Tabla_Transformados[[#This Row],[Tipo_Paquete_sucio]],auxiliares!$H$6:$I$7,2,0),Tabla_Transformados[[#This Row],[Tipo_Paquete_sucio]])</f>
        <v>Vuelo + Hotel + Tour</v>
      </c>
      <c r="S305" s="10">
        <v>11418.7</v>
      </c>
      <c r="T305" t="s">
        <v>78</v>
      </c>
      <c r="U305" t="s">
        <v>101</v>
      </c>
      <c r="V305" t="str">
        <f>VLOOKUP(Tabla_Transformados[[#This Row],[Destino_sucio]],auxiliares!$E$5:$F$19,2,0)</f>
        <v>Roma</v>
      </c>
      <c r="W305" t="s">
        <v>79</v>
      </c>
      <c r="X305" t="s">
        <v>41</v>
      </c>
      <c r="Y305" t="s">
        <v>151</v>
      </c>
      <c r="Z3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05" t="str">
        <f>IFERROR(VLOOKUP(Tabla_Transformados[[#This Row],[Actividades_Reser_sucio2]],auxiliares!$E$5:$F$20,2,0),Tabla_Transformados[[#This Row],[Actividades_Reser_sucio2]])</f>
        <v>Tour en Cuidad</v>
      </c>
      <c r="AB305">
        <v>1</v>
      </c>
      <c r="AC305">
        <f>Tabla_Transformados[[#This Row],[Duracion_Viaje_sucio]]-1</f>
        <v>2</v>
      </c>
      <c r="AD305" t="b">
        <v>0</v>
      </c>
      <c r="AE305" t="str">
        <f>VLOOKUP(Tabla_Transformados[[#This Row],[Promocion_Aplicada_sucio]],auxiliares!$H$6:$I$9,2,0)</f>
        <v>Falso</v>
      </c>
      <c r="AF305" t="s">
        <v>55</v>
      </c>
      <c r="AG305" t="s">
        <v>56</v>
      </c>
      <c r="AH305">
        <v>7</v>
      </c>
      <c r="AI305" t="str">
        <f>TEXT(Tabla_Transformados[[#This Row],[Fecha_Reserva]],"m")</f>
        <v>4</v>
      </c>
      <c r="AJ305">
        <v>7</v>
      </c>
      <c r="AK305" t="str">
        <f>TEXT(Tabla_Transformados[[#This Row],[Fecha_Viaje]],"m")</f>
        <v>11</v>
      </c>
      <c r="AL305" t="s">
        <v>44</v>
      </c>
      <c r="AM305" t="b">
        <v>1</v>
      </c>
      <c r="AN305" t="str">
        <f>VLOOKUP(Tabla_Transformados[[#This Row],[Cancelacion_Reserva_sucio]],auxiliares!$H$6:$I$9,2,0)</f>
        <v>Verdadero</v>
      </c>
      <c r="AO305">
        <v>1</v>
      </c>
      <c r="AP305" t="s">
        <v>70</v>
      </c>
      <c r="AQ30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5" s="10">
        <f>Tabla_Transformados[[#This Row],[Costo_Total]]/Tabla_Transformados[[#This Row],[Numero_Personas]]</f>
        <v>2854.6750000000002</v>
      </c>
      <c r="AS305" s="10">
        <f>Tabla_Transformados[[#This Row],[Costo_Total]]/Tabla_Transformados[[#This Row],[Duracion_Viaje_sucio]]</f>
        <v>3806.2333333333336</v>
      </c>
    </row>
    <row r="306" spans="1:45" x14ac:dyDescent="0.25">
      <c r="A306" t="s">
        <v>1285</v>
      </c>
      <c r="B306" t="s">
        <v>1286</v>
      </c>
      <c r="C306">
        <v>29</v>
      </c>
      <c r="D306" t="s">
        <v>104</v>
      </c>
      <c r="E306" t="str">
        <f>VLOOKUP(Tabla_Transformados[[#This Row],[Género_sucio]],Tabla4[#All],2,0)</f>
        <v>Masculino</v>
      </c>
      <c r="F306" t="s">
        <v>32</v>
      </c>
      <c r="G306" t="str">
        <f>VLOOKUP(Tabla_Transformados[[#This Row],[Ubicación_sucio]],auxiliares!$E$6:$F$13,2,0)</f>
        <v>Méjico</v>
      </c>
      <c r="H306" t="s">
        <v>49</v>
      </c>
      <c r="I306" t="str">
        <f>IFERROR(VLOOKUP(Tabla_Transformados[[#This Row],[Tipo_Viajero_sucio]],auxiliares!$H$6:$I$6,2,0),Tabla_Transformados[[#This Row],[Tipo_Viajero_sucio]])</f>
        <v>Turista</v>
      </c>
      <c r="J306" t="s">
        <v>1287</v>
      </c>
      <c r="K306" s="8">
        <v>45352</v>
      </c>
      <c r="L306" s="8">
        <v>45545</v>
      </c>
      <c r="M306">
        <v>29</v>
      </c>
      <c r="N306">
        <f>DATEDIF(Tabla_Transformados[[#This Row],[Fecha_Reserva]],Tabla_Transformados[[#This Row],[Fecha_Viaje]],"d")</f>
        <v>193</v>
      </c>
      <c r="O306">
        <v>14</v>
      </c>
      <c r="P306">
        <v>3</v>
      </c>
      <c r="Q306" t="s">
        <v>77</v>
      </c>
      <c r="R306" t="str">
        <f>IFERROR(VLOOKUP(Tabla_Transformados[[#This Row],[Tipo_Paquete_sucio]],auxiliares!$H$6:$I$7,2,0),Tabla_Transformados[[#This Row],[Tipo_Paquete_sucio]])</f>
        <v>Vuelo + Hotel</v>
      </c>
      <c r="S306" s="10">
        <v>2540.6</v>
      </c>
      <c r="T306" t="s">
        <v>86</v>
      </c>
      <c r="U306" t="s">
        <v>66</v>
      </c>
      <c r="V306" t="str">
        <f>VLOOKUP(Tabla_Transformados[[#This Row],[Destino_sucio]],auxiliares!$E$5:$F$19,2,0)</f>
        <v>Barcelona</v>
      </c>
      <c r="W306" t="s">
        <v>114</v>
      </c>
      <c r="X306" t="s">
        <v>41</v>
      </c>
      <c r="Y306" t="s">
        <v>40</v>
      </c>
      <c r="Z3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6" t="str">
        <f>IFERROR(VLOOKUP(Tabla_Transformados[[#This Row],[Actividades_Reser_sucio2]],auxiliares!$E$5:$F$20,2,0),Tabla_Transformados[[#This Row],[Actividades_Reser_sucio2]])</f>
        <v/>
      </c>
      <c r="AB306">
        <v>3</v>
      </c>
      <c r="AC306">
        <f>Tabla_Transformados[[#This Row],[Duracion_Viaje_sucio]]-1</f>
        <v>13</v>
      </c>
      <c r="AD306" t="b">
        <v>0</v>
      </c>
      <c r="AE306" t="str">
        <f>VLOOKUP(Tabla_Transformados[[#This Row],[Promocion_Aplicada_sucio]],auxiliares!$H$6:$I$9,2,0)</f>
        <v>Falso</v>
      </c>
      <c r="AF306" t="s">
        <v>42</v>
      </c>
      <c r="AG306" t="s">
        <v>43</v>
      </c>
      <c r="AH306">
        <v>6</v>
      </c>
      <c r="AI306" t="str">
        <f>TEXT(Tabla_Transformados[[#This Row],[Fecha_Reserva]],"m")</f>
        <v>3</v>
      </c>
      <c r="AJ306">
        <v>7</v>
      </c>
      <c r="AK306" t="str">
        <f>TEXT(Tabla_Transformados[[#This Row],[Fecha_Viaje]],"m")</f>
        <v>9</v>
      </c>
      <c r="AL306" t="s">
        <v>57</v>
      </c>
      <c r="AM306" t="b">
        <v>0</v>
      </c>
      <c r="AN306" t="str">
        <f>VLOOKUP(Tabla_Transformados[[#This Row],[Cancelacion_Reserva_sucio]],auxiliares!$H$6:$I$9,2,0)</f>
        <v>Falso</v>
      </c>
      <c r="AO306">
        <v>5</v>
      </c>
      <c r="AP306" t="s">
        <v>207</v>
      </c>
      <c r="AQ30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6" s="10">
        <f>Tabla_Transformados[[#This Row],[Costo_Total]]/Tabla_Transformados[[#This Row],[Numero_Personas]]</f>
        <v>846.86666666666667</v>
      </c>
      <c r="AS306" s="10">
        <f>Tabla_Transformados[[#This Row],[Costo_Total]]/Tabla_Transformados[[#This Row],[Duracion_Viaje_sucio]]</f>
        <v>181.47142857142856</v>
      </c>
    </row>
    <row r="307" spans="1:45" x14ac:dyDescent="0.25">
      <c r="A307" t="s">
        <v>1288</v>
      </c>
      <c r="B307" t="s">
        <v>1289</v>
      </c>
      <c r="C307">
        <v>50</v>
      </c>
      <c r="D307" t="s">
        <v>31</v>
      </c>
      <c r="E307" t="str">
        <f>VLOOKUP(Tabla_Transformados[[#This Row],[Género_sucio]],Tabla4[#All],2,0)</f>
        <v>Femenino</v>
      </c>
      <c r="F307" t="s">
        <v>48</v>
      </c>
      <c r="G307" t="str">
        <f>VLOOKUP(Tabla_Transformados[[#This Row],[Ubicación_sucio]],auxiliares!$E$6:$F$13,2,0)</f>
        <v>EEUU</v>
      </c>
      <c r="H307" t="s">
        <v>33</v>
      </c>
      <c r="I307" t="str">
        <f>IFERROR(VLOOKUP(Tabla_Transformados[[#This Row],[Tipo_Viajero_sucio]],auxiliares!$H$6:$I$6,2,0),Tabla_Transformados[[#This Row],[Tipo_Viajero_sucio]])</f>
        <v>Turista</v>
      </c>
      <c r="J307" t="s">
        <v>1290</v>
      </c>
      <c r="K307" s="8">
        <v>45530</v>
      </c>
      <c r="L307" s="8">
        <v>45570</v>
      </c>
      <c r="M307">
        <v>61</v>
      </c>
      <c r="N307">
        <f>DATEDIF(Tabla_Transformados[[#This Row],[Fecha_Reserva]],Tabla_Transformados[[#This Row],[Fecha_Viaje]],"d")</f>
        <v>40</v>
      </c>
      <c r="O307">
        <v>7</v>
      </c>
      <c r="P307">
        <v>3</v>
      </c>
      <c r="Q307" t="s">
        <v>77</v>
      </c>
      <c r="R307" t="str">
        <f>IFERROR(VLOOKUP(Tabla_Transformados[[#This Row],[Tipo_Paquete_sucio]],auxiliares!$H$6:$I$7,2,0),Tabla_Transformados[[#This Row],[Tipo_Paquete_sucio]])</f>
        <v>Vuelo + Hotel</v>
      </c>
      <c r="S307" s="10">
        <v>9596.4</v>
      </c>
      <c r="T307" t="s">
        <v>78</v>
      </c>
      <c r="U307" t="s">
        <v>94</v>
      </c>
      <c r="V307" t="str">
        <f>VLOOKUP(Tabla_Transformados[[#This Row],[Destino_sucio]],auxiliares!$E$5:$F$19,2,0)</f>
        <v>Cancun</v>
      </c>
      <c r="W307" t="s">
        <v>67</v>
      </c>
      <c r="X307" t="s">
        <v>41</v>
      </c>
      <c r="Y307" t="s">
        <v>40</v>
      </c>
      <c r="Z3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7" t="str">
        <f>IFERROR(VLOOKUP(Tabla_Transformados[[#This Row],[Actividades_Reser_sucio2]],auxiliares!$E$5:$F$20,2,0),Tabla_Transformados[[#This Row],[Actividades_Reser_sucio2]])</f>
        <v/>
      </c>
      <c r="AB307">
        <v>3</v>
      </c>
      <c r="AC307">
        <f>Tabla_Transformados[[#This Row],[Duracion_Viaje_sucio]]-1</f>
        <v>6</v>
      </c>
      <c r="AD307" t="b">
        <v>1</v>
      </c>
      <c r="AE307" t="str">
        <f>VLOOKUP(Tabla_Transformados[[#This Row],[Promocion_Aplicada_sucio]],auxiliares!$H$6:$I$9,2,0)</f>
        <v>Verdadero</v>
      </c>
      <c r="AF307" t="s">
        <v>55</v>
      </c>
      <c r="AG307" t="s">
        <v>115</v>
      </c>
      <c r="AH307">
        <v>10</v>
      </c>
      <c r="AI307" t="str">
        <f>TEXT(Tabla_Transformados[[#This Row],[Fecha_Reserva]],"m")</f>
        <v>8</v>
      </c>
      <c r="AJ307">
        <v>3</v>
      </c>
      <c r="AK307" t="str">
        <f>TEXT(Tabla_Transformados[[#This Row],[Fecha_Viaje]],"m")</f>
        <v>10</v>
      </c>
      <c r="AL307" t="s">
        <v>44</v>
      </c>
      <c r="AM307" t="b">
        <v>1</v>
      </c>
      <c r="AN307" t="str">
        <f>VLOOKUP(Tabla_Transformados[[#This Row],[Cancelacion_Reserva_sucio]],auxiliares!$H$6:$I$9,2,0)</f>
        <v>Verdadero</v>
      </c>
      <c r="AO307">
        <v>2</v>
      </c>
      <c r="AP307" t="s">
        <v>108</v>
      </c>
      <c r="AQ3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07" s="10">
        <f>Tabla_Transformados[[#This Row],[Costo_Total]]/Tabla_Transformados[[#This Row],[Numero_Personas]]</f>
        <v>3198.7999999999997</v>
      </c>
      <c r="AS307" s="10">
        <f>Tabla_Transformados[[#This Row],[Costo_Total]]/Tabla_Transformados[[#This Row],[Duracion_Viaje_sucio]]</f>
        <v>1370.9142857142856</v>
      </c>
    </row>
    <row r="308" spans="1:45" x14ac:dyDescent="0.25">
      <c r="A308" t="s">
        <v>1291</v>
      </c>
      <c r="B308" t="s">
        <v>1292</v>
      </c>
      <c r="C308">
        <v>49</v>
      </c>
      <c r="D308" t="s">
        <v>31</v>
      </c>
      <c r="E308" t="str">
        <f>VLOOKUP(Tabla_Transformados[[#This Row],[Género_sucio]],Tabla4[#All],2,0)</f>
        <v>Femenino</v>
      </c>
      <c r="F308" t="s">
        <v>48</v>
      </c>
      <c r="G308" t="str">
        <f>VLOOKUP(Tabla_Transformados[[#This Row],[Ubicación_sucio]],auxiliares!$E$6:$F$13,2,0)</f>
        <v>EEUU</v>
      </c>
      <c r="H308" t="s">
        <v>49</v>
      </c>
      <c r="I308" t="str">
        <f>IFERROR(VLOOKUP(Tabla_Transformados[[#This Row],[Tipo_Viajero_sucio]],auxiliares!$H$6:$I$6,2,0),Tabla_Transformados[[#This Row],[Tipo_Viajero_sucio]])</f>
        <v>Turista</v>
      </c>
      <c r="J308" t="s">
        <v>1293</v>
      </c>
      <c r="K308" s="8">
        <v>45360</v>
      </c>
      <c r="L308" s="8">
        <v>45580</v>
      </c>
      <c r="M308">
        <v>172</v>
      </c>
      <c r="N308">
        <f>DATEDIF(Tabla_Transformados[[#This Row],[Fecha_Reserva]],Tabla_Transformados[[#This Row],[Fecha_Viaje]],"d")</f>
        <v>220</v>
      </c>
      <c r="O308">
        <v>6</v>
      </c>
      <c r="P308">
        <v>3</v>
      </c>
      <c r="Q308" t="s">
        <v>37</v>
      </c>
      <c r="R308" t="str">
        <f>IFERROR(VLOOKUP(Tabla_Transformados[[#This Row],[Tipo_Paquete_sucio]],auxiliares!$H$6:$I$7,2,0),Tabla_Transformados[[#This Row],[Tipo_Paquete_sucio]])</f>
        <v>Vuelo</v>
      </c>
      <c r="S308" s="10">
        <v>503.8</v>
      </c>
      <c r="T308" t="s">
        <v>38</v>
      </c>
      <c r="U308" t="s">
        <v>137</v>
      </c>
      <c r="V308" t="str">
        <f>VLOOKUP(Tabla_Transformados[[#This Row],[Destino_sucio]],auxiliares!$E$5:$F$19,2,0)</f>
        <v>Paris</v>
      </c>
      <c r="W308" t="s">
        <v>40</v>
      </c>
      <c r="X308" t="s">
        <v>41</v>
      </c>
      <c r="Y308" t="s">
        <v>40</v>
      </c>
      <c r="Z3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8" t="str">
        <f>IFERROR(VLOOKUP(Tabla_Transformados[[#This Row],[Actividades_Reser_sucio2]],auxiliares!$E$5:$F$20,2,0),Tabla_Transformados[[#This Row],[Actividades_Reser_sucio2]])</f>
        <v/>
      </c>
      <c r="AB308">
        <v>5</v>
      </c>
      <c r="AC308">
        <f>Tabla_Transformados[[#This Row],[Duracion_Viaje_sucio]]-1</f>
        <v>5</v>
      </c>
      <c r="AD308" t="b">
        <v>1</v>
      </c>
      <c r="AE308" t="str">
        <f>VLOOKUP(Tabla_Transformados[[#This Row],[Promocion_Aplicada_sucio]],auxiliares!$H$6:$I$9,2,0)</f>
        <v>Verdadero</v>
      </c>
      <c r="AF308" t="s">
        <v>88</v>
      </c>
      <c r="AG308" t="s">
        <v>56</v>
      </c>
      <c r="AH308">
        <v>2</v>
      </c>
      <c r="AI308" t="str">
        <f>TEXT(Tabla_Transformados[[#This Row],[Fecha_Reserva]],"m")</f>
        <v>3</v>
      </c>
      <c r="AJ308">
        <v>10</v>
      </c>
      <c r="AK308" t="str">
        <f>TEXT(Tabla_Transformados[[#This Row],[Fecha_Viaje]],"m")</f>
        <v>10</v>
      </c>
      <c r="AL308" t="s">
        <v>44</v>
      </c>
      <c r="AM308" t="b">
        <v>1</v>
      </c>
      <c r="AN308" t="str">
        <f>VLOOKUP(Tabla_Transformados[[#This Row],[Cancelacion_Reserva_sucio]],auxiliares!$H$6:$I$9,2,0)</f>
        <v>Verdadero</v>
      </c>
      <c r="AO308">
        <v>1</v>
      </c>
      <c r="AP308" t="s">
        <v>70</v>
      </c>
      <c r="AQ30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8" s="10">
        <f>Tabla_Transformados[[#This Row],[Costo_Total]]/Tabla_Transformados[[#This Row],[Numero_Personas]]</f>
        <v>167.93333333333334</v>
      </c>
      <c r="AS308" s="10">
        <f>Tabla_Transformados[[#This Row],[Costo_Total]]/Tabla_Transformados[[#This Row],[Duracion_Viaje_sucio]]</f>
        <v>83.966666666666669</v>
      </c>
    </row>
    <row r="309" spans="1:45" x14ac:dyDescent="0.25">
      <c r="A309" t="s">
        <v>1295</v>
      </c>
      <c r="B309" t="s">
        <v>1296</v>
      </c>
      <c r="C309">
        <v>21</v>
      </c>
      <c r="D309" t="s">
        <v>60</v>
      </c>
      <c r="E309" t="str">
        <f>VLOOKUP(Tabla_Transformados[[#This Row],[Género_sucio]],Tabla4[#All],2,0)</f>
        <v>Otro</v>
      </c>
      <c r="F309" t="s">
        <v>91</v>
      </c>
      <c r="G309" t="str">
        <f>VLOOKUP(Tabla_Transformados[[#This Row],[Ubicación_sucio]],auxiliares!$E$6:$F$13,2,0)</f>
        <v>India</v>
      </c>
      <c r="H309" t="s">
        <v>33</v>
      </c>
      <c r="I309" t="str">
        <f>IFERROR(VLOOKUP(Tabla_Transformados[[#This Row],[Tipo_Viajero_sucio]],auxiliares!$H$6:$I$6,2,0),Tabla_Transformados[[#This Row],[Tipo_Viajero_sucio]])</f>
        <v>Turista</v>
      </c>
      <c r="J309" t="s">
        <v>1297</v>
      </c>
      <c r="K309" s="8">
        <v>45410</v>
      </c>
      <c r="L309" s="8">
        <v>45426</v>
      </c>
      <c r="M309">
        <v>249</v>
      </c>
      <c r="N309">
        <f>DATEDIF(Tabla_Transformados[[#This Row],[Fecha_Reserva]],Tabla_Transformados[[#This Row],[Fecha_Viaje]],"d")</f>
        <v>16</v>
      </c>
      <c r="O309">
        <v>12</v>
      </c>
      <c r="P309">
        <v>4</v>
      </c>
      <c r="Q309" t="s">
        <v>77</v>
      </c>
      <c r="R309" t="str">
        <f>IFERROR(VLOOKUP(Tabla_Transformados[[#This Row],[Tipo_Paquete_sucio]],auxiliares!$H$6:$I$7,2,0),Tabla_Transformados[[#This Row],[Tipo_Paquete_sucio]])</f>
        <v>Vuelo + Hotel</v>
      </c>
      <c r="S309" s="10">
        <v>5914.2</v>
      </c>
      <c r="T309" t="s">
        <v>78</v>
      </c>
      <c r="U309" t="s">
        <v>39</v>
      </c>
      <c r="V309" t="str">
        <f>VLOOKUP(Tabla_Transformados[[#This Row],[Destino_sucio]],auxiliares!$E$5:$F$19,2,0)</f>
        <v>Tokio</v>
      </c>
      <c r="W309" t="s">
        <v>79</v>
      </c>
      <c r="X309" t="s">
        <v>54</v>
      </c>
      <c r="Y309" t="s">
        <v>40</v>
      </c>
      <c r="Z3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9" t="str">
        <f>IFERROR(VLOOKUP(Tabla_Transformados[[#This Row],[Actividades_Reser_sucio2]],auxiliares!$E$5:$F$20,2,0),Tabla_Transformados[[#This Row],[Actividades_Reser_sucio2]])</f>
        <v/>
      </c>
      <c r="AB309">
        <v>7</v>
      </c>
      <c r="AC309">
        <f>Tabla_Transformados[[#This Row],[Duracion_Viaje_sucio]]-1</f>
        <v>11</v>
      </c>
      <c r="AD309" t="b">
        <v>1</v>
      </c>
      <c r="AE309" t="str">
        <f>VLOOKUP(Tabla_Transformados[[#This Row],[Promocion_Aplicada_sucio]],auxiliares!$H$6:$I$9,2,0)</f>
        <v>Verdadero</v>
      </c>
      <c r="AF309" t="s">
        <v>88</v>
      </c>
      <c r="AG309" t="s">
        <v>56</v>
      </c>
      <c r="AH309">
        <v>5</v>
      </c>
      <c r="AI309" t="str">
        <f>TEXT(Tabla_Transformados[[#This Row],[Fecha_Reserva]],"m")</f>
        <v>4</v>
      </c>
      <c r="AJ309">
        <v>4</v>
      </c>
      <c r="AK309" t="str">
        <f>TEXT(Tabla_Transformados[[#This Row],[Fecha_Viaje]],"m")</f>
        <v>5</v>
      </c>
      <c r="AL309" t="s">
        <v>57</v>
      </c>
      <c r="AM309" t="b">
        <v>1</v>
      </c>
      <c r="AN309" t="str">
        <f>VLOOKUP(Tabla_Transformados[[#This Row],[Cancelacion_Reserva_sucio]],auxiliares!$H$6:$I$9,2,0)</f>
        <v>Verdadero</v>
      </c>
      <c r="AO309">
        <v>1</v>
      </c>
      <c r="AP309" t="s">
        <v>70</v>
      </c>
      <c r="AQ30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9" s="10">
        <f>Tabla_Transformados[[#This Row],[Costo_Total]]/Tabla_Transformados[[#This Row],[Numero_Personas]]</f>
        <v>1478.55</v>
      </c>
      <c r="AS309" s="10">
        <f>Tabla_Transformados[[#This Row],[Costo_Total]]/Tabla_Transformados[[#This Row],[Duracion_Viaje_sucio]]</f>
        <v>492.84999999999997</v>
      </c>
    </row>
    <row r="310" spans="1:45" x14ac:dyDescent="0.25">
      <c r="A310" t="s">
        <v>1298</v>
      </c>
      <c r="B310" t="s">
        <v>1299</v>
      </c>
      <c r="C310">
        <v>53</v>
      </c>
      <c r="D310" t="s">
        <v>60</v>
      </c>
      <c r="E310" t="str">
        <f>VLOOKUP(Tabla_Transformados[[#This Row],[Género_sucio]],Tabla4[#All],2,0)</f>
        <v>Otro</v>
      </c>
      <c r="F310" t="s">
        <v>82</v>
      </c>
      <c r="G310" t="str">
        <f>VLOOKUP(Tabla_Transformados[[#This Row],[Ubicación_sucio]],auxiliares!$E$6:$F$13,2,0)</f>
        <v>Alemania</v>
      </c>
      <c r="H310" t="s">
        <v>49</v>
      </c>
      <c r="I310" t="str">
        <f>IFERROR(VLOOKUP(Tabla_Transformados[[#This Row],[Tipo_Viajero_sucio]],auxiliares!$H$6:$I$6,2,0),Tabla_Transformados[[#This Row],[Tipo_Viajero_sucio]])</f>
        <v>Turista</v>
      </c>
      <c r="J310" t="s">
        <v>1300</v>
      </c>
      <c r="K310" s="8">
        <v>45455</v>
      </c>
      <c r="L310" s="8">
        <v>45612</v>
      </c>
      <c r="M310">
        <v>54</v>
      </c>
      <c r="N310">
        <f>DATEDIF(Tabla_Transformados[[#This Row],[Fecha_Reserva]],Tabla_Transformados[[#This Row],[Fecha_Viaje]],"d")</f>
        <v>157</v>
      </c>
      <c r="O310">
        <v>9</v>
      </c>
      <c r="P310">
        <v>4</v>
      </c>
      <c r="Q310" t="s">
        <v>37</v>
      </c>
      <c r="R310" t="str">
        <f>IFERROR(VLOOKUP(Tabla_Transformados[[#This Row],[Tipo_Paquete_sucio]],auxiliares!$H$6:$I$7,2,0),Tabla_Transformados[[#This Row],[Tipo_Paquete_sucio]])</f>
        <v>Vuelo</v>
      </c>
      <c r="S310" s="10">
        <v>2128.8000000000002</v>
      </c>
      <c r="T310" t="s">
        <v>78</v>
      </c>
      <c r="U310" t="s">
        <v>94</v>
      </c>
      <c r="V310" t="str">
        <f>VLOOKUP(Tabla_Transformados[[#This Row],[Destino_sucio]],auxiliares!$E$5:$F$19,2,0)</f>
        <v>Cancun</v>
      </c>
      <c r="W310" t="s">
        <v>40</v>
      </c>
      <c r="X310" t="s">
        <v>68</v>
      </c>
      <c r="Y310" t="s">
        <v>40</v>
      </c>
      <c r="Z3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0" t="str">
        <f>IFERROR(VLOOKUP(Tabla_Transformados[[#This Row],[Actividades_Reser_sucio2]],auxiliares!$E$5:$F$20,2,0),Tabla_Transformados[[#This Row],[Actividades_Reser_sucio2]])</f>
        <v/>
      </c>
      <c r="AB310">
        <v>3</v>
      </c>
      <c r="AC310">
        <f>Tabla_Transformados[[#This Row],[Duracion_Viaje_sucio]]-1</f>
        <v>8</v>
      </c>
      <c r="AD310" t="b">
        <v>0</v>
      </c>
      <c r="AE310" t="str">
        <f>VLOOKUP(Tabla_Transformados[[#This Row],[Promocion_Aplicada_sucio]],auxiliares!$H$6:$I$9,2,0)</f>
        <v>Falso</v>
      </c>
      <c r="AF310" t="s">
        <v>88</v>
      </c>
      <c r="AG310" t="s">
        <v>43</v>
      </c>
      <c r="AH310">
        <v>7</v>
      </c>
      <c r="AI310" t="str">
        <f>TEXT(Tabla_Transformados[[#This Row],[Fecha_Reserva]],"m")</f>
        <v>6</v>
      </c>
      <c r="AJ310">
        <v>8</v>
      </c>
      <c r="AK310" t="str">
        <f>TEXT(Tabla_Transformados[[#This Row],[Fecha_Viaje]],"m")</f>
        <v>11</v>
      </c>
      <c r="AL310" t="s">
        <v>44</v>
      </c>
      <c r="AM310" t="b">
        <v>0</v>
      </c>
      <c r="AN310" t="str">
        <f>VLOOKUP(Tabla_Transformados[[#This Row],[Cancelacion_Reserva_sucio]],auxiliares!$H$6:$I$9,2,0)</f>
        <v>Falso</v>
      </c>
      <c r="AO310">
        <v>4</v>
      </c>
      <c r="AP310" t="s">
        <v>108</v>
      </c>
      <c r="AQ31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0" s="10">
        <f>Tabla_Transformados[[#This Row],[Costo_Total]]/Tabla_Transformados[[#This Row],[Numero_Personas]]</f>
        <v>532.20000000000005</v>
      </c>
      <c r="AS310" s="10">
        <f>Tabla_Transformados[[#This Row],[Costo_Total]]/Tabla_Transformados[[#This Row],[Duracion_Viaje_sucio]]</f>
        <v>236.53333333333336</v>
      </c>
    </row>
    <row r="311" spans="1:45" x14ac:dyDescent="0.25">
      <c r="A311" t="s">
        <v>1301</v>
      </c>
      <c r="B311" t="s">
        <v>1302</v>
      </c>
      <c r="C311">
        <v>49</v>
      </c>
      <c r="D311" t="s">
        <v>60</v>
      </c>
      <c r="E311" t="str">
        <f>VLOOKUP(Tabla_Transformados[[#This Row],[Género_sucio]],Tabla4[#All],2,0)</f>
        <v>Otro</v>
      </c>
      <c r="F311" t="s">
        <v>91</v>
      </c>
      <c r="G311" t="str">
        <f>VLOOKUP(Tabla_Transformados[[#This Row],[Ubicación_sucio]],auxiliares!$E$6:$F$13,2,0)</f>
        <v>India</v>
      </c>
      <c r="H311" t="s">
        <v>97</v>
      </c>
      <c r="I311" t="str">
        <f>IFERROR(VLOOKUP(Tabla_Transformados[[#This Row],[Tipo_Viajero_sucio]],auxiliares!$H$6:$I$6,2,0),Tabla_Transformados[[#This Row],[Tipo_Viajero_sucio]])</f>
        <v>Negocios</v>
      </c>
      <c r="J311" t="s">
        <v>1303</v>
      </c>
      <c r="K311" s="8">
        <v>45465</v>
      </c>
      <c r="L311" s="8">
        <v>45503</v>
      </c>
      <c r="M311">
        <v>361</v>
      </c>
      <c r="N311">
        <f>DATEDIF(Tabla_Transformados[[#This Row],[Fecha_Reserva]],Tabla_Transformados[[#This Row],[Fecha_Viaje]],"d")</f>
        <v>38</v>
      </c>
      <c r="O311">
        <v>3</v>
      </c>
      <c r="P311">
        <v>4</v>
      </c>
      <c r="Q311" t="s">
        <v>37</v>
      </c>
      <c r="R311" t="str">
        <f>IFERROR(VLOOKUP(Tabla_Transformados[[#This Row],[Tipo_Paquete_sucio]],auxiliares!$H$6:$I$7,2,0),Tabla_Transformados[[#This Row],[Tipo_Paquete_sucio]])</f>
        <v>Vuelo</v>
      </c>
      <c r="S311" s="10">
        <v>8732.9</v>
      </c>
      <c r="T311" t="s">
        <v>38</v>
      </c>
      <c r="U311" t="s">
        <v>94</v>
      </c>
      <c r="V311" t="str">
        <f>VLOOKUP(Tabla_Transformados[[#This Row],[Destino_sucio]],auxiliares!$E$5:$F$19,2,0)</f>
        <v>Cancun</v>
      </c>
      <c r="W311" t="s">
        <v>40</v>
      </c>
      <c r="X311" t="s">
        <v>68</v>
      </c>
      <c r="Y311" t="s">
        <v>40</v>
      </c>
      <c r="Z3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1" t="str">
        <f>IFERROR(VLOOKUP(Tabla_Transformados[[#This Row],[Actividades_Reser_sucio2]],auxiliares!$E$5:$F$20,2,0),Tabla_Transformados[[#This Row],[Actividades_Reser_sucio2]])</f>
        <v/>
      </c>
      <c r="AB311">
        <v>3</v>
      </c>
      <c r="AC311">
        <f>Tabla_Transformados[[#This Row],[Duracion_Viaje_sucio]]-1</f>
        <v>2</v>
      </c>
      <c r="AD311" t="b">
        <v>1</v>
      </c>
      <c r="AE311" t="str">
        <f>VLOOKUP(Tabla_Transformados[[#This Row],[Promocion_Aplicada_sucio]],auxiliares!$H$6:$I$9,2,0)</f>
        <v>Verdadero</v>
      </c>
      <c r="AF311" t="s">
        <v>88</v>
      </c>
      <c r="AG311" t="s">
        <v>115</v>
      </c>
      <c r="AH311">
        <v>1</v>
      </c>
      <c r="AI311" t="str">
        <f>TEXT(Tabla_Transformados[[#This Row],[Fecha_Reserva]],"m")</f>
        <v>6</v>
      </c>
      <c r="AJ311">
        <v>12</v>
      </c>
      <c r="AK311" t="str">
        <f>TEXT(Tabla_Transformados[[#This Row],[Fecha_Viaje]],"m")</f>
        <v>7</v>
      </c>
      <c r="AL311" t="s">
        <v>44</v>
      </c>
      <c r="AM311" t="b">
        <v>0</v>
      </c>
      <c r="AN311" t="str">
        <f>VLOOKUP(Tabla_Transformados[[#This Row],[Cancelacion_Reserva_sucio]],auxiliares!$H$6:$I$9,2,0)</f>
        <v>Falso</v>
      </c>
      <c r="AO311">
        <v>4</v>
      </c>
      <c r="AP311" t="s">
        <v>108</v>
      </c>
      <c r="AQ3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1" s="10">
        <f>Tabla_Transformados[[#This Row],[Costo_Total]]/Tabla_Transformados[[#This Row],[Numero_Personas]]</f>
        <v>2183.2249999999999</v>
      </c>
      <c r="AS311" s="10">
        <f>Tabla_Transformados[[#This Row],[Costo_Total]]/Tabla_Transformados[[#This Row],[Duracion_Viaje_sucio]]</f>
        <v>2910.9666666666667</v>
      </c>
    </row>
    <row r="312" spans="1:45" x14ac:dyDescent="0.25">
      <c r="A312" t="s">
        <v>1304</v>
      </c>
      <c r="B312" t="s">
        <v>1305</v>
      </c>
      <c r="C312">
        <v>47</v>
      </c>
      <c r="D312" t="s">
        <v>60</v>
      </c>
      <c r="E312" t="str">
        <f>VLOOKUP(Tabla_Transformados[[#This Row],[Género_sucio]],Tabla4[#All],2,0)</f>
        <v>Otro</v>
      </c>
      <c r="F312" t="s">
        <v>73</v>
      </c>
      <c r="G312" t="str">
        <f>VLOOKUP(Tabla_Transformados[[#This Row],[Ubicación_sucio]],auxiliares!$E$6:$F$13,2,0)</f>
        <v>Reino unido</v>
      </c>
      <c r="H312" t="s">
        <v>49</v>
      </c>
      <c r="I312" t="str">
        <f>IFERROR(VLOOKUP(Tabla_Transformados[[#This Row],[Tipo_Viajero_sucio]],auxiliares!$H$6:$I$6,2,0),Tabla_Transformados[[#This Row],[Tipo_Viajero_sucio]])</f>
        <v>Turista</v>
      </c>
      <c r="J312" t="s">
        <v>1306</v>
      </c>
      <c r="K312" s="8">
        <v>45366</v>
      </c>
      <c r="L312" s="8">
        <v>45649</v>
      </c>
      <c r="M312">
        <v>199</v>
      </c>
      <c r="N312">
        <f>DATEDIF(Tabla_Transformados[[#This Row],[Fecha_Reserva]],Tabla_Transformados[[#This Row],[Fecha_Viaje]],"d")</f>
        <v>283</v>
      </c>
      <c r="O312">
        <v>1</v>
      </c>
      <c r="P312">
        <v>3</v>
      </c>
      <c r="Q312" t="s">
        <v>77</v>
      </c>
      <c r="R312" t="str">
        <f>IFERROR(VLOOKUP(Tabla_Transformados[[#This Row],[Tipo_Paquete_sucio]],auxiliares!$H$6:$I$7,2,0),Tabla_Transformados[[#This Row],[Tipo_Paquete_sucio]])</f>
        <v>Vuelo + Hotel</v>
      </c>
      <c r="S312" s="10">
        <v>1131.4000000000001</v>
      </c>
      <c r="T312" t="s">
        <v>38</v>
      </c>
      <c r="U312" t="s">
        <v>39</v>
      </c>
      <c r="V312" t="str">
        <f>VLOOKUP(Tabla_Transformados[[#This Row],[Destino_sucio]],auxiliares!$E$5:$F$19,2,0)</f>
        <v>Tokio</v>
      </c>
      <c r="W312" t="s">
        <v>114</v>
      </c>
      <c r="X312" t="s">
        <v>41</v>
      </c>
      <c r="Y312" t="s">
        <v>40</v>
      </c>
      <c r="Z3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2" t="str">
        <f>IFERROR(VLOOKUP(Tabla_Transformados[[#This Row],[Actividades_Reser_sucio2]],auxiliares!$E$5:$F$20,2,0),Tabla_Transformados[[#This Row],[Actividades_Reser_sucio2]])</f>
        <v/>
      </c>
      <c r="AB312">
        <v>8</v>
      </c>
      <c r="AC312">
        <f>Tabla_Transformados[[#This Row],[Duracion_Viaje_sucio]]-1</f>
        <v>0</v>
      </c>
      <c r="AD312" t="b">
        <v>1</v>
      </c>
      <c r="AE312" t="str">
        <f>VLOOKUP(Tabla_Transformados[[#This Row],[Promocion_Aplicada_sucio]],auxiliares!$H$6:$I$9,2,0)</f>
        <v>Verdadero</v>
      </c>
      <c r="AF312" t="s">
        <v>42</v>
      </c>
      <c r="AG312" t="s">
        <v>56</v>
      </c>
      <c r="AH312">
        <v>8</v>
      </c>
      <c r="AI312" t="str">
        <f>TEXT(Tabla_Transformados[[#This Row],[Fecha_Reserva]],"m")</f>
        <v>3</v>
      </c>
      <c r="AJ312">
        <v>6</v>
      </c>
      <c r="AK312" t="str">
        <f>TEXT(Tabla_Transformados[[#This Row],[Fecha_Viaje]],"m")</f>
        <v>12</v>
      </c>
      <c r="AL312" t="s">
        <v>44</v>
      </c>
      <c r="AM312" t="b">
        <v>1</v>
      </c>
      <c r="AN312" t="str">
        <f>VLOOKUP(Tabla_Transformados[[#This Row],[Cancelacion_Reserva_sucio]],auxiliares!$H$6:$I$9,2,0)</f>
        <v>Verdadero</v>
      </c>
      <c r="AO312">
        <v>1</v>
      </c>
      <c r="AP312" t="s">
        <v>70</v>
      </c>
      <c r="AQ31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2" s="10">
        <f>Tabla_Transformados[[#This Row],[Costo_Total]]/Tabla_Transformados[[#This Row],[Numero_Personas]]</f>
        <v>377.13333333333338</v>
      </c>
      <c r="AS312" s="10">
        <f>Tabla_Transformados[[#This Row],[Costo_Total]]/Tabla_Transformados[[#This Row],[Duracion_Viaje_sucio]]</f>
        <v>1131.4000000000001</v>
      </c>
    </row>
    <row r="313" spans="1:45" x14ac:dyDescent="0.25">
      <c r="A313" t="s">
        <v>1307</v>
      </c>
      <c r="B313" t="s">
        <v>1308</v>
      </c>
      <c r="C313">
        <v>57</v>
      </c>
      <c r="D313" t="s">
        <v>60</v>
      </c>
      <c r="E313" t="str">
        <f>VLOOKUP(Tabla_Transformados[[#This Row],[Género_sucio]],Tabla4[#All],2,0)</f>
        <v>Otro</v>
      </c>
      <c r="F313" t="s">
        <v>48</v>
      </c>
      <c r="G313" t="str">
        <f>VLOOKUP(Tabla_Transformados[[#This Row],[Ubicación_sucio]],auxiliares!$E$6:$F$13,2,0)</f>
        <v>EEUU</v>
      </c>
      <c r="H313" t="s">
        <v>97</v>
      </c>
      <c r="I313" t="str">
        <f>IFERROR(VLOOKUP(Tabla_Transformados[[#This Row],[Tipo_Viajero_sucio]],auxiliares!$H$6:$I$6,2,0),Tabla_Transformados[[#This Row],[Tipo_Viajero_sucio]])</f>
        <v>Negocios</v>
      </c>
      <c r="J313" t="s">
        <v>1309</v>
      </c>
      <c r="K313" s="8">
        <v>45491</v>
      </c>
      <c r="L313" s="8">
        <v>45629</v>
      </c>
      <c r="M313">
        <v>155</v>
      </c>
      <c r="N313">
        <f>DATEDIF(Tabla_Transformados[[#This Row],[Fecha_Reserva]],Tabla_Transformados[[#This Row],[Fecha_Viaje]],"d")</f>
        <v>138</v>
      </c>
      <c r="O313">
        <v>10</v>
      </c>
      <c r="P313">
        <v>1</v>
      </c>
      <c r="Q313" t="s">
        <v>65</v>
      </c>
      <c r="R313" t="str">
        <f>IFERROR(VLOOKUP(Tabla_Transformados[[#This Row],[Tipo_Paquete_sucio]],auxiliares!$H$6:$I$7,2,0),Tabla_Transformados[[#This Row],[Tipo_Paquete_sucio]])</f>
        <v>Vuelo + Hotel + Tour</v>
      </c>
      <c r="S313" s="10">
        <v>13662.2</v>
      </c>
      <c r="T313" t="s">
        <v>86</v>
      </c>
      <c r="U313" t="s">
        <v>53</v>
      </c>
      <c r="V313" t="str">
        <f>VLOOKUP(Tabla_Transformados[[#This Row],[Destino_sucio]],auxiliares!$E$5:$F$19,2,0)</f>
        <v>Nueva York</v>
      </c>
      <c r="W313" t="s">
        <v>67</v>
      </c>
      <c r="X313" t="s">
        <v>68</v>
      </c>
      <c r="Y313" t="s">
        <v>40</v>
      </c>
      <c r="Z3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13" t="str">
        <f>IFERROR(VLOOKUP(Tabla_Transformados[[#This Row],[Actividades_Reser_sucio2]],auxiliares!$E$5:$F$20,2,0),Tabla_Transformados[[#This Row],[Actividades_Reser_sucio2]])</f>
        <v>Desconocido</v>
      </c>
      <c r="AB313">
        <v>5</v>
      </c>
      <c r="AC313">
        <f>Tabla_Transformados[[#This Row],[Duracion_Viaje_sucio]]-1</f>
        <v>9</v>
      </c>
      <c r="AD313" t="b">
        <v>0</v>
      </c>
      <c r="AE313" t="str">
        <f>VLOOKUP(Tabla_Transformados[[#This Row],[Promocion_Aplicada_sucio]],auxiliares!$H$6:$I$9,2,0)</f>
        <v>Falso</v>
      </c>
      <c r="AF313" t="s">
        <v>88</v>
      </c>
      <c r="AG313" t="s">
        <v>115</v>
      </c>
      <c r="AH313">
        <v>12</v>
      </c>
      <c r="AI313" t="str">
        <f>TEXT(Tabla_Transformados[[#This Row],[Fecha_Reserva]],"m")</f>
        <v>7</v>
      </c>
      <c r="AJ313">
        <v>7</v>
      </c>
      <c r="AK313" t="str">
        <f>TEXT(Tabla_Transformados[[#This Row],[Fecha_Viaje]],"m")</f>
        <v>12</v>
      </c>
      <c r="AL313" t="s">
        <v>44</v>
      </c>
      <c r="AM313" t="b">
        <v>0</v>
      </c>
      <c r="AN313" t="str">
        <f>VLOOKUP(Tabla_Transformados[[#This Row],[Cancelacion_Reserva_sucio]],auxiliares!$H$6:$I$9,2,0)</f>
        <v>Falso</v>
      </c>
      <c r="AO313">
        <v>5</v>
      </c>
      <c r="AP313" t="s">
        <v>131</v>
      </c>
      <c r="AQ31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3" s="10">
        <f>Tabla_Transformados[[#This Row],[Costo_Total]]/Tabla_Transformados[[#This Row],[Numero_Personas]]</f>
        <v>13662.2</v>
      </c>
      <c r="AS313" s="10">
        <f>Tabla_Transformados[[#This Row],[Costo_Total]]/Tabla_Transformados[[#This Row],[Duracion_Viaje_sucio]]</f>
        <v>1366.22</v>
      </c>
    </row>
    <row r="314" spans="1:45" x14ac:dyDescent="0.25">
      <c r="A314" t="s">
        <v>1310</v>
      </c>
      <c r="B314" t="s">
        <v>1311</v>
      </c>
      <c r="C314">
        <v>46</v>
      </c>
      <c r="D314" t="s">
        <v>60</v>
      </c>
      <c r="E314" t="str">
        <f>VLOOKUP(Tabla_Transformados[[#This Row],[Género_sucio]],Tabla4[#All],2,0)</f>
        <v>Otro</v>
      </c>
      <c r="F314" t="s">
        <v>61</v>
      </c>
      <c r="G314" t="str">
        <f>VLOOKUP(Tabla_Transformados[[#This Row],[Ubicación_sucio]],auxiliares!$E$6:$F$13,2,0)</f>
        <v>Australia</v>
      </c>
      <c r="H314" t="s">
        <v>49</v>
      </c>
      <c r="I314" t="str">
        <f>IFERROR(VLOOKUP(Tabla_Transformados[[#This Row],[Tipo_Viajero_sucio]],auxiliares!$H$6:$I$6,2,0),Tabla_Transformados[[#This Row],[Tipo_Viajero_sucio]])</f>
        <v>Turista</v>
      </c>
      <c r="J314" t="s">
        <v>1312</v>
      </c>
      <c r="K314" s="8">
        <v>45346</v>
      </c>
      <c r="L314" s="8">
        <v>45604</v>
      </c>
      <c r="M314">
        <v>72</v>
      </c>
      <c r="N314">
        <f>DATEDIF(Tabla_Transformados[[#This Row],[Fecha_Reserva]],Tabla_Transformados[[#This Row],[Fecha_Viaje]],"d")</f>
        <v>258</v>
      </c>
      <c r="O314">
        <v>8</v>
      </c>
      <c r="P314">
        <v>3</v>
      </c>
      <c r="Q314" t="s">
        <v>37</v>
      </c>
      <c r="R314" t="str">
        <f>IFERROR(VLOOKUP(Tabla_Transformados[[#This Row],[Tipo_Paquete_sucio]],auxiliares!$H$6:$I$7,2,0),Tabla_Transformados[[#This Row],[Tipo_Paquete_sucio]])</f>
        <v>Vuelo</v>
      </c>
      <c r="S314" s="10">
        <v>9642.5</v>
      </c>
      <c r="T314" t="s">
        <v>78</v>
      </c>
      <c r="U314" t="s">
        <v>137</v>
      </c>
      <c r="V314" t="str">
        <f>VLOOKUP(Tabla_Transformados[[#This Row],[Destino_sucio]],auxiliares!$E$5:$F$19,2,0)</f>
        <v>Paris</v>
      </c>
      <c r="W314" t="s">
        <v>40</v>
      </c>
      <c r="X314" t="s">
        <v>41</v>
      </c>
      <c r="Y314" t="s">
        <v>40</v>
      </c>
      <c r="Z3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4" t="str">
        <f>IFERROR(VLOOKUP(Tabla_Transformados[[#This Row],[Actividades_Reser_sucio2]],auxiliares!$E$5:$F$20,2,0),Tabla_Transformados[[#This Row],[Actividades_Reser_sucio2]])</f>
        <v/>
      </c>
      <c r="AB314">
        <v>9</v>
      </c>
      <c r="AC314">
        <f>Tabla_Transformados[[#This Row],[Duracion_Viaje_sucio]]-1</f>
        <v>7</v>
      </c>
      <c r="AD314" t="b">
        <v>0</v>
      </c>
      <c r="AE314" t="str">
        <f>VLOOKUP(Tabla_Transformados[[#This Row],[Promocion_Aplicada_sucio]],auxiliares!$H$6:$I$9,2,0)</f>
        <v>Falso</v>
      </c>
      <c r="AF314" t="s">
        <v>55</v>
      </c>
      <c r="AG314" t="s">
        <v>56</v>
      </c>
      <c r="AH314">
        <v>6</v>
      </c>
      <c r="AI314" t="str">
        <f>TEXT(Tabla_Transformados[[#This Row],[Fecha_Reserva]],"m")</f>
        <v>2</v>
      </c>
      <c r="AJ314">
        <v>11</v>
      </c>
      <c r="AK314" t="str">
        <f>TEXT(Tabla_Transformados[[#This Row],[Fecha_Viaje]],"m")</f>
        <v>11</v>
      </c>
      <c r="AL314" t="s">
        <v>44</v>
      </c>
      <c r="AM314" t="b">
        <v>0</v>
      </c>
      <c r="AN314" t="str">
        <f>VLOOKUP(Tabla_Transformados[[#This Row],[Cancelacion_Reserva_sucio]],auxiliares!$H$6:$I$9,2,0)</f>
        <v>Falso</v>
      </c>
      <c r="AO314">
        <v>4</v>
      </c>
      <c r="AP314" t="s">
        <v>131</v>
      </c>
      <c r="AQ31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4" s="10">
        <f>Tabla_Transformados[[#This Row],[Costo_Total]]/Tabla_Transformados[[#This Row],[Numero_Personas]]</f>
        <v>3214.1666666666665</v>
      </c>
      <c r="AS314" s="10">
        <f>Tabla_Transformados[[#This Row],[Costo_Total]]/Tabla_Transformados[[#This Row],[Duracion_Viaje_sucio]]</f>
        <v>1205.3125</v>
      </c>
    </row>
    <row r="315" spans="1:45" x14ac:dyDescent="0.25">
      <c r="A315" t="s">
        <v>1313</v>
      </c>
      <c r="B315" t="s">
        <v>1314</v>
      </c>
      <c r="C315">
        <v>36</v>
      </c>
      <c r="D315" t="s">
        <v>104</v>
      </c>
      <c r="E315" t="str">
        <f>VLOOKUP(Tabla_Transformados[[#This Row],[Género_sucio]],Tabla4[#All],2,0)</f>
        <v>Masculino</v>
      </c>
      <c r="F315" t="s">
        <v>32</v>
      </c>
      <c r="G315" t="str">
        <f>VLOOKUP(Tabla_Transformados[[#This Row],[Ubicación_sucio]],auxiliares!$E$6:$F$13,2,0)</f>
        <v>Méjico</v>
      </c>
      <c r="H315" t="s">
        <v>49</v>
      </c>
      <c r="I315" t="str">
        <f>IFERROR(VLOOKUP(Tabla_Transformados[[#This Row],[Tipo_Viajero_sucio]],auxiliares!$H$6:$I$6,2,0),Tabla_Transformados[[#This Row],[Tipo_Viajero_sucio]])</f>
        <v>Turista</v>
      </c>
      <c r="J315" t="s">
        <v>1315</v>
      </c>
      <c r="K315" s="8">
        <v>45349</v>
      </c>
      <c r="L315" s="8">
        <v>45640</v>
      </c>
      <c r="M315">
        <v>94</v>
      </c>
      <c r="N315">
        <f>DATEDIF(Tabla_Transformados[[#This Row],[Fecha_Reserva]],Tabla_Transformados[[#This Row],[Fecha_Viaje]],"d")</f>
        <v>291</v>
      </c>
      <c r="O315">
        <v>11</v>
      </c>
      <c r="P315">
        <v>1</v>
      </c>
      <c r="Q315" t="s">
        <v>65</v>
      </c>
      <c r="R315" t="str">
        <f>IFERROR(VLOOKUP(Tabla_Transformados[[#This Row],[Tipo_Paquete_sucio]],auxiliares!$H$6:$I$7,2,0),Tabla_Transformados[[#This Row],[Tipo_Paquete_sucio]])</f>
        <v>Vuelo + Hotel + Tour</v>
      </c>
      <c r="S315" s="10">
        <v>9454.7000000000007</v>
      </c>
      <c r="T315" t="s">
        <v>38</v>
      </c>
      <c r="U315" t="s">
        <v>66</v>
      </c>
      <c r="V315" t="str">
        <f>VLOOKUP(Tabla_Transformados[[#This Row],[Destino_sucio]],auxiliares!$E$5:$F$19,2,0)</f>
        <v>Barcelona</v>
      </c>
      <c r="W315" t="s">
        <v>67</v>
      </c>
      <c r="X315" t="s">
        <v>54</v>
      </c>
      <c r="Y315" t="s">
        <v>40</v>
      </c>
      <c r="Z3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15" t="str">
        <f>IFERROR(VLOOKUP(Tabla_Transformados[[#This Row],[Actividades_Reser_sucio2]],auxiliares!$E$5:$F$20,2,0),Tabla_Transformados[[#This Row],[Actividades_Reser_sucio2]])</f>
        <v>Desconocido</v>
      </c>
      <c r="AB315">
        <v>1</v>
      </c>
      <c r="AC315">
        <f>Tabla_Transformados[[#This Row],[Duracion_Viaje_sucio]]-1</f>
        <v>10</v>
      </c>
      <c r="AD315" t="b">
        <v>0</v>
      </c>
      <c r="AE315" t="str">
        <f>VLOOKUP(Tabla_Transformados[[#This Row],[Promocion_Aplicada_sucio]],auxiliares!$H$6:$I$9,2,0)</f>
        <v>Falso</v>
      </c>
      <c r="AF315" t="s">
        <v>55</v>
      </c>
      <c r="AG315" t="s">
        <v>43</v>
      </c>
      <c r="AH315">
        <v>2</v>
      </c>
      <c r="AI315" t="str">
        <f>TEXT(Tabla_Transformados[[#This Row],[Fecha_Reserva]],"m")</f>
        <v>2</v>
      </c>
      <c r="AJ315">
        <v>8</v>
      </c>
      <c r="AK315" t="str">
        <f>TEXT(Tabla_Transformados[[#This Row],[Fecha_Viaje]],"m")</f>
        <v>12</v>
      </c>
      <c r="AL315" t="s">
        <v>44</v>
      </c>
      <c r="AM315" t="b">
        <v>0</v>
      </c>
      <c r="AN315" t="str">
        <f>VLOOKUP(Tabla_Transformados[[#This Row],[Cancelacion_Reserva_sucio]],auxiliares!$H$6:$I$9,2,0)</f>
        <v>Falso</v>
      </c>
      <c r="AO315">
        <v>5</v>
      </c>
      <c r="AP315" t="s">
        <v>108</v>
      </c>
      <c r="AQ31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15" s="10">
        <f>Tabla_Transformados[[#This Row],[Costo_Total]]/Tabla_Transformados[[#This Row],[Numero_Personas]]</f>
        <v>9454.7000000000007</v>
      </c>
      <c r="AS315" s="10">
        <f>Tabla_Transformados[[#This Row],[Costo_Total]]/Tabla_Transformados[[#This Row],[Duracion_Viaje_sucio]]</f>
        <v>859.51818181818192</v>
      </c>
    </row>
    <row r="316" spans="1:45" x14ac:dyDescent="0.25">
      <c r="A316" t="s">
        <v>1317</v>
      </c>
      <c r="B316" t="s">
        <v>1318</v>
      </c>
      <c r="C316">
        <v>60</v>
      </c>
      <c r="D316" t="s">
        <v>60</v>
      </c>
      <c r="E316" t="str">
        <f>VLOOKUP(Tabla_Transformados[[#This Row],[Género_sucio]],Tabla4[#All],2,0)</f>
        <v>Otro</v>
      </c>
      <c r="F316" t="s">
        <v>32</v>
      </c>
      <c r="G316" t="str">
        <f>VLOOKUP(Tabla_Transformados[[#This Row],[Ubicación_sucio]],auxiliares!$E$6:$F$13,2,0)</f>
        <v>Méjico</v>
      </c>
      <c r="H316" t="s">
        <v>97</v>
      </c>
      <c r="I316" t="str">
        <f>IFERROR(VLOOKUP(Tabla_Transformados[[#This Row],[Tipo_Viajero_sucio]],auxiliares!$H$6:$I$6,2,0),Tabla_Transformados[[#This Row],[Tipo_Viajero_sucio]])</f>
        <v>Negocios</v>
      </c>
      <c r="J316" t="s">
        <v>1319</v>
      </c>
      <c r="K316" s="8">
        <v>45469</v>
      </c>
      <c r="L316" s="8">
        <v>45653</v>
      </c>
      <c r="M316">
        <v>324</v>
      </c>
      <c r="N316">
        <f>DATEDIF(Tabla_Transformados[[#This Row],[Fecha_Reserva]],Tabla_Transformados[[#This Row],[Fecha_Viaje]],"d")</f>
        <v>184</v>
      </c>
      <c r="O316">
        <v>13</v>
      </c>
      <c r="P316">
        <v>1</v>
      </c>
      <c r="Q316" t="s">
        <v>37</v>
      </c>
      <c r="R316" t="str">
        <f>IFERROR(VLOOKUP(Tabla_Transformados[[#This Row],[Tipo_Paquete_sucio]],auxiliares!$H$6:$I$7,2,0),Tabla_Transformados[[#This Row],[Tipo_Paquete_sucio]])</f>
        <v>Vuelo</v>
      </c>
      <c r="S316" s="10">
        <v>16970.8</v>
      </c>
      <c r="T316" t="s">
        <v>38</v>
      </c>
      <c r="U316" t="s">
        <v>53</v>
      </c>
      <c r="V316" t="str">
        <f>VLOOKUP(Tabla_Transformados[[#This Row],[Destino_sucio]],auxiliares!$E$5:$F$19,2,0)</f>
        <v>Nueva York</v>
      </c>
      <c r="W316" t="s">
        <v>40</v>
      </c>
      <c r="X316" t="s">
        <v>41</v>
      </c>
      <c r="Y316" t="s">
        <v>40</v>
      </c>
      <c r="Z3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6" t="str">
        <f>IFERROR(VLOOKUP(Tabla_Transformados[[#This Row],[Actividades_Reser_sucio2]],auxiliares!$E$5:$F$20,2,0),Tabla_Transformados[[#This Row],[Actividades_Reser_sucio2]])</f>
        <v/>
      </c>
      <c r="AB316">
        <v>6</v>
      </c>
      <c r="AC316">
        <f>Tabla_Transformados[[#This Row],[Duracion_Viaje_sucio]]-1</f>
        <v>12</v>
      </c>
      <c r="AD316" t="b">
        <v>1</v>
      </c>
      <c r="AE316" t="str">
        <f>VLOOKUP(Tabla_Transformados[[#This Row],[Promocion_Aplicada_sucio]],auxiliares!$H$6:$I$9,2,0)</f>
        <v>Verdadero</v>
      </c>
      <c r="AF316" t="s">
        <v>55</v>
      </c>
      <c r="AG316" t="s">
        <v>56</v>
      </c>
      <c r="AH316">
        <v>5</v>
      </c>
      <c r="AI316" t="str">
        <f>TEXT(Tabla_Transformados[[#This Row],[Fecha_Reserva]],"m")</f>
        <v>6</v>
      </c>
      <c r="AJ316">
        <v>10</v>
      </c>
      <c r="AK316" t="str">
        <f>TEXT(Tabla_Transformados[[#This Row],[Fecha_Viaje]],"m")</f>
        <v>12</v>
      </c>
      <c r="AL316" t="s">
        <v>57</v>
      </c>
      <c r="AM316" t="b">
        <v>1</v>
      </c>
      <c r="AN316" t="str">
        <f>VLOOKUP(Tabla_Transformados[[#This Row],[Cancelacion_Reserva_sucio]],auxiliares!$H$6:$I$9,2,0)</f>
        <v>Verdadero</v>
      </c>
      <c r="AO316">
        <v>5</v>
      </c>
      <c r="AP316" t="s">
        <v>131</v>
      </c>
      <c r="AQ31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6" s="10">
        <f>Tabla_Transformados[[#This Row],[Costo_Total]]/Tabla_Transformados[[#This Row],[Numero_Personas]]</f>
        <v>16970.8</v>
      </c>
      <c r="AS316" s="10">
        <f>Tabla_Transformados[[#This Row],[Costo_Total]]/Tabla_Transformados[[#This Row],[Duracion_Viaje_sucio]]</f>
        <v>1305.4461538461537</v>
      </c>
    </row>
    <row r="317" spans="1:45" x14ac:dyDescent="0.25">
      <c r="A317" t="s">
        <v>1320</v>
      </c>
      <c r="B317" t="s">
        <v>1321</v>
      </c>
      <c r="C317">
        <v>48</v>
      </c>
      <c r="D317" t="s">
        <v>104</v>
      </c>
      <c r="E317" t="str">
        <f>VLOOKUP(Tabla_Transformados[[#This Row],[Género_sucio]],Tabla4[#All],2,0)</f>
        <v>Masculino</v>
      </c>
      <c r="F317" t="s">
        <v>73</v>
      </c>
      <c r="G317" t="str">
        <f>VLOOKUP(Tabla_Transformados[[#This Row],[Ubicación_sucio]],auxiliares!$E$6:$F$13,2,0)</f>
        <v>Reino unido</v>
      </c>
      <c r="H317" t="s">
        <v>33</v>
      </c>
      <c r="I317" t="str">
        <f>IFERROR(VLOOKUP(Tabla_Transformados[[#This Row],[Tipo_Viajero_sucio]],auxiliares!$H$6:$I$6,2,0),Tabla_Transformados[[#This Row],[Tipo_Viajero_sucio]])</f>
        <v>Turista</v>
      </c>
      <c r="J317" t="s">
        <v>1322</v>
      </c>
      <c r="K317" s="8">
        <v>45373</v>
      </c>
      <c r="L317" s="8">
        <v>45375</v>
      </c>
      <c r="M317">
        <v>269</v>
      </c>
      <c r="N317">
        <f>DATEDIF(Tabla_Transformados[[#This Row],[Fecha_Reserva]],Tabla_Transformados[[#This Row],[Fecha_Viaje]],"d")</f>
        <v>2</v>
      </c>
      <c r="O317">
        <v>4</v>
      </c>
      <c r="P317">
        <v>1</v>
      </c>
      <c r="Q317" t="s">
        <v>37</v>
      </c>
      <c r="R317" t="str">
        <f>IFERROR(VLOOKUP(Tabla_Transformados[[#This Row],[Tipo_Paquete_sucio]],auxiliares!$H$6:$I$7,2,0),Tabla_Transformados[[#This Row],[Tipo_Paquete_sucio]])</f>
        <v>Vuelo</v>
      </c>
      <c r="S317" s="10">
        <v>2223.1999999999998</v>
      </c>
      <c r="T317" t="s">
        <v>86</v>
      </c>
      <c r="U317" t="s">
        <v>101</v>
      </c>
      <c r="V317" t="str">
        <f>VLOOKUP(Tabla_Transformados[[#This Row],[Destino_sucio]],auxiliares!$E$5:$F$19,2,0)</f>
        <v>Roma</v>
      </c>
      <c r="W317" t="s">
        <v>40</v>
      </c>
      <c r="X317" t="s">
        <v>41</v>
      </c>
      <c r="Y317" t="s">
        <v>40</v>
      </c>
      <c r="Z3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7" t="str">
        <f>IFERROR(VLOOKUP(Tabla_Transformados[[#This Row],[Actividades_Reser_sucio2]],auxiliares!$E$5:$F$20,2,0),Tabla_Transformados[[#This Row],[Actividades_Reser_sucio2]])</f>
        <v/>
      </c>
      <c r="AB317">
        <v>3</v>
      </c>
      <c r="AC317">
        <f>Tabla_Transformados[[#This Row],[Duracion_Viaje_sucio]]-1</f>
        <v>3</v>
      </c>
      <c r="AD317" t="b">
        <v>0</v>
      </c>
      <c r="AE317" t="str">
        <f>VLOOKUP(Tabla_Transformados[[#This Row],[Promocion_Aplicada_sucio]],auxiliares!$H$6:$I$9,2,0)</f>
        <v>Falso</v>
      </c>
      <c r="AF317" t="s">
        <v>42</v>
      </c>
      <c r="AG317" t="s">
        <v>43</v>
      </c>
      <c r="AH317">
        <v>8</v>
      </c>
      <c r="AI317" t="str">
        <f>TEXT(Tabla_Transformados[[#This Row],[Fecha_Reserva]],"m")</f>
        <v>3</v>
      </c>
      <c r="AJ317">
        <v>1</v>
      </c>
      <c r="AK317" t="str">
        <f>TEXT(Tabla_Transformados[[#This Row],[Fecha_Viaje]],"m")</f>
        <v>3</v>
      </c>
      <c r="AL317" t="s">
        <v>57</v>
      </c>
      <c r="AM317" t="b">
        <v>1</v>
      </c>
      <c r="AN317" t="str">
        <f>VLOOKUP(Tabla_Transformados[[#This Row],[Cancelacion_Reserva_sucio]],auxiliares!$H$6:$I$9,2,0)</f>
        <v>Verdadero</v>
      </c>
      <c r="AO317">
        <v>3</v>
      </c>
      <c r="AP317" t="s">
        <v>70</v>
      </c>
      <c r="AQ31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7" s="10">
        <f>Tabla_Transformados[[#This Row],[Costo_Total]]/Tabla_Transformados[[#This Row],[Numero_Personas]]</f>
        <v>2223.1999999999998</v>
      </c>
      <c r="AS317" s="10">
        <f>Tabla_Transformados[[#This Row],[Costo_Total]]/Tabla_Transformados[[#This Row],[Duracion_Viaje_sucio]]</f>
        <v>555.79999999999995</v>
      </c>
    </row>
    <row r="318" spans="1:45" x14ac:dyDescent="0.25">
      <c r="A318" t="s">
        <v>1324</v>
      </c>
      <c r="B318" t="s">
        <v>1325</v>
      </c>
      <c r="C318">
        <v>47</v>
      </c>
      <c r="D318" t="s">
        <v>60</v>
      </c>
      <c r="E318" t="str">
        <f>VLOOKUP(Tabla_Transformados[[#This Row],[Género_sucio]],Tabla4[#All],2,0)</f>
        <v>Otro</v>
      </c>
      <c r="F318" t="s">
        <v>61</v>
      </c>
      <c r="G318" t="str">
        <f>VLOOKUP(Tabla_Transformados[[#This Row],[Ubicación_sucio]],auxiliares!$E$6:$F$13,2,0)</f>
        <v>Australia</v>
      </c>
      <c r="H318" t="s">
        <v>33</v>
      </c>
      <c r="I318" t="str">
        <f>IFERROR(VLOOKUP(Tabla_Transformados[[#This Row],[Tipo_Viajero_sucio]],auxiliares!$H$6:$I$6,2,0),Tabla_Transformados[[#This Row],[Tipo_Viajero_sucio]])</f>
        <v>Turista</v>
      </c>
      <c r="J318" t="s">
        <v>1326</v>
      </c>
      <c r="K318" s="8">
        <v>45364</v>
      </c>
      <c r="L318" s="8">
        <v>45386</v>
      </c>
      <c r="M318">
        <v>87</v>
      </c>
      <c r="N318">
        <f>DATEDIF(Tabla_Transformados[[#This Row],[Fecha_Reserva]],Tabla_Transformados[[#This Row],[Fecha_Viaje]],"d")</f>
        <v>22</v>
      </c>
      <c r="O318">
        <v>10</v>
      </c>
      <c r="P318">
        <v>2</v>
      </c>
      <c r="Q318" t="s">
        <v>37</v>
      </c>
      <c r="R318" t="str">
        <f>IFERROR(VLOOKUP(Tabla_Transformados[[#This Row],[Tipo_Paquete_sucio]],auxiliares!$H$6:$I$7,2,0),Tabla_Transformados[[#This Row],[Tipo_Paquete_sucio]])</f>
        <v>Vuelo</v>
      </c>
      <c r="S318" s="10">
        <v>17757.2</v>
      </c>
      <c r="T318" t="s">
        <v>78</v>
      </c>
      <c r="U318" t="s">
        <v>101</v>
      </c>
      <c r="V318" t="str">
        <f>VLOOKUP(Tabla_Transformados[[#This Row],[Destino_sucio]],auxiliares!$E$5:$F$19,2,0)</f>
        <v>Roma</v>
      </c>
      <c r="W318" t="s">
        <v>40</v>
      </c>
      <c r="X318" t="s">
        <v>41</v>
      </c>
      <c r="Y318" t="s">
        <v>40</v>
      </c>
      <c r="Z3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8" t="str">
        <f>IFERROR(VLOOKUP(Tabla_Transformados[[#This Row],[Actividades_Reser_sucio2]],auxiliares!$E$5:$F$20,2,0),Tabla_Transformados[[#This Row],[Actividades_Reser_sucio2]])</f>
        <v/>
      </c>
      <c r="AB318">
        <v>7</v>
      </c>
      <c r="AC318">
        <f>Tabla_Transformados[[#This Row],[Duracion_Viaje_sucio]]-1</f>
        <v>9</v>
      </c>
      <c r="AD318" t="b">
        <v>1</v>
      </c>
      <c r="AE318" t="str">
        <f>VLOOKUP(Tabla_Transformados[[#This Row],[Promocion_Aplicada_sucio]],auxiliares!$H$6:$I$9,2,0)</f>
        <v>Verdadero</v>
      </c>
      <c r="AF318" t="s">
        <v>88</v>
      </c>
      <c r="AG318" t="s">
        <v>56</v>
      </c>
      <c r="AH318">
        <v>11</v>
      </c>
      <c r="AI318" t="str">
        <f>TEXT(Tabla_Transformados[[#This Row],[Fecha_Reserva]],"m")</f>
        <v>3</v>
      </c>
      <c r="AJ318">
        <v>6</v>
      </c>
      <c r="AK318" t="str">
        <f>TEXT(Tabla_Transformados[[#This Row],[Fecha_Viaje]],"m")</f>
        <v>4</v>
      </c>
      <c r="AL318" t="s">
        <v>57</v>
      </c>
      <c r="AM318" t="b">
        <v>1</v>
      </c>
      <c r="AN318" t="str">
        <f>VLOOKUP(Tabla_Transformados[[#This Row],[Cancelacion_Reserva_sucio]],auxiliares!$H$6:$I$9,2,0)</f>
        <v>Verdadero</v>
      </c>
      <c r="AO318">
        <v>4</v>
      </c>
      <c r="AP318" t="s">
        <v>131</v>
      </c>
      <c r="AQ31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8" s="10">
        <f>Tabla_Transformados[[#This Row],[Costo_Total]]/Tabla_Transformados[[#This Row],[Numero_Personas]]</f>
        <v>8878.6</v>
      </c>
      <c r="AS318" s="10">
        <f>Tabla_Transformados[[#This Row],[Costo_Total]]/Tabla_Transformados[[#This Row],[Duracion_Viaje_sucio]]</f>
        <v>1775.72</v>
      </c>
    </row>
    <row r="319" spans="1:45" x14ac:dyDescent="0.25">
      <c r="A319" t="s">
        <v>1327</v>
      </c>
      <c r="B319" t="s">
        <v>1328</v>
      </c>
      <c r="C319">
        <v>29</v>
      </c>
      <c r="D319" t="s">
        <v>60</v>
      </c>
      <c r="E319" t="str">
        <f>VLOOKUP(Tabla_Transformados[[#This Row],[Género_sucio]],Tabla4[#All],2,0)</f>
        <v>Otro</v>
      </c>
      <c r="F319" t="s">
        <v>61</v>
      </c>
      <c r="G319" t="str">
        <f>VLOOKUP(Tabla_Transformados[[#This Row],[Ubicación_sucio]],auxiliares!$E$6:$F$13,2,0)</f>
        <v>Australia</v>
      </c>
      <c r="H319" t="s">
        <v>33</v>
      </c>
      <c r="I319" t="str">
        <f>IFERROR(VLOOKUP(Tabla_Transformados[[#This Row],[Tipo_Viajero_sucio]],auxiliares!$H$6:$I$6,2,0),Tabla_Transformados[[#This Row],[Tipo_Viajero_sucio]])</f>
        <v>Turista</v>
      </c>
      <c r="J319" t="s">
        <v>1329</v>
      </c>
      <c r="K319" s="8">
        <v>45301</v>
      </c>
      <c r="L319" s="8">
        <v>45612</v>
      </c>
      <c r="M319">
        <v>212</v>
      </c>
      <c r="N319">
        <f>DATEDIF(Tabla_Transformados[[#This Row],[Fecha_Reserva]],Tabla_Transformados[[#This Row],[Fecha_Viaje]],"d")</f>
        <v>311</v>
      </c>
      <c r="O319">
        <v>7</v>
      </c>
      <c r="P319">
        <v>3</v>
      </c>
      <c r="Q319" t="s">
        <v>37</v>
      </c>
      <c r="R319" t="str">
        <f>IFERROR(VLOOKUP(Tabla_Transformados[[#This Row],[Tipo_Paquete_sucio]],auxiliares!$H$6:$I$7,2,0),Tabla_Transformados[[#This Row],[Tipo_Paquete_sucio]])</f>
        <v>Vuelo</v>
      </c>
      <c r="S319" s="10">
        <v>878.8</v>
      </c>
      <c r="T319" t="s">
        <v>38</v>
      </c>
      <c r="U319" t="s">
        <v>39</v>
      </c>
      <c r="V319" t="str">
        <f>VLOOKUP(Tabla_Transformados[[#This Row],[Destino_sucio]],auxiliares!$E$5:$F$19,2,0)</f>
        <v>Tokio</v>
      </c>
      <c r="W319" t="s">
        <v>40</v>
      </c>
      <c r="X319" t="s">
        <v>54</v>
      </c>
      <c r="Y319" t="s">
        <v>40</v>
      </c>
      <c r="Z3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9" t="str">
        <f>IFERROR(VLOOKUP(Tabla_Transformados[[#This Row],[Actividades_Reser_sucio2]],auxiliares!$E$5:$F$20,2,0),Tabla_Transformados[[#This Row],[Actividades_Reser_sucio2]])</f>
        <v/>
      </c>
      <c r="AB319">
        <v>6</v>
      </c>
      <c r="AC319">
        <f>Tabla_Transformados[[#This Row],[Duracion_Viaje_sucio]]-1</f>
        <v>6</v>
      </c>
      <c r="AD319" t="b">
        <v>0</v>
      </c>
      <c r="AE319" t="str">
        <f>VLOOKUP(Tabla_Transformados[[#This Row],[Promocion_Aplicada_sucio]],auxiliares!$H$6:$I$9,2,0)</f>
        <v>Falso</v>
      </c>
      <c r="AF319" t="s">
        <v>88</v>
      </c>
      <c r="AG319" t="s">
        <v>115</v>
      </c>
      <c r="AH319">
        <v>8</v>
      </c>
      <c r="AI319" t="str">
        <f>TEXT(Tabla_Transformados[[#This Row],[Fecha_Reserva]],"m")</f>
        <v>1</v>
      </c>
      <c r="AJ319">
        <v>1</v>
      </c>
      <c r="AK319" t="str">
        <f>TEXT(Tabla_Transformados[[#This Row],[Fecha_Viaje]],"m")</f>
        <v>11</v>
      </c>
      <c r="AL319" t="s">
        <v>57</v>
      </c>
      <c r="AM319" t="b">
        <v>0</v>
      </c>
      <c r="AN319" t="str">
        <f>VLOOKUP(Tabla_Transformados[[#This Row],[Cancelacion_Reserva_sucio]],auxiliares!$H$6:$I$9,2,0)</f>
        <v>Falso</v>
      </c>
      <c r="AO319">
        <v>2</v>
      </c>
      <c r="AP319" t="s">
        <v>108</v>
      </c>
      <c r="AQ31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19" s="10">
        <f>Tabla_Transformados[[#This Row],[Costo_Total]]/Tabla_Transformados[[#This Row],[Numero_Personas]]</f>
        <v>292.93333333333334</v>
      </c>
      <c r="AS319" s="10">
        <f>Tabla_Transformados[[#This Row],[Costo_Total]]/Tabla_Transformados[[#This Row],[Duracion_Viaje_sucio]]</f>
        <v>125.54285714285713</v>
      </c>
    </row>
    <row r="320" spans="1:45" x14ac:dyDescent="0.25">
      <c r="A320" t="s">
        <v>1331</v>
      </c>
      <c r="B320" t="s">
        <v>1332</v>
      </c>
      <c r="C320">
        <v>54</v>
      </c>
      <c r="D320" t="s">
        <v>60</v>
      </c>
      <c r="E320" t="str">
        <f>VLOOKUP(Tabla_Transformados[[#This Row],[Género_sucio]],Tabla4[#All],2,0)</f>
        <v>Otro</v>
      </c>
      <c r="F320" t="s">
        <v>82</v>
      </c>
      <c r="G320" t="str">
        <f>VLOOKUP(Tabla_Transformados[[#This Row],[Ubicación_sucio]],auxiliares!$E$6:$F$13,2,0)</f>
        <v>Alemania</v>
      </c>
      <c r="H320" t="s">
        <v>97</v>
      </c>
      <c r="I320" t="str">
        <f>IFERROR(VLOOKUP(Tabla_Transformados[[#This Row],[Tipo_Viajero_sucio]],auxiliares!$H$6:$I$6,2,0),Tabla_Transformados[[#This Row],[Tipo_Viajero_sucio]])</f>
        <v>Negocios</v>
      </c>
      <c r="J320" t="s">
        <v>1333</v>
      </c>
      <c r="K320" s="8">
        <v>45304</v>
      </c>
      <c r="L320" s="8">
        <v>45387</v>
      </c>
      <c r="M320">
        <v>281</v>
      </c>
      <c r="N320">
        <f>DATEDIF(Tabla_Transformados[[#This Row],[Fecha_Reserva]],Tabla_Transformados[[#This Row],[Fecha_Viaje]],"d")</f>
        <v>83</v>
      </c>
      <c r="O320">
        <v>1</v>
      </c>
      <c r="P320">
        <v>4</v>
      </c>
      <c r="Q320" t="s">
        <v>65</v>
      </c>
      <c r="R320" t="str">
        <f>IFERROR(VLOOKUP(Tabla_Transformados[[#This Row],[Tipo_Paquete_sucio]],auxiliares!$H$6:$I$7,2,0),Tabla_Transformados[[#This Row],[Tipo_Paquete_sucio]])</f>
        <v>Vuelo + Hotel + Tour</v>
      </c>
      <c r="S320" s="10">
        <v>18773.2</v>
      </c>
      <c r="T320" t="s">
        <v>86</v>
      </c>
      <c r="U320" t="s">
        <v>137</v>
      </c>
      <c r="V320" t="str">
        <f>VLOOKUP(Tabla_Transformados[[#This Row],[Destino_sucio]],auxiliares!$E$5:$F$19,2,0)</f>
        <v>Paris</v>
      </c>
      <c r="W320" t="s">
        <v>67</v>
      </c>
      <c r="X320" t="s">
        <v>68</v>
      </c>
      <c r="Y320" t="s">
        <v>302</v>
      </c>
      <c r="Z3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0" t="str">
        <f>IFERROR(VLOOKUP(Tabla_Transformados[[#This Row],[Actividades_Reser_sucio2]],auxiliares!$E$5:$F$20,2,0),Tabla_Transformados[[#This Row],[Actividades_Reser_sucio2]])</f>
        <v>Tour en bus</v>
      </c>
      <c r="AB320">
        <v>8</v>
      </c>
      <c r="AC320">
        <f>Tabla_Transformados[[#This Row],[Duracion_Viaje_sucio]]-1</f>
        <v>0</v>
      </c>
      <c r="AD320" t="b">
        <v>1</v>
      </c>
      <c r="AE320" t="str">
        <f>VLOOKUP(Tabla_Transformados[[#This Row],[Promocion_Aplicada_sucio]],auxiliares!$H$6:$I$9,2,0)</f>
        <v>Verdadero</v>
      </c>
      <c r="AF320" t="s">
        <v>88</v>
      </c>
      <c r="AG320" t="s">
        <v>115</v>
      </c>
      <c r="AH320">
        <v>5</v>
      </c>
      <c r="AI320" t="str">
        <f>TEXT(Tabla_Transformados[[#This Row],[Fecha_Reserva]],"m")</f>
        <v>1</v>
      </c>
      <c r="AJ320">
        <v>5</v>
      </c>
      <c r="AK320" t="str">
        <f>TEXT(Tabla_Transformados[[#This Row],[Fecha_Viaje]],"m")</f>
        <v>4</v>
      </c>
      <c r="AL320" t="s">
        <v>44</v>
      </c>
      <c r="AM320" t="b">
        <v>1</v>
      </c>
      <c r="AN320" t="str">
        <f>VLOOKUP(Tabla_Transformados[[#This Row],[Cancelacion_Reserva_sucio]],auxiliares!$H$6:$I$9,2,0)</f>
        <v>Verdadero</v>
      </c>
      <c r="AO320">
        <v>5</v>
      </c>
      <c r="AP320" t="s">
        <v>131</v>
      </c>
      <c r="AQ32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0" s="10">
        <f>Tabla_Transformados[[#This Row],[Costo_Total]]/Tabla_Transformados[[#This Row],[Numero_Personas]]</f>
        <v>4693.3</v>
      </c>
      <c r="AS320" s="10">
        <f>Tabla_Transformados[[#This Row],[Costo_Total]]/Tabla_Transformados[[#This Row],[Duracion_Viaje_sucio]]</f>
        <v>18773.2</v>
      </c>
    </row>
    <row r="321" spans="1:45" x14ac:dyDescent="0.25">
      <c r="A321" t="s">
        <v>1334</v>
      </c>
      <c r="B321" t="s">
        <v>1335</v>
      </c>
      <c r="C321">
        <v>51</v>
      </c>
      <c r="D321" t="s">
        <v>31</v>
      </c>
      <c r="E321" t="str">
        <f>VLOOKUP(Tabla_Transformados[[#This Row],[Género_sucio]],Tabla4[#All],2,0)</f>
        <v>Femenino</v>
      </c>
      <c r="F321" t="s">
        <v>91</v>
      </c>
      <c r="G321" t="str">
        <f>VLOOKUP(Tabla_Transformados[[#This Row],[Ubicación_sucio]],auxiliares!$E$6:$F$13,2,0)</f>
        <v>India</v>
      </c>
      <c r="H321" t="s">
        <v>49</v>
      </c>
      <c r="I321" t="str">
        <f>IFERROR(VLOOKUP(Tabla_Transformados[[#This Row],[Tipo_Viajero_sucio]],auxiliares!$H$6:$I$6,2,0),Tabla_Transformados[[#This Row],[Tipo_Viajero_sucio]])</f>
        <v>Turista</v>
      </c>
      <c r="J321" t="s">
        <v>1336</v>
      </c>
      <c r="K321" s="8">
        <v>45381</v>
      </c>
      <c r="L321" s="8">
        <v>45420</v>
      </c>
      <c r="M321">
        <v>290</v>
      </c>
      <c r="N321">
        <f>DATEDIF(Tabla_Transformados[[#This Row],[Fecha_Reserva]],Tabla_Transformados[[#This Row],[Fecha_Viaje]],"d")</f>
        <v>39</v>
      </c>
      <c r="O321">
        <v>3</v>
      </c>
      <c r="P321">
        <v>3</v>
      </c>
      <c r="Q321" t="s">
        <v>77</v>
      </c>
      <c r="R321" t="str">
        <f>IFERROR(VLOOKUP(Tabla_Transformados[[#This Row],[Tipo_Paquete_sucio]],auxiliares!$H$6:$I$7,2,0),Tabla_Transformados[[#This Row],[Tipo_Paquete_sucio]])</f>
        <v>Vuelo + Hotel</v>
      </c>
      <c r="S321" s="10">
        <v>1880.2</v>
      </c>
      <c r="T321" t="s">
        <v>78</v>
      </c>
      <c r="U321" t="s">
        <v>53</v>
      </c>
      <c r="V321" t="str">
        <f>VLOOKUP(Tabla_Transformados[[#This Row],[Destino_sucio]],auxiliares!$E$5:$F$19,2,0)</f>
        <v>Nueva York</v>
      </c>
      <c r="W321" t="s">
        <v>79</v>
      </c>
      <c r="X321" t="s">
        <v>68</v>
      </c>
      <c r="Y321" t="s">
        <v>40</v>
      </c>
      <c r="Z3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1" t="str">
        <f>IFERROR(VLOOKUP(Tabla_Transformados[[#This Row],[Actividades_Reser_sucio2]],auxiliares!$E$5:$F$20,2,0),Tabla_Transformados[[#This Row],[Actividades_Reser_sucio2]])</f>
        <v/>
      </c>
      <c r="AB321">
        <v>9</v>
      </c>
      <c r="AC321">
        <f>Tabla_Transformados[[#This Row],[Duracion_Viaje_sucio]]-1</f>
        <v>2</v>
      </c>
      <c r="AD321" t="b">
        <v>1</v>
      </c>
      <c r="AE321" t="str">
        <f>VLOOKUP(Tabla_Transformados[[#This Row],[Promocion_Aplicada_sucio]],auxiliares!$H$6:$I$9,2,0)</f>
        <v>Verdadero</v>
      </c>
      <c r="AF321" t="s">
        <v>88</v>
      </c>
      <c r="AG321" t="s">
        <v>56</v>
      </c>
      <c r="AH321">
        <v>7</v>
      </c>
      <c r="AI321" t="str">
        <f>TEXT(Tabla_Transformados[[#This Row],[Fecha_Reserva]],"m")</f>
        <v>3</v>
      </c>
      <c r="AJ321">
        <v>9</v>
      </c>
      <c r="AK321" t="str">
        <f>TEXT(Tabla_Transformados[[#This Row],[Fecha_Viaje]],"m")</f>
        <v>5</v>
      </c>
      <c r="AL321" t="s">
        <v>44</v>
      </c>
      <c r="AM321" t="b">
        <v>1</v>
      </c>
      <c r="AN321" t="str">
        <f>VLOOKUP(Tabla_Transformados[[#This Row],[Cancelacion_Reserva_sucio]],auxiliares!$H$6:$I$9,2,0)</f>
        <v>Verdadero</v>
      </c>
      <c r="AO321">
        <v>2</v>
      </c>
      <c r="AP321" t="s">
        <v>70</v>
      </c>
      <c r="AQ3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1" s="10">
        <f>Tabla_Transformados[[#This Row],[Costo_Total]]/Tabla_Transformados[[#This Row],[Numero_Personas]]</f>
        <v>626.73333333333335</v>
      </c>
      <c r="AS321" s="10">
        <f>Tabla_Transformados[[#This Row],[Costo_Total]]/Tabla_Transformados[[#This Row],[Duracion_Viaje_sucio]]</f>
        <v>626.73333333333335</v>
      </c>
    </row>
    <row r="322" spans="1:45" x14ac:dyDescent="0.25">
      <c r="A322" t="s">
        <v>1337</v>
      </c>
      <c r="B322" t="s">
        <v>1338</v>
      </c>
      <c r="C322">
        <v>53</v>
      </c>
      <c r="D322" t="s">
        <v>104</v>
      </c>
      <c r="E322" t="str">
        <f>VLOOKUP(Tabla_Transformados[[#This Row],[Género_sucio]],Tabla4[#All],2,0)</f>
        <v>Masculino</v>
      </c>
      <c r="F322" t="s">
        <v>73</v>
      </c>
      <c r="G322" t="str">
        <f>VLOOKUP(Tabla_Transformados[[#This Row],[Ubicación_sucio]],auxiliares!$E$6:$F$13,2,0)</f>
        <v>Reino unido</v>
      </c>
      <c r="H322" t="s">
        <v>33</v>
      </c>
      <c r="I322" t="str">
        <f>IFERROR(VLOOKUP(Tabla_Transformados[[#This Row],[Tipo_Viajero_sucio]],auxiliares!$H$6:$I$6,2,0),Tabla_Transformados[[#This Row],[Tipo_Viajero_sucio]])</f>
        <v>Turista</v>
      </c>
      <c r="J322" t="s">
        <v>1339</v>
      </c>
      <c r="K322" s="8">
        <v>45363</v>
      </c>
      <c r="L322" s="8">
        <v>45481</v>
      </c>
      <c r="M322">
        <v>16</v>
      </c>
      <c r="N322">
        <f>DATEDIF(Tabla_Transformados[[#This Row],[Fecha_Reserva]],Tabla_Transformados[[#This Row],[Fecha_Viaje]],"d")</f>
        <v>118</v>
      </c>
      <c r="O322">
        <v>3</v>
      </c>
      <c r="P322">
        <v>1</v>
      </c>
      <c r="Q322" t="s">
        <v>77</v>
      </c>
      <c r="R322" t="str">
        <f>IFERROR(VLOOKUP(Tabla_Transformados[[#This Row],[Tipo_Paquete_sucio]],auxiliares!$H$6:$I$7,2,0),Tabla_Transformados[[#This Row],[Tipo_Paquete_sucio]])</f>
        <v>Vuelo + Hotel</v>
      </c>
      <c r="S322" s="10">
        <v>8379.5</v>
      </c>
      <c r="T322" t="s">
        <v>86</v>
      </c>
      <c r="U322" t="s">
        <v>94</v>
      </c>
      <c r="V322" t="str">
        <f>VLOOKUP(Tabla_Transformados[[#This Row],[Destino_sucio]],auxiliares!$E$5:$F$19,2,0)</f>
        <v>Cancun</v>
      </c>
      <c r="W322" t="s">
        <v>79</v>
      </c>
      <c r="X322" t="s">
        <v>54</v>
      </c>
      <c r="Y322" t="s">
        <v>40</v>
      </c>
      <c r="Z3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2" t="str">
        <f>IFERROR(VLOOKUP(Tabla_Transformados[[#This Row],[Actividades_Reser_sucio2]],auxiliares!$E$5:$F$20,2,0),Tabla_Transformados[[#This Row],[Actividades_Reser_sucio2]])</f>
        <v/>
      </c>
      <c r="AB322">
        <v>1</v>
      </c>
      <c r="AC322">
        <f>Tabla_Transformados[[#This Row],[Duracion_Viaje_sucio]]-1</f>
        <v>2</v>
      </c>
      <c r="AD322" t="b">
        <v>0</v>
      </c>
      <c r="AE322" t="str">
        <f>VLOOKUP(Tabla_Transformados[[#This Row],[Promocion_Aplicada_sucio]],auxiliares!$H$6:$I$9,2,0)</f>
        <v>Falso</v>
      </c>
      <c r="AF322" t="s">
        <v>88</v>
      </c>
      <c r="AG322" t="s">
        <v>56</v>
      </c>
      <c r="AH322">
        <v>10</v>
      </c>
      <c r="AI322" t="str">
        <f>TEXT(Tabla_Transformados[[#This Row],[Fecha_Reserva]],"m")</f>
        <v>3</v>
      </c>
      <c r="AJ322">
        <v>8</v>
      </c>
      <c r="AK322" t="str">
        <f>TEXT(Tabla_Transformados[[#This Row],[Fecha_Viaje]],"m")</f>
        <v>7</v>
      </c>
      <c r="AL322" t="s">
        <v>44</v>
      </c>
      <c r="AM322" t="b">
        <v>0</v>
      </c>
      <c r="AN322" t="str">
        <f>VLOOKUP(Tabla_Transformados[[#This Row],[Cancelacion_Reserva_sucio]],auxiliares!$H$6:$I$9,2,0)</f>
        <v>Falso</v>
      </c>
      <c r="AO322">
        <v>1</v>
      </c>
      <c r="AP322" t="s">
        <v>70</v>
      </c>
      <c r="AQ32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2" s="10">
        <f>Tabla_Transformados[[#This Row],[Costo_Total]]/Tabla_Transformados[[#This Row],[Numero_Personas]]</f>
        <v>8379.5</v>
      </c>
      <c r="AS322" s="10">
        <f>Tabla_Transformados[[#This Row],[Costo_Total]]/Tabla_Transformados[[#This Row],[Duracion_Viaje_sucio]]</f>
        <v>2793.1666666666665</v>
      </c>
    </row>
    <row r="323" spans="1:45" x14ac:dyDescent="0.25">
      <c r="A323" t="s">
        <v>1340</v>
      </c>
      <c r="B323" t="s">
        <v>1341</v>
      </c>
      <c r="C323">
        <v>63</v>
      </c>
      <c r="D323" t="s">
        <v>104</v>
      </c>
      <c r="E323" t="str">
        <f>VLOOKUP(Tabla_Transformados[[#This Row],[Género_sucio]],Tabla4[#All],2,0)</f>
        <v>Masculino</v>
      </c>
      <c r="F323" t="s">
        <v>32</v>
      </c>
      <c r="G323" t="str">
        <f>VLOOKUP(Tabla_Transformados[[#This Row],[Ubicación_sucio]],auxiliares!$E$6:$F$13,2,0)</f>
        <v>Méjico</v>
      </c>
      <c r="H323" t="s">
        <v>33</v>
      </c>
      <c r="I323" t="str">
        <f>IFERROR(VLOOKUP(Tabla_Transformados[[#This Row],[Tipo_Viajero_sucio]],auxiliares!$H$6:$I$6,2,0),Tabla_Transformados[[#This Row],[Tipo_Viajero_sucio]])</f>
        <v>Turista</v>
      </c>
      <c r="J323" t="s">
        <v>1342</v>
      </c>
      <c r="K323" s="8">
        <v>45448</v>
      </c>
      <c r="L323" s="8">
        <v>45500</v>
      </c>
      <c r="M323">
        <v>117</v>
      </c>
      <c r="N323">
        <f>DATEDIF(Tabla_Transformados[[#This Row],[Fecha_Reserva]],Tabla_Transformados[[#This Row],[Fecha_Viaje]],"d")</f>
        <v>52</v>
      </c>
      <c r="O323">
        <v>6</v>
      </c>
      <c r="P323">
        <v>3</v>
      </c>
      <c r="Q323" t="s">
        <v>65</v>
      </c>
      <c r="R323" t="str">
        <f>IFERROR(VLOOKUP(Tabla_Transformados[[#This Row],[Tipo_Paquete_sucio]],auxiliares!$H$6:$I$7,2,0),Tabla_Transformados[[#This Row],[Tipo_Paquete_sucio]])</f>
        <v>Vuelo + Hotel + Tour</v>
      </c>
      <c r="S323" s="10">
        <v>18812.599999999999</v>
      </c>
      <c r="T323" t="s">
        <v>38</v>
      </c>
      <c r="U323" t="s">
        <v>87</v>
      </c>
      <c r="V323" t="str">
        <f>VLOOKUP(Tabla_Transformados[[#This Row],[Destino_sucio]],auxiliares!$E$5:$F$19,2,0)</f>
        <v>Londres</v>
      </c>
      <c r="W323" t="s">
        <v>114</v>
      </c>
      <c r="X323" t="s">
        <v>41</v>
      </c>
      <c r="Y323" t="s">
        <v>302</v>
      </c>
      <c r="Z3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3" t="str">
        <f>IFERROR(VLOOKUP(Tabla_Transformados[[#This Row],[Actividades_Reser_sucio2]],auxiliares!$E$5:$F$20,2,0),Tabla_Transformados[[#This Row],[Actividades_Reser_sucio2]])</f>
        <v>Tour en bus</v>
      </c>
      <c r="AB323">
        <v>4</v>
      </c>
      <c r="AC323">
        <f>Tabla_Transformados[[#This Row],[Duracion_Viaje_sucio]]-1</f>
        <v>5</v>
      </c>
      <c r="AD323" t="b">
        <v>0</v>
      </c>
      <c r="AE323" t="str">
        <f>VLOOKUP(Tabla_Transformados[[#This Row],[Promocion_Aplicada_sucio]],auxiliares!$H$6:$I$9,2,0)</f>
        <v>Falso</v>
      </c>
      <c r="AF323" t="s">
        <v>55</v>
      </c>
      <c r="AG323" t="s">
        <v>43</v>
      </c>
      <c r="AH323">
        <v>4</v>
      </c>
      <c r="AI323" t="str">
        <f>TEXT(Tabla_Transformados[[#This Row],[Fecha_Reserva]],"m")</f>
        <v>6</v>
      </c>
      <c r="AJ323">
        <v>9</v>
      </c>
      <c r="AK323" t="str">
        <f>TEXT(Tabla_Transformados[[#This Row],[Fecha_Viaje]],"m")</f>
        <v>7</v>
      </c>
      <c r="AL323" t="s">
        <v>57</v>
      </c>
      <c r="AM323" t="b">
        <v>0</v>
      </c>
      <c r="AN323" t="str">
        <f>VLOOKUP(Tabla_Transformados[[#This Row],[Cancelacion_Reserva_sucio]],auxiliares!$H$6:$I$9,2,0)</f>
        <v>Falso</v>
      </c>
      <c r="AO323">
        <v>1</v>
      </c>
      <c r="AP323" t="s">
        <v>70</v>
      </c>
      <c r="AQ32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3" s="10">
        <f>Tabla_Transformados[[#This Row],[Costo_Total]]/Tabla_Transformados[[#This Row],[Numero_Personas]]</f>
        <v>6270.8666666666659</v>
      </c>
      <c r="AS323" s="10">
        <f>Tabla_Transformados[[#This Row],[Costo_Total]]/Tabla_Transformados[[#This Row],[Duracion_Viaje_sucio]]</f>
        <v>3135.4333333333329</v>
      </c>
    </row>
    <row r="324" spans="1:45" x14ac:dyDescent="0.25">
      <c r="A324" t="s">
        <v>1343</v>
      </c>
      <c r="B324" t="s">
        <v>1344</v>
      </c>
      <c r="C324">
        <v>30</v>
      </c>
      <c r="D324" t="s">
        <v>104</v>
      </c>
      <c r="E324" t="str">
        <f>VLOOKUP(Tabla_Transformados[[#This Row],[Género_sucio]],Tabla4[#All],2,0)</f>
        <v>Masculino</v>
      </c>
      <c r="F324" t="s">
        <v>73</v>
      </c>
      <c r="G324" t="str">
        <f>VLOOKUP(Tabla_Transformados[[#This Row],[Ubicación_sucio]],auxiliares!$E$6:$F$13,2,0)</f>
        <v>Reino unido</v>
      </c>
      <c r="H324" t="s">
        <v>97</v>
      </c>
      <c r="I324" t="str">
        <f>IFERROR(VLOOKUP(Tabla_Transformados[[#This Row],[Tipo_Viajero_sucio]],auxiliares!$H$6:$I$6,2,0),Tabla_Transformados[[#This Row],[Tipo_Viajero_sucio]])</f>
        <v>Negocios</v>
      </c>
      <c r="J324" t="s">
        <v>1345</v>
      </c>
      <c r="K324" s="8">
        <v>45574</v>
      </c>
      <c r="L324" s="8">
        <v>45585</v>
      </c>
      <c r="M324">
        <v>191</v>
      </c>
      <c r="N324">
        <f>DATEDIF(Tabla_Transformados[[#This Row],[Fecha_Reserva]],Tabla_Transformados[[#This Row],[Fecha_Viaje]],"d")</f>
        <v>11</v>
      </c>
      <c r="O324">
        <v>5</v>
      </c>
      <c r="P324">
        <v>1</v>
      </c>
      <c r="Q324" t="s">
        <v>65</v>
      </c>
      <c r="R324" t="str">
        <f>IFERROR(VLOOKUP(Tabla_Transformados[[#This Row],[Tipo_Paquete_sucio]],auxiliares!$H$6:$I$7,2,0),Tabla_Transformados[[#This Row],[Tipo_Paquete_sucio]])</f>
        <v>Vuelo + Hotel + Tour</v>
      </c>
      <c r="S324" s="10">
        <v>261.60000000000002</v>
      </c>
      <c r="T324" t="s">
        <v>86</v>
      </c>
      <c r="U324" t="s">
        <v>137</v>
      </c>
      <c r="V324" t="str">
        <f>VLOOKUP(Tabla_Transformados[[#This Row],[Destino_sucio]],auxiliares!$E$5:$F$19,2,0)</f>
        <v>Paris</v>
      </c>
      <c r="W324" t="s">
        <v>114</v>
      </c>
      <c r="X324" t="s">
        <v>41</v>
      </c>
      <c r="Y324" t="s">
        <v>69</v>
      </c>
      <c r="Z3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4" t="str">
        <f>IFERROR(VLOOKUP(Tabla_Transformados[[#This Row],[Actividades_Reser_sucio2]],auxiliares!$E$5:$F$20,2,0),Tabla_Transformados[[#This Row],[Actividades_Reser_sucio2]])</f>
        <v>Excursión en bote</v>
      </c>
      <c r="AB324">
        <v>4</v>
      </c>
      <c r="AC324">
        <f>Tabla_Transformados[[#This Row],[Duracion_Viaje_sucio]]-1</f>
        <v>4</v>
      </c>
      <c r="AD324" t="b">
        <v>0</v>
      </c>
      <c r="AE324" t="str">
        <f>VLOOKUP(Tabla_Transformados[[#This Row],[Promocion_Aplicada_sucio]],auxiliares!$H$6:$I$9,2,0)</f>
        <v>Falso</v>
      </c>
      <c r="AF324" t="s">
        <v>88</v>
      </c>
      <c r="AG324" t="s">
        <v>115</v>
      </c>
      <c r="AH324">
        <v>7</v>
      </c>
      <c r="AI324" t="str">
        <f>TEXT(Tabla_Transformados[[#This Row],[Fecha_Reserva]],"m")</f>
        <v>10</v>
      </c>
      <c r="AJ324">
        <v>6</v>
      </c>
      <c r="AK324" t="str">
        <f>TEXT(Tabla_Transformados[[#This Row],[Fecha_Viaje]],"m")</f>
        <v>10</v>
      </c>
      <c r="AL324" t="s">
        <v>57</v>
      </c>
      <c r="AM324" t="b">
        <v>0</v>
      </c>
      <c r="AN324" t="str">
        <f>VLOOKUP(Tabla_Transformados[[#This Row],[Cancelacion_Reserva_sucio]],auxiliares!$H$6:$I$9,2,0)</f>
        <v>Falso</v>
      </c>
      <c r="AO324">
        <v>1</v>
      </c>
      <c r="AP324" t="s">
        <v>70</v>
      </c>
      <c r="AQ3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4" s="10">
        <f>Tabla_Transformados[[#This Row],[Costo_Total]]/Tabla_Transformados[[#This Row],[Numero_Personas]]</f>
        <v>261.60000000000002</v>
      </c>
      <c r="AS324" s="10">
        <f>Tabla_Transformados[[#This Row],[Costo_Total]]/Tabla_Transformados[[#This Row],[Duracion_Viaje_sucio]]</f>
        <v>52.320000000000007</v>
      </c>
    </row>
    <row r="325" spans="1:45" x14ac:dyDescent="0.25">
      <c r="A325" t="s">
        <v>1348</v>
      </c>
      <c r="B325" t="s">
        <v>1349</v>
      </c>
      <c r="C325">
        <v>45</v>
      </c>
      <c r="D325" t="s">
        <v>31</v>
      </c>
      <c r="E325" t="str">
        <f>VLOOKUP(Tabla_Transformados[[#This Row],[Género_sucio]],Tabla4[#All],2,0)</f>
        <v>Femenino</v>
      </c>
      <c r="F325" t="s">
        <v>123</v>
      </c>
      <c r="G325" t="str">
        <f>VLOOKUP(Tabla_Transformados[[#This Row],[Ubicación_sucio]],auxiliares!$E$6:$F$13,2,0)</f>
        <v>España</v>
      </c>
      <c r="H325" t="s">
        <v>49</v>
      </c>
      <c r="I325" t="str">
        <f>IFERROR(VLOOKUP(Tabla_Transformados[[#This Row],[Tipo_Viajero_sucio]],auxiliares!$H$6:$I$6,2,0),Tabla_Transformados[[#This Row],[Tipo_Viajero_sucio]])</f>
        <v>Turista</v>
      </c>
      <c r="J325" t="s">
        <v>1350</v>
      </c>
      <c r="K325" s="8">
        <v>45351</v>
      </c>
      <c r="L325" s="8">
        <v>45461</v>
      </c>
      <c r="M325">
        <v>105</v>
      </c>
      <c r="N325">
        <f>DATEDIF(Tabla_Transformados[[#This Row],[Fecha_Reserva]],Tabla_Transformados[[#This Row],[Fecha_Viaje]],"d")</f>
        <v>110</v>
      </c>
      <c r="O325">
        <v>6</v>
      </c>
      <c r="P325">
        <v>1</v>
      </c>
      <c r="Q325" t="s">
        <v>65</v>
      </c>
      <c r="R325" t="str">
        <f>IFERROR(VLOOKUP(Tabla_Transformados[[#This Row],[Tipo_Paquete_sucio]],auxiliares!$H$6:$I$7,2,0),Tabla_Transformados[[#This Row],[Tipo_Paquete_sucio]])</f>
        <v>Vuelo + Hotel + Tour</v>
      </c>
      <c r="S325" s="10">
        <v>10704.6</v>
      </c>
      <c r="T325" t="s">
        <v>38</v>
      </c>
      <c r="U325" t="s">
        <v>137</v>
      </c>
      <c r="V325" t="str">
        <f>VLOOKUP(Tabla_Transformados[[#This Row],[Destino_sucio]],auxiliares!$E$5:$F$19,2,0)</f>
        <v>Paris</v>
      </c>
      <c r="W325" t="s">
        <v>114</v>
      </c>
      <c r="X325" t="s">
        <v>41</v>
      </c>
      <c r="Y325" t="s">
        <v>69</v>
      </c>
      <c r="Z3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5" t="str">
        <f>IFERROR(VLOOKUP(Tabla_Transformados[[#This Row],[Actividades_Reser_sucio2]],auxiliares!$E$5:$F$20,2,0),Tabla_Transformados[[#This Row],[Actividades_Reser_sucio2]])</f>
        <v>Excursión en bote</v>
      </c>
      <c r="AB325">
        <v>2</v>
      </c>
      <c r="AC325">
        <f>Tabla_Transformados[[#This Row],[Duracion_Viaje_sucio]]-1</f>
        <v>5</v>
      </c>
      <c r="AD325" t="b">
        <v>0</v>
      </c>
      <c r="AE325" t="str">
        <f>VLOOKUP(Tabla_Transformados[[#This Row],[Promocion_Aplicada_sucio]],auxiliares!$H$6:$I$9,2,0)</f>
        <v>Falso</v>
      </c>
      <c r="AF325" t="s">
        <v>88</v>
      </c>
      <c r="AG325" t="s">
        <v>56</v>
      </c>
      <c r="AH325">
        <v>8</v>
      </c>
      <c r="AI325" t="str">
        <f>TEXT(Tabla_Transformados[[#This Row],[Fecha_Reserva]],"m")</f>
        <v>2</v>
      </c>
      <c r="AJ325">
        <v>11</v>
      </c>
      <c r="AK325" t="str">
        <f>TEXT(Tabla_Transformados[[#This Row],[Fecha_Viaje]],"m")</f>
        <v>6</v>
      </c>
      <c r="AL325" t="s">
        <v>44</v>
      </c>
      <c r="AM325" t="b">
        <v>1</v>
      </c>
      <c r="AN325" t="str">
        <f>VLOOKUP(Tabla_Transformados[[#This Row],[Cancelacion_Reserva_sucio]],auxiliares!$H$6:$I$9,2,0)</f>
        <v>Verdadero</v>
      </c>
      <c r="AO325">
        <v>5</v>
      </c>
      <c r="AP325" t="s">
        <v>108</v>
      </c>
      <c r="AQ32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25" s="10">
        <f>Tabla_Transformados[[#This Row],[Costo_Total]]/Tabla_Transformados[[#This Row],[Numero_Personas]]</f>
        <v>10704.6</v>
      </c>
      <c r="AS325" s="10">
        <f>Tabla_Transformados[[#This Row],[Costo_Total]]/Tabla_Transformados[[#This Row],[Duracion_Viaje_sucio]]</f>
        <v>1784.1000000000001</v>
      </c>
    </row>
    <row r="326" spans="1:45" x14ac:dyDescent="0.25">
      <c r="A326" t="s">
        <v>1351</v>
      </c>
      <c r="B326" t="s">
        <v>1352</v>
      </c>
      <c r="C326">
        <v>62</v>
      </c>
      <c r="D326" t="s">
        <v>31</v>
      </c>
      <c r="E326" t="str">
        <f>VLOOKUP(Tabla_Transformados[[#This Row],[Género_sucio]],Tabla4[#All],2,0)</f>
        <v>Femenino</v>
      </c>
      <c r="F326" t="s">
        <v>61</v>
      </c>
      <c r="G326" t="str">
        <f>VLOOKUP(Tabla_Transformados[[#This Row],[Ubicación_sucio]],auxiliares!$E$6:$F$13,2,0)</f>
        <v>Australia</v>
      </c>
      <c r="H326" t="s">
        <v>49</v>
      </c>
      <c r="I326" t="str">
        <f>IFERROR(VLOOKUP(Tabla_Transformados[[#This Row],[Tipo_Viajero_sucio]],auxiliares!$H$6:$I$6,2,0),Tabla_Transformados[[#This Row],[Tipo_Viajero_sucio]])</f>
        <v>Turista</v>
      </c>
      <c r="J326" t="s">
        <v>1353</v>
      </c>
      <c r="K326" s="8">
        <v>45377</v>
      </c>
      <c r="L326" s="8">
        <v>45517</v>
      </c>
      <c r="M326">
        <v>283</v>
      </c>
      <c r="N326">
        <f>DATEDIF(Tabla_Transformados[[#This Row],[Fecha_Reserva]],Tabla_Transformados[[#This Row],[Fecha_Viaje]],"d")</f>
        <v>140</v>
      </c>
      <c r="O326">
        <v>12</v>
      </c>
      <c r="P326">
        <v>4</v>
      </c>
      <c r="Q326" t="s">
        <v>65</v>
      </c>
      <c r="R326" t="str">
        <f>IFERROR(VLOOKUP(Tabla_Transformados[[#This Row],[Tipo_Paquete_sucio]],auxiliares!$H$6:$I$7,2,0),Tabla_Transformados[[#This Row],[Tipo_Paquete_sucio]])</f>
        <v>Vuelo + Hotel + Tour</v>
      </c>
      <c r="S326" s="10">
        <v>4041.9</v>
      </c>
      <c r="T326" t="s">
        <v>38</v>
      </c>
      <c r="U326" t="s">
        <v>137</v>
      </c>
      <c r="V326" t="str">
        <f>VLOOKUP(Tabla_Transformados[[#This Row],[Destino_sucio]],auxiliares!$E$5:$F$19,2,0)</f>
        <v>Paris</v>
      </c>
      <c r="W326" t="s">
        <v>67</v>
      </c>
      <c r="X326" t="s">
        <v>41</v>
      </c>
      <c r="Y326" t="s">
        <v>69</v>
      </c>
      <c r="Z3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6" t="str">
        <f>IFERROR(VLOOKUP(Tabla_Transformados[[#This Row],[Actividades_Reser_sucio2]],auxiliares!$E$5:$F$20,2,0),Tabla_Transformados[[#This Row],[Actividades_Reser_sucio2]])</f>
        <v>Excursión en bote</v>
      </c>
      <c r="AB326">
        <v>6</v>
      </c>
      <c r="AC326">
        <f>Tabla_Transformados[[#This Row],[Duracion_Viaje_sucio]]-1</f>
        <v>11</v>
      </c>
      <c r="AD326" t="b">
        <v>0</v>
      </c>
      <c r="AE326" t="str">
        <f>VLOOKUP(Tabla_Transformados[[#This Row],[Promocion_Aplicada_sucio]],auxiliares!$H$6:$I$9,2,0)</f>
        <v>Falso</v>
      </c>
      <c r="AF326" t="s">
        <v>42</v>
      </c>
      <c r="AG326" t="s">
        <v>56</v>
      </c>
      <c r="AH326">
        <v>10</v>
      </c>
      <c r="AI326" t="str">
        <f>TEXT(Tabla_Transformados[[#This Row],[Fecha_Reserva]],"m")</f>
        <v>3</v>
      </c>
      <c r="AJ326">
        <v>3</v>
      </c>
      <c r="AK326" t="str">
        <f>TEXT(Tabla_Transformados[[#This Row],[Fecha_Viaje]],"m")</f>
        <v>8</v>
      </c>
      <c r="AL326" t="s">
        <v>44</v>
      </c>
      <c r="AM326" t="b">
        <v>1</v>
      </c>
      <c r="AN326" t="str">
        <f>VLOOKUP(Tabla_Transformados[[#This Row],[Cancelacion_Reserva_sucio]],auxiliares!$H$6:$I$9,2,0)</f>
        <v>Verdadero</v>
      </c>
      <c r="AO326">
        <v>2</v>
      </c>
      <c r="AP326" t="s">
        <v>45</v>
      </c>
      <c r="AQ32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6" s="10">
        <f>Tabla_Transformados[[#This Row],[Costo_Total]]/Tabla_Transformados[[#This Row],[Numero_Personas]]</f>
        <v>1010.475</v>
      </c>
      <c r="AS326" s="10">
        <f>Tabla_Transformados[[#This Row],[Costo_Total]]/Tabla_Transformados[[#This Row],[Duracion_Viaje_sucio]]</f>
        <v>336.82499999999999</v>
      </c>
    </row>
    <row r="327" spans="1:45" x14ac:dyDescent="0.25">
      <c r="A327" t="s">
        <v>1354</v>
      </c>
      <c r="B327" t="s">
        <v>1355</v>
      </c>
      <c r="C327">
        <v>63</v>
      </c>
      <c r="D327" t="s">
        <v>60</v>
      </c>
      <c r="E327" t="str">
        <f>VLOOKUP(Tabla_Transformados[[#This Row],[Género_sucio]],Tabla4[#All],2,0)</f>
        <v>Otro</v>
      </c>
      <c r="F327" t="s">
        <v>61</v>
      </c>
      <c r="G327" t="str">
        <f>VLOOKUP(Tabla_Transformados[[#This Row],[Ubicación_sucio]],auxiliares!$E$6:$F$13,2,0)</f>
        <v>Australia</v>
      </c>
      <c r="H327" t="s">
        <v>33</v>
      </c>
      <c r="I327" t="str">
        <f>IFERROR(VLOOKUP(Tabla_Transformados[[#This Row],[Tipo_Viajero_sucio]],auxiliares!$H$6:$I$6,2,0),Tabla_Transformados[[#This Row],[Tipo_Viajero_sucio]])</f>
        <v>Turista</v>
      </c>
      <c r="J327" t="s">
        <v>1356</v>
      </c>
      <c r="K327" s="8">
        <v>45395</v>
      </c>
      <c r="L327" s="8">
        <v>45600</v>
      </c>
      <c r="M327">
        <v>104</v>
      </c>
      <c r="N327">
        <f>DATEDIF(Tabla_Transformados[[#This Row],[Fecha_Reserva]],Tabla_Transformados[[#This Row],[Fecha_Viaje]],"d")</f>
        <v>205</v>
      </c>
      <c r="O327">
        <v>3</v>
      </c>
      <c r="P327">
        <v>2</v>
      </c>
      <c r="Q327" t="s">
        <v>37</v>
      </c>
      <c r="R327" t="str">
        <f>IFERROR(VLOOKUP(Tabla_Transformados[[#This Row],[Tipo_Paquete_sucio]],auxiliares!$H$6:$I$7,2,0),Tabla_Transformados[[#This Row],[Tipo_Paquete_sucio]])</f>
        <v>Vuelo</v>
      </c>
      <c r="S327" s="10">
        <v>4227.5</v>
      </c>
      <c r="T327" t="s">
        <v>78</v>
      </c>
      <c r="U327" t="s">
        <v>53</v>
      </c>
      <c r="V327" t="str">
        <f>VLOOKUP(Tabla_Transformados[[#This Row],[Destino_sucio]],auxiliares!$E$5:$F$19,2,0)</f>
        <v>Nueva York</v>
      </c>
      <c r="W327" t="s">
        <v>40</v>
      </c>
      <c r="X327" t="s">
        <v>68</v>
      </c>
      <c r="Y327" t="s">
        <v>40</v>
      </c>
      <c r="Z3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7" t="str">
        <f>IFERROR(VLOOKUP(Tabla_Transformados[[#This Row],[Actividades_Reser_sucio2]],auxiliares!$E$5:$F$20,2,0),Tabla_Transformados[[#This Row],[Actividades_Reser_sucio2]])</f>
        <v/>
      </c>
      <c r="AB327">
        <v>1</v>
      </c>
      <c r="AC327">
        <f>Tabla_Transformados[[#This Row],[Duracion_Viaje_sucio]]-1</f>
        <v>2</v>
      </c>
      <c r="AD327" t="b">
        <v>1</v>
      </c>
      <c r="AE327" t="str">
        <f>VLOOKUP(Tabla_Transformados[[#This Row],[Promocion_Aplicada_sucio]],auxiliares!$H$6:$I$9,2,0)</f>
        <v>Verdadero</v>
      </c>
      <c r="AF327" t="s">
        <v>88</v>
      </c>
      <c r="AG327" t="s">
        <v>56</v>
      </c>
      <c r="AH327">
        <v>6</v>
      </c>
      <c r="AI327" t="str">
        <f>TEXT(Tabla_Transformados[[#This Row],[Fecha_Reserva]],"m")</f>
        <v>4</v>
      </c>
      <c r="AJ327">
        <v>7</v>
      </c>
      <c r="AK327" t="str">
        <f>TEXT(Tabla_Transformados[[#This Row],[Fecha_Viaje]],"m")</f>
        <v>11</v>
      </c>
      <c r="AL327" t="s">
        <v>57</v>
      </c>
      <c r="AM327" t="b">
        <v>0</v>
      </c>
      <c r="AN327" t="str">
        <f>VLOOKUP(Tabla_Transformados[[#This Row],[Cancelacion_Reserva_sucio]],auxiliares!$H$6:$I$9,2,0)</f>
        <v>Falso</v>
      </c>
      <c r="AO327">
        <v>1</v>
      </c>
      <c r="AP327" t="s">
        <v>70</v>
      </c>
      <c r="AQ32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7" s="10">
        <f>Tabla_Transformados[[#This Row],[Costo_Total]]/Tabla_Transformados[[#This Row],[Numero_Personas]]</f>
        <v>2113.75</v>
      </c>
      <c r="AS327" s="10">
        <f>Tabla_Transformados[[#This Row],[Costo_Total]]/Tabla_Transformados[[#This Row],[Duracion_Viaje_sucio]]</f>
        <v>1409.1666666666667</v>
      </c>
    </row>
    <row r="328" spans="1:45" x14ac:dyDescent="0.25">
      <c r="A328" t="s">
        <v>1357</v>
      </c>
      <c r="B328" t="s">
        <v>1358</v>
      </c>
      <c r="C328">
        <v>38</v>
      </c>
      <c r="D328" t="s">
        <v>31</v>
      </c>
      <c r="E328" t="str">
        <f>VLOOKUP(Tabla_Transformados[[#This Row],[Género_sucio]],Tabla4[#All],2,0)</f>
        <v>Femenino</v>
      </c>
      <c r="F328" t="s">
        <v>91</v>
      </c>
      <c r="G328" t="str">
        <f>VLOOKUP(Tabla_Transformados[[#This Row],[Ubicación_sucio]],auxiliares!$E$6:$F$13,2,0)</f>
        <v>India</v>
      </c>
      <c r="H328" t="s">
        <v>49</v>
      </c>
      <c r="I328" t="str">
        <f>IFERROR(VLOOKUP(Tabla_Transformados[[#This Row],[Tipo_Viajero_sucio]],auxiliares!$H$6:$I$6,2,0),Tabla_Transformados[[#This Row],[Tipo_Viajero_sucio]])</f>
        <v>Turista</v>
      </c>
      <c r="J328" t="s">
        <v>1359</v>
      </c>
      <c r="K328" s="8">
        <v>45499</v>
      </c>
      <c r="L328" s="8">
        <v>45526</v>
      </c>
      <c r="M328">
        <v>43</v>
      </c>
      <c r="N328">
        <f>DATEDIF(Tabla_Transformados[[#This Row],[Fecha_Reserva]],Tabla_Transformados[[#This Row],[Fecha_Viaje]],"d")</f>
        <v>27</v>
      </c>
      <c r="O328">
        <v>8</v>
      </c>
      <c r="P328">
        <v>2</v>
      </c>
      <c r="Q328" t="s">
        <v>65</v>
      </c>
      <c r="R328" t="str">
        <f>IFERROR(VLOOKUP(Tabla_Transformados[[#This Row],[Tipo_Paquete_sucio]],auxiliares!$H$6:$I$7,2,0),Tabla_Transformados[[#This Row],[Tipo_Paquete_sucio]])</f>
        <v>Vuelo + Hotel + Tour</v>
      </c>
      <c r="S328" s="10">
        <v>17168.3</v>
      </c>
      <c r="T328" t="s">
        <v>86</v>
      </c>
      <c r="U328" t="s">
        <v>66</v>
      </c>
      <c r="V328" t="str">
        <f>VLOOKUP(Tabla_Transformados[[#This Row],[Destino_sucio]],auxiliares!$E$5:$F$19,2,0)</f>
        <v>Barcelona</v>
      </c>
      <c r="W328" t="s">
        <v>67</v>
      </c>
      <c r="X328" t="s">
        <v>68</v>
      </c>
      <c r="Y328" t="s">
        <v>302</v>
      </c>
      <c r="Z3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8" t="str">
        <f>IFERROR(VLOOKUP(Tabla_Transformados[[#This Row],[Actividades_Reser_sucio2]],auxiliares!$E$5:$F$20,2,0),Tabla_Transformados[[#This Row],[Actividades_Reser_sucio2]])</f>
        <v>Tour en bus</v>
      </c>
      <c r="AB328">
        <v>5</v>
      </c>
      <c r="AC328">
        <f>Tabla_Transformados[[#This Row],[Duracion_Viaje_sucio]]-1</f>
        <v>7</v>
      </c>
      <c r="AD328" t="b">
        <v>1</v>
      </c>
      <c r="AE328" t="str">
        <f>VLOOKUP(Tabla_Transformados[[#This Row],[Promocion_Aplicada_sucio]],auxiliares!$H$6:$I$9,2,0)</f>
        <v>Verdadero</v>
      </c>
      <c r="AF328" t="s">
        <v>55</v>
      </c>
      <c r="AG328" t="s">
        <v>115</v>
      </c>
      <c r="AH328">
        <v>12</v>
      </c>
      <c r="AI328" t="str">
        <f>TEXT(Tabla_Transformados[[#This Row],[Fecha_Reserva]],"m")</f>
        <v>7</v>
      </c>
      <c r="AJ328">
        <v>6</v>
      </c>
      <c r="AK328" t="str">
        <f>TEXT(Tabla_Transformados[[#This Row],[Fecha_Viaje]],"m")</f>
        <v>8</v>
      </c>
      <c r="AL328" t="s">
        <v>44</v>
      </c>
      <c r="AM328" t="b">
        <v>0</v>
      </c>
      <c r="AN328" t="str">
        <f>VLOOKUP(Tabla_Transformados[[#This Row],[Cancelacion_Reserva_sucio]],auxiliares!$H$6:$I$9,2,0)</f>
        <v>Falso</v>
      </c>
      <c r="AO328">
        <v>4</v>
      </c>
      <c r="AP328" t="s">
        <v>131</v>
      </c>
      <c r="AQ32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8" s="10">
        <f>Tabla_Transformados[[#This Row],[Costo_Total]]/Tabla_Transformados[[#This Row],[Numero_Personas]]</f>
        <v>8584.15</v>
      </c>
      <c r="AS328" s="10">
        <f>Tabla_Transformados[[#This Row],[Costo_Total]]/Tabla_Transformados[[#This Row],[Duracion_Viaje_sucio]]</f>
        <v>2146.0374999999999</v>
      </c>
    </row>
    <row r="329" spans="1:45" x14ac:dyDescent="0.25">
      <c r="A329" t="s">
        <v>1360</v>
      </c>
      <c r="B329" t="s">
        <v>1361</v>
      </c>
      <c r="C329">
        <v>32</v>
      </c>
      <c r="D329" t="s">
        <v>31</v>
      </c>
      <c r="E329" t="str">
        <f>VLOOKUP(Tabla_Transformados[[#This Row],[Género_sucio]],Tabla4[#All],2,0)</f>
        <v>Femenino</v>
      </c>
      <c r="F329" t="s">
        <v>48</v>
      </c>
      <c r="G329" t="str">
        <f>VLOOKUP(Tabla_Transformados[[#This Row],[Ubicación_sucio]],auxiliares!$E$6:$F$13,2,0)</f>
        <v>EEUU</v>
      </c>
      <c r="H329" t="s">
        <v>49</v>
      </c>
      <c r="I329" t="str">
        <f>IFERROR(VLOOKUP(Tabla_Transformados[[#This Row],[Tipo_Viajero_sucio]],auxiliares!$H$6:$I$6,2,0),Tabla_Transformados[[#This Row],[Tipo_Viajero_sucio]])</f>
        <v>Turista</v>
      </c>
      <c r="J329" t="s">
        <v>1362</v>
      </c>
      <c r="K329" s="8">
        <v>45294</v>
      </c>
      <c r="L329" s="8">
        <v>45524</v>
      </c>
      <c r="M329">
        <v>171</v>
      </c>
      <c r="N329">
        <f>DATEDIF(Tabla_Transformados[[#This Row],[Fecha_Reserva]],Tabla_Transformados[[#This Row],[Fecha_Viaje]],"d")</f>
        <v>230</v>
      </c>
      <c r="O329">
        <v>3</v>
      </c>
      <c r="P329">
        <v>4</v>
      </c>
      <c r="Q329" t="s">
        <v>77</v>
      </c>
      <c r="R329" t="str">
        <f>IFERROR(VLOOKUP(Tabla_Transformados[[#This Row],[Tipo_Paquete_sucio]],auxiliares!$H$6:$I$7,2,0),Tabla_Transformados[[#This Row],[Tipo_Paquete_sucio]])</f>
        <v>Vuelo + Hotel</v>
      </c>
      <c r="S329" s="10">
        <v>16298.7</v>
      </c>
      <c r="T329" t="s">
        <v>38</v>
      </c>
      <c r="U329" t="s">
        <v>53</v>
      </c>
      <c r="V329" t="str">
        <f>VLOOKUP(Tabla_Transformados[[#This Row],[Destino_sucio]],auxiliares!$E$5:$F$19,2,0)</f>
        <v>Nueva York</v>
      </c>
      <c r="W329" t="s">
        <v>79</v>
      </c>
      <c r="X329" t="s">
        <v>41</v>
      </c>
      <c r="Y329" t="s">
        <v>40</v>
      </c>
      <c r="Z3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9" t="str">
        <f>IFERROR(VLOOKUP(Tabla_Transformados[[#This Row],[Actividades_Reser_sucio2]],auxiliares!$E$5:$F$20,2,0),Tabla_Transformados[[#This Row],[Actividades_Reser_sucio2]])</f>
        <v/>
      </c>
      <c r="AB329">
        <v>2</v>
      </c>
      <c r="AC329">
        <f>Tabla_Transformados[[#This Row],[Duracion_Viaje_sucio]]-1</f>
        <v>2</v>
      </c>
      <c r="AD329" t="b">
        <v>1</v>
      </c>
      <c r="AE329" t="str">
        <f>VLOOKUP(Tabla_Transformados[[#This Row],[Promocion_Aplicada_sucio]],auxiliares!$H$6:$I$9,2,0)</f>
        <v>Verdadero</v>
      </c>
      <c r="AF329" t="s">
        <v>42</v>
      </c>
      <c r="AG329" t="s">
        <v>115</v>
      </c>
      <c r="AH329">
        <v>11</v>
      </c>
      <c r="AI329" t="str">
        <f>TEXT(Tabla_Transformados[[#This Row],[Fecha_Reserva]],"m")</f>
        <v>1</v>
      </c>
      <c r="AJ329">
        <v>7</v>
      </c>
      <c r="AK329" t="str">
        <f>TEXT(Tabla_Transformados[[#This Row],[Fecha_Viaje]],"m")</f>
        <v>8</v>
      </c>
      <c r="AL329" t="s">
        <v>44</v>
      </c>
      <c r="AM329" t="b">
        <v>0</v>
      </c>
      <c r="AN329" t="str">
        <f>VLOOKUP(Tabla_Transformados[[#This Row],[Cancelacion_Reserva_sucio]],auxiliares!$H$6:$I$9,2,0)</f>
        <v>Falso</v>
      </c>
      <c r="AO329">
        <v>3</v>
      </c>
      <c r="AP329" t="s">
        <v>108</v>
      </c>
      <c r="AQ32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9" s="10">
        <f>Tabla_Transformados[[#This Row],[Costo_Total]]/Tabla_Transformados[[#This Row],[Numero_Personas]]</f>
        <v>4074.6750000000002</v>
      </c>
      <c r="AS329" s="10">
        <f>Tabla_Transformados[[#This Row],[Costo_Total]]/Tabla_Transformados[[#This Row],[Duracion_Viaje_sucio]]</f>
        <v>5432.9000000000005</v>
      </c>
    </row>
    <row r="330" spans="1:45" x14ac:dyDescent="0.25">
      <c r="A330" t="s">
        <v>1363</v>
      </c>
      <c r="B330" t="s">
        <v>1364</v>
      </c>
      <c r="C330">
        <v>57</v>
      </c>
      <c r="D330" t="s">
        <v>60</v>
      </c>
      <c r="E330" t="str">
        <f>VLOOKUP(Tabla_Transformados[[#This Row],[Género_sucio]],Tabla4[#All],2,0)</f>
        <v>Otro</v>
      </c>
      <c r="F330" t="s">
        <v>73</v>
      </c>
      <c r="G330" t="str">
        <f>VLOOKUP(Tabla_Transformados[[#This Row],[Ubicación_sucio]],auxiliares!$E$6:$F$13,2,0)</f>
        <v>Reino unido</v>
      </c>
      <c r="H330" t="s">
        <v>97</v>
      </c>
      <c r="I330" t="str">
        <f>IFERROR(VLOOKUP(Tabla_Transformados[[#This Row],[Tipo_Viajero_sucio]],auxiliares!$H$6:$I$6,2,0),Tabla_Transformados[[#This Row],[Tipo_Viajero_sucio]])</f>
        <v>Negocios</v>
      </c>
      <c r="J330" t="s">
        <v>1365</v>
      </c>
      <c r="K330" s="8">
        <v>45375</v>
      </c>
      <c r="L330" s="8">
        <v>45401</v>
      </c>
      <c r="M330">
        <v>123</v>
      </c>
      <c r="N330">
        <f>DATEDIF(Tabla_Transformados[[#This Row],[Fecha_Reserva]],Tabla_Transformados[[#This Row],[Fecha_Viaje]],"d")</f>
        <v>26</v>
      </c>
      <c r="O330">
        <v>10</v>
      </c>
      <c r="P330">
        <v>2</v>
      </c>
      <c r="Q330" t="s">
        <v>37</v>
      </c>
      <c r="R330" t="str">
        <f>IFERROR(VLOOKUP(Tabla_Transformados[[#This Row],[Tipo_Paquete_sucio]],auxiliares!$H$6:$I$7,2,0),Tabla_Transformados[[#This Row],[Tipo_Paquete_sucio]])</f>
        <v>Vuelo</v>
      </c>
      <c r="S330" s="10">
        <v>1776.1</v>
      </c>
      <c r="T330" t="s">
        <v>86</v>
      </c>
      <c r="U330" t="s">
        <v>39</v>
      </c>
      <c r="V330" t="str">
        <f>VLOOKUP(Tabla_Transformados[[#This Row],[Destino_sucio]],auxiliares!$E$5:$F$19,2,0)</f>
        <v>Tokio</v>
      </c>
      <c r="W330" t="s">
        <v>40</v>
      </c>
      <c r="X330" t="s">
        <v>41</v>
      </c>
      <c r="Y330" t="s">
        <v>40</v>
      </c>
      <c r="Z3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0" t="str">
        <f>IFERROR(VLOOKUP(Tabla_Transformados[[#This Row],[Actividades_Reser_sucio2]],auxiliares!$E$5:$F$20,2,0),Tabla_Transformados[[#This Row],[Actividades_Reser_sucio2]])</f>
        <v/>
      </c>
      <c r="AB330">
        <v>2</v>
      </c>
      <c r="AC330">
        <f>Tabla_Transformados[[#This Row],[Duracion_Viaje_sucio]]-1</f>
        <v>9</v>
      </c>
      <c r="AD330" t="b">
        <v>0</v>
      </c>
      <c r="AE330" t="str">
        <f>VLOOKUP(Tabla_Transformados[[#This Row],[Promocion_Aplicada_sucio]],auxiliares!$H$6:$I$9,2,0)</f>
        <v>Falso</v>
      </c>
      <c r="AF330" t="s">
        <v>55</v>
      </c>
      <c r="AG330" t="s">
        <v>43</v>
      </c>
      <c r="AH330">
        <v>7</v>
      </c>
      <c r="AI330" t="str">
        <f>TEXT(Tabla_Transformados[[#This Row],[Fecha_Reserva]],"m")</f>
        <v>3</v>
      </c>
      <c r="AJ330">
        <v>7</v>
      </c>
      <c r="AK330" t="str">
        <f>TEXT(Tabla_Transformados[[#This Row],[Fecha_Viaje]],"m")</f>
        <v>4</v>
      </c>
      <c r="AL330" t="s">
        <v>57</v>
      </c>
      <c r="AM330" t="b">
        <v>1</v>
      </c>
      <c r="AN330" t="str">
        <f>VLOOKUP(Tabla_Transformados[[#This Row],[Cancelacion_Reserva_sucio]],auxiliares!$H$6:$I$9,2,0)</f>
        <v>Verdadero</v>
      </c>
      <c r="AO330">
        <v>3</v>
      </c>
      <c r="AP330" t="s">
        <v>45</v>
      </c>
      <c r="AQ33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30" s="10">
        <f>Tabla_Transformados[[#This Row],[Costo_Total]]/Tabla_Transformados[[#This Row],[Numero_Personas]]</f>
        <v>888.05</v>
      </c>
      <c r="AS330" s="10">
        <f>Tabla_Transformados[[#This Row],[Costo_Total]]/Tabla_Transformados[[#This Row],[Duracion_Viaje_sucio]]</f>
        <v>177.60999999999999</v>
      </c>
    </row>
    <row r="331" spans="1:45" x14ac:dyDescent="0.25">
      <c r="A331" t="s">
        <v>1366</v>
      </c>
      <c r="B331" t="s">
        <v>1367</v>
      </c>
      <c r="C331">
        <v>38</v>
      </c>
      <c r="D331" t="s">
        <v>31</v>
      </c>
      <c r="E331" t="str">
        <f>VLOOKUP(Tabla_Transformados[[#This Row],[Género_sucio]],Tabla4[#All],2,0)</f>
        <v>Femenino</v>
      </c>
      <c r="F331" t="s">
        <v>123</v>
      </c>
      <c r="G331" t="str">
        <f>VLOOKUP(Tabla_Transformados[[#This Row],[Ubicación_sucio]],auxiliares!$E$6:$F$13,2,0)</f>
        <v>España</v>
      </c>
      <c r="H331" t="s">
        <v>97</v>
      </c>
      <c r="I331" t="str">
        <f>IFERROR(VLOOKUP(Tabla_Transformados[[#This Row],[Tipo_Viajero_sucio]],auxiliares!$H$6:$I$6,2,0),Tabla_Transformados[[#This Row],[Tipo_Viajero_sucio]])</f>
        <v>Negocios</v>
      </c>
      <c r="J331" t="s">
        <v>1368</v>
      </c>
      <c r="K331" s="8">
        <v>45334</v>
      </c>
      <c r="L331" s="8">
        <v>45401</v>
      </c>
      <c r="M331">
        <v>194</v>
      </c>
      <c r="N331">
        <f>DATEDIF(Tabla_Transformados[[#This Row],[Fecha_Reserva]],Tabla_Transformados[[#This Row],[Fecha_Viaje]],"d")</f>
        <v>67</v>
      </c>
      <c r="O331">
        <v>3</v>
      </c>
      <c r="P331">
        <v>2</v>
      </c>
      <c r="Q331" t="s">
        <v>65</v>
      </c>
      <c r="R331" t="str">
        <f>IFERROR(VLOOKUP(Tabla_Transformados[[#This Row],[Tipo_Paquete_sucio]],auxiliares!$H$6:$I$7,2,0),Tabla_Transformados[[#This Row],[Tipo_Paquete_sucio]])</f>
        <v>Vuelo + Hotel + Tour</v>
      </c>
      <c r="S331" s="10">
        <v>7505.7</v>
      </c>
      <c r="T331" t="s">
        <v>78</v>
      </c>
      <c r="U331" t="s">
        <v>101</v>
      </c>
      <c r="V331" t="str">
        <f>VLOOKUP(Tabla_Transformados[[#This Row],[Destino_sucio]],auxiliares!$E$5:$F$19,2,0)</f>
        <v>Roma</v>
      </c>
      <c r="W331" t="s">
        <v>67</v>
      </c>
      <c r="X331" t="s">
        <v>68</v>
      </c>
      <c r="Y331" t="s">
        <v>40</v>
      </c>
      <c r="Z3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31" t="str">
        <f>IFERROR(VLOOKUP(Tabla_Transformados[[#This Row],[Actividades_Reser_sucio2]],auxiliares!$E$5:$F$20,2,0),Tabla_Transformados[[#This Row],[Actividades_Reser_sucio2]])</f>
        <v>Desconocido</v>
      </c>
      <c r="AB331">
        <v>1</v>
      </c>
      <c r="AC331">
        <f>Tabla_Transformados[[#This Row],[Duracion_Viaje_sucio]]-1</f>
        <v>2</v>
      </c>
      <c r="AD331" t="b">
        <v>0</v>
      </c>
      <c r="AE331" t="str">
        <f>VLOOKUP(Tabla_Transformados[[#This Row],[Promocion_Aplicada_sucio]],auxiliares!$H$6:$I$9,2,0)</f>
        <v>Falso</v>
      </c>
      <c r="AF331" t="s">
        <v>42</v>
      </c>
      <c r="AG331" t="s">
        <v>115</v>
      </c>
      <c r="AH331">
        <v>5</v>
      </c>
      <c r="AI331" t="str">
        <f>TEXT(Tabla_Transformados[[#This Row],[Fecha_Reserva]],"m")</f>
        <v>2</v>
      </c>
      <c r="AJ331">
        <v>8</v>
      </c>
      <c r="AK331" t="str">
        <f>TEXT(Tabla_Transformados[[#This Row],[Fecha_Viaje]],"m")</f>
        <v>4</v>
      </c>
      <c r="AL331" t="s">
        <v>44</v>
      </c>
      <c r="AM331" t="b">
        <v>1</v>
      </c>
      <c r="AN331" t="str">
        <f>VLOOKUP(Tabla_Transformados[[#This Row],[Cancelacion_Reserva_sucio]],auxiliares!$H$6:$I$9,2,0)</f>
        <v>Verdadero</v>
      </c>
      <c r="AO331">
        <v>4</v>
      </c>
      <c r="AP331" t="s">
        <v>207</v>
      </c>
      <c r="AQ33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1" s="10">
        <f>Tabla_Transformados[[#This Row],[Costo_Total]]/Tabla_Transformados[[#This Row],[Numero_Personas]]</f>
        <v>3752.85</v>
      </c>
      <c r="AS331" s="10">
        <f>Tabla_Transformados[[#This Row],[Costo_Total]]/Tabla_Transformados[[#This Row],[Duracion_Viaje_sucio]]</f>
        <v>2501.9</v>
      </c>
    </row>
    <row r="332" spans="1:45" x14ac:dyDescent="0.25">
      <c r="A332" t="s">
        <v>1369</v>
      </c>
      <c r="B332" t="s">
        <v>1370</v>
      </c>
      <c r="C332">
        <v>35</v>
      </c>
      <c r="D332" t="s">
        <v>104</v>
      </c>
      <c r="E332" t="str">
        <f>VLOOKUP(Tabla_Transformados[[#This Row],[Género_sucio]],Tabla4[#All],2,0)</f>
        <v>Masculino</v>
      </c>
      <c r="F332" t="s">
        <v>32</v>
      </c>
      <c r="G332" t="str">
        <f>VLOOKUP(Tabla_Transformados[[#This Row],[Ubicación_sucio]],auxiliares!$E$6:$F$13,2,0)</f>
        <v>Méjico</v>
      </c>
      <c r="H332" t="s">
        <v>49</v>
      </c>
      <c r="I332" t="str">
        <f>IFERROR(VLOOKUP(Tabla_Transformados[[#This Row],[Tipo_Viajero_sucio]],auxiliares!$H$6:$I$6,2,0),Tabla_Transformados[[#This Row],[Tipo_Viajero_sucio]])</f>
        <v>Turista</v>
      </c>
      <c r="J332" t="s">
        <v>1371</v>
      </c>
      <c r="K332" s="8">
        <v>45325</v>
      </c>
      <c r="L332" s="8">
        <v>45566</v>
      </c>
      <c r="M332">
        <v>47</v>
      </c>
      <c r="N332">
        <f>DATEDIF(Tabla_Transformados[[#This Row],[Fecha_Reserva]],Tabla_Transformados[[#This Row],[Fecha_Viaje]],"d")</f>
        <v>241</v>
      </c>
      <c r="O332">
        <v>3</v>
      </c>
      <c r="P332">
        <v>4</v>
      </c>
      <c r="Q332" t="s">
        <v>65</v>
      </c>
      <c r="R332" t="str">
        <f>IFERROR(VLOOKUP(Tabla_Transformados[[#This Row],[Tipo_Paquete_sucio]],auxiliares!$H$6:$I$7,2,0),Tabla_Transformados[[#This Row],[Tipo_Paquete_sucio]])</f>
        <v>Vuelo + Hotel + Tour</v>
      </c>
      <c r="S332" s="10">
        <v>419.9</v>
      </c>
      <c r="T332" t="s">
        <v>86</v>
      </c>
      <c r="U332" t="s">
        <v>53</v>
      </c>
      <c r="V332" t="str">
        <f>VLOOKUP(Tabla_Transformados[[#This Row],[Destino_sucio]],auxiliares!$E$5:$F$19,2,0)</f>
        <v>Nueva York</v>
      </c>
      <c r="W332" t="s">
        <v>114</v>
      </c>
      <c r="X332" t="s">
        <v>41</v>
      </c>
      <c r="Y332" t="s">
        <v>151</v>
      </c>
      <c r="Z3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32" t="str">
        <f>IFERROR(VLOOKUP(Tabla_Transformados[[#This Row],[Actividades_Reser_sucio2]],auxiliares!$E$5:$F$20,2,0),Tabla_Transformados[[#This Row],[Actividades_Reser_sucio2]])</f>
        <v>Tour en Cuidad</v>
      </c>
      <c r="AB332">
        <v>4</v>
      </c>
      <c r="AC332">
        <f>Tabla_Transformados[[#This Row],[Duracion_Viaje_sucio]]-1</f>
        <v>2</v>
      </c>
      <c r="AD332" t="b">
        <v>0</v>
      </c>
      <c r="AE332" t="str">
        <f>VLOOKUP(Tabla_Transformados[[#This Row],[Promocion_Aplicada_sucio]],auxiliares!$H$6:$I$9,2,0)</f>
        <v>Falso</v>
      </c>
      <c r="AF332" t="s">
        <v>42</v>
      </c>
      <c r="AG332" t="s">
        <v>56</v>
      </c>
      <c r="AH332">
        <v>9</v>
      </c>
      <c r="AI332" t="str">
        <f>TEXT(Tabla_Transformados[[#This Row],[Fecha_Reserva]],"m")</f>
        <v>2</v>
      </c>
      <c r="AJ332">
        <v>9</v>
      </c>
      <c r="AK332" t="str">
        <f>TEXT(Tabla_Transformados[[#This Row],[Fecha_Viaje]],"m")</f>
        <v>10</v>
      </c>
      <c r="AL332" t="s">
        <v>57</v>
      </c>
      <c r="AM332" t="b">
        <v>1</v>
      </c>
      <c r="AN332" t="str">
        <f>VLOOKUP(Tabla_Transformados[[#This Row],[Cancelacion_Reserva_sucio]],auxiliares!$H$6:$I$9,2,0)</f>
        <v>Verdadero</v>
      </c>
      <c r="AO332">
        <v>5</v>
      </c>
      <c r="AP332" t="s">
        <v>131</v>
      </c>
      <c r="AQ33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2" s="10">
        <f>Tabla_Transformados[[#This Row],[Costo_Total]]/Tabla_Transformados[[#This Row],[Numero_Personas]]</f>
        <v>104.97499999999999</v>
      </c>
      <c r="AS332" s="10">
        <f>Tabla_Transformados[[#This Row],[Costo_Total]]/Tabla_Transformados[[#This Row],[Duracion_Viaje_sucio]]</f>
        <v>139.96666666666667</v>
      </c>
    </row>
    <row r="333" spans="1:45" x14ac:dyDescent="0.25">
      <c r="A333" t="s">
        <v>1372</v>
      </c>
      <c r="B333" t="s">
        <v>1373</v>
      </c>
      <c r="C333">
        <v>46</v>
      </c>
      <c r="D333" t="s">
        <v>31</v>
      </c>
      <c r="E333" t="str">
        <f>VLOOKUP(Tabla_Transformados[[#This Row],[Género_sucio]],Tabla4[#All],2,0)</f>
        <v>Femenino</v>
      </c>
      <c r="F333" t="s">
        <v>61</v>
      </c>
      <c r="G333" t="str">
        <f>VLOOKUP(Tabla_Transformados[[#This Row],[Ubicación_sucio]],auxiliares!$E$6:$F$13,2,0)</f>
        <v>Australia</v>
      </c>
      <c r="H333" t="s">
        <v>49</v>
      </c>
      <c r="I333" t="str">
        <f>IFERROR(VLOOKUP(Tabla_Transformados[[#This Row],[Tipo_Viajero_sucio]],auxiliares!$H$6:$I$6,2,0),Tabla_Transformados[[#This Row],[Tipo_Viajero_sucio]])</f>
        <v>Turista</v>
      </c>
      <c r="J333" t="s">
        <v>1374</v>
      </c>
      <c r="K333" s="8">
        <v>45555</v>
      </c>
      <c r="L333" s="8">
        <v>45574</v>
      </c>
      <c r="M333">
        <v>234</v>
      </c>
      <c r="N333">
        <f>DATEDIF(Tabla_Transformados[[#This Row],[Fecha_Reserva]],Tabla_Transformados[[#This Row],[Fecha_Viaje]],"d")</f>
        <v>19</v>
      </c>
      <c r="O333">
        <v>13</v>
      </c>
      <c r="P333">
        <v>1</v>
      </c>
      <c r="Q333" t="s">
        <v>37</v>
      </c>
      <c r="R333" t="str">
        <f>IFERROR(VLOOKUP(Tabla_Transformados[[#This Row],[Tipo_Paquete_sucio]],auxiliares!$H$6:$I$7,2,0),Tabla_Transformados[[#This Row],[Tipo_Paquete_sucio]])</f>
        <v>Vuelo</v>
      </c>
      <c r="S333" s="10">
        <v>15771.2</v>
      </c>
      <c r="T333" t="s">
        <v>78</v>
      </c>
      <c r="U333" t="s">
        <v>39</v>
      </c>
      <c r="V333" t="str">
        <f>VLOOKUP(Tabla_Transformados[[#This Row],[Destino_sucio]],auxiliares!$E$5:$F$19,2,0)</f>
        <v>Tokio</v>
      </c>
      <c r="W333" t="s">
        <v>40</v>
      </c>
      <c r="X333" t="s">
        <v>68</v>
      </c>
      <c r="Y333" t="s">
        <v>40</v>
      </c>
      <c r="Z3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3" t="str">
        <f>IFERROR(VLOOKUP(Tabla_Transformados[[#This Row],[Actividades_Reser_sucio2]],auxiliares!$E$5:$F$20,2,0),Tabla_Transformados[[#This Row],[Actividades_Reser_sucio2]])</f>
        <v/>
      </c>
      <c r="AB333">
        <v>5</v>
      </c>
      <c r="AC333">
        <f>Tabla_Transformados[[#This Row],[Duracion_Viaje_sucio]]-1</f>
        <v>12</v>
      </c>
      <c r="AD333" t="b">
        <v>0</v>
      </c>
      <c r="AE333" t="str">
        <f>VLOOKUP(Tabla_Transformados[[#This Row],[Promocion_Aplicada_sucio]],auxiliares!$H$6:$I$9,2,0)</f>
        <v>Falso</v>
      </c>
      <c r="AF333" t="s">
        <v>42</v>
      </c>
      <c r="AG333" t="s">
        <v>115</v>
      </c>
      <c r="AH333">
        <v>6</v>
      </c>
      <c r="AI333" t="str">
        <f>TEXT(Tabla_Transformados[[#This Row],[Fecha_Reserva]],"m")</f>
        <v>9</v>
      </c>
      <c r="AJ333">
        <v>9</v>
      </c>
      <c r="AK333" t="str">
        <f>TEXT(Tabla_Transformados[[#This Row],[Fecha_Viaje]],"m")</f>
        <v>10</v>
      </c>
      <c r="AL333" t="s">
        <v>44</v>
      </c>
      <c r="AM333" t="b">
        <v>0</v>
      </c>
      <c r="AN333" t="str">
        <f>VLOOKUP(Tabla_Transformados[[#This Row],[Cancelacion_Reserva_sucio]],auxiliares!$H$6:$I$9,2,0)</f>
        <v>Falso</v>
      </c>
      <c r="AO333">
        <v>5</v>
      </c>
      <c r="AP333" t="s">
        <v>108</v>
      </c>
      <c r="AQ33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33" s="10">
        <f>Tabla_Transformados[[#This Row],[Costo_Total]]/Tabla_Transformados[[#This Row],[Numero_Personas]]</f>
        <v>15771.2</v>
      </c>
      <c r="AS333" s="10">
        <f>Tabla_Transformados[[#This Row],[Costo_Total]]/Tabla_Transformados[[#This Row],[Duracion_Viaje_sucio]]</f>
        <v>1213.1692307692308</v>
      </c>
    </row>
    <row r="334" spans="1:45" x14ac:dyDescent="0.25">
      <c r="A334" t="s">
        <v>1375</v>
      </c>
      <c r="B334" t="s">
        <v>1376</v>
      </c>
      <c r="C334">
        <v>18</v>
      </c>
      <c r="D334" t="s">
        <v>104</v>
      </c>
      <c r="E334" t="str">
        <f>VLOOKUP(Tabla_Transformados[[#This Row],[Género_sucio]],Tabla4[#All],2,0)</f>
        <v>Masculino</v>
      </c>
      <c r="F334" t="s">
        <v>123</v>
      </c>
      <c r="G334" t="str">
        <f>VLOOKUP(Tabla_Transformados[[#This Row],[Ubicación_sucio]],auxiliares!$E$6:$F$13,2,0)</f>
        <v>España</v>
      </c>
      <c r="H334" t="s">
        <v>97</v>
      </c>
      <c r="I334" t="str">
        <f>IFERROR(VLOOKUP(Tabla_Transformados[[#This Row],[Tipo_Viajero_sucio]],auxiliares!$H$6:$I$6,2,0),Tabla_Transformados[[#This Row],[Tipo_Viajero_sucio]])</f>
        <v>Negocios</v>
      </c>
      <c r="J334" t="s">
        <v>1377</v>
      </c>
      <c r="K334" s="8">
        <v>45345</v>
      </c>
      <c r="L334" s="8">
        <v>45651</v>
      </c>
      <c r="M334">
        <v>240</v>
      </c>
      <c r="N334">
        <f>DATEDIF(Tabla_Transformados[[#This Row],[Fecha_Reserva]],Tabla_Transformados[[#This Row],[Fecha_Viaje]],"d")</f>
        <v>306</v>
      </c>
      <c r="O334">
        <v>3</v>
      </c>
      <c r="P334">
        <v>4</v>
      </c>
      <c r="Q334" t="s">
        <v>65</v>
      </c>
      <c r="R334" t="str">
        <f>IFERROR(VLOOKUP(Tabla_Transformados[[#This Row],[Tipo_Paquete_sucio]],auxiliares!$H$6:$I$7,2,0),Tabla_Transformados[[#This Row],[Tipo_Paquete_sucio]])</f>
        <v>Vuelo + Hotel + Tour</v>
      </c>
      <c r="S334" s="10">
        <v>8568.6</v>
      </c>
      <c r="T334" t="s">
        <v>86</v>
      </c>
      <c r="U334" t="s">
        <v>53</v>
      </c>
      <c r="V334" t="str">
        <f>VLOOKUP(Tabla_Transformados[[#This Row],[Destino_sucio]],auxiliares!$E$5:$F$19,2,0)</f>
        <v>Nueva York</v>
      </c>
      <c r="W334" t="s">
        <v>79</v>
      </c>
      <c r="X334" t="s">
        <v>54</v>
      </c>
      <c r="Y334" t="s">
        <v>69</v>
      </c>
      <c r="Z3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34" t="str">
        <f>IFERROR(VLOOKUP(Tabla_Transformados[[#This Row],[Actividades_Reser_sucio2]],auxiliares!$E$5:$F$20,2,0),Tabla_Transformados[[#This Row],[Actividades_Reser_sucio2]])</f>
        <v>Excursión en bote</v>
      </c>
      <c r="AB334">
        <v>7</v>
      </c>
      <c r="AC334">
        <f>Tabla_Transformados[[#This Row],[Duracion_Viaje_sucio]]-1</f>
        <v>2</v>
      </c>
      <c r="AD334" t="b">
        <v>0</v>
      </c>
      <c r="AE334" t="str">
        <f>VLOOKUP(Tabla_Transformados[[#This Row],[Promocion_Aplicada_sucio]],auxiliares!$H$6:$I$9,2,0)</f>
        <v>Falso</v>
      </c>
      <c r="AF334" t="s">
        <v>88</v>
      </c>
      <c r="AG334" t="s">
        <v>56</v>
      </c>
      <c r="AH334">
        <v>7</v>
      </c>
      <c r="AI334" t="str">
        <f>TEXT(Tabla_Transformados[[#This Row],[Fecha_Reserva]],"m")</f>
        <v>2</v>
      </c>
      <c r="AJ334">
        <v>9</v>
      </c>
      <c r="AK334" t="str">
        <f>TEXT(Tabla_Transformados[[#This Row],[Fecha_Viaje]],"m")</f>
        <v>12</v>
      </c>
      <c r="AL334" t="s">
        <v>44</v>
      </c>
      <c r="AM334" t="b">
        <v>1</v>
      </c>
      <c r="AN334" t="str">
        <f>VLOOKUP(Tabla_Transformados[[#This Row],[Cancelacion_Reserva_sucio]],auxiliares!$H$6:$I$9,2,0)</f>
        <v>Verdadero</v>
      </c>
      <c r="AO334">
        <v>3</v>
      </c>
      <c r="AP334" t="s">
        <v>108</v>
      </c>
      <c r="AQ33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4" s="10">
        <f>Tabla_Transformados[[#This Row],[Costo_Total]]/Tabla_Transformados[[#This Row],[Numero_Personas]]</f>
        <v>2142.15</v>
      </c>
      <c r="AS334" s="10">
        <f>Tabla_Transformados[[#This Row],[Costo_Total]]/Tabla_Transformados[[#This Row],[Duracion_Viaje_sucio]]</f>
        <v>2856.2000000000003</v>
      </c>
    </row>
    <row r="335" spans="1:45" x14ac:dyDescent="0.25">
      <c r="A335" t="s">
        <v>1378</v>
      </c>
      <c r="B335" t="s">
        <v>1379</v>
      </c>
      <c r="C335">
        <v>32</v>
      </c>
      <c r="D335" t="s">
        <v>60</v>
      </c>
      <c r="E335" t="str">
        <f>VLOOKUP(Tabla_Transformados[[#This Row],[Género_sucio]],Tabla4[#All],2,0)</f>
        <v>Otro</v>
      </c>
      <c r="F335" t="s">
        <v>32</v>
      </c>
      <c r="G335" t="str">
        <f>VLOOKUP(Tabla_Transformados[[#This Row],[Ubicación_sucio]],auxiliares!$E$6:$F$13,2,0)</f>
        <v>Méjico</v>
      </c>
      <c r="H335" t="s">
        <v>33</v>
      </c>
      <c r="I335" t="str">
        <f>IFERROR(VLOOKUP(Tabla_Transformados[[#This Row],[Tipo_Viajero_sucio]],auxiliares!$H$6:$I$6,2,0),Tabla_Transformados[[#This Row],[Tipo_Viajero_sucio]])</f>
        <v>Turista</v>
      </c>
      <c r="J335" t="s">
        <v>1380</v>
      </c>
      <c r="K335" s="8">
        <v>45579</v>
      </c>
      <c r="L335" s="8">
        <v>45640</v>
      </c>
      <c r="M335">
        <v>9</v>
      </c>
      <c r="N335">
        <f>DATEDIF(Tabla_Transformados[[#This Row],[Fecha_Reserva]],Tabla_Transformados[[#This Row],[Fecha_Viaje]],"d")</f>
        <v>61</v>
      </c>
      <c r="O335">
        <v>14</v>
      </c>
      <c r="P335">
        <v>2</v>
      </c>
      <c r="Q335" t="s">
        <v>37</v>
      </c>
      <c r="R335" t="str">
        <f>IFERROR(VLOOKUP(Tabla_Transformados[[#This Row],[Tipo_Paquete_sucio]],auxiliares!$H$6:$I$7,2,0),Tabla_Transformados[[#This Row],[Tipo_Paquete_sucio]])</f>
        <v>Vuelo</v>
      </c>
      <c r="S335" s="10">
        <v>5111.7</v>
      </c>
      <c r="T335" t="s">
        <v>38</v>
      </c>
      <c r="U335" t="s">
        <v>66</v>
      </c>
      <c r="V335" t="str">
        <f>VLOOKUP(Tabla_Transformados[[#This Row],[Destino_sucio]],auxiliares!$E$5:$F$19,2,0)</f>
        <v>Barcelona</v>
      </c>
      <c r="W335" t="s">
        <v>40</v>
      </c>
      <c r="X335" t="s">
        <v>54</v>
      </c>
      <c r="Y335" t="s">
        <v>40</v>
      </c>
      <c r="Z3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5" t="str">
        <f>IFERROR(VLOOKUP(Tabla_Transformados[[#This Row],[Actividades_Reser_sucio2]],auxiliares!$E$5:$F$20,2,0),Tabla_Transformados[[#This Row],[Actividades_Reser_sucio2]])</f>
        <v/>
      </c>
      <c r="AB335">
        <v>8</v>
      </c>
      <c r="AC335">
        <f>Tabla_Transformados[[#This Row],[Duracion_Viaje_sucio]]-1</f>
        <v>13</v>
      </c>
      <c r="AD335" t="b">
        <v>1</v>
      </c>
      <c r="AE335" t="str">
        <f>VLOOKUP(Tabla_Transformados[[#This Row],[Promocion_Aplicada_sucio]],auxiliares!$H$6:$I$9,2,0)</f>
        <v>Verdadero</v>
      </c>
      <c r="AF335" t="s">
        <v>88</v>
      </c>
      <c r="AG335" t="s">
        <v>56</v>
      </c>
      <c r="AH335">
        <v>6</v>
      </c>
      <c r="AI335" t="str">
        <f>TEXT(Tabla_Transformados[[#This Row],[Fecha_Reserva]],"m")</f>
        <v>10</v>
      </c>
      <c r="AJ335">
        <v>6</v>
      </c>
      <c r="AK335" t="str">
        <f>TEXT(Tabla_Transformados[[#This Row],[Fecha_Viaje]],"m")</f>
        <v>12</v>
      </c>
      <c r="AL335" t="s">
        <v>57</v>
      </c>
      <c r="AM335" t="b">
        <v>1</v>
      </c>
      <c r="AN335" t="str">
        <f>VLOOKUP(Tabla_Transformados[[#This Row],[Cancelacion_Reserva_sucio]],auxiliares!$H$6:$I$9,2,0)</f>
        <v>Verdadero</v>
      </c>
      <c r="AO335">
        <v>3</v>
      </c>
      <c r="AP335" t="s">
        <v>70</v>
      </c>
      <c r="AQ33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5" s="10">
        <f>Tabla_Transformados[[#This Row],[Costo_Total]]/Tabla_Transformados[[#This Row],[Numero_Personas]]</f>
        <v>2555.85</v>
      </c>
      <c r="AS335" s="10">
        <f>Tabla_Transformados[[#This Row],[Costo_Total]]/Tabla_Transformados[[#This Row],[Duracion_Viaje_sucio]]</f>
        <v>365.12142857142857</v>
      </c>
    </row>
    <row r="336" spans="1:45" x14ac:dyDescent="0.25">
      <c r="A336" t="s">
        <v>1381</v>
      </c>
      <c r="B336" t="s">
        <v>1382</v>
      </c>
      <c r="C336">
        <v>27</v>
      </c>
      <c r="D336" t="s">
        <v>60</v>
      </c>
      <c r="E336" t="str">
        <f>VLOOKUP(Tabla_Transformados[[#This Row],[Género_sucio]],Tabla4[#All],2,0)</f>
        <v>Otro</v>
      </c>
      <c r="F336" t="s">
        <v>82</v>
      </c>
      <c r="G336" t="str">
        <f>VLOOKUP(Tabla_Transformados[[#This Row],[Ubicación_sucio]],auxiliares!$E$6:$F$13,2,0)</f>
        <v>Alemania</v>
      </c>
      <c r="H336" t="s">
        <v>33</v>
      </c>
      <c r="I336" t="str">
        <f>IFERROR(VLOOKUP(Tabla_Transformados[[#This Row],[Tipo_Viajero_sucio]],auxiliares!$H$6:$I$6,2,0),Tabla_Transformados[[#This Row],[Tipo_Viajero_sucio]])</f>
        <v>Turista</v>
      </c>
      <c r="J336" t="s">
        <v>1383</v>
      </c>
      <c r="K336" s="8">
        <v>45636</v>
      </c>
      <c r="L336" s="8">
        <v>45656</v>
      </c>
      <c r="M336">
        <v>63</v>
      </c>
      <c r="N336">
        <f>DATEDIF(Tabla_Transformados[[#This Row],[Fecha_Reserva]],Tabla_Transformados[[#This Row],[Fecha_Viaje]],"d")</f>
        <v>20</v>
      </c>
      <c r="O336">
        <v>9</v>
      </c>
      <c r="P336">
        <v>2</v>
      </c>
      <c r="Q336" t="s">
        <v>37</v>
      </c>
      <c r="R336" t="str">
        <f>IFERROR(VLOOKUP(Tabla_Transformados[[#This Row],[Tipo_Paquete_sucio]],auxiliares!$H$6:$I$7,2,0),Tabla_Transformados[[#This Row],[Tipo_Paquete_sucio]])</f>
        <v>Vuelo</v>
      </c>
      <c r="S336" s="10">
        <v>4929.3</v>
      </c>
      <c r="T336" t="s">
        <v>86</v>
      </c>
      <c r="U336" t="s">
        <v>87</v>
      </c>
      <c r="V336" t="str">
        <f>VLOOKUP(Tabla_Transformados[[#This Row],[Destino_sucio]],auxiliares!$E$5:$F$19,2,0)</f>
        <v>Londres</v>
      </c>
      <c r="W336" t="s">
        <v>40</v>
      </c>
      <c r="X336" t="s">
        <v>54</v>
      </c>
      <c r="Y336" t="s">
        <v>40</v>
      </c>
      <c r="Z3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6" t="str">
        <f>IFERROR(VLOOKUP(Tabla_Transformados[[#This Row],[Actividades_Reser_sucio2]],auxiliares!$E$5:$F$20,2,0),Tabla_Transformados[[#This Row],[Actividades_Reser_sucio2]])</f>
        <v/>
      </c>
      <c r="AB336">
        <v>6</v>
      </c>
      <c r="AC336">
        <f>Tabla_Transformados[[#This Row],[Duracion_Viaje_sucio]]-1</f>
        <v>8</v>
      </c>
      <c r="AD336" t="b">
        <v>0</v>
      </c>
      <c r="AE336" t="str">
        <f>VLOOKUP(Tabla_Transformados[[#This Row],[Promocion_Aplicada_sucio]],auxiliares!$H$6:$I$9,2,0)</f>
        <v>Falso</v>
      </c>
      <c r="AF336" t="s">
        <v>88</v>
      </c>
      <c r="AG336" t="s">
        <v>115</v>
      </c>
      <c r="AH336">
        <v>3</v>
      </c>
      <c r="AI336" t="str">
        <f>TEXT(Tabla_Transformados[[#This Row],[Fecha_Reserva]],"m")</f>
        <v>12</v>
      </c>
      <c r="AJ336">
        <v>11</v>
      </c>
      <c r="AK336" t="str">
        <f>TEXT(Tabla_Transformados[[#This Row],[Fecha_Viaje]],"m")</f>
        <v>12</v>
      </c>
      <c r="AL336" t="s">
        <v>57</v>
      </c>
      <c r="AM336" t="b">
        <v>0</v>
      </c>
      <c r="AN336" t="str">
        <f>VLOOKUP(Tabla_Transformados[[#This Row],[Cancelacion_Reserva_sucio]],auxiliares!$H$6:$I$9,2,0)</f>
        <v>Falso</v>
      </c>
      <c r="AO336">
        <v>2</v>
      </c>
      <c r="AP336" t="s">
        <v>70</v>
      </c>
      <c r="AQ33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6" s="10">
        <f>Tabla_Transformados[[#This Row],[Costo_Total]]/Tabla_Transformados[[#This Row],[Numero_Personas]]</f>
        <v>2464.65</v>
      </c>
      <c r="AS336" s="10">
        <f>Tabla_Transformados[[#This Row],[Costo_Total]]/Tabla_Transformados[[#This Row],[Duracion_Viaje_sucio]]</f>
        <v>547.70000000000005</v>
      </c>
    </row>
    <row r="337" spans="1:45" x14ac:dyDescent="0.25">
      <c r="A337" t="s">
        <v>1384</v>
      </c>
      <c r="B337" t="s">
        <v>1385</v>
      </c>
      <c r="C337">
        <v>24</v>
      </c>
      <c r="D337" t="s">
        <v>31</v>
      </c>
      <c r="E337" t="str">
        <f>VLOOKUP(Tabla_Transformados[[#This Row],[Género_sucio]],Tabla4[#All],2,0)</f>
        <v>Femenino</v>
      </c>
      <c r="F337" t="s">
        <v>48</v>
      </c>
      <c r="G337" t="str">
        <f>VLOOKUP(Tabla_Transformados[[#This Row],[Ubicación_sucio]],auxiliares!$E$6:$F$13,2,0)</f>
        <v>EEUU</v>
      </c>
      <c r="H337" t="s">
        <v>49</v>
      </c>
      <c r="I337" t="str">
        <f>IFERROR(VLOOKUP(Tabla_Transformados[[#This Row],[Tipo_Viajero_sucio]],auxiliares!$H$6:$I$6,2,0),Tabla_Transformados[[#This Row],[Tipo_Viajero_sucio]])</f>
        <v>Turista</v>
      </c>
      <c r="J337" t="s">
        <v>1386</v>
      </c>
      <c r="K337" s="8">
        <v>45514</v>
      </c>
      <c r="L337" s="8">
        <v>45578</v>
      </c>
      <c r="M337">
        <v>267</v>
      </c>
      <c r="N337">
        <f>DATEDIF(Tabla_Transformados[[#This Row],[Fecha_Reserva]],Tabla_Transformados[[#This Row],[Fecha_Viaje]],"d")</f>
        <v>64</v>
      </c>
      <c r="O337">
        <v>14</v>
      </c>
      <c r="P337">
        <v>4</v>
      </c>
      <c r="Q337" t="s">
        <v>65</v>
      </c>
      <c r="R337" t="str">
        <f>IFERROR(VLOOKUP(Tabla_Transformados[[#This Row],[Tipo_Paquete_sucio]],auxiliares!$H$6:$I$7,2,0),Tabla_Transformados[[#This Row],[Tipo_Paquete_sucio]])</f>
        <v>Vuelo + Hotel + Tour</v>
      </c>
      <c r="S337" s="10">
        <v>5379.3</v>
      </c>
      <c r="T337" t="s">
        <v>78</v>
      </c>
      <c r="U337" t="s">
        <v>101</v>
      </c>
      <c r="V337" t="str">
        <f>VLOOKUP(Tabla_Transformados[[#This Row],[Destino_sucio]],auxiliares!$E$5:$F$19,2,0)</f>
        <v>Roma</v>
      </c>
      <c r="W337" t="s">
        <v>67</v>
      </c>
      <c r="X337" t="s">
        <v>41</v>
      </c>
      <c r="Y337" t="s">
        <v>151</v>
      </c>
      <c r="Z3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37" t="str">
        <f>IFERROR(VLOOKUP(Tabla_Transformados[[#This Row],[Actividades_Reser_sucio2]],auxiliares!$E$5:$F$20,2,0),Tabla_Transformados[[#This Row],[Actividades_Reser_sucio2]])</f>
        <v>Tour en Cuidad</v>
      </c>
      <c r="AB337">
        <v>2</v>
      </c>
      <c r="AC337">
        <f>Tabla_Transformados[[#This Row],[Duracion_Viaje_sucio]]-1</f>
        <v>13</v>
      </c>
      <c r="AD337" t="b">
        <v>0</v>
      </c>
      <c r="AE337" t="str">
        <f>VLOOKUP(Tabla_Transformados[[#This Row],[Promocion_Aplicada_sucio]],auxiliares!$H$6:$I$9,2,0)</f>
        <v>Falso</v>
      </c>
      <c r="AF337" t="s">
        <v>88</v>
      </c>
      <c r="AG337" t="s">
        <v>56</v>
      </c>
      <c r="AH337">
        <v>10</v>
      </c>
      <c r="AI337" t="str">
        <f>TEXT(Tabla_Transformados[[#This Row],[Fecha_Reserva]],"m")</f>
        <v>8</v>
      </c>
      <c r="AJ337">
        <v>3</v>
      </c>
      <c r="AK337" t="str">
        <f>TEXT(Tabla_Transformados[[#This Row],[Fecha_Viaje]],"m")</f>
        <v>10</v>
      </c>
      <c r="AL337" t="s">
        <v>44</v>
      </c>
      <c r="AM337" t="b">
        <v>0</v>
      </c>
      <c r="AN337" t="str">
        <f>VLOOKUP(Tabla_Transformados[[#This Row],[Cancelacion_Reserva_sucio]],auxiliares!$H$6:$I$9,2,0)</f>
        <v>Falso</v>
      </c>
      <c r="AO337">
        <v>2</v>
      </c>
      <c r="AP337" t="s">
        <v>108</v>
      </c>
      <c r="AQ33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7" s="10">
        <f>Tabla_Transformados[[#This Row],[Costo_Total]]/Tabla_Transformados[[#This Row],[Numero_Personas]]</f>
        <v>1344.825</v>
      </c>
      <c r="AS337" s="10">
        <f>Tabla_Transformados[[#This Row],[Costo_Total]]/Tabla_Transformados[[#This Row],[Duracion_Viaje_sucio]]</f>
        <v>384.23571428571432</v>
      </c>
    </row>
    <row r="338" spans="1:45" x14ac:dyDescent="0.25">
      <c r="A338" t="s">
        <v>1387</v>
      </c>
      <c r="B338" t="s">
        <v>1388</v>
      </c>
      <c r="C338">
        <v>27</v>
      </c>
      <c r="D338" t="s">
        <v>104</v>
      </c>
      <c r="E338" t="str">
        <f>VLOOKUP(Tabla_Transformados[[#This Row],[Género_sucio]],Tabla4[#All],2,0)</f>
        <v>Masculino</v>
      </c>
      <c r="F338" t="s">
        <v>32</v>
      </c>
      <c r="G338" t="str">
        <f>VLOOKUP(Tabla_Transformados[[#This Row],[Ubicación_sucio]],auxiliares!$E$6:$F$13,2,0)</f>
        <v>Méjico</v>
      </c>
      <c r="H338" t="s">
        <v>33</v>
      </c>
      <c r="I338" t="str">
        <f>IFERROR(VLOOKUP(Tabla_Transformados[[#This Row],[Tipo_Viajero_sucio]],auxiliares!$H$6:$I$6,2,0),Tabla_Transformados[[#This Row],[Tipo_Viajero_sucio]])</f>
        <v>Turista</v>
      </c>
      <c r="J338" t="s">
        <v>1389</v>
      </c>
      <c r="K338" s="8">
        <v>45374</v>
      </c>
      <c r="L338" s="8">
        <v>45464</v>
      </c>
      <c r="M338">
        <v>96</v>
      </c>
      <c r="N338">
        <f>DATEDIF(Tabla_Transformados[[#This Row],[Fecha_Reserva]],Tabla_Transformados[[#This Row],[Fecha_Viaje]],"d")</f>
        <v>90</v>
      </c>
      <c r="O338">
        <v>10</v>
      </c>
      <c r="P338">
        <v>4</v>
      </c>
      <c r="Q338" t="s">
        <v>77</v>
      </c>
      <c r="R338" t="str">
        <f>IFERROR(VLOOKUP(Tabla_Transformados[[#This Row],[Tipo_Paquete_sucio]],auxiliares!$H$6:$I$7,2,0),Tabla_Transformados[[#This Row],[Tipo_Paquete_sucio]])</f>
        <v>Vuelo + Hotel</v>
      </c>
      <c r="S338" s="10">
        <v>15481.1</v>
      </c>
      <c r="T338" t="s">
        <v>86</v>
      </c>
      <c r="U338" t="s">
        <v>66</v>
      </c>
      <c r="V338" t="str">
        <f>VLOOKUP(Tabla_Transformados[[#This Row],[Destino_sucio]],auxiliares!$E$5:$F$19,2,0)</f>
        <v>Barcelona</v>
      </c>
      <c r="W338" t="s">
        <v>79</v>
      </c>
      <c r="X338" t="s">
        <v>41</v>
      </c>
      <c r="Y338" t="s">
        <v>40</v>
      </c>
      <c r="Z3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8" t="str">
        <f>IFERROR(VLOOKUP(Tabla_Transformados[[#This Row],[Actividades_Reser_sucio2]],auxiliares!$E$5:$F$20,2,0),Tabla_Transformados[[#This Row],[Actividades_Reser_sucio2]])</f>
        <v/>
      </c>
      <c r="AB338">
        <v>3</v>
      </c>
      <c r="AC338">
        <f>Tabla_Transformados[[#This Row],[Duracion_Viaje_sucio]]-1</f>
        <v>9</v>
      </c>
      <c r="AD338" t="b">
        <v>1</v>
      </c>
      <c r="AE338" t="str">
        <f>VLOOKUP(Tabla_Transformados[[#This Row],[Promocion_Aplicada_sucio]],auxiliares!$H$6:$I$9,2,0)</f>
        <v>Verdadero</v>
      </c>
      <c r="AF338" t="s">
        <v>42</v>
      </c>
      <c r="AG338" t="s">
        <v>56</v>
      </c>
      <c r="AH338">
        <v>7</v>
      </c>
      <c r="AI338" t="str">
        <f>TEXT(Tabla_Transformados[[#This Row],[Fecha_Reserva]],"m")</f>
        <v>3</v>
      </c>
      <c r="AJ338">
        <v>1</v>
      </c>
      <c r="AK338" t="str">
        <f>TEXT(Tabla_Transformados[[#This Row],[Fecha_Viaje]],"m")</f>
        <v>6</v>
      </c>
      <c r="AL338" t="s">
        <v>57</v>
      </c>
      <c r="AM338" t="b">
        <v>0</v>
      </c>
      <c r="AN338" t="str">
        <f>VLOOKUP(Tabla_Transformados[[#This Row],[Cancelacion_Reserva_sucio]],auxiliares!$H$6:$I$9,2,0)</f>
        <v>Falso</v>
      </c>
      <c r="AO338">
        <v>4</v>
      </c>
      <c r="AP338" t="s">
        <v>70</v>
      </c>
      <c r="AQ33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8" s="10">
        <f>Tabla_Transformados[[#This Row],[Costo_Total]]/Tabla_Transformados[[#This Row],[Numero_Personas]]</f>
        <v>3870.2750000000001</v>
      </c>
      <c r="AS338" s="10">
        <f>Tabla_Transformados[[#This Row],[Costo_Total]]/Tabla_Transformados[[#This Row],[Duracion_Viaje_sucio]]</f>
        <v>1548.1100000000001</v>
      </c>
    </row>
    <row r="339" spans="1:45" x14ac:dyDescent="0.25">
      <c r="A339" t="s">
        <v>1391</v>
      </c>
      <c r="B339" t="s">
        <v>1392</v>
      </c>
      <c r="C339">
        <v>40</v>
      </c>
      <c r="D339" t="s">
        <v>60</v>
      </c>
      <c r="E339" t="str">
        <f>VLOOKUP(Tabla_Transformados[[#This Row],[Género_sucio]],Tabla4[#All],2,0)</f>
        <v>Otro</v>
      </c>
      <c r="F339" t="s">
        <v>32</v>
      </c>
      <c r="G339" t="str">
        <f>VLOOKUP(Tabla_Transformados[[#This Row],[Ubicación_sucio]],auxiliares!$E$6:$F$13,2,0)</f>
        <v>Méjico</v>
      </c>
      <c r="H339" t="s">
        <v>49</v>
      </c>
      <c r="I339" t="str">
        <f>IFERROR(VLOOKUP(Tabla_Transformados[[#This Row],[Tipo_Viajero_sucio]],auxiliares!$H$6:$I$6,2,0),Tabla_Transformados[[#This Row],[Tipo_Viajero_sucio]])</f>
        <v>Turista</v>
      </c>
      <c r="J339" t="s">
        <v>1393</v>
      </c>
      <c r="K339" s="8">
        <v>45343</v>
      </c>
      <c r="L339" s="8">
        <v>45362</v>
      </c>
      <c r="M339">
        <v>101</v>
      </c>
      <c r="N339">
        <f>DATEDIF(Tabla_Transformados[[#This Row],[Fecha_Reserva]],Tabla_Transformados[[#This Row],[Fecha_Viaje]],"d")</f>
        <v>19</v>
      </c>
      <c r="O339">
        <v>6</v>
      </c>
      <c r="P339">
        <v>3</v>
      </c>
      <c r="Q339" t="s">
        <v>65</v>
      </c>
      <c r="R339" t="str">
        <f>IFERROR(VLOOKUP(Tabla_Transformados[[#This Row],[Tipo_Paquete_sucio]],auxiliares!$H$6:$I$7,2,0),Tabla_Transformados[[#This Row],[Tipo_Paquete_sucio]])</f>
        <v>Vuelo + Hotel + Tour</v>
      </c>
      <c r="S339" s="10">
        <v>1130.2</v>
      </c>
      <c r="T339" t="s">
        <v>86</v>
      </c>
      <c r="U339" t="s">
        <v>53</v>
      </c>
      <c r="V339" t="str">
        <f>VLOOKUP(Tabla_Transformados[[#This Row],[Destino_sucio]],auxiliares!$E$5:$F$19,2,0)</f>
        <v>Nueva York</v>
      </c>
      <c r="W339" t="s">
        <v>67</v>
      </c>
      <c r="X339" t="s">
        <v>54</v>
      </c>
      <c r="Y339" t="s">
        <v>302</v>
      </c>
      <c r="Z3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39" t="str">
        <f>IFERROR(VLOOKUP(Tabla_Transformados[[#This Row],[Actividades_Reser_sucio2]],auxiliares!$E$5:$F$20,2,0),Tabla_Transformados[[#This Row],[Actividades_Reser_sucio2]])</f>
        <v>Tour en bus</v>
      </c>
      <c r="AB339">
        <v>3</v>
      </c>
      <c r="AC339">
        <f>Tabla_Transformados[[#This Row],[Duracion_Viaje_sucio]]-1</f>
        <v>5</v>
      </c>
      <c r="AD339" t="b">
        <v>0</v>
      </c>
      <c r="AE339" t="str">
        <f>VLOOKUP(Tabla_Transformados[[#This Row],[Promocion_Aplicada_sucio]],auxiliares!$H$6:$I$9,2,0)</f>
        <v>Falso</v>
      </c>
      <c r="AF339" t="s">
        <v>88</v>
      </c>
      <c r="AG339" t="s">
        <v>43</v>
      </c>
      <c r="AH339">
        <v>4</v>
      </c>
      <c r="AI339" t="str">
        <f>TEXT(Tabla_Transformados[[#This Row],[Fecha_Reserva]],"m")</f>
        <v>2</v>
      </c>
      <c r="AJ339">
        <v>2</v>
      </c>
      <c r="AK339" t="str">
        <f>TEXT(Tabla_Transformados[[#This Row],[Fecha_Viaje]],"m")</f>
        <v>3</v>
      </c>
      <c r="AL339" t="s">
        <v>57</v>
      </c>
      <c r="AM339" t="b">
        <v>1</v>
      </c>
      <c r="AN339" t="str">
        <f>VLOOKUP(Tabla_Transformados[[#This Row],[Cancelacion_Reserva_sucio]],auxiliares!$H$6:$I$9,2,0)</f>
        <v>Verdadero</v>
      </c>
      <c r="AO339">
        <v>3</v>
      </c>
      <c r="AP339" t="s">
        <v>108</v>
      </c>
      <c r="AQ33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39" s="10">
        <f>Tabla_Transformados[[#This Row],[Costo_Total]]/Tabla_Transformados[[#This Row],[Numero_Personas]]</f>
        <v>376.73333333333335</v>
      </c>
      <c r="AS339" s="10">
        <f>Tabla_Transformados[[#This Row],[Costo_Total]]/Tabla_Transformados[[#This Row],[Duracion_Viaje_sucio]]</f>
        <v>188.36666666666667</v>
      </c>
    </row>
    <row r="340" spans="1:45" x14ac:dyDescent="0.25">
      <c r="A340" t="s">
        <v>1394</v>
      </c>
      <c r="B340" t="s">
        <v>1395</v>
      </c>
      <c r="C340">
        <v>41</v>
      </c>
      <c r="D340" t="s">
        <v>31</v>
      </c>
      <c r="E340" t="str">
        <f>VLOOKUP(Tabla_Transformados[[#This Row],[Género_sucio]],Tabla4[#All],2,0)</f>
        <v>Femenino</v>
      </c>
      <c r="F340" t="s">
        <v>61</v>
      </c>
      <c r="G340" t="str">
        <f>VLOOKUP(Tabla_Transformados[[#This Row],[Ubicación_sucio]],auxiliares!$E$6:$F$13,2,0)</f>
        <v>Australia</v>
      </c>
      <c r="H340" t="s">
        <v>33</v>
      </c>
      <c r="I340" t="str">
        <f>IFERROR(VLOOKUP(Tabla_Transformados[[#This Row],[Tipo_Viajero_sucio]],auxiliares!$H$6:$I$6,2,0),Tabla_Transformados[[#This Row],[Tipo_Viajero_sucio]])</f>
        <v>Turista</v>
      </c>
      <c r="J340" t="s">
        <v>1396</v>
      </c>
      <c r="K340" s="8">
        <v>45508</v>
      </c>
      <c r="L340" s="8">
        <v>45605</v>
      </c>
      <c r="M340">
        <v>124</v>
      </c>
      <c r="N340">
        <f>DATEDIF(Tabla_Transformados[[#This Row],[Fecha_Reserva]],Tabla_Transformados[[#This Row],[Fecha_Viaje]],"d")</f>
        <v>97</v>
      </c>
      <c r="O340">
        <v>14</v>
      </c>
      <c r="P340">
        <v>4</v>
      </c>
      <c r="Q340" t="s">
        <v>37</v>
      </c>
      <c r="R340" t="str">
        <f>IFERROR(VLOOKUP(Tabla_Transformados[[#This Row],[Tipo_Paquete_sucio]],auxiliares!$H$6:$I$7,2,0),Tabla_Transformados[[#This Row],[Tipo_Paquete_sucio]])</f>
        <v>Vuelo</v>
      </c>
      <c r="S340" s="10">
        <v>19525.8</v>
      </c>
      <c r="T340" t="s">
        <v>38</v>
      </c>
      <c r="U340" t="s">
        <v>94</v>
      </c>
      <c r="V340" t="str">
        <f>VLOOKUP(Tabla_Transformados[[#This Row],[Destino_sucio]],auxiliares!$E$5:$F$19,2,0)</f>
        <v>Cancun</v>
      </c>
      <c r="W340" t="s">
        <v>40</v>
      </c>
      <c r="X340" t="s">
        <v>41</v>
      </c>
      <c r="Y340" t="s">
        <v>40</v>
      </c>
      <c r="Z3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0" t="str">
        <f>IFERROR(VLOOKUP(Tabla_Transformados[[#This Row],[Actividades_Reser_sucio2]],auxiliares!$E$5:$F$20,2,0),Tabla_Transformados[[#This Row],[Actividades_Reser_sucio2]])</f>
        <v/>
      </c>
      <c r="AB340">
        <v>7</v>
      </c>
      <c r="AC340">
        <f>Tabla_Transformados[[#This Row],[Duracion_Viaje_sucio]]-1</f>
        <v>13</v>
      </c>
      <c r="AD340" t="b">
        <v>1</v>
      </c>
      <c r="AE340" t="str">
        <f>VLOOKUP(Tabla_Transformados[[#This Row],[Promocion_Aplicada_sucio]],auxiliares!$H$6:$I$9,2,0)</f>
        <v>Verdadero</v>
      </c>
      <c r="AF340" t="s">
        <v>55</v>
      </c>
      <c r="AG340" t="s">
        <v>43</v>
      </c>
      <c r="AH340">
        <v>1</v>
      </c>
      <c r="AI340" t="str">
        <f>TEXT(Tabla_Transformados[[#This Row],[Fecha_Reserva]],"m")</f>
        <v>8</v>
      </c>
      <c r="AJ340">
        <v>2</v>
      </c>
      <c r="AK340" t="str">
        <f>TEXT(Tabla_Transformados[[#This Row],[Fecha_Viaje]],"m")</f>
        <v>11</v>
      </c>
      <c r="AL340" t="s">
        <v>44</v>
      </c>
      <c r="AM340" t="b">
        <v>0</v>
      </c>
      <c r="AN340" t="str">
        <f>VLOOKUP(Tabla_Transformados[[#This Row],[Cancelacion_Reserva_sucio]],auxiliares!$H$6:$I$9,2,0)</f>
        <v>Falso</v>
      </c>
      <c r="AO340">
        <v>3</v>
      </c>
      <c r="AP340" t="s">
        <v>207</v>
      </c>
      <c r="AQ34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0" s="10">
        <f>Tabla_Transformados[[#This Row],[Costo_Total]]/Tabla_Transformados[[#This Row],[Numero_Personas]]</f>
        <v>4881.45</v>
      </c>
      <c r="AS340" s="10">
        <f>Tabla_Transformados[[#This Row],[Costo_Total]]/Tabla_Transformados[[#This Row],[Duracion_Viaje_sucio]]</f>
        <v>1394.7</v>
      </c>
    </row>
    <row r="341" spans="1:45" x14ac:dyDescent="0.25">
      <c r="A341" t="s">
        <v>1398</v>
      </c>
      <c r="B341" t="s">
        <v>1399</v>
      </c>
      <c r="C341">
        <v>24</v>
      </c>
      <c r="D341" t="s">
        <v>60</v>
      </c>
      <c r="E341" t="str">
        <f>VLOOKUP(Tabla_Transformados[[#This Row],[Género_sucio]],Tabla4[#All],2,0)</f>
        <v>Otro</v>
      </c>
      <c r="F341" t="s">
        <v>48</v>
      </c>
      <c r="G341" t="str">
        <f>VLOOKUP(Tabla_Transformados[[#This Row],[Ubicación_sucio]],auxiliares!$E$6:$F$13,2,0)</f>
        <v>EEUU</v>
      </c>
      <c r="H341" t="s">
        <v>33</v>
      </c>
      <c r="I341" t="str">
        <f>IFERROR(VLOOKUP(Tabla_Transformados[[#This Row],[Tipo_Viajero_sucio]],auxiliares!$H$6:$I$6,2,0),Tabla_Transformados[[#This Row],[Tipo_Viajero_sucio]])</f>
        <v>Turista</v>
      </c>
      <c r="J341" t="s">
        <v>1400</v>
      </c>
      <c r="K341" s="8">
        <v>45489</v>
      </c>
      <c r="L341" s="8">
        <v>45554</v>
      </c>
      <c r="M341">
        <v>304</v>
      </c>
      <c r="N341">
        <f>DATEDIF(Tabla_Transformados[[#This Row],[Fecha_Reserva]],Tabla_Transformados[[#This Row],[Fecha_Viaje]],"d")</f>
        <v>65</v>
      </c>
      <c r="O341">
        <v>13</v>
      </c>
      <c r="P341">
        <v>4</v>
      </c>
      <c r="Q341" t="s">
        <v>65</v>
      </c>
      <c r="R341" t="str">
        <f>IFERROR(VLOOKUP(Tabla_Transformados[[#This Row],[Tipo_Paquete_sucio]],auxiliares!$H$6:$I$7,2,0),Tabla_Transformados[[#This Row],[Tipo_Paquete_sucio]])</f>
        <v>Vuelo + Hotel + Tour</v>
      </c>
      <c r="S341" s="10">
        <v>14534.6</v>
      </c>
      <c r="T341" t="s">
        <v>38</v>
      </c>
      <c r="U341" t="s">
        <v>53</v>
      </c>
      <c r="V341" t="str">
        <f>VLOOKUP(Tabla_Transformados[[#This Row],[Destino_sucio]],auxiliares!$E$5:$F$19,2,0)</f>
        <v>Nueva York</v>
      </c>
      <c r="W341" t="s">
        <v>79</v>
      </c>
      <c r="X341" t="s">
        <v>54</v>
      </c>
      <c r="Y341" t="s">
        <v>40</v>
      </c>
      <c r="Z3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1" t="str">
        <f>IFERROR(VLOOKUP(Tabla_Transformados[[#This Row],[Actividades_Reser_sucio2]],auxiliares!$E$5:$F$20,2,0),Tabla_Transformados[[#This Row],[Actividades_Reser_sucio2]])</f>
        <v>Desconocido</v>
      </c>
      <c r="AB341">
        <v>7</v>
      </c>
      <c r="AC341">
        <f>Tabla_Transformados[[#This Row],[Duracion_Viaje_sucio]]-1</f>
        <v>12</v>
      </c>
      <c r="AD341" t="b">
        <v>1</v>
      </c>
      <c r="AE341" t="str">
        <f>VLOOKUP(Tabla_Transformados[[#This Row],[Promocion_Aplicada_sucio]],auxiliares!$H$6:$I$9,2,0)</f>
        <v>Verdadero</v>
      </c>
      <c r="AF341" t="s">
        <v>55</v>
      </c>
      <c r="AG341" t="s">
        <v>115</v>
      </c>
      <c r="AH341">
        <v>4</v>
      </c>
      <c r="AI341" t="str">
        <f>TEXT(Tabla_Transformados[[#This Row],[Fecha_Reserva]],"m")</f>
        <v>7</v>
      </c>
      <c r="AJ341">
        <v>3</v>
      </c>
      <c r="AK341" t="str">
        <f>TEXT(Tabla_Transformados[[#This Row],[Fecha_Viaje]],"m")</f>
        <v>9</v>
      </c>
      <c r="AL341" t="s">
        <v>44</v>
      </c>
      <c r="AM341" t="b">
        <v>0</v>
      </c>
      <c r="AN341" t="str">
        <f>VLOOKUP(Tabla_Transformados[[#This Row],[Cancelacion_Reserva_sucio]],auxiliares!$H$6:$I$9,2,0)</f>
        <v>Falso</v>
      </c>
      <c r="AO341">
        <v>4</v>
      </c>
      <c r="AP341" t="s">
        <v>131</v>
      </c>
      <c r="AQ34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41" s="10">
        <f>Tabla_Transformados[[#This Row],[Costo_Total]]/Tabla_Transformados[[#This Row],[Numero_Personas]]</f>
        <v>3633.65</v>
      </c>
      <c r="AS341" s="10">
        <f>Tabla_Transformados[[#This Row],[Costo_Total]]/Tabla_Transformados[[#This Row],[Duracion_Viaje_sucio]]</f>
        <v>1118.0461538461539</v>
      </c>
    </row>
    <row r="342" spans="1:45" x14ac:dyDescent="0.25">
      <c r="A342" t="s">
        <v>1401</v>
      </c>
      <c r="B342" t="s">
        <v>1402</v>
      </c>
      <c r="C342">
        <v>62</v>
      </c>
      <c r="D342" t="s">
        <v>60</v>
      </c>
      <c r="E342" t="str">
        <f>VLOOKUP(Tabla_Transformados[[#This Row],[Género_sucio]],Tabla4[#All],2,0)</f>
        <v>Otro</v>
      </c>
      <c r="F342" t="s">
        <v>91</v>
      </c>
      <c r="G342" t="str">
        <f>VLOOKUP(Tabla_Transformados[[#This Row],[Ubicación_sucio]],auxiliares!$E$6:$F$13,2,0)</f>
        <v>India</v>
      </c>
      <c r="H342" t="s">
        <v>97</v>
      </c>
      <c r="I342" t="str">
        <f>IFERROR(VLOOKUP(Tabla_Transformados[[#This Row],[Tipo_Viajero_sucio]],auxiliares!$H$6:$I$6,2,0),Tabla_Transformados[[#This Row],[Tipo_Viajero_sucio]])</f>
        <v>Negocios</v>
      </c>
      <c r="J342" t="s">
        <v>1403</v>
      </c>
      <c r="K342" s="8">
        <v>45387</v>
      </c>
      <c r="L342" s="8">
        <v>45413</v>
      </c>
      <c r="M342">
        <v>291</v>
      </c>
      <c r="N342">
        <f>DATEDIF(Tabla_Transformados[[#This Row],[Fecha_Reserva]],Tabla_Transformados[[#This Row],[Fecha_Viaje]],"d")</f>
        <v>26</v>
      </c>
      <c r="O342">
        <v>7</v>
      </c>
      <c r="P342">
        <v>3</v>
      </c>
      <c r="Q342" t="s">
        <v>65</v>
      </c>
      <c r="R342" t="str">
        <f>IFERROR(VLOOKUP(Tabla_Transformados[[#This Row],[Tipo_Paquete_sucio]],auxiliares!$H$6:$I$7,2,0),Tabla_Transformados[[#This Row],[Tipo_Paquete_sucio]])</f>
        <v>Vuelo + Hotel + Tour</v>
      </c>
      <c r="S342" s="10">
        <v>14471.7</v>
      </c>
      <c r="T342" t="s">
        <v>86</v>
      </c>
      <c r="U342" t="s">
        <v>39</v>
      </c>
      <c r="V342" t="str">
        <f>VLOOKUP(Tabla_Transformados[[#This Row],[Destino_sucio]],auxiliares!$E$5:$F$19,2,0)</f>
        <v>Tokio</v>
      </c>
      <c r="W342" t="s">
        <v>79</v>
      </c>
      <c r="X342" t="s">
        <v>54</v>
      </c>
      <c r="Y342" t="s">
        <v>40</v>
      </c>
      <c r="Z3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2" t="str">
        <f>IFERROR(VLOOKUP(Tabla_Transformados[[#This Row],[Actividades_Reser_sucio2]],auxiliares!$E$5:$F$20,2,0),Tabla_Transformados[[#This Row],[Actividades_Reser_sucio2]])</f>
        <v>Desconocido</v>
      </c>
      <c r="AB342">
        <v>8</v>
      </c>
      <c r="AC342">
        <f>Tabla_Transformados[[#This Row],[Duracion_Viaje_sucio]]-1</f>
        <v>6</v>
      </c>
      <c r="AD342" t="b">
        <v>0</v>
      </c>
      <c r="AE342" t="str">
        <f>VLOOKUP(Tabla_Transformados[[#This Row],[Promocion_Aplicada_sucio]],auxiliares!$H$6:$I$9,2,0)</f>
        <v>Falso</v>
      </c>
      <c r="AF342" t="s">
        <v>88</v>
      </c>
      <c r="AG342" t="s">
        <v>56</v>
      </c>
      <c r="AH342">
        <v>11</v>
      </c>
      <c r="AI342" t="str">
        <f>TEXT(Tabla_Transformados[[#This Row],[Fecha_Reserva]],"m")</f>
        <v>4</v>
      </c>
      <c r="AJ342">
        <v>6</v>
      </c>
      <c r="AK342" t="str">
        <f>TEXT(Tabla_Transformados[[#This Row],[Fecha_Viaje]],"m")</f>
        <v>5</v>
      </c>
      <c r="AL342" t="s">
        <v>44</v>
      </c>
      <c r="AM342" t="b">
        <v>1</v>
      </c>
      <c r="AN342" t="str">
        <f>VLOOKUP(Tabla_Transformados[[#This Row],[Cancelacion_Reserva_sucio]],auxiliares!$H$6:$I$9,2,0)</f>
        <v>Verdadero</v>
      </c>
      <c r="AO342">
        <v>2</v>
      </c>
      <c r="AP342" t="s">
        <v>45</v>
      </c>
      <c r="AQ34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2" s="10">
        <f>Tabla_Transformados[[#This Row],[Costo_Total]]/Tabla_Transformados[[#This Row],[Numero_Personas]]</f>
        <v>4823.9000000000005</v>
      </c>
      <c r="AS342" s="10">
        <f>Tabla_Transformados[[#This Row],[Costo_Total]]/Tabla_Transformados[[#This Row],[Duracion_Viaje_sucio]]</f>
        <v>2067.3857142857146</v>
      </c>
    </row>
    <row r="343" spans="1:45" x14ac:dyDescent="0.25">
      <c r="A343" t="s">
        <v>1404</v>
      </c>
      <c r="B343" t="s">
        <v>1405</v>
      </c>
      <c r="C343">
        <v>48</v>
      </c>
      <c r="D343" t="s">
        <v>104</v>
      </c>
      <c r="E343" t="str">
        <f>VLOOKUP(Tabla_Transformados[[#This Row],[Género_sucio]],Tabla4[#All],2,0)</f>
        <v>Masculino</v>
      </c>
      <c r="F343" t="s">
        <v>48</v>
      </c>
      <c r="G343" t="str">
        <f>VLOOKUP(Tabla_Transformados[[#This Row],[Ubicación_sucio]],auxiliares!$E$6:$F$13,2,0)</f>
        <v>EEUU</v>
      </c>
      <c r="H343" t="s">
        <v>97</v>
      </c>
      <c r="I343" t="str">
        <f>IFERROR(VLOOKUP(Tabla_Transformados[[#This Row],[Tipo_Viajero_sucio]],auxiliares!$H$6:$I$6,2,0),Tabla_Transformados[[#This Row],[Tipo_Viajero_sucio]])</f>
        <v>Negocios</v>
      </c>
      <c r="J343" t="s">
        <v>1406</v>
      </c>
      <c r="K343" s="8">
        <v>45310</v>
      </c>
      <c r="L343" s="8">
        <v>45428</v>
      </c>
      <c r="M343">
        <v>314</v>
      </c>
      <c r="N343">
        <f>DATEDIF(Tabla_Transformados[[#This Row],[Fecha_Reserva]],Tabla_Transformados[[#This Row],[Fecha_Viaje]],"d")</f>
        <v>118</v>
      </c>
      <c r="O343">
        <v>8</v>
      </c>
      <c r="P343">
        <v>3</v>
      </c>
      <c r="Q343" t="s">
        <v>65</v>
      </c>
      <c r="R343" t="str">
        <f>IFERROR(VLOOKUP(Tabla_Transformados[[#This Row],[Tipo_Paquete_sucio]],auxiliares!$H$6:$I$7,2,0),Tabla_Transformados[[#This Row],[Tipo_Paquete_sucio]])</f>
        <v>Vuelo + Hotel + Tour</v>
      </c>
      <c r="S343" s="10">
        <v>8875.1</v>
      </c>
      <c r="T343" t="s">
        <v>86</v>
      </c>
      <c r="U343" t="s">
        <v>53</v>
      </c>
      <c r="V343" t="str">
        <f>VLOOKUP(Tabla_Transformados[[#This Row],[Destino_sucio]],auxiliares!$E$5:$F$19,2,0)</f>
        <v>Nueva York</v>
      </c>
      <c r="W343" t="s">
        <v>79</v>
      </c>
      <c r="X343" t="s">
        <v>41</v>
      </c>
      <c r="Y343" t="s">
        <v>151</v>
      </c>
      <c r="Z3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43" t="str">
        <f>IFERROR(VLOOKUP(Tabla_Transformados[[#This Row],[Actividades_Reser_sucio2]],auxiliares!$E$5:$F$20,2,0),Tabla_Transformados[[#This Row],[Actividades_Reser_sucio2]])</f>
        <v>Tour en Cuidad</v>
      </c>
      <c r="AB343">
        <v>3</v>
      </c>
      <c r="AC343">
        <f>Tabla_Transformados[[#This Row],[Duracion_Viaje_sucio]]-1</f>
        <v>7</v>
      </c>
      <c r="AD343" t="b">
        <v>0</v>
      </c>
      <c r="AE343" t="str">
        <f>VLOOKUP(Tabla_Transformados[[#This Row],[Promocion_Aplicada_sucio]],auxiliares!$H$6:$I$9,2,0)</f>
        <v>Falso</v>
      </c>
      <c r="AF343" t="s">
        <v>55</v>
      </c>
      <c r="AG343" t="s">
        <v>56</v>
      </c>
      <c r="AH343">
        <v>6</v>
      </c>
      <c r="AI343" t="str">
        <f>TEXT(Tabla_Transformados[[#This Row],[Fecha_Reserva]],"m")</f>
        <v>1</v>
      </c>
      <c r="AJ343">
        <v>9</v>
      </c>
      <c r="AK343" t="str">
        <f>TEXT(Tabla_Transformados[[#This Row],[Fecha_Viaje]],"m")</f>
        <v>5</v>
      </c>
      <c r="AL343" t="s">
        <v>44</v>
      </c>
      <c r="AM343" t="b">
        <v>1</v>
      </c>
      <c r="AN343" t="str">
        <f>VLOOKUP(Tabla_Transformados[[#This Row],[Cancelacion_Reserva_sucio]],auxiliares!$H$6:$I$9,2,0)</f>
        <v>Verdadero</v>
      </c>
      <c r="AO343">
        <v>1</v>
      </c>
      <c r="AP343" t="s">
        <v>70</v>
      </c>
      <c r="AQ34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3" s="10">
        <f>Tabla_Transformados[[#This Row],[Costo_Total]]/Tabla_Transformados[[#This Row],[Numero_Personas]]</f>
        <v>2958.3666666666668</v>
      </c>
      <c r="AS343" s="10">
        <f>Tabla_Transformados[[#This Row],[Costo_Total]]/Tabla_Transformados[[#This Row],[Duracion_Viaje_sucio]]</f>
        <v>1109.3875</v>
      </c>
    </row>
    <row r="344" spans="1:45" x14ac:dyDescent="0.25">
      <c r="A344" t="s">
        <v>1409</v>
      </c>
      <c r="B344" t="s">
        <v>1410</v>
      </c>
      <c r="C344">
        <v>60</v>
      </c>
      <c r="D344" t="s">
        <v>31</v>
      </c>
      <c r="E344" t="str">
        <f>VLOOKUP(Tabla_Transformados[[#This Row],[Género_sucio]],Tabla4[#All],2,0)</f>
        <v>Femenino</v>
      </c>
      <c r="F344" t="s">
        <v>73</v>
      </c>
      <c r="G344" t="str">
        <f>VLOOKUP(Tabla_Transformados[[#This Row],[Ubicación_sucio]],auxiliares!$E$6:$F$13,2,0)</f>
        <v>Reino unido</v>
      </c>
      <c r="H344" t="s">
        <v>49</v>
      </c>
      <c r="I344" t="str">
        <f>IFERROR(VLOOKUP(Tabla_Transformados[[#This Row],[Tipo_Viajero_sucio]],auxiliares!$H$6:$I$6,2,0),Tabla_Transformados[[#This Row],[Tipo_Viajero_sucio]])</f>
        <v>Turista</v>
      </c>
      <c r="J344" t="s">
        <v>1411</v>
      </c>
      <c r="K344" s="8">
        <v>45328</v>
      </c>
      <c r="L344" s="8">
        <v>45372</v>
      </c>
      <c r="M344">
        <v>48</v>
      </c>
      <c r="N344">
        <f>DATEDIF(Tabla_Transformados[[#This Row],[Fecha_Reserva]],Tabla_Transformados[[#This Row],[Fecha_Viaje]],"d")</f>
        <v>44</v>
      </c>
      <c r="O344">
        <v>3</v>
      </c>
      <c r="P344">
        <v>2</v>
      </c>
      <c r="Q344" t="s">
        <v>37</v>
      </c>
      <c r="R344" t="str">
        <f>IFERROR(VLOOKUP(Tabla_Transformados[[#This Row],[Tipo_Paquete_sucio]],auxiliares!$H$6:$I$7,2,0),Tabla_Transformados[[#This Row],[Tipo_Paquete_sucio]])</f>
        <v>Vuelo</v>
      </c>
      <c r="S344" s="10">
        <v>7889.5</v>
      </c>
      <c r="T344" t="s">
        <v>38</v>
      </c>
      <c r="U344" t="s">
        <v>87</v>
      </c>
      <c r="V344" t="str">
        <f>VLOOKUP(Tabla_Transformados[[#This Row],[Destino_sucio]],auxiliares!$E$5:$F$19,2,0)</f>
        <v>Londres</v>
      </c>
      <c r="W344" t="s">
        <v>40</v>
      </c>
      <c r="X344" t="s">
        <v>41</v>
      </c>
      <c r="Y344" t="s">
        <v>40</v>
      </c>
      <c r="Z3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4" t="str">
        <f>IFERROR(VLOOKUP(Tabla_Transformados[[#This Row],[Actividades_Reser_sucio2]],auxiliares!$E$5:$F$20,2,0),Tabla_Transformados[[#This Row],[Actividades_Reser_sucio2]])</f>
        <v/>
      </c>
      <c r="AB344">
        <v>2</v>
      </c>
      <c r="AC344">
        <f>Tabla_Transformados[[#This Row],[Duracion_Viaje_sucio]]-1</f>
        <v>2</v>
      </c>
      <c r="AD344" t="b">
        <v>0</v>
      </c>
      <c r="AE344" t="str">
        <f>VLOOKUP(Tabla_Transformados[[#This Row],[Promocion_Aplicada_sucio]],auxiliares!$H$6:$I$9,2,0)</f>
        <v>Falso</v>
      </c>
      <c r="AF344" t="s">
        <v>55</v>
      </c>
      <c r="AG344" t="s">
        <v>56</v>
      </c>
      <c r="AH344">
        <v>5</v>
      </c>
      <c r="AI344" t="str">
        <f>TEXT(Tabla_Transformados[[#This Row],[Fecha_Reserva]],"m")</f>
        <v>2</v>
      </c>
      <c r="AJ344">
        <v>8</v>
      </c>
      <c r="AK344" t="str">
        <f>TEXT(Tabla_Transformados[[#This Row],[Fecha_Viaje]],"m")</f>
        <v>3</v>
      </c>
      <c r="AL344" t="s">
        <v>44</v>
      </c>
      <c r="AM344" t="b">
        <v>1</v>
      </c>
      <c r="AN344" t="str">
        <f>VLOOKUP(Tabla_Transformados[[#This Row],[Cancelacion_Reserva_sucio]],auxiliares!$H$6:$I$9,2,0)</f>
        <v>Verdadero</v>
      </c>
      <c r="AO344">
        <v>4</v>
      </c>
      <c r="AP344" t="s">
        <v>40</v>
      </c>
      <c r="AQ34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4" s="10">
        <f>Tabla_Transformados[[#This Row],[Costo_Total]]/Tabla_Transformados[[#This Row],[Numero_Personas]]</f>
        <v>3944.75</v>
      </c>
      <c r="AS344" s="10">
        <f>Tabla_Transformados[[#This Row],[Costo_Total]]/Tabla_Transformados[[#This Row],[Duracion_Viaje_sucio]]</f>
        <v>2629.8333333333335</v>
      </c>
    </row>
    <row r="345" spans="1:45" x14ac:dyDescent="0.25">
      <c r="A345" t="s">
        <v>1412</v>
      </c>
      <c r="B345" t="s">
        <v>1413</v>
      </c>
      <c r="C345">
        <v>48</v>
      </c>
      <c r="D345" t="s">
        <v>104</v>
      </c>
      <c r="E345" t="str">
        <f>VLOOKUP(Tabla_Transformados[[#This Row],[Género_sucio]],Tabla4[#All],2,0)</f>
        <v>Masculino</v>
      </c>
      <c r="F345" t="s">
        <v>73</v>
      </c>
      <c r="G345" t="str">
        <f>VLOOKUP(Tabla_Transformados[[#This Row],[Ubicación_sucio]],auxiliares!$E$6:$F$13,2,0)</f>
        <v>Reino unido</v>
      </c>
      <c r="H345" t="s">
        <v>97</v>
      </c>
      <c r="I345" t="str">
        <f>IFERROR(VLOOKUP(Tabla_Transformados[[#This Row],[Tipo_Viajero_sucio]],auxiliares!$H$6:$I$6,2,0),Tabla_Transformados[[#This Row],[Tipo_Viajero_sucio]])</f>
        <v>Negocios</v>
      </c>
      <c r="J345" t="s">
        <v>1414</v>
      </c>
      <c r="K345" s="8">
        <v>45471</v>
      </c>
      <c r="L345" s="8">
        <v>45482</v>
      </c>
      <c r="M345">
        <v>320</v>
      </c>
      <c r="N345">
        <f>DATEDIF(Tabla_Transformados[[#This Row],[Fecha_Reserva]],Tabla_Transformados[[#This Row],[Fecha_Viaje]],"d")</f>
        <v>11</v>
      </c>
      <c r="O345">
        <v>7</v>
      </c>
      <c r="P345">
        <v>1</v>
      </c>
      <c r="Q345" t="s">
        <v>65</v>
      </c>
      <c r="R345" t="str">
        <f>IFERROR(VLOOKUP(Tabla_Transformados[[#This Row],[Tipo_Paquete_sucio]],auxiliares!$H$6:$I$7,2,0),Tabla_Transformados[[#This Row],[Tipo_Paquete_sucio]])</f>
        <v>Vuelo + Hotel + Tour</v>
      </c>
      <c r="S345" s="10">
        <v>5035.6000000000004</v>
      </c>
      <c r="T345" t="s">
        <v>86</v>
      </c>
      <c r="U345" t="s">
        <v>39</v>
      </c>
      <c r="V345" t="str">
        <f>VLOOKUP(Tabla_Transformados[[#This Row],[Destino_sucio]],auxiliares!$E$5:$F$19,2,0)</f>
        <v>Tokio</v>
      </c>
      <c r="W345" t="s">
        <v>79</v>
      </c>
      <c r="X345" t="s">
        <v>41</v>
      </c>
      <c r="Y345" t="s">
        <v>40</v>
      </c>
      <c r="Z3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5" t="str">
        <f>IFERROR(VLOOKUP(Tabla_Transformados[[#This Row],[Actividades_Reser_sucio2]],auxiliares!$E$5:$F$20,2,0),Tabla_Transformados[[#This Row],[Actividades_Reser_sucio2]])</f>
        <v>Desconocido</v>
      </c>
      <c r="AB345">
        <v>3</v>
      </c>
      <c r="AC345">
        <f>Tabla_Transformados[[#This Row],[Duracion_Viaje_sucio]]-1</f>
        <v>6</v>
      </c>
      <c r="AD345" t="b">
        <v>0</v>
      </c>
      <c r="AE345" t="str">
        <f>VLOOKUP(Tabla_Transformados[[#This Row],[Promocion_Aplicada_sucio]],auxiliares!$H$6:$I$9,2,0)</f>
        <v>Falso</v>
      </c>
      <c r="AF345" t="s">
        <v>42</v>
      </c>
      <c r="AG345" t="s">
        <v>115</v>
      </c>
      <c r="AH345">
        <v>5</v>
      </c>
      <c r="AI345" t="str">
        <f>TEXT(Tabla_Transformados[[#This Row],[Fecha_Reserva]],"m")</f>
        <v>6</v>
      </c>
      <c r="AJ345">
        <v>3</v>
      </c>
      <c r="AK345" t="str">
        <f>TEXT(Tabla_Transformados[[#This Row],[Fecha_Viaje]],"m")</f>
        <v>7</v>
      </c>
      <c r="AL345" t="s">
        <v>44</v>
      </c>
      <c r="AM345" t="b">
        <v>0</v>
      </c>
      <c r="AN345" t="str">
        <f>VLOOKUP(Tabla_Transformados[[#This Row],[Cancelacion_Reserva_sucio]],auxiliares!$H$6:$I$9,2,0)</f>
        <v>Falso</v>
      </c>
      <c r="AO345">
        <v>2</v>
      </c>
      <c r="AP345" t="s">
        <v>45</v>
      </c>
      <c r="AQ34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5" s="10">
        <f>Tabla_Transformados[[#This Row],[Costo_Total]]/Tabla_Transformados[[#This Row],[Numero_Personas]]</f>
        <v>5035.6000000000004</v>
      </c>
      <c r="AS345" s="10">
        <f>Tabla_Transformados[[#This Row],[Costo_Total]]/Tabla_Transformados[[#This Row],[Duracion_Viaje_sucio]]</f>
        <v>719.37142857142862</v>
      </c>
    </row>
    <row r="346" spans="1:45" x14ac:dyDescent="0.25">
      <c r="A346" t="s">
        <v>1415</v>
      </c>
      <c r="B346" t="s">
        <v>1416</v>
      </c>
      <c r="C346">
        <v>31</v>
      </c>
      <c r="D346" t="s">
        <v>104</v>
      </c>
      <c r="E346" t="str">
        <f>VLOOKUP(Tabla_Transformados[[#This Row],[Género_sucio]],Tabla4[#All],2,0)</f>
        <v>Masculino</v>
      </c>
      <c r="F346" t="s">
        <v>61</v>
      </c>
      <c r="G346" t="str">
        <f>VLOOKUP(Tabla_Transformados[[#This Row],[Ubicación_sucio]],auxiliares!$E$6:$F$13,2,0)</f>
        <v>Australia</v>
      </c>
      <c r="H346" t="s">
        <v>97</v>
      </c>
      <c r="I346" t="str">
        <f>IFERROR(VLOOKUP(Tabla_Transformados[[#This Row],[Tipo_Viajero_sucio]],auxiliares!$H$6:$I$6,2,0),Tabla_Transformados[[#This Row],[Tipo_Viajero_sucio]])</f>
        <v>Negocios</v>
      </c>
      <c r="J346" t="s">
        <v>1417</v>
      </c>
      <c r="K346" s="8">
        <v>45336</v>
      </c>
      <c r="L346" s="8">
        <v>45478</v>
      </c>
      <c r="M346">
        <v>209</v>
      </c>
      <c r="N346">
        <f>DATEDIF(Tabla_Transformados[[#This Row],[Fecha_Reserva]],Tabla_Transformados[[#This Row],[Fecha_Viaje]],"d")</f>
        <v>142</v>
      </c>
      <c r="O346">
        <v>7</v>
      </c>
      <c r="P346">
        <v>2</v>
      </c>
      <c r="Q346" t="s">
        <v>37</v>
      </c>
      <c r="R346" t="str">
        <f>IFERROR(VLOOKUP(Tabla_Transformados[[#This Row],[Tipo_Paquete_sucio]],auxiliares!$H$6:$I$7,2,0),Tabla_Transformados[[#This Row],[Tipo_Paquete_sucio]])</f>
        <v>Vuelo</v>
      </c>
      <c r="S346" s="10">
        <v>13823.4</v>
      </c>
      <c r="T346" t="s">
        <v>78</v>
      </c>
      <c r="U346" t="s">
        <v>53</v>
      </c>
      <c r="V346" t="str">
        <f>VLOOKUP(Tabla_Transformados[[#This Row],[Destino_sucio]],auxiliares!$E$5:$F$19,2,0)</f>
        <v>Nueva York</v>
      </c>
      <c r="W346" t="s">
        <v>40</v>
      </c>
      <c r="X346" t="s">
        <v>54</v>
      </c>
      <c r="Y346" t="s">
        <v>40</v>
      </c>
      <c r="Z3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6" t="str">
        <f>IFERROR(VLOOKUP(Tabla_Transformados[[#This Row],[Actividades_Reser_sucio2]],auxiliares!$E$5:$F$20,2,0),Tabla_Transformados[[#This Row],[Actividades_Reser_sucio2]])</f>
        <v/>
      </c>
      <c r="AB346">
        <v>2</v>
      </c>
      <c r="AC346">
        <f>Tabla_Transformados[[#This Row],[Duracion_Viaje_sucio]]-1</f>
        <v>6</v>
      </c>
      <c r="AD346" t="b">
        <v>1</v>
      </c>
      <c r="AE346" t="str">
        <f>VLOOKUP(Tabla_Transformados[[#This Row],[Promocion_Aplicada_sucio]],auxiliares!$H$6:$I$9,2,0)</f>
        <v>Verdadero</v>
      </c>
      <c r="AF346" t="s">
        <v>55</v>
      </c>
      <c r="AG346" t="s">
        <v>43</v>
      </c>
      <c r="AH346">
        <v>4</v>
      </c>
      <c r="AI346" t="str">
        <f>TEXT(Tabla_Transformados[[#This Row],[Fecha_Reserva]],"m")</f>
        <v>2</v>
      </c>
      <c r="AJ346">
        <v>7</v>
      </c>
      <c r="AK346" t="str">
        <f>TEXT(Tabla_Transformados[[#This Row],[Fecha_Viaje]],"m")</f>
        <v>7</v>
      </c>
      <c r="AL346" t="s">
        <v>44</v>
      </c>
      <c r="AM346" t="b">
        <v>1</v>
      </c>
      <c r="AN346" t="str">
        <f>VLOOKUP(Tabla_Transformados[[#This Row],[Cancelacion_Reserva_sucio]],auxiliares!$H$6:$I$9,2,0)</f>
        <v>Verdadero</v>
      </c>
      <c r="AO346">
        <v>2</v>
      </c>
      <c r="AP346" t="s">
        <v>70</v>
      </c>
      <c r="AQ34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6" s="10">
        <f>Tabla_Transformados[[#This Row],[Costo_Total]]/Tabla_Transformados[[#This Row],[Numero_Personas]]</f>
        <v>6911.7</v>
      </c>
      <c r="AS346" s="10">
        <f>Tabla_Transformados[[#This Row],[Costo_Total]]/Tabla_Transformados[[#This Row],[Duracion_Viaje_sucio]]</f>
        <v>1974.7714285714285</v>
      </c>
    </row>
    <row r="347" spans="1:45" x14ac:dyDescent="0.25">
      <c r="A347" t="s">
        <v>1418</v>
      </c>
      <c r="B347" t="s">
        <v>1419</v>
      </c>
      <c r="C347">
        <v>37</v>
      </c>
      <c r="D347" t="s">
        <v>104</v>
      </c>
      <c r="E347" t="str">
        <f>VLOOKUP(Tabla_Transformados[[#This Row],[Género_sucio]],Tabla4[#All],2,0)</f>
        <v>Masculino</v>
      </c>
      <c r="F347" t="s">
        <v>123</v>
      </c>
      <c r="G347" t="str">
        <f>VLOOKUP(Tabla_Transformados[[#This Row],[Ubicación_sucio]],auxiliares!$E$6:$F$13,2,0)</f>
        <v>España</v>
      </c>
      <c r="H347" t="s">
        <v>49</v>
      </c>
      <c r="I347" t="str">
        <f>IFERROR(VLOOKUP(Tabla_Transformados[[#This Row],[Tipo_Viajero_sucio]],auxiliares!$H$6:$I$6,2,0),Tabla_Transformados[[#This Row],[Tipo_Viajero_sucio]])</f>
        <v>Turista</v>
      </c>
      <c r="J347" t="s">
        <v>1420</v>
      </c>
      <c r="K347" s="8">
        <v>45409</v>
      </c>
      <c r="L347" s="8">
        <v>45469</v>
      </c>
      <c r="M347">
        <v>107</v>
      </c>
      <c r="N347">
        <f>DATEDIF(Tabla_Transformados[[#This Row],[Fecha_Reserva]],Tabla_Transformados[[#This Row],[Fecha_Viaje]],"d")</f>
        <v>60</v>
      </c>
      <c r="O347">
        <v>11</v>
      </c>
      <c r="P347">
        <v>4</v>
      </c>
      <c r="Q347" t="s">
        <v>65</v>
      </c>
      <c r="R347" t="str">
        <f>IFERROR(VLOOKUP(Tabla_Transformados[[#This Row],[Tipo_Paquete_sucio]],auxiliares!$H$6:$I$7,2,0),Tabla_Transformados[[#This Row],[Tipo_Paquete_sucio]])</f>
        <v>Vuelo + Hotel + Tour</v>
      </c>
      <c r="S347" s="10">
        <v>19203.2</v>
      </c>
      <c r="T347" t="s">
        <v>38</v>
      </c>
      <c r="U347" t="s">
        <v>94</v>
      </c>
      <c r="V347" t="str">
        <f>VLOOKUP(Tabla_Transformados[[#This Row],[Destino_sucio]],auxiliares!$E$5:$F$19,2,0)</f>
        <v>Cancun</v>
      </c>
      <c r="W347" t="s">
        <v>67</v>
      </c>
      <c r="X347" t="s">
        <v>68</v>
      </c>
      <c r="Y347" t="s">
        <v>302</v>
      </c>
      <c r="Z3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47" t="str">
        <f>IFERROR(VLOOKUP(Tabla_Transformados[[#This Row],[Actividades_Reser_sucio2]],auxiliares!$E$5:$F$20,2,0),Tabla_Transformados[[#This Row],[Actividades_Reser_sucio2]])</f>
        <v>Tour en bus</v>
      </c>
      <c r="AB347">
        <v>2</v>
      </c>
      <c r="AC347">
        <f>Tabla_Transformados[[#This Row],[Duracion_Viaje_sucio]]-1</f>
        <v>10</v>
      </c>
      <c r="AD347" t="b">
        <v>1</v>
      </c>
      <c r="AE347" t="str">
        <f>VLOOKUP(Tabla_Transformados[[#This Row],[Promocion_Aplicada_sucio]],auxiliares!$H$6:$I$9,2,0)</f>
        <v>Verdadero</v>
      </c>
      <c r="AF347" t="s">
        <v>88</v>
      </c>
      <c r="AG347" t="s">
        <v>56</v>
      </c>
      <c r="AH347">
        <v>3</v>
      </c>
      <c r="AI347" t="str">
        <f>TEXT(Tabla_Transformados[[#This Row],[Fecha_Reserva]],"m")</f>
        <v>4</v>
      </c>
      <c r="AJ347">
        <v>9</v>
      </c>
      <c r="AK347" t="str">
        <f>TEXT(Tabla_Transformados[[#This Row],[Fecha_Viaje]],"m")</f>
        <v>6</v>
      </c>
      <c r="AL347" t="s">
        <v>44</v>
      </c>
      <c r="AM347" t="b">
        <v>0</v>
      </c>
      <c r="AN347" t="str">
        <f>VLOOKUP(Tabla_Transformados[[#This Row],[Cancelacion_Reserva_sucio]],auxiliares!$H$6:$I$9,2,0)</f>
        <v>Falso</v>
      </c>
      <c r="AO347">
        <v>4</v>
      </c>
      <c r="AP347" t="s">
        <v>131</v>
      </c>
      <c r="AQ34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7" s="10">
        <f>Tabla_Transformados[[#This Row],[Costo_Total]]/Tabla_Transformados[[#This Row],[Numero_Personas]]</f>
        <v>4800.8</v>
      </c>
      <c r="AS347" s="10">
        <f>Tabla_Transformados[[#This Row],[Costo_Total]]/Tabla_Transformados[[#This Row],[Duracion_Viaje_sucio]]</f>
        <v>1745.7454545454545</v>
      </c>
    </row>
    <row r="348" spans="1:45" x14ac:dyDescent="0.25">
      <c r="A348" t="s">
        <v>1421</v>
      </c>
      <c r="B348" t="s">
        <v>1422</v>
      </c>
      <c r="C348">
        <v>39</v>
      </c>
      <c r="D348" t="s">
        <v>31</v>
      </c>
      <c r="E348" t="str">
        <f>VLOOKUP(Tabla_Transformados[[#This Row],[Género_sucio]],Tabla4[#All],2,0)</f>
        <v>Femenino</v>
      </c>
      <c r="F348" t="s">
        <v>123</v>
      </c>
      <c r="G348" t="str">
        <f>VLOOKUP(Tabla_Transformados[[#This Row],[Ubicación_sucio]],auxiliares!$E$6:$F$13,2,0)</f>
        <v>España</v>
      </c>
      <c r="H348" t="s">
        <v>49</v>
      </c>
      <c r="I348" t="str">
        <f>IFERROR(VLOOKUP(Tabla_Transformados[[#This Row],[Tipo_Viajero_sucio]],auxiliares!$H$6:$I$6,2,0),Tabla_Transformados[[#This Row],[Tipo_Viajero_sucio]])</f>
        <v>Turista</v>
      </c>
      <c r="J348" t="s">
        <v>1423</v>
      </c>
      <c r="K348" s="8">
        <v>45320</v>
      </c>
      <c r="L348" s="8">
        <v>45622</v>
      </c>
      <c r="M348">
        <v>100</v>
      </c>
      <c r="N348">
        <f>DATEDIF(Tabla_Transformados[[#This Row],[Fecha_Reserva]],Tabla_Transformados[[#This Row],[Fecha_Viaje]],"d")</f>
        <v>302</v>
      </c>
      <c r="O348">
        <v>9</v>
      </c>
      <c r="P348">
        <v>1</v>
      </c>
      <c r="Q348" t="s">
        <v>77</v>
      </c>
      <c r="R348" t="str">
        <f>IFERROR(VLOOKUP(Tabla_Transformados[[#This Row],[Tipo_Paquete_sucio]],auxiliares!$H$6:$I$7,2,0),Tabla_Transformados[[#This Row],[Tipo_Paquete_sucio]])</f>
        <v>Vuelo + Hotel</v>
      </c>
      <c r="S348" s="10">
        <v>17305.599999999999</v>
      </c>
      <c r="T348" t="s">
        <v>38</v>
      </c>
      <c r="U348" t="s">
        <v>94</v>
      </c>
      <c r="V348" t="str">
        <f>VLOOKUP(Tabla_Transformados[[#This Row],[Destino_sucio]],auxiliares!$E$5:$F$19,2,0)</f>
        <v>Cancun</v>
      </c>
      <c r="W348" t="s">
        <v>114</v>
      </c>
      <c r="X348" t="s">
        <v>41</v>
      </c>
      <c r="Y348" t="s">
        <v>40</v>
      </c>
      <c r="Z3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8" t="str">
        <f>IFERROR(VLOOKUP(Tabla_Transformados[[#This Row],[Actividades_Reser_sucio2]],auxiliares!$E$5:$F$20,2,0),Tabla_Transformados[[#This Row],[Actividades_Reser_sucio2]])</f>
        <v/>
      </c>
      <c r="AB348">
        <v>6</v>
      </c>
      <c r="AC348">
        <f>Tabla_Transformados[[#This Row],[Duracion_Viaje_sucio]]-1</f>
        <v>8</v>
      </c>
      <c r="AD348" t="b">
        <v>1</v>
      </c>
      <c r="AE348" t="str">
        <f>VLOOKUP(Tabla_Transformados[[#This Row],[Promocion_Aplicada_sucio]],auxiliares!$H$6:$I$9,2,0)</f>
        <v>Verdadero</v>
      </c>
      <c r="AF348" t="s">
        <v>55</v>
      </c>
      <c r="AG348" t="s">
        <v>43</v>
      </c>
      <c r="AH348">
        <v>11</v>
      </c>
      <c r="AI348" t="str">
        <f>TEXT(Tabla_Transformados[[#This Row],[Fecha_Reserva]],"m")</f>
        <v>1</v>
      </c>
      <c r="AJ348">
        <v>3</v>
      </c>
      <c r="AK348" t="str">
        <f>TEXT(Tabla_Transformados[[#This Row],[Fecha_Viaje]],"m")</f>
        <v>11</v>
      </c>
      <c r="AL348" t="s">
        <v>44</v>
      </c>
      <c r="AM348" t="b">
        <v>0</v>
      </c>
      <c r="AN348" t="str">
        <f>VLOOKUP(Tabla_Transformados[[#This Row],[Cancelacion_Reserva_sucio]],auxiliares!$H$6:$I$9,2,0)</f>
        <v>Falso</v>
      </c>
      <c r="AO348">
        <v>2</v>
      </c>
      <c r="AP348" t="s">
        <v>45</v>
      </c>
      <c r="AQ34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8" s="10">
        <f>Tabla_Transformados[[#This Row],[Costo_Total]]/Tabla_Transformados[[#This Row],[Numero_Personas]]</f>
        <v>17305.599999999999</v>
      </c>
      <c r="AS348" s="10">
        <f>Tabla_Transformados[[#This Row],[Costo_Total]]/Tabla_Transformados[[#This Row],[Duracion_Viaje_sucio]]</f>
        <v>1922.8444444444442</v>
      </c>
    </row>
    <row r="349" spans="1:45" x14ac:dyDescent="0.25">
      <c r="A349" t="s">
        <v>1425</v>
      </c>
      <c r="B349" t="s">
        <v>1426</v>
      </c>
      <c r="C349">
        <v>56</v>
      </c>
      <c r="D349" t="s">
        <v>31</v>
      </c>
      <c r="E349" t="str">
        <f>VLOOKUP(Tabla_Transformados[[#This Row],[Género_sucio]],Tabla4[#All],2,0)</f>
        <v>Femenino</v>
      </c>
      <c r="F349" t="s">
        <v>32</v>
      </c>
      <c r="G349" t="str">
        <f>VLOOKUP(Tabla_Transformados[[#This Row],[Ubicación_sucio]],auxiliares!$E$6:$F$13,2,0)</f>
        <v>Méjico</v>
      </c>
      <c r="H349" t="s">
        <v>49</v>
      </c>
      <c r="I349" t="str">
        <f>IFERROR(VLOOKUP(Tabla_Transformados[[#This Row],[Tipo_Viajero_sucio]],auxiliares!$H$6:$I$6,2,0),Tabla_Transformados[[#This Row],[Tipo_Viajero_sucio]])</f>
        <v>Turista</v>
      </c>
      <c r="J349" t="s">
        <v>1427</v>
      </c>
      <c r="K349" s="8">
        <v>45506</v>
      </c>
      <c r="L349" s="8">
        <v>45527</v>
      </c>
      <c r="M349">
        <v>3</v>
      </c>
      <c r="N349">
        <f>DATEDIF(Tabla_Transformados[[#This Row],[Fecha_Reserva]],Tabla_Transformados[[#This Row],[Fecha_Viaje]],"d")</f>
        <v>21</v>
      </c>
      <c r="O349">
        <v>4</v>
      </c>
      <c r="P349">
        <v>2</v>
      </c>
      <c r="Q349" t="s">
        <v>77</v>
      </c>
      <c r="R349" t="str">
        <f>IFERROR(VLOOKUP(Tabla_Transformados[[#This Row],[Tipo_Paquete_sucio]],auxiliares!$H$6:$I$7,2,0),Tabla_Transformados[[#This Row],[Tipo_Paquete_sucio]])</f>
        <v>Vuelo + Hotel</v>
      </c>
      <c r="S349" s="10">
        <v>5951.2</v>
      </c>
      <c r="T349" t="s">
        <v>78</v>
      </c>
      <c r="U349" t="s">
        <v>39</v>
      </c>
      <c r="V349" t="str">
        <f>VLOOKUP(Tabla_Transformados[[#This Row],[Destino_sucio]],auxiliares!$E$5:$F$19,2,0)</f>
        <v>Tokio</v>
      </c>
      <c r="W349" t="s">
        <v>67</v>
      </c>
      <c r="X349" t="s">
        <v>41</v>
      </c>
      <c r="Y349" t="s">
        <v>40</v>
      </c>
      <c r="Z3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9" t="str">
        <f>IFERROR(VLOOKUP(Tabla_Transformados[[#This Row],[Actividades_Reser_sucio2]],auxiliares!$E$5:$F$20,2,0),Tabla_Transformados[[#This Row],[Actividades_Reser_sucio2]])</f>
        <v/>
      </c>
      <c r="AB349">
        <v>9</v>
      </c>
      <c r="AC349">
        <f>Tabla_Transformados[[#This Row],[Duracion_Viaje_sucio]]-1</f>
        <v>3</v>
      </c>
      <c r="AD349" t="b">
        <v>1</v>
      </c>
      <c r="AE349" t="str">
        <f>VLOOKUP(Tabla_Transformados[[#This Row],[Promocion_Aplicada_sucio]],auxiliares!$H$6:$I$9,2,0)</f>
        <v>Verdadero</v>
      </c>
      <c r="AF349" t="s">
        <v>55</v>
      </c>
      <c r="AG349" t="s">
        <v>56</v>
      </c>
      <c r="AH349">
        <v>9</v>
      </c>
      <c r="AI349" t="str">
        <f>TEXT(Tabla_Transformados[[#This Row],[Fecha_Reserva]],"m")</f>
        <v>8</v>
      </c>
      <c r="AJ349">
        <v>2</v>
      </c>
      <c r="AK349" t="str">
        <f>TEXT(Tabla_Transformados[[#This Row],[Fecha_Viaje]],"m")</f>
        <v>8</v>
      </c>
      <c r="AL349" t="s">
        <v>57</v>
      </c>
      <c r="AM349" t="b">
        <v>1</v>
      </c>
      <c r="AN349" t="str">
        <f>VLOOKUP(Tabla_Transformados[[#This Row],[Cancelacion_Reserva_sucio]],auxiliares!$H$6:$I$9,2,0)</f>
        <v>Verdadero</v>
      </c>
      <c r="AO349">
        <v>2</v>
      </c>
      <c r="AP349" t="s">
        <v>70</v>
      </c>
      <c r="AQ34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9" s="10">
        <f>Tabla_Transformados[[#This Row],[Costo_Total]]/Tabla_Transformados[[#This Row],[Numero_Personas]]</f>
        <v>2975.6</v>
      </c>
      <c r="AS349" s="10">
        <f>Tabla_Transformados[[#This Row],[Costo_Total]]/Tabla_Transformados[[#This Row],[Duracion_Viaje_sucio]]</f>
        <v>1487.8</v>
      </c>
    </row>
    <row r="350" spans="1:45" x14ac:dyDescent="0.25">
      <c r="A350" t="s">
        <v>1428</v>
      </c>
      <c r="B350" t="s">
        <v>1429</v>
      </c>
      <c r="C350">
        <v>33</v>
      </c>
      <c r="D350" t="s">
        <v>31</v>
      </c>
      <c r="E350" t="str">
        <f>VLOOKUP(Tabla_Transformados[[#This Row],[Género_sucio]],Tabla4[#All],2,0)</f>
        <v>Femenino</v>
      </c>
      <c r="F350" t="s">
        <v>123</v>
      </c>
      <c r="G350" t="str">
        <f>VLOOKUP(Tabla_Transformados[[#This Row],[Ubicación_sucio]],auxiliares!$E$6:$F$13,2,0)</f>
        <v>España</v>
      </c>
      <c r="H350" t="s">
        <v>49</v>
      </c>
      <c r="I350" t="str">
        <f>IFERROR(VLOOKUP(Tabla_Transformados[[#This Row],[Tipo_Viajero_sucio]],auxiliares!$H$6:$I$6,2,0),Tabla_Transformados[[#This Row],[Tipo_Viajero_sucio]])</f>
        <v>Turista</v>
      </c>
      <c r="J350" t="s">
        <v>1430</v>
      </c>
      <c r="K350" s="8">
        <v>45372</v>
      </c>
      <c r="L350" s="8">
        <v>45537</v>
      </c>
      <c r="M350">
        <v>336</v>
      </c>
      <c r="N350">
        <f>DATEDIF(Tabla_Transformados[[#This Row],[Fecha_Reserva]],Tabla_Transformados[[#This Row],[Fecha_Viaje]],"d")</f>
        <v>165</v>
      </c>
      <c r="O350">
        <v>14</v>
      </c>
      <c r="P350">
        <v>4</v>
      </c>
      <c r="Q350" t="s">
        <v>37</v>
      </c>
      <c r="R350" t="str">
        <f>IFERROR(VLOOKUP(Tabla_Transformados[[#This Row],[Tipo_Paquete_sucio]],auxiliares!$H$6:$I$7,2,0),Tabla_Transformados[[#This Row],[Tipo_Paquete_sucio]])</f>
        <v>Vuelo</v>
      </c>
      <c r="S350" s="10">
        <v>12396.7</v>
      </c>
      <c r="T350" t="s">
        <v>38</v>
      </c>
      <c r="U350" t="s">
        <v>53</v>
      </c>
      <c r="V350" t="str">
        <f>VLOOKUP(Tabla_Transformados[[#This Row],[Destino_sucio]],auxiliares!$E$5:$F$19,2,0)</f>
        <v>Nueva York</v>
      </c>
      <c r="W350" t="s">
        <v>40</v>
      </c>
      <c r="X350" t="s">
        <v>41</v>
      </c>
      <c r="Y350" t="s">
        <v>40</v>
      </c>
      <c r="Z3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0" t="str">
        <f>IFERROR(VLOOKUP(Tabla_Transformados[[#This Row],[Actividades_Reser_sucio2]],auxiliares!$E$5:$F$20,2,0),Tabla_Transformados[[#This Row],[Actividades_Reser_sucio2]])</f>
        <v/>
      </c>
      <c r="AB350">
        <v>1</v>
      </c>
      <c r="AC350">
        <f>Tabla_Transformados[[#This Row],[Duracion_Viaje_sucio]]-1</f>
        <v>13</v>
      </c>
      <c r="AD350" t="b">
        <v>0</v>
      </c>
      <c r="AE350" t="str">
        <f>VLOOKUP(Tabla_Transformados[[#This Row],[Promocion_Aplicada_sucio]],auxiliares!$H$6:$I$9,2,0)</f>
        <v>Falso</v>
      </c>
      <c r="AF350" t="s">
        <v>55</v>
      </c>
      <c r="AG350" t="s">
        <v>56</v>
      </c>
      <c r="AH350">
        <v>2</v>
      </c>
      <c r="AI350" t="str">
        <f>TEXT(Tabla_Transformados[[#This Row],[Fecha_Reserva]],"m")</f>
        <v>3</v>
      </c>
      <c r="AJ350">
        <v>10</v>
      </c>
      <c r="AK350" t="str">
        <f>TEXT(Tabla_Transformados[[#This Row],[Fecha_Viaje]],"m")</f>
        <v>9</v>
      </c>
      <c r="AL350" t="s">
        <v>44</v>
      </c>
      <c r="AM350" t="b">
        <v>0</v>
      </c>
      <c r="AN350" t="str">
        <f>VLOOKUP(Tabla_Transformados[[#This Row],[Cancelacion_Reserva_sucio]],auxiliares!$H$6:$I$9,2,0)</f>
        <v>Falso</v>
      </c>
      <c r="AO350">
        <v>4</v>
      </c>
      <c r="AP350" t="s">
        <v>131</v>
      </c>
      <c r="AQ35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0" s="10">
        <f>Tabla_Transformados[[#This Row],[Costo_Total]]/Tabla_Transformados[[#This Row],[Numero_Personas]]</f>
        <v>3099.1750000000002</v>
      </c>
      <c r="AS350" s="10">
        <f>Tabla_Transformados[[#This Row],[Costo_Total]]/Tabla_Transformados[[#This Row],[Duracion_Viaje_sucio]]</f>
        <v>885.47857142857151</v>
      </c>
    </row>
    <row r="351" spans="1:45" x14ac:dyDescent="0.25">
      <c r="A351" t="s">
        <v>1431</v>
      </c>
      <c r="B351" t="s">
        <v>1432</v>
      </c>
      <c r="C351">
        <v>60</v>
      </c>
      <c r="D351" t="s">
        <v>60</v>
      </c>
      <c r="E351" t="str">
        <f>VLOOKUP(Tabla_Transformados[[#This Row],[Género_sucio]],Tabla4[#All],2,0)</f>
        <v>Otro</v>
      </c>
      <c r="F351" t="s">
        <v>32</v>
      </c>
      <c r="G351" t="str">
        <f>VLOOKUP(Tabla_Transformados[[#This Row],[Ubicación_sucio]],auxiliares!$E$6:$F$13,2,0)</f>
        <v>Méjico</v>
      </c>
      <c r="H351" t="s">
        <v>49</v>
      </c>
      <c r="I351" t="str">
        <f>IFERROR(VLOOKUP(Tabla_Transformados[[#This Row],[Tipo_Viajero_sucio]],auxiliares!$H$6:$I$6,2,0),Tabla_Transformados[[#This Row],[Tipo_Viajero_sucio]])</f>
        <v>Turista</v>
      </c>
      <c r="J351" t="s">
        <v>1433</v>
      </c>
      <c r="K351" s="8">
        <v>45294</v>
      </c>
      <c r="L351" s="8">
        <v>45620</v>
      </c>
      <c r="M351">
        <v>154</v>
      </c>
      <c r="N351">
        <f>DATEDIF(Tabla_Transformados[[#This Row],[Fecha_Reserva]],Tabla_Transformados[[#This Row],[Fecha_Viaje]],"d")</f>
        <v>326</v>
      </c>
      <c r="O351">
        <v>1</v>
      </c>
      <c r="P351">
        <v>1</v>
      </c>
      <c r="Q351" t="s">
        <v>37</v>
      </c>
      <c r="R351" t="str">
        <f>IFERROR(VLOOKUP(Tabla_Transformados[[#This Row],[Tipo_Paquete_sucio]],auxiliares!$H$6:$I$7,2,0),Tabla_Transformados[[#This Row],[Tipo_Paquete_sucio]])</f>
        <v>Vuelo</v>
      </c>
      <c r="S351" s="10">
        <v>580.1</v>
      </c>
      <c r="T351" t="s">
        <v>86</v>
      </c>
      <c r="U351" t="s">
        <v>94</v>
      </c>
      <c r="V351" t="str">
        <f>VLOOKUP(Tabla_Transformados[[#This Row],[Destino_sucio]],auxiliares!$E$5:$F$19,2,0)</f>
        <v>Cancun</v>
      </c>
      <c r="W351" t="s">
        <v>40</v>
      </c>
      <c r="X351" t="s">
        <v>54</v>
      </c>
      <c r="Y351" t="s">
        <v>40</v>
      </c>
      <c r="Z3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1" t="str">
        <f>IFERROR(VLOOKUP(Tabla_Transformados[[#This Row],[Actividades_Reser_sucio2]],auxiliares!$E$5:$F$20,2,0),Tabla_Transformados[[#This Row],[Actividades_Reser_sucio2]])</f>
        <v/>
      </c>
      <c r="AB351">
        <v>8</v>
      </c>
      <c r="AC351">
        <f>Tabla_Transformados[[#This Row],[Duracion_Viaje_sucio]]-1</f>
        <v>0</v>
      </c>
      <c r="AD351" t="b">
        <v>0</v>
      </c>
      <c r="AE351" t="str">
        <f>VLOOKUP(Tabla_Transformados[[#This Row],[Promocion_Aplicada_sucio]],auxiliares!$H$6:$I$9,2,0)</f>
        <v>Falso</v>
      </c>
      <c r="AF351" t="s">
        <v>42</v>
      </c>
      <c r="AG351" t="s">
        <v>56</v>
      </c>
      <c r="AH351">
        <v>4</v>
      </c>
      <c r="AI351" t="str">
        <f>TEXT(Tabla_Transformados[[#This Row],[Fecha_Reserva]],"m")</f>
        <v>1</v>
      </c>
      <c r="AJ351">
        <v>3</v>
      </c>
      <c r="AK351" t="str">
        <f>TEXT(Tabla_Transformados[[#This Row],[Fecha_Viaje]],"m")</f>
        <v>11</v>
      </c>
      <c r="AL351" t="s">
        <v>57</v>
      </c>
      <c r="AM351" t="b">
        <v>1</v>
      </c>
      <c r="AN351" t="str">
        <f>VLOOKUP(Tabla_Transformados[[#This Row],[Cancelacion_Reserva_sucio]],auxiliares!$H$6:$I$9,2,0)</f>
        <v>Verdadero</v>
      </c>
      <c r="AO351">
        <v>3</v>
      </c>
      <c r="AP351" t="s">
        <v>70</v>
      </c>
      <c r="AQ35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1" s="10">
        <f>Tabla_Transformados[[#This Row],[Costo_Total]]/Tabla_Transformados[[#This Row],[Numero_Personas]]</f>
        <v>580.1</v>
      </c>
      <c r="AS351" s="10">
        <f>Tabla_Transformados[[#This Row],[Costo_Total]]/Tabla_Transformados[[#This Row],[Duracion_Viaje_sucio]]</f>
        <v>580.1</v>
      </c>
    </row>
    <row r="352" spans="1:45" x14ac:dyDescent="0.25">
      <c r="A352" t="s">
        <v>1434</v>
      </c>
      <c r="B352" t="s">
        <v>1435</v>
      </c>
      <c r="C352">
        <v>20</v>
      </c>
      <c r="D352" t="s">
        <v>31</v>
      </c>
      <c r="E352" t="str">
        <f>VLOOKUP(Tabla_Transformados[[#This Row],[Género_sucio]],Tabla4[#All],2,0)</f>
        <v>Femenino</v>
      </c>
      <c r="F352" t="s">
        <v>91</v>
      </c>
      <c r="G352" t="str">
        <f>VLOOKUP(Tabla_Transformados[[#This Row],[Ubicación_sucio]],auxiliares!$E$6:$F$13,2,0)</f>
        <v>India</v>
      </c>
      <c r="H352" t="s">
        <v>49</v>
      </c>
      <c r="I352" t="str">
        <f>IFERROR(VLOOKUP(Tabla_Transformados[[#This Row],[Tipo_Viajero_sucio]],auxiliares!$H$6:$I$6,2,0),Tabla_Transformados[[#This Row],[Tipo_Viajero_sucio]])</f>
        <v>Turista</v>
      </c>
      <c r="J352" t="s">
        <v>1436</v>
      </c>
      <c r="K352" s="8">
        <v>45652</v>
      </c>
      <c r="L352" s="8">
        <v>45655</v>
      </c>
      <c r="M352">
        <v>313</v>
      </c>
      <c r="N352">
        <f>DATEDIF(Tabla_Transformados[[#This Row],[Fecha_Reserva]],Tabla_Transformados[[#This Row],[Fecha_Viaje]],"d")</f>
        <v>3</v>
      </c>
      <c r="O352">
        <v>4</v>
      </c>
      <c r="P352">
        <v>4</v>
      </c>
      <c r="Q352" t="s">
        <v>65</v>
      </c>
      <c r="R352" t="str">
        <f>IFERROR(VLOOKUP(Tabla_Transformados[[#This Row],[Tipo_Paquete_sucio]],auxiliares!$H$6:$I$7,2,0),Tabla_Transformados[[#This Row],[Tipo_Paquete_sucio]])</f>
        <v>Vuelo + Hotel + Tour</v>
      </c>
      <c r="S352" s="10">
        <v>12392.3</v>
      </c>
      <c r="T352" t="s">
        <v>86</v>
      </c>
      <c r="U352" t="s">
        <v>101</v>
      </c>
      <c r="V352" t="str">
        <f>VLOOKUP(Tabla_Transformados[[#This Row],[Destino_sucio]],auxiliares!$E$5:$F$19,2,0)</f>
        <v>Roma</v>
      </c>
      <c r="W352" t="s">
        <v>79</v>
      </c>
      <c r="X352" t="s">
        <v>68</v>
      </c>
      <c r="Y352" t="s">
        <v>40</v>
      </c>
      <c r="Z3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52" t="str">
        <f>IFERROR(VLOOKUP(Tabla_Transformados[[#This Row],[Actividades_Reser_sucio2]],auxiliares!$E$5:$F$20,2,0),Tabla_Transformados[[#This Row],[Actividades_Reser_sucio2]])</f>
        <v>Desconocido</v>
      </c>
      <c r="AB352">
        <v>8</v>
      </c>
      <c r="AC352">
        <f>Tabla_Transformados[[#This Row],[Duracion_Viaje_sucio]]-1</f>
        <v>3</v>
      </c>
      <c r="AD352" t="b">
        <v>0</v>
      </c>
      <c r="AE352" t="str">
        <f>VLOOKUP(Tabla_Transformados[[#This Row],[Promocion_Aplicada_sucio]],auxiliares!$H$6:$I$9,2,0)</f>
        <v>Falso</v>
      </c>
      <c r="AF352" t="s">
        <v>55</v>
      </c>
      <c r="AG352" t="s">
        <v>115</v>
      </c>
      <c r="AH352">
        <v>12</v>
      </c>
      <c r="AI352" t="str">
        <f>TEXT(Tabla_Transformados[[#This Row],[Fecha_Reserva]],"m")</f>
        <v>12</v>
      </c>
      <c r="AJ352">
        <v>4</v>
      </c>
      <c r="AK352" t="str">
        <f>TEXT(Tabla_Transformados[[#This Row],[Fecha_Viaje]],"m")</f>
        <v>12</v>
      </c>
      <c r="AL352" t="s">
        <v>44</v>
      </c>
      <c r="AM352" t="b">
        <v>0</v>
      </c>
      <c r="AN352" t="str">
        <f>VLOOKUP(Tabla_Transformados[[#This Row],[Cancelacion_Reserva_sucio]],auxiliares!$H$6:$I$9,2,0)</f>
        <v>Falso</v>
      </c>
      <c r="AO352">
        <v>4</v>
      </c>
      <c r="AP352" t="s">
        <v>207</v>
      </c>
      <c r="AQ35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2" s="10">
        <f>Tabla_Transformados[[#This Row],[Costo_Total]]/Tabla_Transformados[[#This Row],[Numero_Personas]]</f>
        <v>3098.0749999999998</v>
      </c>
      <c r="AS352" s="10">
        <f>Tabla_Transformados[[#This Row],[Costo_Total]]/Tabla_Transformados[[#This Row],[Duracion_Viaje_sucio]]</f>
        <v>3098.0749999999998</v>
      </c>
    </row>
    <row r="353" spans="1:45" x14ac:dyDescent="0.25">
      <c r="A353" t="s">
        <v>1437</v>
      </c>
      <c r="B353" t="s">
        <v>1438</v>
      </c>
      <c r="C353">
        <v>20</v>
      </c>
      <c r="D353" t="s">
        <v>60</v>
      </c>
      <c r="E353" t="str">
        <f>VLOOKUP(Tabla_Transformados[[#This Row],[Género_sucio]],Tabla4[#All],2,0)</f>
        <v>Otro</v>
      </c>
      <c r="F353" t="s">
        <v>91</v>
      </c>
      <c r="G353" t="str">
        <f>VLOOKUP(Tabla_Transformados[[#This Row],[Ubicación_sucio]],auxiliares!$E$6:$F$13,2,0)</f>
        <v>India</v>
      </c>
      <c r="H353" t="s">
        <v>97</v>
      </c>
      <c r="I353" t="str">
        <f>IFERROR(VLOOKUP(Tabla_Transformados[[#This Row],[Tipo_Viajero_sucio]],auxiliares!$H$6:$I$6,2,0),Tabla_Transformados[[#This Row],[Tipo_Viajero_sucio]])</f>
        <v>Negocios</v>
      </c>
      <c r="J353" t="s">
        <v>1439</v>
      </c>
      <c r="K353" s="8">
        <v>45453</v>
      </c>
      <c r="L353" s="8">
        <v>45458</v>
      </c>
      <c r="M353">
        <v>278</v>
      </c>
      <c r="N353">
        <f>DATEDIF(Tabla_Transformados[[#This Row],[Fecha_Reserva]],Tabla_Transformados[[#This Row],[Fecha_Viaje]],"d")</f>
        <v>5</v>
      </c>
      <c r="O353">
        <v>12</v>
      </c>
      <c r="P353">
        <v>1</v>
      </c>
      <c r="Q353" t="s">
        <v>65</v>
      </c>
      <c r="R353" t="str">
        <f>IFERROR(VLOOKUP(Tabla_Transformados[[#This Row],[Tipo_Paquete_sucio]],auxiliares!$H$6:$I$7,2,0),Tabla_Transformados[[#This Row],[Tipo_Paquete_sucio]])</f>
        <v>Vuelo + Hotel + Tour</v>
      </c>
      <c r="S353" s="10">
        <v>9491.7000000000007</v>
      </c>
      <c r="T353" t="s">
        <v>78</v>
      </c>
      <c r="U353" t="s">
        <v>101</v>
      </c>
      <c r="V353" t="str">
        <f>VLOOKUP(Tabla_Transformados[[#This Row],[Destino_sucio]],auxiliares!$E$5:$F$19,2,0)</f>
        <v>Roma</v>
      </c>
      <c r="W353" t="s">
        <v>67</v>
      </c>
      <c r="X353" t="s">
        <v>54</v>
      </c>
      <c r="Y353" t="s">
        <v>40</v>
      </c>
      <c r="Z3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53" t="str">
        <f>IFERROR(VLOOKUP(Tabla_Transformados[[#This Row],[Actividades_Reser_sucio2]],auxiliares!$E$5:$F$20,2,0),Tabla_Transformados[[#This Row],[Actividades_Reser_sucio2]])</f>
        <v>Desconocido</v>
      </c>
      <c r="AB353">
        <v>3</v>
      </c>
      <c r="AC353">
        <f>Tabla_Transformados[[#This Row],[Duracion_Viaje_sucio]]-1</f>
        <v>11</v>
      </c>
      <c r="AD353" t="b">
        <v>0</v>
      </c>
      <c r="AE353" t="str">
        <f>VLOOKUP(Tabla_Transformados[[#This Row],[Promocion_Aplicada_sucio]],auxiliares!$H$6:$I$9,2,0)</f>
        <v>Falso</v>
      </c>
      <c r="AF353" t="s">
        <v>42</v>
      </c>
      <c r="AG353" t="s">
        <v>56</v>
      </c>
      <c r="AH353">
        <v>6</v>
      </c>
      <c r="AI353" t="str">
        <f>TEXT(Tabla_Transformados[[#This Row],[Fecha_Reserva]],"m")</f>
        <v>6</v>
      </c>
      <c r="AJ353">
        <v>6</v>
      </c>
      <c r="AK353" t="str">
        <f>TEXT(Tabla_Transformados[[#This Row],[Fecha_Viaje]],"m")</f>
        <v>6</v>
      </c>
      <c r="AL353" t="s">
        <v>57</v>
      </c>
      <c r="AM353" t="b">
        <v>1</v>
      </c>
      <c r="AN353" t="str">
        <f>VLOOKUP(Tabla_Transformados[[#This Row],[Cancelacion_Reserva_sucio]],auxiliares!$H$6:$I$9,2,0)</f>
        <v>Verdadero</v>
      </c>
      <c r="AO353">
        <v>2</v>
      </c>
      <c r="AP353" t="s">
        <v>40</v>
      </c>
      <c r="AQ35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3" s="10">
        <f>Tabla_Transformados[[#This Row],[Costo_Total]]/Tabla_Transformados[[#This Row],[Numero_Personas]]</f>
        <v>9491.7000000000007</v>
      </c>
      <c r="AS353" s="10">
        <f>Tabla_Transformados[[#This Row],[Costo_Total]]/Tabla_Transformados[[#This Row],[Duracion_Viaje_sucio]]</f>
        <v>790.97500000000002</v>
      </c>
    </row>
    <row r="354" spans="1:45" x14ac:dyDescent="0.25">
      <c r="A354" t="s">
        <v>1440</v>
      </c>
      <c r="B354" t="s">
        <v>1441</v>
      </c>
      <c r="C354">
        <v>44</v>
      </c>
      <c r="D354" t="s">
        <v>104</v>
      </c>
      <c r="E354" t="str">
        <f>VLOOKUP(Tabla_Transformados[[#This Row],[Género_sucio]],Tabla4[#All],2,0)</f>
        <v>Masculino</v>
      </c>
      <c r="F354" t="s">
        <v>32</v>
      </c>
      <c r="G354" t="str">
        <f>VLOOKUP(Tabla_Transformados[[#This Row],[Ubicación_sucio]],auxiliares!$E$6:$F$13,2,0)</f>
        <v>Méjico</v>
      </c>
      <c r="H354" t="s">
        <v>49</v>
      </c>
      <c r="I354" t="str">
        <f>IFERROR(VLOOKUP(Tabla_Transformados[[#This Row],[Tipo_Viajero_sucio]],auxiliares!$H$6:$I$6,2,0),Tabla_Transformados[[#This Row],[Tipo_Viajero_sucio]])</f>
        <v>Turista</v>
      </c>
      <c r="J354" t="s">
        <v>1442</v>
      </c>
      <c r="K354" s="8">
        <v>45584</v>
      </c>
      <c r="L354" s="8">
        <v>45616</v>
      </c>
      <c r="M354">
        <v>195</v>
      </c>
      <c r="N354">
        <f>DATEDIF(Tabla_Transformados[[#This Row],[Fecha_Reserva]],Tabla_Transformados[[#This Row],[Fecha_Viaje]],"d")</f>
        <v>32</v>
      </c>
      <c r="O354">
        <v>7</v>
      </c>
      <c r="P354">
        <v>2</v>
      </c>
      <c r="Q354" t="s">
        <v>37</v>
      </c>
      <c r="R354" t="str">
        <f>IFERROR(VLOOKUP(Tabla_Transformados[[#This Row],[Tipo_Paquete_sucio]],auxiliares!$H$6:$I$7,2,0),Tabla_Transformados[[#This Row],[Tipo_Paquete_sucio]])</f>
        <v>Vuelo</v>
      </c>
      <c r="S354" s="10">
        <v>7976.7</v>
      </c>
      <c r="T354" t="s">
        <v>86</v>
      </c>
      <c r="U354" t="s">
        <v>53</v>
      </c>
      <c r="V354" t="str">
        <f>VLOOKUP(Tabla_Transformados[[#This Row],[Destino_sucio]],auxiliares!$E$5:$F$19,2,0)</f>
        <v>Nueva York</v>
      </c>
      <c r="W354" t="s">
        <v>40</v>
      </c>
      <c r="X354" t="s">
        <v>54</v>
      </c>
      <c r="Y354" t="s">
        <v>40</v>
      </c>
      <c r="Z3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4" t="str">
        <f>IFERROR(VLOOKUP(Tabla_Transformados[[#This Row],[Actividades_Reser_sucio2]],auxiliares!$E$5:$F$20,2,0),Tabla_Transformados[[#This Row],[Actividades_Reser_sucio2]])</f>
        <v/>
      </c>
      <c r="AB354">
        <v>7</v>
      </c>
      <c r="AC354">
        <f>Tabla_Transformados[[#This Row],[Duracion_Viaje_sucio]]-1</f>
        <v>6</v>
      </c>
      <c r="AD354" t="b">
        <v>1</v>
      </c>
      <c r="AE354" t="str">
        <f>VLOOKUP(Tabla_Transformados[[#This Row],[Promocion_Aplicada_sucio]],auxiliares!$H$6:$I$9,2,0)</f>
        <v>Verdadero</v>
      </c>
      <c r="AF354" t="s">
        <v>55</v>
      </c>
      <c r="AG354" t="s">
        <v>115</v>
      </c>
      <c r="AH354">
        <v>3</v>
      </c>
      <c r="AI354" t="str">
        <f>TEXT(Tabla_Transformados[[#This Row],[Fecha_Reserva]],"m")</f>
        <v>10</v>
      </c>
      <c r="AJ354">
        <v>2</v>
      </c>
      <c r="AK354" t="str">
        <f>TEXT(Tabla_Transformados[[#This Row],[Fecha_Viaje]],"m")</f>
        <v>11</v>
      </c>
      <c r="AL354" t="s">
        <v>57</v>
      </c>
      <c r="AM354" t="b">
        <v>0</v>
      </c>
      <c r="AN354" t="str">
        <f>VLOOKUP(Tabla_Transformados[[#This Row],[Cancelacion_Reserva_sucio]],auxiliares!$H$6:$I$9,2,0)</f>
        <v>Falso</v>
      </c>
      <c r="AO354">
        <v>4</v>
      </c>
      <c r="AP354" t="s">
        <v>131</v>
      </c>
      <c r="AQ35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54" s="10">
        <f>Tabla_Transformados[[#This Row],[Costo_Total]]/Tabla_Transformados[[#This Row],[Numero_Personas]]</f>
        <v>3988.35</v>
      </c>
      <c r="AS354" s="10">
        <f>Tabla_Transformados[[#This Row],[Costo_Total]]/Tabla_Transformados[[#This Row],[Duracion_Viaje_sucio]]</f>
        <v>1139.5285714285715</v>
      </c>
    </row>
    <row r="355" spans="1:45" x14ac:dyDescent="0.25">
      <c r="A355" t="s">
        <v>1443</v>
      </c>
      <c r="B355" t="s">
        <v>1444</v>
      </c>
      <c r="C355">
        <v>38</v>
      </c>
      <c r="D355" t="s">
        <v>31</v>
      </c>
      <c r="E355" t="str">
        <f>VLOOKUP(Tabla_Transformados[[#This Row],[Género_sucio]],Tabla4[#All],2,0)</f>
        <v>Femenino</v>
      </c>
      <c r="F355" t="s">
        <v>48</v>
      </c>
      <c r="G355" t="str">
        <f>VLOOKUP(Tabla_Transformados[[#This Row],[Ubicación_sucio]],auxiliares!$E$6:$F$13,2,0)</f>
        <v>EEUU</v>
      </c>
      <c r="H355" t="s">
        <v>49</v>
      </c>
      <c r="I355" t="str">
        <f>IFERROR(VLOOKUP(Tabla_Transformados[[#This Row],[Tipo_Viajero_sucio]],auxiliares!$H$6:$I$6,2,0),Tabla_Transformados[[#This Row],[Tipo_Viajero_sucio]])</f>
        <v>Turista</v>
      </c>
      <c r="J355" t="s">
        <v>1445</v>
      </c>
      <c r="K355" s="8">
        <v>45348</v>
      </c>
      <c r="L355" s="8">
        <v>45508</v>
      </c>
      <c r="M355">
        <v>62</v>
      </c>
      <c r="N355">
        <f>DATEDIF(Tabla_Transformados[[#This Row],[Fecha_Reserva]],Tabla_Transformados[[#This Row],[Fecha_Viaje]],"d")</f>
        <v>160</v>
      </c>
      <c r="O355">
        <v>10</v>
      </c>
      <c r="P355">
        <v>1</v>
      </c>
      <c r="Q355" t="s">
        <v>77</v>
      </c>
      <c r="R355" t="str">
        <f>IFERROR(VLOOKUP(Tabla_Transformados[[#This Row],[Tipo_Paquete_sucio]],auxiliares!$H$6:$I$7,2,0),Tabla_Transformados[[#This Row],[Tipo_Paquete_sucio]])</f>
        <v>Vuelo + Hotel</v>
      </c>
      <c r="S355" s="10">
        <v>13418.6</v>
      </c>
      <c r="T355" t="s">
        <v>38</v>
      </c>
      <c r="U355" t="s">
        <v>137</v>
      </c>
      <c r="V355" t="str">
        <f>VLOOKUP(Tabla_Transformados[[#This Row],[Destino_sucio]],auxiliares!$E$5:$F$19,2,0)</f>
        <v>Paris</v>
      </c>
      <c r="W355" t="s">
        <v>67</v>
      </c>
      <c r="X355" t="s">
        <v>41</v>
      </c>
      <c r="Y355" t="s">
        <v>40</v>
      </c>
      <c r="Z3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5" t="str">
        <f>IFERROR(VLOOKUP(Tabla_Transformados[[#This Row],[Actividades_Reser_sucio2]],auxiliares!$E$5:$F$20,2,0),Tabla_Transformados[[#This Row],[Actividades_Reser_sucio2]])</f>
        <v/>
      </c>
      <c r="AB355">
        <v>4</v>
      </c>
      <c r="AC355">
        <f>Tabla_Transformados[[#This Row],[Duracion_Viaje_sucio]]-1</f>
        <v>9</v>
      </c>
      <c r="AD355" t="b">
        <v>1</v>
      </c>
      <c r="AE355" t="str">
        <f>VLOOKUP(Tabla_Transformados[[#This Row],[Promocion_Aplicada_sucio]],auxiliares!$H$6:$I$9,2,0)</f>
        <v>Verdadero</v>
      </c>
      <c r="AF355" t="s">
        <v>88</v>
      </c>
      <c r="AG355" t="s">
        <v>43</v>
      </c>
      <c r="AH355">
        <v>12</v>
      </c>
      <c r="AI355" t="str">
        <f>TEXT(Tabla_Transformados[[#This Row],[Fecha_Reserva]],"m")</f>
        <v>2</v>
      </c>
      <c r="AJ355">
        <v>2</v>
      </c>
      <c r="AK355" t="str">
        <f>TEXT(Tabla_Transformados[[#This Row],[Fecha_Viaje]],"m")</f>
        <v>8</v>
      </c>
      <c r="AL355" t="s">
        <v>57</v>
      </c>
      <c r="AM355" t="b">
        <v>0</v>
      </c>
      <c r="AN355" t="str">
        <f>VLOOKUP(Tabla_Transformados[[#This Row],[Cancelacion_Reserva_sucio]],auxiliares!$H$6:$I$9,2,0)</f>
        <v>Falso</v>
      </c>
      <c r="AO355">
        <v>3</v>
      </c>
      <c r="AP355" t="s">
        <v>207</v>
      </c>
      <c r="AQ35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5" s="10">
        <f>Tabla_Transformados[[#This Row],[Costo_Total]]/Tabla_Transformados[[#This Row],[Numero_Personas]]</f>
        <v>13418.6</v>
      </c>
      <c r="AS355" s="10">
        <f>Tabla_Transformados[[#This Row],[Costo_Total]]/Tabla_Transformados[[#This Row],[Duracion_Viaje_sucio]]</f>
        <v>1341.8600000000001</v>
      </c>
    </row>
    <row r="356" spans="1:45" x14ac:dyDescent="0.25">
      <c r="A356" t="s">
        <v>1446</v>
      </c>
      <c r="B356" t="s">
        <v>1447</v>
      </c>
      <c r="C356">
        <v>34</v>
      </c>
      <c r="D356" t="s">
        <v>60</v>
      </c>
      <c r="E356" t="str">
        <f>VLOOKUP(Tabla_Transformados[[#This Row],[Género_sucio]],Tabla4[#All],2,0)</f>
        <v>Otro</v>
      </c>
      <c r="F356" t="s">
        <v>73</v>
      </c>
      <c r="G356" t="str">
        <f>VLOOKUP(Tabla_Transformados[[#This Row],[Ubicación_sucio]],auxiliares!$E$6:$F$13,2,0)</f>
        <v>Reino unido</v>
      </c>
      <c r="H356" t="s">
        <v>33</v>
      </c>
      <c r="I356" t="str">
        <f>IFERROR(VLOOKUP(Tabla_Transformados[[#This Row],[Tipo_Viajero_sucio]],auxiliares!$H$6:$I$6,2,0),Tabla_Transformados[[#This Row],[Tipo_Viajero_sucio]])</f>
        <v>Turista</v>
      </c>
      <c r="J356" t="s">
        <v>1448</v>
      </c>
      <c r="K356" s="8">
        <v>45340</v>
      </c>
      <c r="L356" s="8">
        <v>45625</v>
      </c>
      <c r="M356">
        <v>48</v>
      </c>
      <c r="N356">
        <f>DATEDIF(Tabla_Transformados[[#This Row],[Fecha_Reserva]],Tabla_Transformados[[#This Row],[Fecha_Viaje]],"d")</f>
        <v>285</v>
      </c>
      <c r="O356">
        <v>12</v>
      </c>
      <c r="P356">
        <v>4</v>
      </c>
      <c r="Q356" t="s">
        <v>37</v>
      </c>
      <c r="R356" t="str">
        <f>IFERROR(VLOOKUP(Tabla_Transformados[[#This Row],[Tipo_Paquete_sucio]],auxiliares!$H$6:$I$7,2,0),Tabla_Transformados[[#This Row],[Tipo_Paquete_sucio]])</f>
        <v>Vuelo</v>
      </c>
      <c r="S356" s="10">
        <v>1003.4</v>
      </c>
      <c r="T356" t="s">
        <v>86</v>
      </c>
      <c r="U356" t="s">
        <v>87</v>
      </c>
      <c r="V356" t="str">
        <f>VLOOKUP(Tabla_Transformados[[#This Row],[Destino_sucio]],auxiliares!$E$5:$F$19,2,0)</f>
        <v>Londres</v>
      </c>
      <c r="W356" t="s">
        <v>40</v>
      </c>
      <c r="X356" t="s">
        <v>68</v>
      </c>
      <c r="Y356" t="s">
        <v>40</v>
      </c>
      <c r="Z3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6" t="str">
        <f>IFERROR(VLOOKUP(Tabla_Transformados[[#This Row],[Actividades_Reser_sucio2]],auxiliares!$E$5:$F$20,2,0),Tabla_Transformados[[#This Row],[Actividades_Reser_sucio2]])</f>
        <v/>
      </c>
      <c r="AB356">
        <v>4</v>
      </c>
      <c r="AC356">
        <f>Tabla_Transformados[[#This Row],[Duracion_Viaje_sucio]]-1</f>
        <v>11</v>
      </c>
      <c r="AD356" t="b">
        <v>0</v>
      </c>
      <c r="AE356" t="str">
        <f>VLOOKUP(Tabla_Transformados[[#This Row],[Promocion_Aplicada_sucio]],auxiliares!$H$6:$I$9,2,0)</f>
        <v>Falso</v>
      </c>
      <c r="AF356" t="s">
        <v>42</v>
      </c>
      <c r="AG356" t="s">
        <v>115</v>
      </c>
      <c r="AH356">
        <v>6</v>
      </c>
      <c r="AI356" t="str">
        <f>TEXT(Tabla_Transformados[[#This Row],[Fecha_Reserva]],"m")</f>
        <v>2</v>
      </c>
      <c r="AJ356">
        <v>12</v>
      </c>
      <c r="AK356" t="str">
        <f>TEXT(Tabla_Transformados[[#This Row],[Fecha_Viaje]],"m")</f>
        <v>11</v>
      </c>
      <c r="AL356" t="s">
        <v>44</v>
      </c>
      <c r="AM356" t="b">
        <v>0</v>
      </c>
      <c r="AN356" t="str">
        <f>VLOOKUP(Tabla_Transformados[[#This Row],[Cancelacion_Reserva_sucio]],auxiliares!$H$6:$I$9,2,0)</f>
        <v>Falso</v>
      </c>
      <c r="AO356">
        <v>4</v>
      </c>
      <c r="AP356" t="s">
        <v>108</v>
      </c>
      <c r="AQ35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6" s="10">
        <f>Tabla_Transformados[[#This Row],[Costo_Total]]/Tabla_Transformados[[#This Row],[Numero_Personas]]</f>
        <v>250.85</v>
      </c>
      <c r="AS356" s="10">
        <f>Tabla_Transformados[[#This Row],[Costo_Total]]/Tabla_Transformados[[#This Row],[Duracion_Viaje_sucio]]</f>
        <v>83.61666666666666</v>
      </c>
    </row>
    <row r="357" spans="1:45" x14ac:dyDescent="0.25">
      <c r="A357" t="s">
        <v>1449</v>
      </c>
      <c r="B357" t="s">
        <v>1450</v>
      </c>
      <c r="C357">
        <v>52</v>
      </c>
      <c r="D357" t="s">
        <v>104</v>
      </c>
      <c r="E357" t="str">
        <f>VLOOKUP(Tabla_Transformados[[#This Row],[Género_sucio]],Tabla4[#All],2,0)</f>
        <v>Masculino</v>
      </c>
      <c r="F357" t="s">
        <v>123</v>
      </c>
      <c r="G357" t="str">
        <f>VLOOKUP(Tabla_Transformados[[#This Row],[Ubicación_sucio]],auxiliares!$E$6:$F$13,2,0)</f>
        <v>España</v>
      </c>
      <c r="H357" t="s">
        <v>97</v>
      </c>
      <c r="I357" t="str">
        <f>IFERROR(VLOOKUP(Tabla_Transformados[[#This Row],[Tipo_Viajero_sucio]],auxiliares!$H$6:$I$6,2,0),Tabla_Transformados[[#This Row],[Tipo_Viajero_sucio]])</f>
        <v>Negocios</v>
      </c>
      <c r="J357" t="s">
        <v>1451</v>
      </c>
      <c r="K357" s="8">
        <v>45400</v>
      </c>
      <c r="L357" s="8">
        <v>45578</v>
      </c>
      <c r="M357">
        <v>333</v>
      </c>
      <c r="N357">
        <f>DATEDIF(Tabla_Transformados[[#This Row],[Fecha_Reserva]],Tabla_Transformados[[#This Row],[Fecha_Viaje]],"d")</f>
        <v>178</v>
      </c>
      <c r="O357">
        <v>5</v>
      </c>
      <c r="P357">
        <v>1</v>
      </c>
      <c r="Q357" t="s">
        <v>65</v>
      </c>
      <c r="R357" t="str">
        <f>IFERROR(VLOOKUP(Tabla_Transformados[[#This Row],[Tipo_Paquete_sucio]],auxiliares!$H$6:$I$7,2,0),Tabla_Transformados[[#This Row],[Tipo_Paquete_sucio]])</f>
        <v>Vuelo + Hotel + Tour</v>
      </c>
      <c r="S357" s="10">
        <v>15073.7</v>
      </c>
      <c r="T357" t="s">
        <v>86</v>
      </c>
      <c r="U357" t="s">
        <v>53</v>
      </c>
      <c r="V357" t="str">
        <f>VLOOKUP(Tabla_Transformados[[#This Row],[Destino_sucio]],auxiliares!$E$5:$F$19,2,0)</f>
        <v>Nueva York</v>
      </c>
      <c r="W357" t="s">
        <v>67</v>
      </c>
      <c r="X357" t="s">
        <v>54</v>
      </c>
      <c r="Y357" t="s">
        <v>302</v>
      </c>
      <c r="Z3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57" t="str">
        <f>IFERROR(VLOOKUP(Tabla_Transformados[[#This Row],[Actividades_Reser_sucio2]],auxiliares!$E$5:$F$20,2,0),Tabla_Transformados[[#This Row],[Actividades_Reser_sucio2]])</f>
        <v>Tour en bus</v>
      </c>
      <c r="AB357">
        <v>4</v>
      </c>
      <c r="AC357">
        <f>Tabla_Transformados[[#This Row],[Duracion_Viaje_sucio]]-1</f>
        <v>4</v>
      </c>
      <c r="AD357" t="b">
        <v>0</v>
      </c>
      <c r="AE357" t="str">
        <f>VLOOKUP(Tabla_Transformados[[#This Row],[Promocion_Aplicada_sucio]],auxiliares!$H$6:$I$9,2,0)</f>
        <v>Falso</v>
      </c>
      <c r="AF357" t="s">
        <v>42</v>
      </c>
      <c r="AG357" t="s">
        <v>56</v>
      </c>
      <c r="AH357">
        <v>8</v>
      </c>
      <c r="AI357" t="str">
        <f>TEXT(Tabla_Transformados[[#This Row],[Fecha_Reserva]],"m")</f>
        <v>4</v>
      </c>
      <c r="AJ357">
        <v>11</v>
      </c>
      <c r="AK357" t="str">
        <f>TEXT(Tabla_Transformados[[#This Row],[Fecha_Viaje]],"m")</f>
        <v>10</v>
      </c>
      <c r="AL357" t="s">
        <v>57</v>
      </c>
      <c r="AM357" t="b">
        <v>1</v>
      </c>
      <c r="AN357" t="str">
        <f>VLOOKUP(Tabla_Transformados[[#This Row],[Cancelacion_Reserva_sucio]],auxiliares!$H$6:$I$9,2,0)</f>
        <v>Verdadero</v>
      </c>
      <c r="AO357">
        <v>4</v>
      </c>
      <c r="AP357" t="s">
        <v>131</v>
      </c>
      <c r="AQ35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7" s="10">
        <f>Tabla_Transformados[[#This Row],[Costo_Total]]/Tabla_Transformados[[#This Row],[Numero_Personas]]</f>
        <v>15073.7</v>
      </c>
      <c r="AS357" s="10">
        <f>Tabla_Transformados[[#This Row],[Costo_Total]]/Tabla_Transformados[[#This Row],[Duracion_Viaje_sucio]]</f>
        <v>3014.7400000000002</v>
      </c>
    </row>
    <row r="358" spans="1:45" x14ac:dyDescent="0.25">
      <c r="A358" t="s">
        <v>1452</v>
      </c>
      <c r="B358" t="s">
        <v>1453</v>
      </c>
      <c r="C358">
        <v>18</v>
      </c>
      <c r="D358" t="s">
        <v>104</v>
      </c>
      <c r="E358" t="str">
        <f>VLOOKUP(Tabla_Transformados[[#This Row],[Género_sucio]],Tabla4[#All],2,0)</f>
        <v>Masculino</v>
      </c>
      <c r="F358" t="s">
        <v>73</v>
      </c>
      <c r="G358" t="str">
        <f>VLOOKUP(Tabla_Transformados[[#This Row],[Ubicación_sucio]],auxiliares!$E$6:$F$13,2,0)</f>
        <v>Reino unido</v>
      </c>
      <c r="H358" t="s">
        <v>49</v>
      </c>
      <c r="I358" t="str">
        <f>IFERROR(VLOOKUP(Tabla_Transformados[[#This Row],[Tipo_Viajero_sucio]],auxiliares!$H$6:$I$6,2,0),Tabla_Transformados[[#This Row],[Tipo_Viajero_sucio]])</f>
        <v>Turista</v>
      </c>
      <c r="J358" t="s">
        <v>1454</v>
      </c>
      <c r="K358" s="8">
        <v>45321</v>
      </c>
      <c r="L358" s="8">
        <v>45551</v>
      </c>
      <c r="M358">
        <v>235</v>
      </c>
      <c r="N358">
        <f>DATEDIF(Tabla_Transformados[[#This Row],[Fecha_Reserva]],Tabla_Transformados[[#This Row],[Fecha_Viaje]],"d")</f>
        <v>230</v>
      </c>
      <c r="O358">
        <v>3</v>
      </c>
      <c r="P358">
        <v>3</v>
      </c>
      <c r="Q358" t="s">
        <v>77</v>
      </c>
      <c r="R358" t="str">
        <f>IFERROR(VLOOKUP(Tabla_Transformados[[#This Row],[Tipo_Paquete_sucio]],auxiliares!$H$6:$I$7,2,0),Tabla_Transformados[[#This Row],[Tipo_Paquete_sucio]])</f>
        <v>Vuelo + Hotel</v>
      </c>
      <c r="S358" s="10">
        <v>17008.900000000001</v>
      </c>
      <c r="T358" t="s">
        <v>38</v>
      </c>
      <c r="U358" t="s">
        <v>137</v>
      </c>
      <c r="V358" t="str">
        <f>VLOOKUP(Tabla_Transformados[[#This Row],[Destino_sucio]],auxiliares!$E$5:$F$19,2,0)</f>
        <v>Paris</v>
      </c>
      <c r="W358" t="s">
        <v>67</v>
      </c>
      <c r="X358" t="s">
        <v>68</v>
      </c>
      <c r="Y358" t="s">
        <v>40</v>
      </c>
      <c r="Z3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8" t="str">
        <f>IFERROR(VLOOKUP(Tabla_Transformados[[#This Row],[Actividades_Reser_sucio2]],auxiliares!$E$5:$F$20,2,0),Tabla_Transformados[[#This Row],[Actividades_Reser_sucio2]])</f>
        <v/>
      </c>
      <c r="AB358">
        <v>8</v>
      </c>
      <c r="AC358">
        <f>Tabla_Transformados[[#This Row],[Duracion_Viaje_sucio]]-1</f>
        <v>2</v>
      </c>
      <c r="AD358" t="b">
        <v>1</v>
      </c>
      <c r="AE358" t="str">
        <f>VLOOKUP(Tabla_Transformados[[#This Row],[Promocion_Aplicada_sucio]],auxiliares!$H$6:$I$9,2,0)</f>
        <v>Verdadero</v>
      </c>
      <c r="AF358" t="s">
        <v>55</v>
      </c>
      <c r="AG358" t="s">
        <v>115</v>
      </c>
      <c r="AH358">
        <v>5</v>
      </c>
      <c r="AI358" t="str">
        <f>TEXT(Tabla_Transformados[[#This Row],[Fecha_Reserva]],"m")</f>
        <v>1</v>
      </c>
      <c r="AJ358">
        <v>2</v>
      </c>
      <c r="AK358" t="str">
        <f>TEXT(Tabla_Transformados[[#This Row],[Fecha_Viaje]],"m")</f>
        <v>9</v>
      </c>
      <c r="AL358" t="s">
        <v>57</v>
      </c>
      <c r="AM358" t="b">
        <v>0</v>
      </c>
      <c r="AN358" t="str">
        <f>VLOOKUP(Tabla_Transformados[[#This Row],[Cancelacion_Reserva_sucio]],auxiliares!$H$6:$I$9,2,0)</f>
        <v>Falso</v>
      </c>
      <c r="AO358">
        <v>3</v>
      </c>
      <c r="AP358" t="s">
        <v>131</v>
      </c>
      <c r="AQ35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8" s="10">
        <f>Tabla_Transformados[[#This Row],[Costo_Total]]/Tabla_Transformados[[#This Row],[Numero_Personas]]</f>
        <v>5669.6333333333341</v>
      </c>
      <c r="AS358" s="10">
        <f>Tabla_Transformados[[#This Row],[Costo_Total]]/Tabla_Transformados[[#This Row],[Duracion_Viaje_sucio]]</f>
        <v>5669.6333333333341</v>
      </c>
    </row>
    <row r="359" spans="1:45" x14ac:dyDescent="0.25">
      <c r="A359" t="s">
        <v>1456</v>
      </c>
      <c r="B359" t="s">
        <v>1457</v>
      </c>
      <c r="C359">
        <v>61</v>
      </c>
      <c r="D359" t="s">
        <v>31</v>
      </c>
      <c r="E359" t="str">
        <f>VLOOKUP(Tabla_Transformados[[#This Row],[Género_sucio]],Tabla4[#All],2,0)</f>
        <v>Femenino</v>
      </c>
      <c r="F359" t="s">
        <v>32</v>
      </c>
      <c r="G359" t="str">
        <f>VLOOKUP(Tabla_Transformados[[#This Row],[Ubicación_sucio]],auxiliares!$E$6:$F$13,2,0)</f>
        <v>Méjico</v>
      </c>
      <c r="H359" t="s">
        <v>33</v>
      </c>
      <c r="I359" t="str">
        <f>IFERROR(VLOOKUP(Tabla_Transformados[[#This Row],[Tipo_Viajero_sucio]],auxiliares!$H$6:$I$6,2,0),Tabla_Transformados[[#This Row],[Tipo_Viajero_sucio]])</f>
        <v>Turista</v>
      </c>
      <c r="J359" t="s">
        <v>1458</v>
      </c>
      <c r="K359" s="8">
        <v>45324</v>
      </c>
      <c r="L359" s="8">
        <v>45592</v>
      </c>
      <c r="M359">
        <v>289</v>
      </c>
      <c r="N359">
        <f>DATEDIF(Tabla_Transformados[[#This Row],[Fecha_Reserva]],Tabla_Transformados[[#This Row],[Fecha_Viaje]],"d")</f>
        <v>268</v>
      </c>
      <c r="O359">
        <v>10</v>
      </c>
      <c r="P359">
        <v>2</v>
      </c>
      <c r="Q359" t="s">
        <v>37</v>
      </c>
      <c r="R359" t="str">
        <f>IFERROR(VLOOKUP(Tabla_Transformados[[#This Row],[Tipo_Paquete_sucio]],auxiliares!$H$6:$I$7,2,0),Tabla_Transformados[[#This Row],[Tipo_Paquete_sucio]])</f>
        <v>Vuelo</v>
      </c>
      <c r="S359" s="10">
        <v>2702.3</v>
      </c>
      <c r="T359" t="s">
        <v>78</v>
      </c>
      <c r="U359" t="s">
        <v>101</v>
      </c>
      <c r="V359" t="str">
        <f>VLOOKUP(Tabla_Transformados[[#This Row],[Destino_sucio]],auxiliares!$E$5:$F$19,2,0)</f>
        <v>Roma</v>
      </c>
      <c r="W359" t="s">
        <v>40</v>
      </c>
      <c r="X359" t="s">
        <v>41</v>
      </c>
      <c r="Y359" t="s">
        <v>40</v>
      </c>
      <c r="Z3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9" t="str">
        <f>IFERROR(VLOOKUP(Tabla_Transformados[[#This Row],[Actividades_Reser_sucio2]],auxiliares!$E$5:$F$20,2,0),Tabla_Transformados[[#This Row],[Actividades_Reser_sucio2]])</f>
        <v/>
      </c>
      <c r="AB359">
        <v>9</v>
      </c>
      <c r="AC359">
        <f>Tabla_Transformados[[#This Row],[Duracion_Viaje_sucio]]-1</f>
        <v>9</v>
      </c>
      <c r="AD359" t="b">
        <v>0</v>
      </c>
      <c r="AE359" t="str">
        <f>VLOOKUP(Tabla_Transformados[[#This Row],[Promocion_Aplicada_sucio]],auxiliares!$H$6:$I$9,2,0)</f>
        <v>Falso</v>
      </c>
      <c r="AF359" t="s">
        <v>42</v>
      </c>
      <c r="AG359" t="s">
        <v>56</v>
      </c>
      <c r="AH359">
        <v>10</v>
      </c>
      <c r="AI359" t="str">
        <f>TEXT(Tabla_Transformados[[#This Row],[Fecha_Reserva]],"m")</f>
        <v>2</v>
      </c>
      <c r="AJ359">
        <v>12</v>
      </c>
      <c r="AK359" t="str">
        <f>TEXT(Tabla_Transformados[[#This Row],[Fecha_Viaje]],"m")</f>
        <v>10</v>
      </c>
      <c r="AL359" t="s">
        <v>57</v>
      </c>
      <c r="AM359" t="b">
        <v>0</v>
      </c>
      <c r="AN359" t="str">
        <f>VLOOKUP(Tabla_Transformados[[#This Row],[Cancelacion_Reserva_sucio]],auxiliares!$H$6:$I$9,2,0)</f>
        <v>Falso</v>
      </c>
      <c r="AO359">
        <v>4</v>
      </c>
      <c r="AP359" t="s">
        <v>131</v>
      </c>
      <c r="AQ35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9" s="10">
        <f>Tabla_Transformados[[#This Row],[Costo_Total]]/Tabla_Transformados[[#This Row],[Numero_Personas]]</f>
        <v>1351.15</v>
      </c>
      <c r="AS359" s="10">
        <f>Tabla_Transformados[[#This Row],[Costo_Total]]/Tabla_Transformados[[#This Row],[Duracion_Viaje_sucio]]</f>
        <v>270.23</v>
      </c>
    </row>
    <row r="360" spans="1:45" x14ac:dyDescent="0.25">
      <c r="A360" t="s">
        <v>1459</v>
      </c>
      <c r="B360" t="s">
        <v>1460</v>
      </c>
      <c r="C360">
        <v>45</v>
      </c>
      <c r="D360" t="s">
        <v>31</v>
      </c>
      <c r="E360" t="str">
        <f>VLOOKUP(Tabla_Transformados[[#This Row],[Género_sucio]],Tabla4[#All],2,0)</f>
        <v>Femenino</v>
      </c>
      <c r="F360" t="s">
        <v>91</v>
      </c>
      <c r="G360" t="str">
        <f>VLOOKUP(Tabla_Transformados[[#This Row],[Ubicación_sucio]],auxiliares!$E$6:$F$13,2,0)</f>
        <v>India</v>
      </c>
      <c r="H360" t="s">
        <v>33</v>
      </c>
      <c r="I360" t="str">
        <f>IFERROR(VLOOKUP(Tabla_Transformados[[#This Row],[Tipo_Viajero_sucio]],auxiliares!$H$6:$I$6,2,0),Tabla_Transformados[[#This Row],[Tipo_Viajero_sucio]])</f>
        <v>Turista</v>
      </c>
      <c r="J360" t="s">
        <v>1461</v>
      </c>
      <c r="K360" s="8">
        <v>45390</v>
      </c>
      <c r="L360" s="8">
        <v>45453</v>
      </c>
      <c r="M360">
        <v>247</v>
      </c>
      <c r="N360">
        <f>DATEDIF(Tabla_Transformados[[#This Row],[Fecha_Reserva]],Tabla_Transformados[[#This Row],[Fecha_Viaje]],"d")</f>
        <v>63</v>
      </c>
      <c r="O360">
        <v>3</v>
      </c>
      <c r="P360">
        <v>4</v>
      </c>
      <c r="Q360" t="s">
        <v>37</v>
      </c>
      <c r="R360" t="str">
        <f>IFERROR(VLOOKUP(Tabla_Transformados[[#This Row],[Tipo_Paquete_sucio]],auxiliares!$H$6:$I$7,2,0),Tabla_Transformados[[#This Row],[Tipo_Paquete_sucio]])</f>
        <v>Vuelo</v>
      </c>
      <c r="S360" s="10">
        <v>18264.7</v>
      </c>
      <c r="T360" t="s">
        <v>38</v>
      </c>
      <c r="U360" t="s">
        <v>39</v>
      </c>
      <c r="V360" t="str">
        <f>VLOOKUP(Tabla_Transformados[[#This Row],[Destino_sucio]],auxiliares!$E$5:$F$19,2,0)</f>
        <v>Tokio</v>
      </c>
      <c r="W360" t="s">
        <v>40</v>
      </c>
      <c r="X360" t="s">
        <v>68</v>
      </c>
      <c r="Y360" t="s">
        <v>40</v>
      </c>
      <c r="Z3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0" t="str">
        <f>IFERROR(VLOOKUP(Tabla_Transformados[[#This Row],[Actividades_Reser_sucio2]],auxiliares!$E$5:$F$20,2,0),Tabla_Transformados[[#This Row],[Actividades_Reser_sucio2]])</f>
        <v/>
      </c>
      <c r="AB360">
        <v>6</v>
      </c>
      <c r="AC360">
        <f>Tabla_Transformados[[#This Row],[Duracion_Viaje_sucio]]-1</f>
        <v>2</v>
      </c>
      <c r="AD360" t="b">
        <v>0</v>
      </c>
      <c r="AE360" t="str">
        <f>VLOOKUP(Tabla_Transformados[[#This Row],[Promocion_Aplicada_sucio]],auxiliares!$H$6:$I$9,2,0)</f>
        <v>Falso</v>
      </c>
      <c r="AF360" t="s">
        <v>42</v>
      </c>
      <c r="AG360" t="s">
        <v>115</v>
      </c>
      <c r="AH360">
        <v>9</v>
      </c>
      <c r="AI360" t="str">
        <f>TEXT(Tabla_Transformados[[#This Row],[Fecha_Reserva]],"m")</f>
        <v>4</v>
      </c>
      <c r="AJ360">
        <v>4</v>
      </c>
      <c r="AK360" t="str">
        <f>TEXT(Tabla_Transformados[[#This Row],[Fecha_Viaje]],"m")</f>
        <v>6</v>
      </c>
      <c r="AL360" t="s">
        <v>57</v>
      </c>
      <c r="AM360" t="b">
        <v>0</v>
      </c>
      <c r="AN360" t="str">
        <f>VLOOKUP(Tabla_Transformados[[#This Row],[Cancelacion_Reserva_sucio]],auxiliares!$H$6:$I$9,2,0)</f>
        <v>Falso</v>
      </c>
      <c r="AO360">
        <v>4</v>
      </c>
      <c r="AP360" t="s">
        <v>108</v>
      </c>
      <c r="AQ36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0" s="10">
        <f>Tabla_Transformados[[#This Row],[Costo_Total]]/Tabla_Transformados[[#This Row],[Numero_Personas]]</f>
        <v>4566.1750000000002</v>
      </c>
      <c r="AS360" s="10">
        <f>Tabla_Transformados[[#This Row],[Costo_Total]]/Tabla_Transformados[[#This Row],[Duracion_Viaje_sucio]]</f>
        <v>6088.2333333333336</v>
      </c>
    </row>
    <row r="361" spans="1:45" x14ac:dyDescent="0.25">
      <c r="A361" t="s">
        <v>1462</v>
      </c>
      <c r="B361" t="s">
        <v>1463</v>
      </c>
      <c r="C361">
        <v>55</v>
      </c>
      <c r="D361" t="s">
        <v>60</v>
      </c>
      <c r="E361" t="str">
        <f>VLOOKUP(Tabla_Transformados[[#This Row],[Género_sucio]],Tabla4[#All],2,0)</f>
        <v>Otro</v>
      </c>
      <c r="F361" t="s">
        <v>123</v>
      </c>
      <c r="G361" t="str">
        <f>VLOOKUP(Tabla_Transformados[[#This Row],[Ubicación_sucio]],auxiliares!$E$6:$F$13,2,0)</f>
        <v>España</v>
      </c>
      <c r="H361" t="s">
        <v>97</v>
      </c>
      <c r="I361" t="str">
        <f>IFERROR(VLOOKUP(Tabla_Transformados[[#This Row],[Tipo_Viajero_sucio]],auxiliares!$H$6:$I$6,2,0),Tabla_Transformados[[#This Row],[Tipo_Viajero_sucio]])</f>
        <v>Negocios</v>
      </c>
      <c r="J361" t="s">
        <v>1464</v>
      </c>
      <c r="K361" s="8">
        <v>45408</v>
      </c>
      <c r="L361" s="8">
        <v>45532</v>
      </c>
      <c r="M361">
        <v>162</v>
      </c>
      <c r="N361">
        <f>DATEDIF(Tabla_Transformados[[#This Row],[Fecha_Reserva]],Tabla_Transformados[[#This Row],[Fecha_Viaje]],"d")</f>
        <v>124</v>
      </c>
      <c r="O361">
        <v>14</v>
      </c>
      <c r="P361">
        <v>2</v>
      </c>
      <c r="Q361" t="s">
        <v>77</v>
      </c>
      <c r="R361" t="str">
        <f>IFERROR(VLOOKUP(Tabla_Transformados[[#This Row],[Tipo_Paquete_sucio]],auxiliares!$H$6:$I$7,2,0),Tabla_Transformados[[#This Row],[Tipo_Paquete_sucio]])</f>
        <v>Vuelo + Hotel</v>
      </c>
      <c r="S361" s="10">
        <v>11755.6</v>
      </c>
      <c r="T361" t="s">
        <v>86</v>
      </c>
      <c r="U361" t="s">
        <v>137</v>
      </c>
      <c r="V361" t="str">
        <f>VLOOKUP(Tabla_Transformados[[#This Row],[Destino_sucio]],auxiliares!$E$5:$F$19,2,0)</f>
        <v>Paris</v>
      </c>
      <c r="W361" t="s">
        <v>67</v>
      </c>
      <c r="X361" t="s">
        <v>68</v>
      </c>
      <c r="Y361" t="s">
        <v>40</v>
      </c>
      <c r="Z3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1" t="str">
        <f>IFERROR(VLOOKUP(Tabla_Transformados[[#This Row],[Actividades_Reser_sucio2]],auxiliares!$E$5:$F$20,2,0),Tabla_Transformados[[#This Row],[Actividades_Reser_sucio2]])</f>
        <v/>
      </c>
      <c r="AB361">
        <v>1</v>
      </c>
      <c r="AC361">
        <f>Tabla_Transformados[[#This Row],[Duracion_Viaje_sucio]]-1</f>
        <v>13</v>
      </c>
      <c r="AD361" t="b">
        <v>1</v>
      </c>
      <c r="AE361" t="str">
        <f>VLOOKUP(Tabla_Transformados[[#This Row],[Promocion_Aplicada_sucio]],auxiliares!$H$6:$I$9,2,0)</f>
        <v>Verdadero</v>
      </c>
      <c r="AF361" t="s">
        <v>55</v>
      </c>
      <c r="AG361" t="s">
        <v>115</v>
      </c>
      <c r="AH361">
        <v>5</v>
      </c>
      <c r="AI361" t="str">
        <f>TEXT(Tabla_Transformados[[#This Row],[Fecha_Reserva]],"m")</f>
        <v>4</v>
      </c>
      <c r="AJ361">
        <v>2</v>
      </c>
      <c r="AK361" t="str">
        <f>TEXT(Tabla_Transformados[[#This Row],[Fecha_Viaje]],"m")</f>
        <v>8</v>
      </c>
      <c r="AL361" t="s">
        <v>44</v>
      </c>
      <c r="AM361" t="b">
        <v>0</v>
      </c>
      <c r="AN361" t="str">
        <f>VLOOKUP(Tabla_Transformados[[#This Row],[Cancelacion_Reserva_sucio]],auxiliares!$H$6:$I$9,2,0)</f>
        <v>Falso</v>
      </c>
      <c r="AO361">
        <v>4</v>
      </c>
      <c r="AP361" t="s">
        <v>131</v>
      </c>
      <c r="AQ36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1" s="10">
        <f>Tabla_Transformados[[#This Row],[Costo_Total]]/Tabla_Transformados[[#This Row],[Numero_Personas]]</f>
        <v>5877.8</v>
      </c>
      <c r="AS361" s="10">
        <f>Tabla_Transformados[[#This Row],[Costo_Total]]/Tabla_Transformados[[#This Row],[Duracion_Viaje_sucio]]</f>
        <v>839.68571428571431</v>
      </c>
    </row>
    <row r="362" spans="1:45" x14ac:dyDescent="0.25">
      <c r="A362" t="s">
        <v>1465</v>
      </c>
      <c r="B362" t="s">
        <v>1466</v>
      </c>
      <c r="C362">
        <v>57</v>
      </c>
      <c r="D362" t="s">
        <v>104</v>
      </c>
      <c r="E362" t="str">
        <f>VLOOKUP(Tabla_Transformados[[#This Row],[Género_sucio]],Tabla4[#All],2,0)</f>
        <v>Masculino</v>
      </c>
      <c r="F362" t="s">
        <v>91</v>
      </c>
      <c r="G362" t="str">
        <f>VLOOKUP(Tabla_Transformados[[#This Row],[Ubicación_sucio]],auxiliares!$E$6:$F$13,2,0)</f>
        <v>India</v>
      </c>
      <c r="H362" t="s">
        <v>97</v>
      </c>
      <c r="I362" t="str">
        <f>IFERROR(VLOOKUP(Tabla_Transformados[[#This Row],[Tipo_Viajero_sucio]],auxiliares!$H$6:$I$6,2,0),Tabla_Transformados[[#This Row],[Tipo_Viajero_sucio]])</f>
        <v>Negocios</v>
      </c>
      <c r="J362" t="s">
        <v>1467</v>
      </c>
      <c r="K362" s="8">
        <v>45351</v>
      </c>
      <c r="L362" s="8">
        <v>45359</v>
      </c>
      <c r="M362">
        <v>271</v>
      </c>
      <c r="N362">
        <f>DATEDIF(Tabla_Transformados[[#This Row],[Fecha_Reserva]],Tabla_Transformados[[#This Row],[Fecha_Viaje]],"d")</f>
        <v>8</v>
      </c>
      <c r="O362">
        <v>8</v>
      </c>
      <c r="P362">
        <v>1</v>
      </c>
      <c r="Q362" t="s">
        <v>65</v>
      </c>
      <c r="R362" t="str">
        <f>IFERROR(VLOOKUP(Tabla_Transformados[[#This Row],[Tipo_Paquete_sucio]],auxiliares!$H$6:$I$7,2,0),Tabla_Transformados[[#This Row],[Tipo_Paquete_sucio]])</f>
        <v>Vuelo + Hotel + Tour</v>
      </c>
      <c r="S362" s="10">
        <v>9496.4</v>
      </c>
      <c r="T362" t="s">
        <v>38</v>
      </c>
      <c r="U362" t="s">
        <v>53</v>
      </c>
      <c r="V362" t="str">
        <f>VLOOKUP(Tabla_Transformados[[#This Row],[Destino_sucio]],auxiliares!$E$5:$F$19,2,0)</f>
        <v>Nueva York</v>
      </c>
      <c r="W362" t="s">
        <v>67</v>
      </c>
      <c r="X362" t="s">
        <v>41</v>
      </c>
      <c r="Y362" t="s">
        <v>40</v>
      </c>
      <c r="Z3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62" t="str">
        <f>IFERROR(VLOOKUP(Tabla_Transformados[[#This Row],[Actividades_Reser_sucio2]],auxiliares!$E$5:$F$20,2,0),Tabla_Transformados[[#This Row],[Actividades_Reser_sucio2]])</f>
        <v>Desconocido</v>
      </c>
      <c r="AB362">
        <v>6</v>
      </c>
      <c r="AC362">
        <f>Tabla_Transformados[[#This Row],[Duracion_Viaje_sucio]]-1</f>
        <v>7</v>
      </c>
      <c r="AD362" t="b">
        <v>0</v>
      </c>
      <c r="AE362" t="str">
        <f>VLOOKUP(Tabla_Transformados[[#This Row],[Promocion_Aplicada_sucio]],auxiliares!$H$6:$I$9,2,0)</f>
        <v>Falso</v>
      </c>
      <c r="AF362" t="s">
        <v>88</v>
      </c>
      <c r="AG362" t="s">
        <v>43</v>
      </c>
      <c r="AH362">
        <v>9</v>
      </c>
      <c r="AI362" t="str">
        <f>TEXT(Tabla_Transformados[[#This Row],[Fecha_Reserva]],"m")</f>
        <v>2</v>
      </c>
      <c r="AJ362">
        <v>7</v>
      </c>
      <c r="AK362" t="str">
        <f>TEXT(Tabla_Transformados[[#This Row],[Fecha_Viaje]],"m")</f>
        <v>3</v>
      </c>
      <c r="AL362" t="s">
        <v>44</v>
      </c>
      <c r="AM362" t="b">
        <v>0</v>
      </c>
      <c r="AN362" t="str">
        <f>VLOOKUP(Tabla_Transformados[[#This Row],[Cancelacion_Reserva_sucio]],auxiliares!$H$6:$I$9,2,0)</f>
        <v>Falso</v>
      </c>
      <c r="AO362">
        <v>4</v>
      </c>
      <c r="AP362" t="s">
        <v>131</v>
      </c>
      <c r="AQ3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2" s="10">
        <f>Tabla_Transformados[[#This Row],[Costo_Total]]/Tabla_Transformados[[#This Row],[Numero_Personas]]</f>
        <v>9496.4</v>
      </c>
      <c r="AS362" s="10">
        <f>Tabla_Transformados[[#This Row],[Costo_Total]]/Tabla_Transformados[[#This Row],[Duracion_Viaje_sucio]]</f>
        <v>1187.05</v>
      </c>
    </row>
    <row r="363" spans="1:45" x14ac:dyDescent="0.25">
      <c r="A363" t="s">
        <v>1469</v>
      </c>
      <c r="B363" t="s">
        <v>1470</v>
      </c>
      <c r="C363">
        <v>49</v>
      </c>
      <c r="D363" t="s">
        <v>31</v>
      </c>
      <c r="E363" t="str">
        <f>VLOOKUP(Tabla_Transformados[[#This Row],[Género_sucio]],Tabla4[#All],2,0)</f>
        <v>Femenino</v>
      </c>
      <c r="F363" t="s">
        <v>82</v>
      </c>
      <c r="G363" t="str">
        <f>VLOOKUP(Tabla_Transformados[[#This Row],[Ubicación_sucio]],auxiliares!$E$6:$F$13,2,0)</f>
        <v>Alemania</v>
      </c>
      <c r="H363" t="s">
        <v>49</v>
      </c>
      <c r="I363" t="str">
        <f>IFERROR(VLOOKUP(Tabla_Transformados[[#This Row],[Tipo_Viajero_sucio]],auxiliares!$H$6:$I$6,2,0),Tabla_Transformados[[#This Row],[Tipo_Viajero_sucio]])</f>
        <v>Turista</v>
      </c>
      <c r="J363" t="s">
        <v>1471</v>
      </c>
      <c r="K363" s="8">
        <v>45363</v>
      </c>
      <c r="L363" s="8">
        <v>45537</v>
      </c>
      <c r="M363">
        <v>91</v>
      </c>
      <c r="N363">
        <f>DATEDIF(Tabla_Transformados[[#This Row],[Fecha_Reserva]],Tabla_Transformados[[#This Row],[Fecha_Viaje]],"d")</f>
        <v>174</v>
      </c>
      <c r="O363">
        <v>7</v>
      </c>
      <c r="P363">
        <v>1</v>
      </c>
      <c r="Q363" t="s">
        <v>37</v>
      </c>
      <c r="R363" t="str">
        <f>IFERROR(VLOOKUP(Tabla_Transformados[[#This Row],[Tipo_Paquete_sucio]],auxiliares!$H$6:$I$7,2,0),Tabla_Transformados[[#This Row],[Tipo_Paquete_sucio]])</f>
        <v>Vuelo</v>
      </c>
      <c r="S363" s="10">
        <v>14620.9</v>
      </c>
      <c r="T363" t="s">
        <v>78</v>
      </c>
      <c r="U363" t="s">
        <v>137</v>
      </c>
      <c r="V363" t="str">
        <f>VLOOKUP(Tabla_Transformados[[#This Row],[Destino_sucio]],auxiliares!$E$5:$F$19,2,0)</f>
        <v>Paris</v>
      </c>
      <c r="W363" t="s">
        <v>40</v>
      </c>
      <c r="X363" t="s">
        <v>41</v>
      </c>
      <c r="Y363" t="s">
        <v>40</v>
      </c>
      <c r="Z3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3" t="str">
        <f>IFERROR(VLOOKUP(Tabla_Transformados[[#This Row],[Actividades_Reser_sucio2]],auxiliares!$E$5:$F$20,2,0),Tabla_Transformados[[#This Row],[Actividades_Reser_sucio2]])</f>
        <v/>
      </c>
      <c r="AB363">
        <v>2</v>
      </c>
      <c r="AC363">
        <f>Tabla_Transformados[[#This Row],[Duracion_Viaje_sucio]]-1</f>
        <v>6</v>
      </c>
      <c r="AD363" t="b">
        <v>0</v>
      </c>
      <c r="AE363" t="str">
        <f>VLOOKUP(Tabla_Transformados[[#This Row],[Promocion_Aplicada_sucio]],auxiliares!$H$6:$I$9,2,0)</f>
        <v>Falso</v>
      </c>
      <c r="AF363" t="s">
        <v>88</v>
      </c>
      <c r="AG363" t="s">
        <v>56</v>
      </c>
      <c r="AH363">
        <v>5</v>
      </c>
      <c r="AI363" t="str">
        <f>TEXT(Tabla_Transformados[[#This Row],[Fecha_Reserva]],"m")</f>
        <v>3</v>
      </c>
      <c r="AJ363">
        <v>9</v>
      </c>
      <c r="AK363" t="str">
        <f>TEXT(Tabla_Transformados[[#This Row],[Fecha_Viaje]],"m")</f>
        <v>9</v>
      </c>
      <c r="AL363" t="s">
        <v>44</v>
      </c>
      <c r="AM363" t="b">
        <v>1</v>
      </c>
      <c r="AN363" t="str">
        <f>VLOOKUP(Tabla_Transformados[[#This Row],[Cancelacion_Reserva_sucio]],auxiliares!$H$6:$I$9,2,0)</f>
        <v>Verdadero</v>
      </c>
      <c r="AO363">
        <v>5</v>
      </c>
      <c r="AP363" t="s">
        <v>108</v>
      </c>
      <c r="AQ36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3" s="10">
        <f>Tabla_Transformados[[#This Row],[Costo_Total]]/Tabla_Transformados[[#This Row],[Numero_Personas]]</f>
        <v>14620.9</v>
      </c>
      <c r="AS363" s="10">
        <f>Tabla_Transformados[[#This Row],[Costo_Total]]/Tabla_Transformados[[#This Row],[Duracion_Viaje_sucio]]</f>
        <v>2088.6999999999998</v>
      </c>
    </row>
    <row r="364" spans="1:45" x14ac:dyDescent="0.25">
      <c r="A364" t="s">
        <v>1472</v>
      </c>
      <c r="B364" t="s">
        <v>1473</v>
      </c>
      <c r="C364">
        <v>42</v>
      </c>
      <c r="D364" t="s">
        <v>31</v>
      </c>
      <c r="E364" t="str">
        <f>VLOOKUP(Tabla_Transformados[[#This Row],[Género_sucio]],Tabla4[#All],2,0)</f>
        <v>Femenino</v>
      </c>
      <c r="F364" t="s">
        <v>61</v>
      </c>
      <c r="G364" t="str">
        <f>VLOOKUP(Tabla_Transformados[[#This Row],[Ubicación_sucio]],auxiliares!$E$6:$F$13,2,0)</f>
        <v>Australia</v>
      </c>
      <c r="H364" t="s">
        <v>49</v>
      </c>
      <c r="I364" t="str">
        <f>IFERROR(VLOOKUP(Tabla_Transformados[[#This Row],[Tipo_Viajero_sucio]],auxiliares!$H$6:$I$6,2,0),Tabla_Transformados[[#This Row],[Tipo_Viajero_sucio]])</f>
        <v>Turista</v>
      </c>
      <c r="J364" t="s">
        <v>1474</v>
      </c>
      <c r="K364" s="8">
        <v>45343</v>
      </c>
      <c r="L364" s="8">
        <v>45377</v>
      </c>
      <c r="M364">
        <v>55</v>
      </c>
      <c r="N364">
        <f>DATEDIF(Tabla_Transformados[[#This Row],[Fecha_Reserva]],Tabla_Transformados[[#This Row],[Fecha_Viaje]],"d")</f>
        <v>34</v>
      </c>
      <c r="O364">
        <v>6</v>
      </c>
      <c r="P364">
        <v>4</v>
      </c>
      <c r="Q364" t="s">
        <v>77</v>
      </c>
      <c r="R364" t="str">
        <f>IFERROR(VLOOKUP(Tabla_Transformados[[#This Row],[Tipo_Paquete_sucio]],auxiliares!$H$6:$I$7,2,0),Tabla_Transformados[[#This Row],[Tipo_Paquete_sucio]])</f>
        <v>Vuelo + Hotel</v>
      </c>
      <c r="S364" s="10">
        <v>15157.9</v>
      </c>
      <c r="T364" t="s">
        <v>38</v>
      </c>
      <c r="U364" t="s">
        <v>101</v>
      </c>
      <c r="V364" t="str">
        <f>VLOOKUP(Tabla_Transformados[[#This Row],[Destino_sucio]],auxiliares!$E$5:$F$19,2,0)</f>
        <v>Roma</v>
      </c>
      <c r="W364" t="s">
        <v>67</v>
      </c>
      <c r="X364" t="s">
        <v>41</v>
      </c>
      <c r="Y364" t="s">
        <v>40</v>
      </c>
      <c r="Z3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4" t="str">
        <f>IFERROR(VLOOKUP(Tabla_Transformados[[#This Row],[Actividades_Reser_sucio2]],auxiliares!$E$5:$F$20,2,0),Tabla_Transformados[[#This Row],[Actividades_Reser_sucio2]])</f>
        <v/>
      </c>
      <c r="AB364">
        <v>7</v>
      </c>
      <c r="AC364">
        <f>Tabla_Transformados[[#This Row],[Duracion_Viaje_sucio]]-1</f>
        <v>5</v>
      </c>
      <c r="AD364" t="b">
        <v>1</v>
      </c>
      <c r="AE364" t="str">
        <f>VLOOKUP(Tabla_Transformados[[#This Row],[Promocion_Aplicada_sucio]],auxiliares!$H$6:$I$9,2,0)</f>
        <v>Verdadero</v>
      </c>
      <c r="AF364" t="s">
        <v>42</v>
      </c>
      <c r="AG364" t="s">
        <v>115</v>
      </c>
      <c r="AH364">
        <v>7</v>
      </c>
      <c r="AI364" t="str">
        <f>TEXT(Tabla_Transformados[[#This Row],[Fecha_Reserva]],"m")</f>
        <v>2</v>
      </c>
      <c r="AJ364">
        <v>5</v>
      </c>
      <c r="AK364" t="str">
        <f>TEXT(Tabla_Transformados[[#This Row],[Fecha_Viaje]],"m")</f>
        <v>3</v>
      </c>
      <c r="AL364" t="s">
        <v>57</v>
      </c>
      <c r="AM364" t="b">
        <v>1</v>
      </c>
      <c r="AN364" t="str">
        <f>VLOOKUP(Tabla_Transformados[[#This Row],[Cancelacion_Reserva_sucio]],auxiliares!$H$6:$I$9,2,0)</f>
        <v>Verdadero</v>
      </c>
      <c r="AO364">
        <v>4</v>
      </c>
      <c r="AP364" t="s">
        <v>131</v>
      </c>
      <c r="AQ36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4" s="10">
        <f>Tabla_Transformados[[#This Row],[Costo_Total]]/Tabla_Transformados[[#This Row],[Numero_Personas]]</f>
        <v>3789.4749999999999</v>
      </c>
      <c r="AS364" s="10">
        <f>Tabla_Transformados[[#This Row],[Costo_Total]]/Tabla_Transformados[[#This Row],[Duracion_Viaje_sucio]]</f>
        <v>2526.3166666666666</v>
      </c>
    </row>
    <row r="365" spans="1:45" x14ac:dyDescent="0.25">
      <c r="A365" t="s">
        <v>1475</v>
      </c>
      <c r="B365" t="s">
        <v>1476</v>
      </c>
      <c r="C365">
        <v>20</v>
      </c>
      <c r="D365" t="s">
        <v>104</v>
      </c>
      <c r="E365" t="str">
        <f>VLOOKUP(Tabla_Transformados[[#This Row],[Género_sucio]],Tabla4[#All],2,0)</f>
        <v>Masculino</v>
      </c>
      <c r="F365" t="s">
        <v>82</v>
      </c>
      <c r="G365" t="str">
        <f>VLOOKUP(Tabla_Transformados[[#This Row],[Ubicación_sucio]],auxiliares!$E$6:$F$13,2,0)</f>
        <v>Alemania</v>
      </c>
      <c r="H365" t="s">
        <v>97</v>
      </c>
      <c r="I365" t="str">
        <f>IFERROR(VLOOKUP(Tabla_Transformados[[#This Row],[Tipo_Viajero_sucio]],auxiliares!$H$6:$I$6,2,0),Tabla_Transformados[[#This Row],[Tipo_Viajero_sucio]])</f>
        <v>Negocios</v>
      </c>
      <c r="J365" t="s">
        <v>1477</v>
      </c>
      <c r="K365" s="8">
        <v>45483</v>
      </c>
      <c r="L365" s="8">
        <v>45577</v>
      </c>
      <c r="M365">
        <v>128</v>
      </c>
      <c r="N365">
        <f>DATEDIF(Tabla_Transformados[[#This Row],[Fecha_Reserva]],Tabla_Transformados[[#This Row],[Fecha_Viaje]],"d")</f>
        <v>94</v>
      </c>
      <c r="O365">
        <v>13</v>
      </c>
      <c r="P365">
        <v>2</v>
      </c>
      <c r="Q365" t="s">
        <v>65</v>
      </c>
      <c r="R365" t="str">
        <f>IFERROR(VLOOKUP(Tabla_Transformados[[#This Row],[Tipo_Paquete_sucio]],auxiliares!$H$6:$I$7,2,0),Tabla_Transformados[[#This Row],[Tipo_Paquete_sucio]])</f>
        <v>Vuelo + Hotel + Tour</v>
      </c>
      <c r="S365" s="10">
        <v>6696.9</v>
      </c>
      <c r="T365" t="s">
        <v>38</v>
      </c>
      <c r="U365" t="s">
        <v>137</v>
      </c>
      <c r="V365" t="str">
        <f>VLOOKUP(Tabla_Transformados[[#This Row],[Destino_sucio]],auxiliares!$E$5:$F$19,2,0)</f>
        <v>Paris</v>
      </c>
      <c r="W365" t="s">
        <v>67</v>
      </c>
      <c r="X365" t="s">
        <v>68</v>
      </c>
      <c r="Y365" t="s">
        <v>40</v>
      </c>
      <c r="Z3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65" t="str">
        <f>IFERROR(VLOOKUP(Tabla_Transformados[[#This Row],[Actividades_Reser_sucio2]],auxiliares!$E$5:$F$20,2,0),Tabla_Transformados[[#This Row],[Actividades_Reser_sucio2]])</f>
        <v>Desconocido</v>
      </c>
      <c r="AB365">
        <v>5</v>
      </c>
      <c r="AC365">
        <f>Tabla_Transformados[[#This Row],[Duracion_Viaje_sucio]]-1</f>
        <v>12</v>
      </c>
      <c r="AD365" t="b">
        <v>1</v>
      </c>
      <c r="AE365" t="str">
        <f>VLOOKUP(Tabla_Transformados[[#This Row],[Promocion_Aplicada_sucio]],auxiliares!$H$6:$I$9,2,0)</f>
        <v>Verdadero</v>
      </c>
      <c r="AF365" t="s">
        <v>42</v>
      </c>
      <c r="AG365" t="s">
        <v>56</v>
      </c>
      <c r="AH365">
        <v>5</v>
      </c>
      <c r="AI365" t="str">
        <f>TEXT(Tabla_Transformados[[#This Row],[Fecha_Reserva]],"m")</f>
        <v>7</v>
      </c>
      <c r="AJ365">
        <v>2</v>
      </c>
      <c r="AK365" t="str">
        <f>TEXT(Tabla_Transformados[[#This Row],[Fecha_Viaje]],"m")</f>
        <v>10</v>
      </c>
      <c r="AL365" t="s">
        <v>44</v>
      </c>
      <c r="AM365" t="b">
        <v>0</v>
      </c>
      <c r="AN365" t="str">
        <f>VLOOKUP(Tabla_Transformados[[#This Row],[Cancelacion_Reserva_sucio]],auxiliares!$H$6:$I$9,2,0)</f>
        <v>Falso</v>
      </c>
      <c r="AO365">
        <v>4</v>
      </c>
      <c r="AP365" t="s">
        <v>131</v>
      </c>
      <c r="AQ3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65" s="10">
        <f>Tabla_Transformados[[#This Row],[Costo_Total]]/Tabla_Transformados[[#This Row],[Numero_Personas]]</f>
        <v>3348.45</v>
      </c>
      <c r="AS365" s="10">
        <f>Tabla_Transformados[[#This Row],[Costo_Total]]/Tabla_Transformados[[#This Row],[Duracion_Viaje_sucio]]</f>
        <v>515.14615384615377</v>
      </c>
    </row>
    <row r="366" spans="1:45" x14ac:dyDescent="0.25">
      <c r="A366" t="s">
        <v>1478</v>
      </c>
      <c r="B366" t="s">
        <v>1479</v>
      </c>
      <c r="C366">
        <v>39</v>
      </c>
      <c r="D366" t="s">
        <v>31</v>
      </c>
      <c r="E366" t="str">
        <f>VLOOKUP(Tabla_Transformados[[#This Row],[Género_sucio]],Tabla4[#All],2,0)</f>
        <v>Femenino</v>
      </c>
      <c r="F366" t="s">
        <v>73</v>
      </c>
      <c r="G366" t="str">
        <f>VLOOKUP(Tabla_Transformados[[#This Row],[Ubicación_sucio]],auxiliares!$E$6:$F$13,2,0)</f>
        <v>Reino unido</v>
      </c>
      <c r="H366" t="s">
        <v>49</v>
      </c>
      <c r="I366" t="str">
        <f>IFERROR(VLOOKUP(Tabla_Transformados[[#This Row],[Tipo_Viajero_sucio]],auxiliares!$H$6:$I$6,2,0),Tabla_Transformados[[#This Row],[Tipo_Viajero_sucio]])</f>
        <v>Turista</v>
      </c>
      <c r="J366" t="s">
        <v>1480</v>
      </c>
      <c r="K366" s="8">
        <v>45349</v>
      </c>
      <c r="L366" s="8">
        <v>45527</v>
      </c>
      <c r="M366">
        <v>226</v>
      </c>
      <c r="N366">
        <f>DATEDIF(Tabla_Transformados[[#This Row],[Fecha_Reserva]],Tabla_Transformados[[#This Row],[Fecha_Viaje]],"d")</f>
        <v>178</v>
      </c>
      <c r="O366">
        <v>8</v>
      </c>
      <c r="P366">
        <v>4</v>
      </c>
      <c r="Q366" t="s">
        <v>37</v>
      </c>
      <c r="R366" t="str">
        <f>IFERROR(VLOOKUP(Tabla_Transformados[[#This Row],[Tipo_Paquete_sucio]],auxiliares!$H$6:$I$7,2,0),Tabla_Transformados[[#This Row],[Tipo_Paquete_sucio]])</f>
        <v>Vuelo</v>
      </c>
      <c r="S366" s="10">
        <v>3019.8</v>
      </c>
      <c r="T366" t="s">
        <v>38</v>
      </c>
      <c r="U366" t="s">
        <v>94</v>
      </c>
      <c r="V366" t="str">
        <f>VLOOKUP(Tabla_Transformados[[#This Row],[Destino_sucio]],auxiliares!$E$5:$F$19,2,0)</f>
        <v>Cancun</v>
      </c>
      <c r="W366" t="s">
        <v>40</v>
      </c>
      <c r="X366" t="s">
        <v>68</v>
      </c>
      <c r="Y366" t="s">
        <v>40</v>
      </c>
      <c r="Z3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6" t="str">
        <f>IFERROR(VLOOKUP(Tabla_Transformados[[#This Row],[Actividades_Reser_sucio2]],auxiliares!$E$5:$F$20,2,0),Tabla_Transformados[[#This Row],[Actividades_Reser_sucio2]])</f>
        <v/>
      </c>
      <c r="AB366">
        <v>2</v>
      </c>
      <c r="AC366">
        <f>Tabla_Transformados[[#This Row],[Duracion_Viaje_sucio]]-1</f>
        <v>7</v>
      </c>
      <c r="AD366" t="b">
        <v>1</v>
      </c>
      <c r="AE366" t="str">
        <f>VLOOKUP(Tabla_Transformados[[#This Row],[Promocion_Aplicada_sucio]],auxiliares!$H$6:$I$9,2,0)</f>
        <v>Verdadero</v>
      </c>
      <c r="AF366" t="s">
        <v>88</v>
      </c>
      <c r="AG366" t="s">
        <v>115</v>
      </c>
      <c r="AH366">
        <v>12</v>
      </c>
      <c r="AI366" t="str">
        <f>TEXT(Tabla_Transformados[[#This Row],[Fecha_Reserva]],"m")</f>
        <v>2</v>
      </c>
      <c r="AJ366">
        <v>3</v>
      </c>
      <c r="AK366" t="str">
        <f>TEXT(Tabla_Transformados[[#This Row],[Fecha_Viaje]],"m")</f>
        <v>8</v>
      </c>
      <c r="AL366" t="s">
        <v>44</v>
      </c>
      <c r="AM366" t="b">
        <v>1</v>
      </c>
      <c r="AN366" t="str">
        <f>VLOOKUP(Tabla_Transformados[[#This Row],[Cancelacion_Reserva_sucio]],auxiliares!$H$6:$I$9,2,0)</f>
        <v>Verdadero</v>
      </c>
      <c r="AO366">
        <v>1</v>
      </c>
      <c r="AP366" t="s">
        <v>70</v>
      </c>
      <c r="AQ36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66" s="10">
        <f>Tabla_Transformados[[#This Row],[Costo_Total]]/Tabla_Transformados[[#This Row],[Numero_Personas]]</f>
        <v>754.95</v>
      </c>
      <c r="AS366" s="10">
        <f>Tabla_Transformados[[#This Row],[Costo_Total]]/Tabla_Transformados[[#This Row],[Duracion_Viaje_sucio]]</f>
        <v>377.47500000000002</v>
      </c>
    </row>
    <row r="367" spans="1:45" x14ac:dyDescent="0.25">
      <c r="A367" t="s">
        <v>1481</v>
      </c>
      <c r="B367" t="s">
        <v>1482</v>
      </c>
      <c r="C367">
        <v>33</v>
      </c>
      <c r="D367" t="s">
        <v>104</v>
      </c>
      <c r="E367" t="str">
        <f>VLOOKUP(Tabla_Transformados[[#This Row],[Género_sucio]],Tabla4[#All],2,0)</f>
        <v>Masculino</v>
      </c>
      <c r="F367" t="s">
        <v>91</v>
      </c>
      <c r="G367" t="str">
        <f>VLOOKUP(Tabla_Transformados[[#This Row],[Ubicación_sucio]],auxiliares!$E$6:$F$13,2,0)</f>
        <v>India</v>
      </c>
      <c r="H367" t="s">
        <v>97</v>
      </c>
      <c r="I367" t="str">
        <f>IFERROR(VLOOKUP(Tabla_Transformados[[#This Row],[Tipo_Viajero_sucio]],auxiliares!$H$6:$I$6,2,0),Tabla_Transformados[[#This Row],[Tipo_Viajero_sucio]])</f>
        <v>Negocios</v>
      </c>
      <c r="J367" t="s">
        <v>1483</v>
      </c>
      <c r="K367" s="8">
        <v>45645</v>
      </c>
      <c r="L367" s="8">
        <v>45648</v>
      </c>
      <c r="M367">
        <v>168</v>
      </c>
      <c r="N367">
        <f>DATEDIF(Tabla_Transformados[[#This Row],[Fecha_Reserva]],Tabla_Transformados[[#This Row],[Fecha_Viaje]],"d")</f>
        <v>3</v>
      </c>
      <c r="O367">
        <v>8</v>
      </c>
      <c r="P367">
        <v>2</v>
      </c>
      <c r="Q367" t="s">
        <v>77</v>
      </c>
      <c r="R367" t="str">
        <f>IFERROR(VLOOKUP(Tabla_Transformados[[#This Row],[Tipo_Paquete_sucio]],auxiliares!$H$6:$I$7,2,0),Tabla_Transformados[[#This Row],[Tipo_Paquete_sucio]])</f>
        <v>Vuelo + Hotel</v>
      </c>
      <c r="S367" s="10">
        <v>7085.6</v>
      </c>
      <c r="T367" t="s">
        <v>78</v>
      </c>
      <c r="U367" t="s">
        <v>101</v>
      </c>
      <c r="V367" t="str">
        <f>VLOOKUP(Tabla_Transformados[[#This Row],[Destino_sucio]],auxiliares!$E$5:$F$19,2,0)</f>
        <v>Roma</v>
      </c>
      <c r="W367" t="s">
        <v>67</v>
      </c>
      <c r="X367" t="s">
        <v>54</v>
      </c>
      <c r="Y367" t="s">
        <v>40</v>
      </c>
      <c r="Z3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7" t="str">
        <f>IFERROR(VLOOKUP(Tabla_Transformados[[#This Row],[Actividades_Reser_sucio2]],auxiliares!$E$5:$F$20,2,0),Tabla_Transformados[[#This Row],[Actividades_Reser_sucio2]])</f>
        <v/>
      </c>
      <c r="AB367">
        <v>8</v>
      </c>
      <c r="AC367">
        <f>Tabla_Transformados[[#This Row],[Duracion_Viaje_sucio]]-1</f>
        <v>7</v>
      </c>
      <c r="AD367" t="b">
        <v>1</v>
      </c>
      <c r="AE367" t="str">
        <f>VLOOKUP(Tabla_Transformados[[#This Row],[Promocion_Aplicada_sucio]],auxiliares!$H$6:$I$9,2,0)</f>
        <v>Verdadero</v>
      </c>
      <c r="AF367" t="s">
        <v>88</v>
      </c>
      <c r="AG367" t="s">
        <v>56</v>
      </c>
      <c r="AH367">
        <v>2</v>
      </c>
      <c r="AI367" t="str">
        <f>TEXT(Tabla_Transformados[[#This Row],[Fecha_Reserva]],"m")</f>
        <v>12</v>
      </c>
      <c r="AJ367">
        <v>11</v>
      </c>
      <c r="AK367" t="str">
        <f>TEXT(Tabla_Transformados[[#This Row],[Fecha_Viaje]],"m")</f>
        <v>12</v>
      </c>
      <c r="AL367" t="s">
        <v>44</v>
      </c>
      <c r="AM367" t="b">
        <v>1</v>
      </c>
      <c r="AN367" t="str">
        <f>VLOOKUP(Tabla_Transformados[[#This Row],[Cancelacion_Reserva_sucio]],auxiliares!$H$6:$I$9,2,0)</f>
        <v>Verdadero</v>
      </c>
      <c r="AO367">
        <v>4</v>
      </c>
      <c r="AP367" t="s">
        <v>131</v>
      </c>
      <c r="AQ36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67" s="10">
        <f>Tabla_Transformados[[#This Row],[Costo_Total]]/Tabla_Transformados[[#This Row],[Numero_Personas]]</f>
        <v>3542.8</v>
      </c>
      <c r="AS367" s="10">
        <f>Tabla_Transformados[[#This Row],[Costo_Total]]/Tabla_Transformados[[#This Row],[Duracion_Viaje_sucio]]</f>
        <v>885.7</v>
      </c>
    </row>
    <row r="368" spans="1:45" x14ac:dyDescent="0.25">
      <c r="A368" t="s">
        <v>1484</v>
      </c>
      <c r="B368" t="s">
        <v>1485</v>
      </c>
      <c r="C368">
        <v>50</v>
      </c>
      <c r="D368" t="s">
        <v>60</v>
      </c>
      <c r="E368" t="str">
        <f>VLOOKUP(Tabla_Transformados[[#This Row],[Género_sucio]],Tabla4[#All],2,0)</f>
        <v>Otro</v>
      </c>
      <c r="F368" t="s">
        <v>48</v>
      </c>
      <c r="G368" t="str">
        <f>VLOOKUP(Tabla_Transformados[[#This Row],[Ubicación_sucio]],auxiliares!$E$6:$F$13,2,0)</f>
        <v>EEUU</v>
      </c>
      <c r="H368" t="s">
        <v>33</v>
      </c>
      <c r="I368" t="str">
        <f>IFERROR(VLOOKUP(Tabla_Transformados[[#This Row],[Tipo_Viajero_sucio]],auxiliares!$H$6:$I$6,2,0),Tabla_Transformados[[#This Row],[Tipo_Viajero_sucio]])</f>
        <v>Turista</v>
      </c>
      <c r="J368" t="s">
        <v>1486</v>
      </c>
      <c r="K368" s="8">
        <v>45331</v>
      </c>
      <c r="L368" s="8">
        <v>45425</v>
      </c>
      <c r="M368">
        <v>173</v>
      </c>
      <c r="N368">
        <f>DATEDIF(Tabla_Transformados[[#This Row],[Fecha_Reserva]],Tabla_Transformados[[#This Row],[Fecha_Viaje]],"d")</f>
        <v>94</v>
      </c>
      <c r="O368">
        <v>7</v>
      </c>
      <c r="P368">
        <v>2</v>
      </c>
      <c r="Q368" t="s">
        <v>77</v>
      </c>
      <c r="R368" t="str">
        <f>IFERROR(VLOOKUP(Tabla_Transformados[[#This Row],[Tipo_Paquete_sucio]],auxiliares!$H$6:$I$7,2,0),Tabla_Transformados[[#This Row],[Tipo_Paquete_sucio]])</f>
        <v>Vuelo + Hotel</v>
      </c>
      <c r="S368" s="10">
        <v>8319.9</v>
      </c>
      <c r="T368" t="s">
        <v>78</v>
      </c>
      <c r="U368" t="s">
        <v>53</v>
      </c>
      <c r="V368" t="str">
        <f>VLOOKUP(Tabla_Transformados[[#This Row],[Destino_sucio]],auxiliares!$E$5:$F$19,2,0)</f>
        <v>Nueva York</v>
      </c>
      <c r="W368" t="s">
        <v>79</v>
      </c>
      <c r="X368" t="s">
        <v>41</v>
      </c>
      <c r="Y368" t="s">
        <v>40</v>
      </c>
      <c r="Z3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8" t="str">
        <f>IFERROR(VLOOKUP(Tabla_Transformados[[#This Row],[Actividades_Reser_sucio2]],auxiliares!$E$5:$F$20,2,0),Tabla_Transformados[[#This Row],[Actividades_Reser_sucio2]])</f>
        <v/>
      </c>
      <c r="AB368">
        <v>9</v>
      </c>
      <c r="AC368">
        <f>Tabla_Transformados[[#This Row],[Duracion_Viaje_sucio]]-1</f>
        <v>6</v>
      </c>
      <c r="AD368" t="b">
        <v>1</v>
      </c>
      <c r="AE368" t="str">
        <f>VLOOKUP(Tabla_Transformados[[#This Row],[Promocion_Aplicada_sucio]],auxiliares!$H$6:$I$9,2,0)</f>
        <v>Verdadero</v>
      </c>
      <c r="AF368" t="s">
        <v>55</v>
      </c>
      <c r="AG368" t="s">
        <v>115</v>
      </c>
      <c r="AH368">
        <v>9</v>
      </c>
      <c r="AI368" t="str">
        <f>TEXT(Tabla_Transformados[[#This Row],[Fecha_Reserva]],"m")</f>
        <v>2</v>
      </c>
      <c r="AJ368">
        <v>5</v>
      </c>
      <c r="AK368" t="str">
        <f>TEXT(Tabla_Transformados[[#This Row],[Fecha_Viaje]],"m")</f>
        <v>5</v>
      </c>
      <c r="AL368" t="s">
        <v>57</v>
      </c>
      <c r="AM368" t="b">
        <v>0</v>
      </c>
      <c r="AN368" t="str">
        <f>VLOOKUP(Tabla_Transformados[[#This Row],[Cancelacion_Reserva_sucio]],auxiliares!$H$6:$I$9,2,0)</f>
        <v>Falso</v>
      </c>
      <c r="AO368">
        <v>2</v>
      </c>
      <c r="AP368" t="s">
        <v>70</v>
      </c>
      <c r="AQ36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8" s="10">
        <f>Tabla_Transformados[[#This Row],[Costo_Total]]/Tabla_Transformados[[#This Row],[Numero_Personas]]</f>
        <v>4159.95</v>
      </c>
      <c r="AS368" s="10">
        <f>Tabla_Transformados[[#This Row],[Costo_Total]]/Tabla_Transformados[[#This Row],[Duracion_Viaje_sucio]]</f>
        <v>1188.5571428571427</v>
      </c>
    </row>
    <row r="369" spans="1:45" x14ac:dyDescent="0.25">
      <c r="A369" t="s">
        <v>1487</v>
      </c>
      <c r="B369" t="s">
        <v>1488</v>
      </c>
      <c r="C369">
        <v>59</v>
      </c>
      <c r="D369" t="s">
        <v>60</v>
      </c>
      <c r="E369" t="str">
        <f>VLOOKUP(Tabla_Transformados[[#This Row],[Género_sucio]],Tabla4[#All],2,0)</f>
        <v>Otro</v>
      </c>
      <c r="F369" t="s">
        <v>73</v>
      </c>
      <c r="G369" t="str">
        <f>VLOOKUP(Tabla_Transformados[[#This Row],[Ubicación_sucio]],auxiliares!$E$6:$F$13,2,0)</f>
        <v>Reino unido</v>
      </c>
      <c r="H369" t="s">
        <v>97</v>
      </c>
      <c r="I369" t="str">
        <f>IFERROR(VLOOKUP(Tabla_Transformados[[#This Row],[Tipo_Viajero_sucio]],auxiliares!$H$6:$I$6,2,0),Tabla_Transformados[[#This Row],[Tipo_Viajero_sucio]])</f>
        <v>Negocios</v>
      </c>
      <c r="J369" t="s">
        <v>1489</v>
      </c>
      <c r="K369" s="8">
        <v>45515</v>
      </c>
      <c r="L369" s="8">
        <v>45601</v>
      </c>
      <c r="M369">
        <v>208</v>
      </c>
      <c r="N369">
        <f>DATEDIF(Tabla_Transformados[[#This Row],[Fecha_Reserva]],Tabla_Transformados[[#This Row],[Fecha_Viaje]],"d")</f>
        <v>86</v>
      </c>
      <c r="O369">
        <v>14</v>
      </c>
      <c r="P369">
        <v>2</v>
      </c>
      <c r="Q369" t="s">
        <v>77</v>
      </c>
      <c r="R369" t="str">
        <f>IFERROR(VLOOKUP(Tabla_Transformados[[#This Row],[Tipo_Paquete_sucio]],auxiliares!$H$6:$I$7,2,0),Tabla_Transformados[[#This Row],[Tipo_Paquete_sucio]])</f>
        <v>Vuelo + Hotel</v>
      </c>
      <c r="S369" s="10">
        <v>18315.2</v>
      </c>
      <c r="T369" t="s">
        <v>78</v>
      </c>
      <c r="U369" t="s">
        <v>101</v>
      </c>
      <c r="V369" t="str">
        <f>VLOOKUP(Tabla_Transformados[[#This Row],[Destino_sucio]],auxiliares!$E$5:$F$19,2,0)</f>
        <v>Roma</v>
      </c>
      <c r="W369" t="s">
        <v>79</v>
      </c>
      <c r="X369" t="s">
        <v>41</v>
      </c>
      <c r="Y369" t="s">
        <v>40</v>
      </c>
      <c r="Z3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9" t="str">
        <f>IFERROR(VLOOKUP(Tabla_Transformados[[#This Row],[Actividades_Reser_sucio2]],auxiliares!$E$5:$F$20,2,0),Tabla_Transformados[[#This Row],[Actividades_Reser_sucio2]])</f>
        <v/>
      </c>
      <c r="AB369">
        <v>2</v>
      </c>
      <c r="AC369">
        <f>Tabla_Transformados[[#This Row],[Duracion_Viaje_sucio]]-1</f>
        <v>13</v>
      </c>
      <c r="AD369" t="b">
        <v>1</v>
      </c>
      <c r="AE369" t="str">
        <f>VLOOKUP(Tabla_Transformados[[#This Row],[Promocion_Aplicada_sucio]],auxiliares!$H$6:$I$9,2,0)</f>
        <v>Verdadero</v>
      </c>
      <c r="AF369" t="s">
        <v>55</v>
      </c>
      <c r="AG369" t="s">
        <v>115</v>
      </c>
      <c r="AH369">
        <v>12</v>
      </c>
      <c r="AI369" t="str">
        <f>TEXT(Tabla_Transformados[[#This Row],[Fecha_Reserva]],"m")</f>
        <v>8</v>
      </c>
      <c r="AJ369">
        <v>7</v>
      </c>
      <c r="AK369" t="str">
        <f>TEXT(Tabla_Transformados[[#This Row],[Fecha_Viaje]],"m")</f>
        <v>11</v>
      </c>
      <c r="AL369" t="s">
        <v>44</v>
      </c>
      <c r="AM369" t="b">
        <v>0</v>
      </c>
      <c r="AN369" t="str">
        <f>VLOOKUP(Tabla_Transformados[[#This Row],[Cancelacion_Reserva_sucio]],auxiliares!$H$6:$I$9,2,0)</f>
        <v>Falso</v>
      </c>
      <c r="AO369">
        <v>3</v>
      </c>
      <c r="AP369" t="s">
        <v>108</v>
      </c>
      <c r="AQ36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9" s="10">
        <f>Tabla_Transformados[[#This Row],[Costo_Total]]/Tabla_Transformados[[#This Row],[Numero_Personas]]</f>
        <v>9157.6</v>
      </c>
      <c r="AS369" s="10">
        <f>Tabla_Transformados[[#This Row],[Costo_Total]]/Tabla_Transformados[[#This Row],[Duracion_Viaje_sucio]]</f>
        <v>1308.2285714285715</v>
      </c>
    </row>
    <row r="370" spans="1:45" x14ac:dyDescent="0.25">
      <c r="A370" t="s">
        <v>1490</v>
      </c>
      <c r="B370" t="s">
        <v>1491</v>
      </c>
      <c r="C370">
        <v>41</v>
      </c>
      <c r="D370" t="s">
        <v>31</v>
      </c>
      <c r="E370" t="str">
        <f>VLOOKUP(Tabla_Transformados[[#This Row],[Género_sucio]],Tabla4[#All],2,0)</f>
        <v>Femenino</v>
      </c>
      <c r="F370" t="s">
        <v>32</v>
      </c>
      <c r="G370" t="str">
        <f>VLOOKUP(Tabla_Transformados[[#This Row],[Ubicación_sucio]],auxiliares!$E$6:$F$13,2,0)</f>
        <v>Méjico</v>
      </c>
      <c r="H370" t="s">
        <v>49</v>
      </c>
      <c r="I370" t="str">
        <f>IFERROR(VLOOKUP(Tabla_Transformados[[#This Row],[Tipo_Viajero_sucio]],auxiliares!$H$6:$I$6,2,0),Tabla_Transformados[[#This Row],[Tipo_Viajero_sucio]])</f>
        <v>Turista</v>
      </c>
      <c r="J370" t="s">
        <v>1492</v>
      </c>
      <c r="K370" s="8">
        <v>45388</v>
      </c>
      <c r="L370" s="8">
        <v>45504</v>
      </c>
      <c r="M370">
        <v>1</v>
      </c>
      <c r="N370">
        <f>DATEDIF(Tabla_Transformados[[#This Row],[Fecha_Reserva]],Tabla_Transformados[[#This Row],[Fecha_Viaje]],"d")</f>
        <v>116</v>
      </c>
      <c r="O370">
        <v>9</v>
      </c>
      <c r="P370">
        <v>4</v>
      </c>
      <c r="Q370" t="s">
        <v>65</v>
      </c>
      <c r="R370" t="str">
        <f>IFERROR(VLOOKUP(Tabla_Transformados[[#This Row],[Tipo_Paquete_sucio]],auxiliares!$H$6:$I$7,2,0),Tabla_Transformados[[#This Row],[Tipo_Paquete_sucio]])</f>
        <v>Vuelo + Hotel + Tour</v>
      </c>
      <c r="S370" s="10">
        <v>1565.2</v>
      </c>
      <c r="T370" t="s">
        <v>86</v>
      </c>
      <c r="U370" t="s">
        <v>39</v>
      </c>
      <c r="V370" t="str">
        <f>VLOOKUP(Tabla_Transformados[[#This Row],[Destino_sucio]],auxiliares!$E$5:$F$19,2,0)</f>
        <v>Tokio</v>
      </c>
      <c r="W370" t="s">
        <v>79</v>
      </c>
      <c r="X370" t="s">
        <v>54</v>
      </c>
      <c r="Y370" t="s">
        <v>151</v>
      </c>
      <c r="Z3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70" t="str">
        <f>IFERROR(VLOOKUP(Tabla_Transformados[[#This Row],[Actividades_Reser_sucio2]],auxiliares!$E$5:$F$20,2,0),Tabla_Transformados[[#This Row],[Actividades_Reser_sucio2]])</f>
        <v>Tour en Cuidad</v>
      </c>
      <c r="AB370">
        <v>2</v>
      </c>
      <c r="AC370">
        <f>Tabla_Transformados[[#This Row],[Duracion_Viaje_sucio]]-1</f>
        <v>8</v>
      </c>
      <c r="AD370" t="b">
        <v>0</v>
      </c>
      <c r="AE370" t="str">
        <f>VLOOKUP(Tabla_Transformados[[#This Row],[Promocion_Aplicada_sucio]],auxiliares!$H$6:$I$9,2,0)</f>
        <v>Falso</v>
      </c>
      <c r="AF370" t="s">
        <v>42</v>
      </c>
      <c r="AG370" t="s">
        <v>115</v>
      </c>
      <c r="AH370">
        <v>2</v>
      </c>
      <c r="AI370" t="str">
        <f>TEXT(Tabla_Transformados[[#This Row],[Fecha_Reserva]],"m")</f>
        <v>4</v>
      </c>
      <c r="AJ370">
        <v>5</v>
      </c>
      <c r="AK370" t="str">
        <f>TEXT(Tabla_Transformados[[#This Row],[Fecha_Viaje]],"m")</f>
        <v>7</v>
      </c>
      <c r="AL370" t="s">
        <v>57</v>
      </c>
      <c r="AM370" t="b">
        <v>1</v>
      </c>
      <c r="AN370" t="str">
        <f>VLOOKUP(Tabla_Transformados[[#This Row],[Cancelacion_Reserva_sucio]],auxiliares!$H$6:$I$9,2,0)</f>
        <v>Verdadero</v>
      </c>
      <c r="AO370">
        <v>2</v>
      </c>
      <c r="AP370" t="s">
        <v>45</v>
      </c>
      <c r="AQ37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70" s="10">
        <f>Tabla_Transformados[[#This Row],[Costo_Total]]/Tabla_Transformados[[#This Row],[Numero_Personas]]</f>
        <v>391.3</v>
      </c>
      <c r="AS370" s="10">
        <f>Tabla_Transformados[[#This Row],[Costo_Total]]/Tabla_Transformados[[#This Row],[Duracion_Viaje_sucio]]</f>
        <v>173.91111111111113</v>
      </c>
    </row>
    <row r="371" spans="1:45" x14ac:dyDescent="0.25">
      <c r="A371" t="s">
        <v>1493</v>
      </c>
      <c r="B371" t="s">
        <v>1494</v>
      </c>
      <c r="C371">
        <v>49</v>
      </c>
      <c r="D371" t="s">
        <v>31</v>
      </c>
      <c r="E371" t="str">
        <f>VLOOKUP(Tabla_Transformados[[#This Row],[Género_sucio]],Tabla4[#All],2,0)</f>
        <v>Femenino</v>
      </c>
      <c r="F371" t="s">
        <v>91</v>
      </c>
      <c r="G371" t="str">
        <f>VLOOKUP(Tabla_Transformados[[#This Row],[Ubicación_sucio]],auxiliares!$E$6:$F$13,2,0)</f>
        <v>India</v>
      </c>
      <c r="H371" t="s">
        <v>49</v>
      </c>
      <c r="I371" t="str">
        <f>IFERROR(VLOOKUP(Tabla_Transformados[[#This Row],[Tipo_Viajero_sucio]],auxiliares!$H$6:$I$6,2,0),Tabla_Transformados[[#This Row],[Tipo_Viajero_sucio]])</f>
        <v>Turista</v>
      </c>
      <c r="J371" t="s">
        <v>1495</v>
      </c>
      <c r="K371" s="8">
        <v>45601</v>
      </c>
      <c r="L371" s="8">
        <v>45649</v>
      </c>
      <c r="M371">
        <v>345</v>
      </c>
      <c r="N371">
        <f>DATEDIF(Tabla_Transformados[[#This Row],[Fecha_Reserva]],Tabla_Transformados[[#This Row],[Fecha_Viaje]],"d")</f>
        <v>48</v>
      </c>
      <c r="O371">
        <v>12</v>
      </c>
      <c r="P371">
        <v>3</v>
      </c>
      <c r="Q371" t="s">
        <v>65</v>
      </c>
      <c r="R371" t="str">
        <f>IFERROR(VLOOKUP(Tabla_Transformados[[#This Row],[Tipo_Paquete_sucio]],auxiliares!$H$6:$I$7,2,0),Tabla_Transformados[[#This Row],[Tipo_Paquete_sucio]])</f>
        <v>Vuelo + Hotel + Tour</v>
      </c>
      <c r="S371" s="10">
        <v>14965.8</v>
      </c>
      <c r="T371" t="s">
        <v>78</v>
      </c>
      <c r="U371" t="s">
        <v>39</v>
      </c>
      <c r="V371" t="str">
        <f>VLOOKUP(Tabla_Transformados[[#This Row],[Destino_sucio]],auxiliares!$E$5:$F$19,2,0)</f>
        <v>Tokio</v>
      </c>
      <c r="W371" t="s">
        <v>79</v>
      </c>
      <c r="X371" t="s">
        <v>68</v>
      </c>
      <c r="Y371" t="s">
        <v>151</v>
      </c>
      <c r="Z3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71" t="str">
        <f>IFERROR(VLOOKUP(Tabla_Transformados[[#This Row],[Actividades_Reser_sucio2]],auxiliares!$E$5:$F$20,2,0),Tabla_Transformados[[#This Row],[Actividades_Reser_sucio2]])</f>
        <v>Tour en Cuidad</v>
      </c>
      <c r="AB371">
        <v>7</v>
      </c>
      <c r="AC371">
        <f>Tabla_Transformados[[#This Row],[Duracion_Viaje_sucio]]-1</f>
        <v>11</v>
      </c>
      <c r="AD371" t="b">
        <v>0</v>
      </c>
      <c r="AE371" t="str">
        <f>VLOOKUP(Tabla_Transformados[[#This Row],[Promocion_Aplicada_sucio]],auxiliares!$H$6:$I$9,2,0)</f>
        <v>Falso</v>
      </c>
      <c r="AF371" t="s">
        <v>88</v>
      </c>
      <c r="AG371" t="s">
        <v>115</v>
      </c>
      <c r="AH371">
        <v>10</v>
      </c>
      <c r="AI371" t="str">
        <f>TEXT(Tabla_Transformados[[#This Row],[Fecha_Reserva]],"m")</f>
        <v>11</v>
      </c>
      <c r="AJ371">
        <v>11</v>
      </c>
      <c r="AK371" t="str">
        <f>TEXT(Tabla_Transformados[[#This Row],[Fecha_Viaje]],"m")</f>
        <v>12</v>
      </c>
      <c r="AL371" t="s">
        <v>44</v>
      </c>
      <c r="AM371" t="b">
        <v>1</v>
      </c>
      <c r="AN371" t="str">
        <f>VLOOKUP(Tabla_Transformados[[#This Row],[Cancelacion_Reserva_sucio]],auxiliares!$H$6:$I$9,2,0)</f>
        <v>Verdadero</v>
      </c>
      <c r="AO371">
        <v>1</v>
      </c>
      <c r="AP371" t="s">
        <v>70</v>
      </c>
      <c r="AQ37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71" s="10">
        <f>Tabla_Transformados[[#This Row],[Costo_Total]]/Tabla_Transformados[[#This Row],[Numero_Personas]]</f>
        <v>4988.5999999999995</v>
      </c>
      <c r="AS371" s="10">
        <f>Tabla_Transformados[[#This Row],[Costo_Total]]/Tabla_Transformados[[#This Row],[Duracion_Viaje_sucio]]</f>
        <v>1247.1499999999999</v>
      </c>
    </row>
    <row r="372" spans="1:45" x14ac:dyDescent="0.25">
      <c r="A372" t="s">
        <v>1496</v>
      </c>
      <c r="B372" t="s">
        <v>1497</v>
      </c>
      <c r="C372">
        <v>33</v>
      </c>
      <c r="D372" t="s">
        <v>104</v>
      </c>
      <c r="E372" t="str">
        <f>VLOOKUP(Tabla_Transformados[[#This Row],[Género_sucio]],Tabla4[#All],2,0)</f>
        <v>Masculino</v>
      </c>
      <c r="F372" t="s">
        <v>123</v>
      </c>
      <c r="G372" t="str">
        <f>VLOOKUP(Tabla_Transformados[[#This Row],[Ubicación_sucio]],auxiliares!$E$6:$F$13,2,0)</f>
        <v>España</v>
      </c>
      <c r="H372" t="s">
        <v>49</v>
      </c>
      <c r="I372" t="str">
        <f>IFERROR(VLOOKUP(Tabla_Transformados[[#This Row],[Tipo_Viajero_sucio]],auxiliares!$H$6:$I$6,2,0),Tabla_Transformados[[#This Row],[Tipo_Viajero_sucio]])</f>
        <v>Turista</v>
      </c>
      <c r="J372" t="s">
        <v>1498</v>
      </c>
      <c r="K372" s="8">
        <v>45346</v>
      </c>
      <c r="L372" s="8">
        <v>45560</v>
      </c>
      <c r="M372">
        <v>19</v>
      </c>
      <c r="N372">
        <f>DATEDIF(Tabla_Transformados[[#This Row],[Fecha_Reserva]],Tabla_Transformados[[#This Row],[Fecha_Viaje]],"d")</f>
        <v>214</v>
      </c>
      <c r="O372">
        <v>6</v>
      </c>
      <c r="P372">
        <v>1</v>
      </c>
      <c r="Q372" t="s">
        <v>65</v>
      </c>
      <c r="R372" t="str">
        <f>IFERROR(VLOOKUP(Tabla_Transformados[[#This Row],[Tipo_Paquete_sucio]],auxiliares!$H$6:$I$7,2,0),Tabla_Transformados[[#This Row],[Tipo_Paquete_sucio]])</f>
        <v>Vuelo + Hotel + Tour</v>
      </c>
      <c r="S372" s="10">
        <v>8411.7000000000007</v>
      </c>
      <c r="T372" t="s">
        <v>86</v>
      </c>
      <c r="U372" t="s">
        <v>66</v>
      </c>
      <c r="V372" t="str">
        <f>VLOOKUP(Tabla_Transformados[[#This Row],[Destino_sucio]],auxiliares!$E$5:$F$19,2,0)</f>
        <v>Barcelona</v>
      </c>
      <c r="W372" t="s">
        <v>114</v>
      </c>
      <c r="X372" t="s">
        <v>54</v>
      </c>
      <c r="Y372" t="s">
        <v>302</v>
      </c>
      <c r="Z3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2" t="str">
        <f>IFERROR(VLOOKUP(Tabla_Transformados[[#This Row],[Actividades_Reser_sucio2]],auxiliares!$E$5:$F$20,2,0),Tabla_Transformados[[#This Row],[Actividades_Reser_sucio2]])</f>
        <v>Tour en bus</v>
      </c>
      <c r="AB372">
        <v>4</v>
      </c>
      <c r="AC372">
        <f>Tabla_Transformados[[#This Row],[Duracion_Viaje_sucio]]-1</f>
        <v>5</v>
      </c>
      <c r="AD372" t="b">
        <v>0</v>
      </c>
      <c r="AE372" t="str">
        <f>VLOOKUP(Tabla_Transformados[[#This Row],[Promocion_Aplicada_sucio]],auxiliares!$H$6:$I$9,2,0)</f>
        <v>Falso</v>
      </c>
      <c r="AF372" t="s">
        <v>88</v>
      </c>
      <c r="AG372" t="s">
        <v>43</v>
      </c>
      <c r="AH372">
        <v>3</v>
      </c>
      <c r="AI372" t="str">
        <f>TEXT(Tabla_Transformados[[#This Row],[Fecha_Reserva]],"m")</f>
        <v>2</v>
      </c>
      <c r="AJ372">
        <v>2</v>
      </c>
      <c r="AK372" t="str">
        <f>TEXT(Tabla_Transformados[[#This Row],[Fecha_Viaje]],"m")</f>
        <v>9</v>
      </c>
      <c r="AL372" t="s">
        <v>57</v>
      </c>
      <c r="AM372" t="b">
        <v>0</v>
      </c>
      <c r="AN372" t="str">
        <f>VLOOKUP(Tabla_Transformados[[#This Row],[Cancelacion_Reserva_sucio]],auxiliares!$H$6:$I$9,2,0)</f>
        <v>Falso</v>
      </c>
      <c r="AO372">
        <v>3</v>
      </c>
      <c r="AP372" t="s">
        <v>207</v>
      </c>
      <c r="AQ37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2" s="10">
        <f>Tabla_Transformados[[#This Row],[Costo_Total]]/Tabla_Transformados[[#This Row],[Numero_Personas]]</f>
        <v>8411.7000000000007</v>
      </c>
      <c r="AS372" s="10">
        <f>Tabla_Transformados[[#This Row],[Costo_Total]]/Tabla_Transformados[[#This Row],[Duracion_Viaje_sucio]]</f>
        <v>1401.95</v>
      </c>
    </row>
    <row r="373" spans="1:45" x14ac:dyDescent="0.25">
      <c r="A373" t="s">
        <v>1499</v>
      </c>
      <c r="B373" t="s">
        <v>1500</v>
      </c>
      <c r="C373">
        <v>18</v>
      </c>
      <c r="D373" t="s">
        <v>60</v>
      </c>
      <c r="E373" t="str">
        <f>VLOOKUP(Tabla_Transformados[[#This Row],[Género_sucio]],Tabla4[#All],2,0)</f>
        <v>Otro</v>
      </c>
      <c r="F373" t="s">
        <v>48</v>
      </c>
      <c r="G373" t="str">
        <f>VLOOKUP(Tabla_Transformados[[#This Row],[Ubicación_sucio]],auxiliares!$E$6:$F$13,2,0)</f>
        <v>EEUU</v>
      </c>
      <c r="H373" t="s">
        <v>49</v>
      </c>
      <c r="I373" t="str">
        <f>IFERROR(VLOOKUP(Tabla_Transformados[[#This Row],[Tipo_Viajero_sucio]],auxiliares!$H$6:$I$6,2,0),Tabla_Transformados[[#This Row],[Tipo_Viajero_sucio]])</f>
        <v>Turista</v>
      </c>
      <c r="J373" t="s">
        <v>1501</v>
      </c>
      <c r="K373" s="8">
        <v>45315</v>
      </c>
      <c r="L373" s="8">
        <v>45462</v>
      </c>
      <c r="M373">
        <v>331</v>
      </c>
      <c r="N373">
        <f>DATEDIF(Tabla_Transformados[[#This Row],[Fecha_Reserva]],Tabla_Transformados[[#This Row],[Fecha_Viaje]],"d")</f>
        <v>147</v>
      </c>
      <c r="O373">
        <v>1</v>
      </c>
      <c r="P373">
        <v>3</v>
      </c>
      <c r="Q373" t="s">
        <v>65</v>
      </c>
      <c r="R373" t="str">
        <f>IFERROR(VLOOKUP(Tabla_Transformados[[#This Row],[Tipo_Paquete_sucio]],auxiliares!$H$6:$I$7,2,0),Tabla_Transformados[[#This Row],[Tipo_Paquete_sucio]])</f>
        <v>Vuelo + Hotel + Tour</v>
      </c>
      <c r="S373" s="10">
        <v>8810.4</v>
      </c>
      <c r="T373" t="s">
        <v>86</v>
      </c>
      <c r="U373" t="s">
        <v>101</v>
      </c>
      <c r="V373" t="str">
        <f>VLOOKUP(Tabla_Transformados[[#This Row],[Destino_sucio]],auxiliares!$E$5:$F$19,2,0)</f>
        <v>Roma</v>
      </c>
      <c r="W373" t="s">
        <v>67</v>
      </c>
      <c r="X373" t="s">
        <v>41</v>
      </c>
      <c r="Y373" t="s">
        <v>302</v>
      </c>
      <c r="Z3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3" t="str">
        <f>IFERROR(VLOOKUP(Tabla_Transformados[[#This Row],[Actividades_Reser_sucio2]],auxiliares!$E$5:$F$20,2,0),Tabla_Transformados[[#This Row],[Actividades_Reser_sucio2]])</f>
        <v>Tour en bus</v>
      </c>
      <c r="AB373">
        <v>5</v>
      </c>
      <c r="AC373">
        <f>Tabla_Transformados[[#This Row],[Duracion_Viaje_sucio]]-1</f>
        <v>0</v>
      </c>
      <c r="AD373" t="b">
        <v>0</v>
      </c>
      <c r="AE373" t="str">
        <f>VLOOKUP(Tabla_Transformados[[#This Row],[Promocion_Aplicada_sucio]],auxiliares!$H$6:$I$9,2,0)</f>
        <v>Falso</v>
      </c>
      <c r="AF373" t="s">
        <v>42</v>
      </c>
      <c r="AG373" t="s">
        <v>56</v>
      </c>
      <c r="AH373">
        <v>8</v>
      </c>
      <c r="AI373" t="str">
        <f>TEXT(Tabla_Transformados[[#This Row],[Fecha_Reserva]],"m")</f>
        <v>1</v>
      </c>
      <c r="AJ373">
        <v>5</v>
      </c>
      <c r="AK373" t="str">
        <f>TEXT(Tabla_Transformados[[#This Row],[Fecha_Viaje]],"m")</f>
        <v>6</v>
      </c>
      <c r="AL373" t="s">
        <v>44</v>
      </c>
      <c r="AM373" t="b">
        <v>1</v>
      </c>
      <c r="AN373" t="str">
        <f>VLOOKUP(Tabla_Transformados[[#This Row],[Cancelacion_Reserva_sucio]],auxiliares!$H$6:$I$9,2,0)</f>
        <v>Verdadero</v>
      </c>
      <c r="AO373">
        <v>3</v>
      </c>
      <c r="AP373" t="s">
        <v>40</v>
      </c>
      <c r="AQ37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3" s="10">
        <f>Tabla_Transformados[[#This Row],[Costo_Total]]/Tabla_Transformados[[#This Row],[Numero_Personas]]</f>
        <v>2936.7999999999997</v>
      </c>
      <c r="AS373" s="10">
        <f>Tabla_Transformados[[#This Row],[Costo_Total]]/Tabla_Transformados[[#This Row],[Duracion_Viaje_sucio]]</f>
        <v>8810.4</v>
      </c>
    </row>
    <row r="374" spans="1:45" x14ac:dyDescent="0.25">
      <c r="A374" t="s">
        <v>1503</v>
      </c>
      <c r="B374" t="s">
        <v>1504</v>
      </c>
      <c r="C374">
        <v>53</v>
      </c>
      <c r="D374" t="s">
        <v>104</v>
      </c>
      <c r="E374" t="str">
        <f>VLOOKUP(Tabla_Transformados[[#This Row],[Género_sucio]],Tabla4[#All],2,0)</f>
        <v>Masculino</v>
      </c>
      <c r="F374" t="s">
        <v>73</v>
      </c>
      <c r="G374" t="str">
        <f>VLOOKUP(Tabla_Transformados[[#This Row],[Ubicación_sucio]],auxiliares!$E$6:$F$13,2,0)</f>
        <v>Reino unido</v>
      </c>
      <c r="H374" t="s">
        <v>97</v>
      </c>
      <c r="I374" t="str">
        <f>IFERROR(VLOOKUP(Tabla_Transformados[[#This Row],[Tipo_Viajero_sucio]],auxiliares!$H$6:$I$6,2,0),Tabla_Transformados[[#This Row],[Tipo_Viajero_sucio]])</f>
        <v>Negocios</v>
      </c>
      <c r="J374" t="s">
        <v>1505</v>
      </c>
      <c r="K374" s="8">
        <v>45382</v>
      </c>
      <c r="L374" s="8">
        <v>45407</v>
      </c>
      <c r="M374">
        <v>116</v>
      </c>
      <c r="N374">
        <f>DATEDIF(Tabla_Transformados[[#This Row],[Fecha_Reserva]],Tabla_Transformados[[#This Row],[Fecha_Viaje]],"d")</f>
        <v>25</v>
      </c>
      <c r="O374">
        <v>6</v>
      </c>
      <c r="P374">
        <v>3</v>
      </c>
      <c r="Q374" t="s">
        <v>37</v>
      </c>
      <c r="R374" t="str">
        <f>IFERROR(VLOOKUP(Tabla_Transformados[[#This Row],[Tipo_Paquete_sucio]],auxiliares!$H$6:$I$7,2,0),Tabla_Transformados[[#This Row],[Tipo_Paquete_sucio]])</f>
        <v>Vuelo</v>
      </c>
      <c r="S374" s="10">
        <v>5843.9</v>
      </c>
      <c r="T374" t="s">
        <v>78</v>
      </c>
      <c r="U374" t="s">
        <v>101</v>
      </c>
      <c r="V374" t="str">
        <f>VLOOKUP(Tabla_Transformados[[#This Row],[Destino_sucio]],auxiliares!$E$5:$F$19,2,0)</f>
        <v>Roma</v>
      </c>
      <c r="W374" t="s">
        <v>40</v>
      </c>
      <c r="X374" t="s">
        <v>54</v>
      </c>
      <c r="Y374" t="s">
        <v>40</v>
      </c>
      <c r="Z3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4" t="str">
        <f>IFERROR(VLOOKUP(Tabla_Transformados[[#This Row],[Actividades_Reser_sucio2]],auxiliares!$E$5:$F$20,2,0),Tabla_Transformados[[#This Row],[Actividades_Reser_sucio2]])</f>
        <v/>
      </c>
      <c r="AB374">
        <v>6</v>
      </c>
      <c r="AC374">
        <f>Tabla_Transformados[[#This Row],[Duracion_Viaje_sucio]]-1</f>
        <v>5</v>
      </c>
      <c r="AD374" t="b">
        <v>0</v>
      </c>
      <c r="AE374" t="str">
        <f>VLOOKUP(Tabla_Transformados[[#This Row],[Promocion_Aplicada_sucio]],auxiliares!$H$6:$I$9,2,0)</f>
        <v>Falso</v>
      </c>
      <c r="AF374" t="s">
        <v>42</v>
      </c>
      <c r="AG374" t="s">
        <v>56</v>
      </c>
      <c r="AH374">
        <v>5</v>
      </c>
      <c r="AI374" t="str">
        <f>TEXT(Tabla_Transformados[[#This Row],[Fecha_Reserva]],"m")</f>
        <v>3</v>
      </c>
      <c r="AJ374">
        <v>4</v>
      </c>
      <c r="AK374" t="str">
        <f>TEXT(Tabla_Transformados[[#This Row],[Fecha_Viaje]],"m")</f>
        <v>4</v>
      </c>
      <c r="AL374" t="s">
        <v>44</v>
      </c>
      <c r="AM374" t="b">
        <v>1</v>
      </c>
      <c r="AN374" t="str">
        <f>VLOOKUP(Tabla_Transformados[[#This Row],[Cancelacion_Reserva_sucio]],auxiliares!$H$6:$I$9,2,0)</f>
        <v>Verdadero</v>
      </c>
      <c r="AO374">
        <v>4</v>
      </c>
      <c r="AP374" t="s">
        <v>131</v>
      </c>
      <c r="AQ37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4" s="10">
        <f>Tabla_Transformados[[#This Row],[Costo_Total]]/Tabla_Transformados[[#This Row],[Numero_Personas]]</f>
        <v>1947.9666666666665</v>
      </c>
      <c r="AS374" s="10">
        <f>Tabla_Transformados[[#This Row],[Costo_Total]]/Tabla_Transformados[[#This Row],[Duracion_Viaje_sucio]]</f>
        <v>973.98333333333323</v>
      </c>
    </row>
    <row r="375" spans="1:45" x14ac:dyDescent="0.25">
      <c r="A375" t="s">
        <v>1506</v>
      </c>
      <c r="B375" t="s">
        <v>1507</v>
      </c>
      <c r="C375">
        <v>59</v>
      </c>
      <c r="D375" t="s">
        <v>104</v>
      </c>
      <c r="E375" t="str">
        <f>VLOOKUP(Tabla_Transformados[[#This Row],[Género_sucio]],Tabla4[#All],2,0)</f>
        <v>Masculino</v>
      </c>
      <c r="F375" t="s">
        <v>61</v>
      </c>
      <c r="G375" t="str">
        <f>VLOOKUP(Tabla_Transformados[[#This Row],[Ubicación_sucio]],auxiliares!$E$6:$F$13,2,0)</f>
        <v>Australia</v>
      </c>
      <c r="H375" t="s">
        <v>33</v>
      </c>
      <c r="I375" t="str">
        <f>IFERROR(VLOOKUP(Tabla_Transformados[[#This Row],[Tipo_Viajero_sucio]],auxiliares!$H$6:$I$6,2,0),Tabla_Transformados[[#This Row],[Tipo_Viajero_sucio]])</f>
        <v>Turista</v>
      </c>
      <c r="J375" t="s">
        <v>1508</v>
      </c>
      <c r="K375" s="8">
        <v>45433</v>
      </c>
      <c r="L375" s="8">
        <v>45532</v>
      </c>
      <c r="M375">
        <v>299</v>
      </c>
      <c r="N375">
        <f>DATEDIF(Tabla_Transformados[[#This Row],[Fecha_Reserva]],Tabla_Transformados[[#This Row],[Fecha_Viaje]],"d")</f>
        <v>99</v>
      </c>
      <c r="O375">
        <v>2</v>
      </c>
      <c r="P375">
        <v>1</v>
      </c>
      <c r="Q375" t="s">
        <v>37</v>
      </c>
      <c r="R375" t="str">
        <f>IFERROR(VLOOKUP(Tabla_Transformados[[#This Row],[Tipo_Paquete_sucio]],auxiliares!$H$6:$I$7,2,0),Tabla_Transformados[[#This Row],[Tipo_Paquete_sucio]])</f>
        <v>Vuelo</v>
      </c>
      <c r="S375" s="10">
        <v>14876.9</v>
      </c>
      <c r="T375" t="s">
        <v>78</v>
      </c>
      <c r="U375" t="s">
        <v>66</v>
      </c>
      <c r="V375" t="str">
        <f>VLOOKUP(Tabla_Transformados[[#This Row],[Destino_sucio]],auxiliares!$E$5:$F$19,2,0)</f>
        <v>Barcelona</v>
      </c>
      <c r="W375" t="s">
        <v>40</v>
      </c>
      <c r="X375" t="s">
        <v>68</v>
      </c>
      <c r="Y375" t="s">
        <v>40</v>
      </c>
      <c r="Z3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5" t="str">
        <f>IFERROR(VLOOKUP(Tabla_Transformados[[#This Row],[Actividades_Reser_sucio2]],auxiliares!$E$5:$F$20,2,0),Tabla_Transformados[[#This Row],[Actividades_Reser_sucio2]])</f>
        <v/>
      </c>
      <c r="AB375">
        <v>4</v>
      </c>
      <c r="AC375">
        <f>Tabla_Transformados[[#This Row],[Duracion_Viaje_sucio]]-1</f>
        <v>1</v>
      </c>
      <c r="AD375" t="b">
        <v>1</v>
      </c>
      <c r="AE375" t="str">
        <f>VLOOKUP(Tabla_Transformados[[#This Row],[Promocion_Aplicada_sucio]],auxiliares!$H$6:$I$9,2,0)</f>
        <v>Verdadero</v>
      </c>
      <c r="AF375" t="s">
        <v>88</v>
      </c>
      <c r="AG375" t="s">
        <v>56</v>
      </c>
      <c r="AH375">
        <v>2</v>
      </c>
      <c r="AI375" t="str">
        <f>TEXT(Tabla_Transformados[[#This Row],[Fecha_Reserva]],"m")</f>
        <v>5</v>
      </c>
      <c r="AJ375">
        <v>1</v>
      </c>
      <c r="AK375" t="str">
        <f>TEXT(Tabla_Transformados[[#This Row],[Fecha_Viaje]],"m")</f>
        <v>8</v>
      </c>
      <c r="AL375" t="s">
        <v>57</v>
      </c>
      <c r="AM375" t="b">
        <v>1</v>
      </c>
      <c r="AN375" t="str">
        <f>VLOOKUP(Tabla_Transformados[[#This Row],[Cancelacion_Reserva_sucio]],auxiliares!$H$6:$I$9,2,0)</f>
        <v>Verdadero</v>
      </c>
      <c r="AO375">
        <v>2</v>
      </c>
      <c r="AP375" t="s">
        <v>45</v>
      </c>
      <c r="AQ3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5" s="10">
        <f>Tabla_Transformados[[#This Row],[Costo_Total]]/Tabla_Transformados[[#This Row],[Numero_Personas]]</f>
        <v>14876.9</v>
      </c>
      <c r="AS375" s="10">
        <f>Tabla_Transformados[[#This Row],[Costo_Total]]/Tabla_Transformados[[#This Row],[Duracion_Viaje_sucio]]</f>
        <v>7438.45</v>
      </c>
    </row>
    <row r="376" spans="1:45" x14ac:dyDescent="0.25">
      <c r="A376" t="s">
        <v>1509</v>
      </c>
      <c r="B376" t="s">
        <v>1510</v>
      </c>
      <c r="C376">
        <v>27</v>
      </c>
      <c r="D376" t="s">
        <v>31</v>
      </c>
      <c r="E376" t="str">
        <f>VLOOKUP(Tabla_Transformados[[#This Row],[Género_sucio]],Tabla4[#All],2,0)</f>
        <v>Femenino</v>
      </c>
      <c r="F376" t="s">
        <v>32</v>
      </c>
      <c r="G376" t="str">
        <f>VLOOKUP(Tabla_Transformados[[#This Row],[Ubicación_sucio]],auxiliares!$E$6:$F$13,2,0)</f>
        <v>Méjico</v>
      </c>
      <c r="H376" t="s">
        <v>49</v>
      </c>
      <c r="I376" t="str">
        <f>IFERROR(VLOOKUP(Tabla_Transformados[[#This Row],[Tipo_Viajero_sucio]],auxiliares!$H$6:$I$6,2,0),Tabla_Transformados[[#This Row],[Tipo_Viajero_sucio]])</f>
        <v>Turista</v>
      </c>
      <c r="J376" t="s">
        <v>1511</v>
      </c>
      <c r="K376" s="8">
        <v>45368</v>
      </c>
      <c r="L376" s="8">
        <v>45475</v>
      </c>
      <c r="M376">
        <v>287</v>
      </c>
      <c r="N376">
        <f>DATEDIF(Tabla_Transformados[[#This Row],[Fecha_Reserva]],Tabla_Transformados[[#This Row],[Fecha_Viaje]],"d")</f>
        <v>107</v>
      </c>
      <c r="O376">
        <v>3</v>
      </c>
      <c r="P376">
        <v>1</v>
      </c>
      <c r="Q376" t="s">
        <v>65</v>
      </c>
      <c r="R376" t="str">
        <f>IFERROR(VLOOKUP(Tabla_Transformados[[#This Row],[Tipo_Paquete_sucio]],auxiliares!$H$6:$I$7,2,0),Tabla_Transformados[[#This Row],[Tipo_Paquete_sucio]])</f>
        <v>Vuelo + Hotel + Tour</v>
      </c>
      <c r="S376" s="10">
        <v>4961.8</v>
      </c>
      <c r="T376" t="s">
        <v>86</v>
      </c>
      <c r="U376" t="s">
        <v>53</v>
      </c>
      <c r="V376" t="str">
        <f>VLOOKUP(Tabla_Transformados[[#This Row],[Destino_sucio]],auxiliares!$E$5:$F$19,2,0)</f>
        <v>Nueva York</v>
      </c>
      <c r="W376" t="s">
        <v>114</v>
      </c>
      <c r="X376" t="s">
        <v>54</v>
      </c>
      <c r="Y376" t="s">
        <v>40</v>
      </c>
      <c r="Z3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76" t="str">
        <f>IFERROR(VLOOKUP(Tabla_Transformados[[#This Row],[Actividades_Reser_sucio2]],auxiliares!$E$5:$F$20,2,0),Tabla_Transformados[[#This Row],[Actividades_Reser_sucio2]])</f>
        <v>Desconocido</v>
      </c>
      <c r="AB376">
        <v>3</v>
      </c>
      <c r="AC376">
        <f>Tabla_Transformados[[#This Row],[Duracion_Viaje_sucio]]-1</f>
        <v>2</v>
      </c>
      <c r="AD376" t="b">
        <v>1</v>
      </c>
      <c r="AE376" t="str">
        <f>VLOOKUP(Tabla_Transformados[[#This Row],[Promocion_Aplicada_sucio]],auxiliares!$H$6:$I$9,2,0)</f>
        <v>Verdadero</v>
      </c>
      <c r="AF376" t="s">
        <v>55</v>
      </c>
      <c r="AG376" t="s">
        <v>43</v>
      </c>
      <c r="AH376">
        <v>8</v>
      </c>
      <c r="AI376" t="str">
        <f>TEXT(Tabla_Transformados[[#This Row],[Fecha_Reserva]],"m")</f>
        <v>3</v>
      </c>
      <c r="AJ376">
        <v>6</v>
      </c>
      <c r="AK376" t="str">
        <f>TEXT(Tabla_Transformados[[#This Row],[Fecha_Viaje]],"m")</f>
        <v>7</v>
      </c>
      <c r="AL376" t="s">
        <v>57</v>
      </c>
      <c r="AM376" t="b">
        <v>1</v>
      </c>
      <c r="AN376" t="str">
        <f>VLOOKUP(Tabla_Transformados[[#This Row],[Cancelacion_Reserva_sucio]],auxiliares!$H$6:$I$9,2,0)</f>
        <v>Verdadero</v>
      </c>
      <c r="AO376">
        <v>4</v>
      </c>
      <c r="AP376" t="s">
        <v>108</v>
      </c>
      <c r="AQ37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6" s="10">
        <f>Tabla_Transformados[[#This Row],[Costo_Total]]/Tabla_Transformados[[#This Row],[Numero_Personas]]</f>
        <v>4961.8</v>
      </c>
      <c r="AS376" s="10">
        <f>Tabla_Transformados[[#This Row],[Costo_Total]]/Tabla_Transformados[[#This Row],[Duracion_Viaje_sucio]]</f>
        <v>1653.9333333333334</v>
      </c>
    </row>
    <row r="377" spans="1:45" x14ac:dyDescent="0.25">
      <c r="A377" t="s">
        <v>1512</v>
      </c>
      <c r="B377" t="s">
        <v>1513</v>
      </c>
      <c r="C377">
        <v>36</v>
      </c>
      <c r="D377" t="s">
        <v>31</v>
      </c>
      <c r="E377" t="str">
        <f>VLOOKUP(Tabla_Transformados[[#This Row],[Género_sucio]],Tabla4[#All],2,0)</f>
        <v>Femenino</v>
      </c>
      <c r="F377" t="s">
        <v>123</v>
      </c>
      <c r="G377" t="str">
        <f>VLOOKUP(Tabla_Transformados[[#This Row],[Ubicación_sucio]],auxiliares!$E$6:$F$13,2,0)</f>
        <v>España</v>
      </c>
      <c r="H377" t="s">
        <v>49</v>
      </c>
      <c r="I377" t="str">
        <f>IFERROR(VLOOKUP(Tabla_Transformados[[#This Row],[Tipo_Viajero_sucio]],auxiliares!$H$6:$I$6,2,0),Tabla_Transformados[[#This Row],[Tipo_Viajero_sucio]])</f>
        <v>Turista</v>
      </c>
      <c r="J377" t="s">
        <v>1514</v>
      </c>
      <c r="K377" s="8">
        <v>45476</v>
      </c>
      <c r="L377" s="8">
        <v>45484</v>
      </c>
      <c r="M377">
        <v>288</v>
      </c>
      <c r="N377">
        <f>DATEDIF(Tabla_Transformados[[#This Row],[Fecha_Reserva]],Tabla_Transformados[[#This Row],[Fecha_Viaje]],"d")</f>
        <v>8</v>
      </c>
      <c r="O377">
        <v>2</v>
      </c>
      <c r="P377">
        <v>4</v>
      </c>
      <c r="Q377" t="s">
        <v>77</v>
      </c>
      <c r="R377" t="str">
        <f>IFERROR(VLOOKUP(Tabla_Transformados[[#This Row],[Tipo_Paquete_sucio]],auxiliares!$H$6:$I$7,2,0),Tabla_Transformados[[#This Row],[Tipo_Paquete_sucio]])</f>
        <v>Vuelo + Hotel</v>
      </c>
      <c r="S377" s="10">
        <v>6655.8</v>
      </c>
      <c r="T377" t="s">
        <v>86</v>
      </c>
      <c r="U377" t="s">
        <v>94</v>
      </c>
      <c r="V377" t="str">
        <f>VLOOKUP(Tabla_Transformados[[#This Row],[Destino_sucio]],auxiliares!$E$5:$F$19,2,0)</f>
        <v>Cancun</v>
      </c>
      <c r="W377" t="s">
        <v>79</v>
      </c>
      <c r="X377" t="s">
        <v>41</v>
      </c>
      <c r="Y377" t="s">
        <v>40</v>
      </c>
      <c r="Z3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7" t="str">
        <f>IFERROR(VLOOKUP(Tabla_Transformados[[#This Row],[Actividades_Reser_sucio2]],auxiliares!$E$5:$F$20,2,0),Tabla_Transformados[[#This Row],[Actividades_Reser_sucio2]])</f>
        <v/>
      </c>
      <c r="AB377">
        <v>3</v>
      </c>
      <c r="AC377">
        <f>Tabla_Transformados[[#This Row],[Duracion_Viaje_sucio]]-1</f>
        <v>1</v>
      </c>
      <c r="AD377" t="b">
        <v>1</v>
      </c>
      <c r="AE377" t="str">
        <f>VLOOKUP(Tabla_Transformados[[#This Row],[Promocion_Aplicada_sucio]],auxiliares!$H$6:$I$9,2,0)</f>
        <v>Verdadero</v>
      </c>
      <c r="AF377" t="s">
        <v>88</v>
      </c>
      <c r="AG377" t="s">
        <v>115</v>
      </c>
      <c r="AH377">
        <v>1</v>
      </c>
      <c r="AI377" t="str">
        <f>TEXT(Tabla_Transformados[[#This Row],[Fecha_Reserva]],"m")</f>
        <v>7</v>
      </c>
      <c r="AJ377">
        <v>11</v>
      </c>
      <c r="AK377" t="str">
        <f>TEXT(Tabla_Transformados[[#This Row],[Fecha_Viaje]],"m")</f>
        <v>7</v>
      </c>
      <c r="AL377" t="s">
        <v>57</v>
      </c>
      <c r="AM377" t="b">
        <v>1</v>
      </c>
      <c r="AN377" t="str">
        <f>VLOOKUP(Tabla_Transformados[[#This Row],[Cancelacion_Reserva_sucio]],auxiliares!$H$6:$I$9,2,0)</f>
        <v>Verdadero</v>
      </c>
      <c r="AO377">
        <v>3</v>
      </c>
      <c r="AP377" t="s">
        <v>70</v>
      </c>
      <c r="AQ37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7" s="10">
        <f>Tabla_Transformados[[#This Row],[Costo_Total]]/Tabla_Transformados[[#This Row],[Numero_Personas]]</f>
        <v>1663.95</v>
      </c>
      <c r="AS377" s="10">
        <f>Tabla_Transformados[[#This Row],[Costo_Total]]/Tabla_Transformados[[#This Row],[Duracion_Viaje_sucio]]</f>
        <v>3327.9</v>
      </c>
    </row>
    <row r="378" spans="1:45" x14ac:dyDescent="0.25">
      <c r="A378" t="s">
        <v>1517</v>
      </c>
      <c r="B378" t="s">
        <v>1518</v>
      </c>
      <c r="C378">
        <v>31</v>
      </c>
      <c r="D378" t="s">
        <v>60</v>
      </c>
      <c r="E378" t="str">
        <f>VLOOKUP(Tabla_Transformados[[#This Row],[Género_sucio]],Tabla4[#All],2,0)</f>
        <v>Otro</v>
      </c>
      <c r="F378" t="s">
        <v>82</v>
      </c>
      <c r="G378" t="str">
        <f>VLOOKUP(Tabla_Transformados[[#This Row],[Ubicación_sucio]],auxiliares!$E$6:$F$13,2,0)</f>
        <v>Alemania</v>
      </c>
      <c r="H378" t="s">
        <v>49</v>
      </c>
      <c r="I378" t="str">
        <f>IFERROR(VLOOKUP(Tabla_Transformados[[#This Row],[Tipo_Viajero_sucio]],auxiliares!$H$6:$I$6,2,0),Tabla_Transformados[[#This Row],[Tipo_Viajero_sucio]])</f>
        <v>Turista</v>
      </c>
      <c r="J378" t="s">
        <v>1519</v>
      </c>
      <c r="K378" s="8">
        <v>45335</v>
      </c>
      <c r="L378" s="8">
        <v>45621</v>
      </c>
      <c r="M378">
        <v>66</v>
      </c>
      <c r="N378">
        <f>DATEDIF(Tabla_Transformados[[#This Row],[Fecha_Reserva]],Tabla_Transformados[[#This Row],[Fecha_Viaje]],"d")</f>
        <v>286</v>
      </c>
      <c r="O378">
        <v>5</v>
      </c>
      <c r="P378">
        <v>4</v>
      </c>
      <c r="Q378" t="s">
        <v>65</v>
      </c>
      <c r="R378" t="str">
        <f>IFERROR(VLOOKUP(Tabla_Transformados[[#This Row],[Tipo_Paquete_sucio]],auxiliares!$H$6:$I$7,2,0),Tabla_Transformados[[#This Row],[Tipo_Paquete_sucio]])</f>
        <v>Vuelo + Hotel + Tour</v>
      </c>
      <c r="S378" s="10">
        <v>19209.099999999999</v>
      </c>
      <c r="T378" t="s">
        <v>78</v>
      </c>
      <c r="U378" t="s">
        <v>53</v>
      </c>
      <c r="V378" t="str">
        <f>VLOOKUP(Tabla_Transformados[[#This Row],[Destino_sucio]],auxiliares!$E$5:$F$19,2,0)</f>
        <v>Nueva York</v>
      </c>
      <c r="W378" t="s">
        <v>114</v>
      </c>
      <c r="X378" t="s">
        <v>41</v>
      </c>
      <c r="Y378" t="s">
        <v>302</v>
      </c>
      <c r="Z3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8" t="str">
        <f>IFERROR(VLOOKUP(Tabla_Transformados[[#This Row],[Actividades_Reser_sucio2]],auxiliares!$E$5:$F$20,2,0),Tabla_Transformados[[#This Row],[Actividades_Reser_sucio2]])</f>
        <v>Tour en bus</v>
      </c>
      <c r="AB378">
        <v>5</v>
      </c>
      <c r="AC378">
        <f>Tabla_Transformados[[#This Row],[Duracion_Viaje_sucio]]-1</f>
        <v>4</v>
      </c>
      <c r="AD378" t="b">
        <v>1</v>
      </c>
      <c r="AE378" t="str">
        <f>VLOOKUP(Tabla_Transformados[[#This Row],[Promocion_Aplicada_sucio]],auxiliares!$H$6:$I$9,2,0)</f>
        <v>Verdadero</v>
      </c>
      <c r="AF378" t="s">
        <v>88</v>
      </c>
      <c r="AG378" t="s">
        <v>115</v>
      </c>
      <c r="AH378">
        <v>4</v>
      </c>
      <c r="AI378" t="str">
        <f>TEXT(Tabla_Transformados[[#This Row],[Fecha_Reserva]],"m")</f>
        <v>2</v>
      </c>
      <c r="AJ378">
        <v>5</v>
      </c>
      <c r="AK378" t="str">
        <f>TEXT(Tabla_Transformados[[#This Row],[Fecha_Viaje]],"m")</f>
        <v>11</v>
      </c>
      <c r="AL378" t="s">
        <v>44</v>
      </c>
      <c r="AM378" t="b">
        <v>0</v>
      </c>
      <c r="AN378" t="str">
        <f>VLOOKUP(Tabla_Transformados[[#This Row],[Cancelacion_Reserva_sucio]],auxiliares!$H$6:$I$9,2,0)</f>
        <v>Falso</v>
      </c>
      <c r="AO378">
        <v>3</v>
      </c>
      <c r="AP378" t="s">
        <v>70</v>
      </c>
      <c r="AQ37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8" s="10">
        <f>Tabla_Transformados[[#This Row],[Costo_Total]]/Tabla_Transformados[[#This Row],[Numero_Personas]]</f>
        <v>4802.2749999999996</v>
      </c>
      <c r="AS378" s="10">
        <f>Tabla_Transformados[[#This Row],[Costo_Total]]/Tabla_Transformados[[#This Row],[Duracion_Viaje_sucio]]</f>
        <v>3841.8199999999997</v>
      </c>
    </row>
    <row r="379" spans="1:45" x14ac:dyDescent="0.25">
      <c r="A379" t="s">
        <v>1520</v>
      </c>
      <c r="B379" t="s">
        <v>1521</v>
      </c>
      <c r="C379">
        <v>59</v>
      </c>
      <c r="D379" t="s">
        <v>60</v>
      </c>
      <c r="E379" t="str">
        <f>VLOOKUP(Tabla_Transformados[[#This Row],[Género_sucio]],Tabla4[#All],2,0)</f>
        <v>Otro</v>
      </c>
      <c r="F379" t="s">
        <v>61</v>
      </c>
      <c r="G379" t="str">
        <f>VLOOKUP(Tabla_Transformados[[#This Row],[Ubicación_sucio]],auxiliares!$E$6:$F$13,2,0)</f>
        <v>Australia</v>
      </c>
      <c r="H379" t="s">
        <v>49</v>
      </c>
      <c r="I379" t="str">
        <f>IFERROR(VLOOKUP(Tabla_Transformados[[#This Row],[Tipo_Viajero_sucio]],auxiliares!$H$6:$I$6,2,0),Tabla_Transformados[[#This Row],[Tipo_Viajero_sucio]])</f>
        <v>Turista</v>
      </c>
      <c r="J379" t="s">
        <v>1522</v>
      </c>
      <c r="K379" s="8">
        <v>45332</v>
      </c>
      <c r="L379" s="8">
        <v>45655</v>
      </c>
      <c r="M379">
        <v>247</v>
      </c>
      <c r="N379">
        <f>DATEDIF(Tabla_Transformados[[#This Row],[Fecha_Reserva]],Tabla_Transformados[[#This Row],[Fecha_Viaje]],"d")</f>
        <v>323</v>
      </c>
      <c r="O379">
        <v>8</v>
      </c>
      <c r="P379">
        <v>1</v>
      </c>
      <c r="Q379" t="s">
        <v>77</v>
      </c>
      <c r="R379" t="str">
        <f>IFERROR(VLOOKUP(Tabla_Transformados[[#This Row],[Tipo_Paquete_sucio]],auxiliares!$H$6:$I$7,2,0),Tabla_Transformados[[#This Row],[Tipo_Paquete_sucio]])</f>
        <v>Vuelo + Hotel</v>
      </c>
      <c r="S379" s="10">
        <v>11487.9</v>
      </c>
      <c r="T379" t="s">
        <v>86</v>
      </c>
      <c r="U379" t="s">
        <v>101</v>
      </c>
      <c r="V379" t="str">
        <f>VLOOKUP(Tabla_Transformados[[#This Row],[Destino_sucio]],auxiliares!$E$5:$F$19,2,0)</f>
        <v>Roma</v>
      </c>
      <c r="W379" t="s">
        <v>114</v>
      </c>
      <c r="X379" t="s">
        <v>41</v>
      </c>
      <c r="Y379" t="s">
        <v>40</v>
      </c>
      <c r="Z3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9" t="str">
        <f>IFERROR(VLOOKUP(Tabla_Transformados[[#This Row],[Actividades_Reser_sucio2]],auxiliares!$E$5:$F$20,2,0),Tabla_Transformados[[#This Row],[Actividades_Reser_sucio2]])</f>
        <v/>
      </c>
      <c r="AB379">
        <v>7</v>
      </c>
      <c r="AC379">
        <f>Tabla_Transformados[[#This Row],[Duracion_Viaje_sucio]]-1</f>
        <v>7</v>
      </c>
      <c r="AD379" t="b">
        <v>1</v>
      </c>
      <c r="AE379" t="str">
        <f>VLOOKUP(Tabla_Transformados[[#This Row],[Promocion_Aplicada_sucio]],auxiliares!$H$6:$I$9,2,0)</f>
        <v>Verdadero</v>
      </c>
      <c r="AF379" t="s">
        <v>88</v>
      </c>
      <c r="AG379" t="s">
        <v>115</v>
      </c>
      <c r="AH379">
        <v>5</v>
      </c>
      <c r="AI379" t="str">
        <f>TEXT(Tabla_Transformados[[#This Row],[Fecha_Reserva]],"m")</f>
        <v>2</v>
      </c>
      <c r="AJ379">
        <v>9</v>
      </c>
      <c r="AK379" t="str">
        <f>TEXT(Tabla_Transformados[[#This Row],[Fecha_Viaje]],"m")</f>
        <v>12</v>
      </c>
      <c r="AL379" t="s">
        <v>44</v>
      </c>
      <c r="AM379" t="b">
        <v>0</v>
      </c>
      <c r="AN379" t="str">
        <f>VLOOKUP(Tabla_Transformados[[#This Row],[Cancelacion_Reserva_sucio]],auxiliares!$H$6:$I$9,2,0)</f>
        <v>Falso</v>
      </c>
      <c r="AO379">
        <v>2</v>
      </c>
      <c r="AP379" t="s">
        <v>70</v>
      </c>
      <c r="AQ37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9" s="10">
        <f>Tabla_Transformados[[#This Row],[Costo_Total]]/Tabla_Transformados[[#This Row],[Numero_Personas]]</f>
        <v>11487.9</v>
      </c>
      <c r="AS379" s="10">
        <f>Tabla_Transformados[[#This Row],[Costo_Total]]/Tabla_Transformados[[#This Row],[Duracion_Viaje_sucio]]</f>
        <v>1435.9875</v>
      </c>
    </row>
    <row r="380" spans="1:45" x14ac:dyDescent="0.25">
      <c r="A380" t="s">
        <v>1523</v>
      </c>
      <c r="B380" t="s">
        <v>1524</v>
      </c>
      <c r="C380">
        <v>21</v>
      </c>
      <c r="D380" t="s">
        <v>104</v>
      </c>
      <c r="E380" t="str">
        <f>VLOOKUP(Tabla_Transformados[[#This Row],[Género_sucio]],Tabla4[#All],2,0)</f>
        <v>Masculino</v>
      </c>
      <c r="F380" t="s">
        <v>61</v>
      </c>
      <c r="G380" t="str">
        <f>VLOOKUP(Tabla_Transformados[[#This Row],[Ubicación_sucio]],auxiliares!$E$6:$F$13,2,0)</f>
        <v>Australia</v>
      </c>
      <c r="H380" t="s">
        <v>97</v>
      </c>
      <c r="I380" t="str">
        <f>IFERROR(VLOOKUP(Tabla_Transformados[[#This Row],[Tipo_Viajero_sucio]],auxiliares!$H$6:$I$6,2,0),Tabla_Transformados[[#This Row],[Tipo_Viajero_sucio]])</f>
        <v>Negocios</v>
      </c>
      <c r="J380" t="s">
        <v>1525</v>
      </c>
      <c r="K380" s="8">
        <v>45452</v>
      </c>
      <c r="L380" s="8">
        <v>45636</v>
      </c>
      <c r="M380">
        <v>12</v>
      </c>
      <c r="N380">
        <f>DATEDIF(Tabla_Transformados[[#This Row],[Fecha_Reserva]],Tabla_Transformados[[#This Row],[Fecha_Viaje]],"d")</f>
        <v>184</v>
      </c>
      <c r="O380">
        <v>2</v>
      </c>
      <c r="P380">
        <v>2</v>
      </c>
      <c r="Q380" t="s">
        <v>37</v>
      </c>
      <c r="R380" t="str">
        <f>IFERROR(VLOOKUP(Tabla_Transformados[[#This Row],[Tipo_Paquete_sucio]],auxiliares!$H$6:$I$7,2,0),Tabla_Transformados[[#This Row],[Tipo_Paquete_sucio]])</f>
        <v>Vuelo</v>
      </c>
      <c r="S380" s="10">
        <v>10828.7</v>
      </c>
      <c r="T380" t="s">
        <v>38</v>
      </c>
      <c r="U380" t="s">
        <v>66</v>
      </c>
      <c r="V380" t="str">
        <f>VLOOKUP(Tabla_Transformados[[#This Row],[Destino_sucio]],auxiliares!$E$5:$F$19,2,0)</f>
        <v>Barcelona</v>
      </c>
      <c r="W380" t="s">
        <v>40</v>
      </c>
      <c r="X380" t="s">
        <v>41</v>
      </c>
      <c r="Y380" t="s">
        <v>40</v>
      </c>
      <c r="Z3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0" t="str">
        <f>IFERROR(VLOOKUP(Tabla_Transformados[[#This Row],[Actividades_Reser_sucio2]],auxiliares!$E$5:$F$20,2,0),Tabla_Transformados[[#This Row],[Actividades_Reser_sucio2]])</f>
        <v/>
      </c>
      <c r="AB380">
        <v>9</v>
      </c>
      <c r="AC380">
        <f>Tabla_Transformados[[#This Row],[Duracion_Viaje_sucio]]-1</f>
        <v>1</v>
      </c>
      <c r="AD380" t="b">
        <v>0</v>
      </c>
      <c r="AE380" t="str">
        <f>VLOOKUP(Tabla_Transformados[[#This Row],[Promocion_Aplicada_sucio]],auxiliares!$H$6:$I$9,2,0)</f>
        <v>Falso</v>
      </c>
      <c r="AF380" t="s">
        <v>55</v>
      </c>
      <c r="AG380" t="s">
        <v>115</v>
      </c>
      <c r="AH380">
        <v>9</v>
      </c>
      <c r="AI380" t="str">
        <f>TEXT(Tabla_Transformados[[#This Row],[Fecha_Reserva]],"m")</f>
        <v>6</v>
      </c>
      <c r="AJ380">
        <v>7</v>
      </c>
      <c r="AK380" t="str">
        <f>TEXT(Tabla_Transformados[[#This Row],[Fecha_Viaje]],"m")</f>
        <v>12</v>
      </c>
      <c r="AL380" t="s">
        <v>44</v>
      </c>
      <c r="AM380" t="b">
        <v>1</v>
      </c>
      <c r="AN380" t="str">
        <f>VLOOKUP(Tabla_Transformados[[#This Row],[Cancelacion_Reserva_sucio]],auxiliares!$H$6:$I$9,2,0)</f>
        <v>Verdadero</v>
      </c>
      <c r="AO380">
        <v>1</v>
      </c>
      <c r="AP380" t="s">
        <v>70</v>
      </c>
      <c r="AQ38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0" s="10">
        <f>Tabla_Transformados[[#This Row],[Costo_Total]]/Tabla_Transformados[[#This Row],[Numero_Personas]]</f>
        <v>5414.35</v>
      </c>
      <c r="AS380" s="10">
        <f>Tabla_Transformados[[#This Row],[Costo_Total]]/Tabla_Transformados[[#This Row],[Duracion_Viaje_sucio]]</f>
        <v>5414.35</v>
      </c>
    </row>
    <row r="381" spans="1:45" x14ac:dyDescent="0.25">
      <c r="A381" t="s">
        <v>1526</v>
      </c>
      <c r="B381" t="s">
        <v>1527</v>
      </c>
      <c r="C381">
        <v>21</v>
      </c>
      <c r="D381" t="s">
        <v>104</v>
      </c>
      <c r="E381" t="str">
        <f>VLOOKUP(Tabla_Transformados[[#This Row],[Género_sucio]],Tabla4[#All],2,0)</f>
        <v>Masculino</v>
      </c>
      <c r="F381" t="s">
        <v>123</v>
      </c>
      <c r="G381" t="str">
        <f>VLOOKUP(Tabla_Transformados[[#This Row],[Ubicación_sucio]],auxiliares!$E$6:$F$13,2,0)</f>
        <v>España</v>
      </c>
      <c r="H381" t="s">
        <v>33</v>
      </c>
      <c r="I381" t="str">
        <f>IFERROR(VLOOKUP(Tabla_Transformados[[#This Row],[Tipo_Viajero_sucio]],auxiliares!$H$6:$I$6,2,0),Tabla_Transformados[[#This Row],[Tipo_Viajero_sucio]])</f>
        <v>Turista</v>
      </c>
      <c r="J381" t="s">
        <v>1528</v>
      </c>
      <c r="K381" s="8">
        <v>45396</v>
      </c>
      <c r="L381" s="8">
        <v>45639</v>
      </c>
      <c r="M381">
        <v>242</v>
      </c>
      <c r="N381">
        <f>DATEDIF(Tabla_Transformados[[#This Row],[Fecha_Reserva]],Tabla_Transformados[[#This Row],[Fecha_Viaje]],"d")</f>
        <v>243</v>
      </c>
      <c r="O381">
        <v>11</v>
      </c>
      <c r="P381">
        <v>1</v>
      </c>
      <c r="Q381" t="s">
        <v>65</v>
      </c>
      <c r="R381" t="str">
        <f>IFERROR(VLOOKUP(Tabla_Transformados[[#This Row],[Tipo_Paquete_sucio]],auxiliares!$H$6:$I$7,2,0),Tabla_Transformados[[#This Row],[Tipo_Paquete_sucio]])</f>
        <v>Vuelo + Hotel + Tour</v>
      </c>
      <c r="S381" s="10">
        <v>13468.2</v>
      </c>
      <c r="T381" t="s">
        <v>38</v>
      </c>
      <c r="U381" t="s">
        <v>39</v>
      </c>
      <c r="V381" t="str">
        <f>VLOOKUP(Tabla_Transformados[[#This Row],[Destino_sucio]],auxiliares!$E$5:$F$19,2,0)</f>
        <v>Tokio</v>
      </c>
      <c r="W381" t="s">
        <v>114</v>
      </c>
      <c r="X381" t="s">
        <v>68</v>
      </c>
      <c r="Y381" t="s">
        <v>151</v>
      </c>
      <c r="Z3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81" t="str">
        <f>IFERROR(VLOOKUP(Tabla_Transformados[[#This Row],[Actividades_Reser_sucio2]],auxiliares!$E$5:$F$20,2,0),Tabla_Transformados[[#This Row],[Actividades_Reser_sucio2]])</f>
        <v>Tour en Cuidad</v>
      </c>
      <c r="AB381">
        <v>7</v>
      </c>
      <c r="AC381">
        <f>Tabla_Transformados[[#This Row],[Duracion_Viaje_sucio]]-1</f>
        <v>10</v>
      </c>
      <c r="AD381" t="b">
        <v>1</v>
      </c>
      <c r="AE381" t="str">
        <f>VLOOKUP(Tabla_Transformados[[#This Row],[Promocion_Aplicada_sucio]],auxiliares!$H$6:$I$9,2,0)</f>
        <v>Verdadero</v>
      </c>
      <c r="AF381" t="s">
        <v>55</v>
      </c>
      <c r="AG381" t="s">
        <v>56</v>
      </c>
      <c r="AH381">
        <v>2</v>
      </c>
      <c r="AI381" t="str">
        <f>TEXT(Tabla_Transformados[[#This Row],[Fecha_Reserva]],"m")</f>
        <v>4</v>
      </c>
      <c r="AJ381">
        <v>8</v>
      </c>
      <c r="AK381" t="str">
        <f>TEXT(Tabla_Transformados[[#This Row],[Fecha_Viaje]],"m")</f>
        <v>12</v>
      </c>
      <c r="AL381" t="s">
        <v>57</v>
      </c>
      <c r="AM381" t="b">
        <v>1</v>
      </c>
      <c r="AN381" t="str">
        <f>VLOOKUP(Tabla_Transformados[[#This Row],[Cancelacion_Reserva_sucio]],auxiliares!$H$6:$I$9,2,0)</f>
        <v>Verdadero</v>
      </c>
      <c r="AO381">
        <v>5</v>
      </c>
      <c r="AP381" t="s">
        <v>131</v>
      </c>
      <c r="AQ38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1" s="10">
        <f>Tabla_Transformados[[#This Row],[Costo_Total]]/Tabla_Transformados[[#This Row],[Numero_Personas]]</f>
        <v>13468.2</v>
      </c>
      <c r="AS381" s="10">
        <f>Tabla_Transformados[[#This Row],[Costo_Total]]/Tabla_Transformados[[#This Row],[Duracion_Viaje_sucio]]</f>
        <v>1224.3818181818183</v>
      </c>
    </row>
    <row r="382" spans="1:45" x14ac:dyDescent="0.25">
      <c r="A382" t="s">
        <v>1530</v>
      </c>
      <c r="B382" t="s">
        <v>1531</v>
      </c>
      <c r="C382">
        <v>65</v>
      </c>
      <c r="D382" t="s">
        <v>31</v>
      </c>
      <c r="E382" t="str">
        <f>VLOOKUP(Tabla_Transformados[[#This Row],[Género_sucio]],Tabla4[#All],2,0)</f>
        <v>Femenino</v>
      </c>
      <c r="F382" t="s">
        <v>123</v>
      </c>
      <c r="G382" t="str">
        <f>VLOOKUP(Tabla_Transformados[[#This Row],[Ubicación_sucio]],auxiliares!$E$6:$F$13,2,0)</f>
        <v>España</v>
      </c>
      <c r="H382" t="s">
        <v>33</v>
      </c>
      <c r="I382" t="str">
        <f>IFERROR(VLOOKUP(Tabla_Transformados[[#This Row],[Tipo_Viajero_sucio]],auxiliares!$H$6:$I$6,2,0),Tabla_Transformados[[#This Row],[Tipo_Viajero_sucio]])</f>
        <v>Turista</v>
      </c>
      <c r="J382" t="s">
        <v>1532</v>
      </c>
      <c r="K382" s="8">
        <v>45522</v>
      </c>
      <c r="L382" s="8">
        <v>45528</v>
      </c>
      <c r="M382">
        <v>191</v>
      </c>
      <c r="N382">
        <f>DATEDIF(Tabla_Transformados[[#This Row],[Fecha_Reserva]],Tabla_Transformados[[#This Row],[Fecha_Viaje]],"d")</f>
        <v>6</v>
      </c>
      <c r="O382">
        <v>8</v>
      </c>
      <c r="P382">
        <v>4</v>
      </c>
      <c r="Q382" t="s">
        <v>65</v>
      </c>
      <c r="R382" t="str">
        <f>IFERROR(VLOOKUP(Tabla_Transformados[[#This Row],[Tipo_Paquete_sucio]],auxiliares!$H$6:$I$7,2,0),Tabla_Transformados[[#This Row],[Tipo_Paquete_sucio]])</f>
        <v>Vuelo + Hotel + Tour</v>
      </c>
      <c r="S382" s="10">
        <v>16205.1</v>
      </c>
      <c r="T382" t="s">
        <v>38</v>
      </c>
      <c r="U382" t="s">
        <v>87</v>
      </c>
      <c r="V382" t="str">
        <f>VLOOKUP(Tabla_Transformados[[#This Row],[Destino_sucio]],auxiliares!$E$5:$F$19,2,0)</f>
        <v>Londres</v>
      </c>
      <c r="W382" t="s">
        <v>114</v>
      </c>
      <c r="X382" t="s">
        <v>54</v>
      </c>
      <c r="Y382" t="s">
        <v>40</v>
      </c>
      <c r="Z3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82" t="str">
        <f>IFERROR(VLOOKUP(Tabla_Transformados[[#This Row],[Actividades_Reser_sucio2]],auxiliares!$E$5:$F$20,2,0),Tabla_Transformados[[#This Row],[Actividades_Reser_sucio2]])</f>
        <v>Desconocido</v>
      </c>
      <c r="AB382">
        <v>8</v>
      </c>
      <c r="AC382">
        <f>Tabla_Transformados[[#This Row],[Duracion_Viaje_sucio]]-1</f>
        <v>7</v>
      </c>
      <c r="AD382" t="b">
        <v>0</v>
      </c>
      <c r="AE382" t="str">
        <f>VLOOKUP(Tabla_Transformados[[#This Row],[Promocion_Aplicada_sucio]],auxiliares!$H$6:$I$9,2,0)</f>
        <v>Falso</v>
      </c>
      <c r="AF382" t="s">
        <v>55</v>
      </c>
      <c r="AG382" t="s">
        <v>115</v>
      </c>
      <c r="AH382">
        <v>7</v>
      </c>
      <c r="AI382" t="str">
        <f>TEXT(Tabla_Transformados[[#This Row],[Fecha_Reserva]],"m")</f>
        <v>8</v>
      </c>
      <c r="AJ382">
        <v>11</v>
      </c>
      <c r="AK382" t="str">
        <f>TEXT(Tabla_Transformados[[#This Row],[Fecha_Viaje]],"m")</f>
        <v>8</v>
      </c>
      <c r="AL382" t="s">
        <v>44</v>
      </c>
      <c r="AM382" t="b">
        <v>1</v>
      </c>
      <c r="AN382" t="str">
        <f>VLOOKUP(Tabla_Transformados[[#This Row],[Cancelacion_Reserva_sucio]],auxiliares!$H$6:$I$9,2,0)</f>
        <v>Verdadero</v>
      </c>
      <c r="AO382">
        <v>5</v>
      </c>
      <c r="AP382" t="s">
        <v>131</v>
      </c>
      <c r="AQ38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82" s="10">
        <f>Tabla_Transformados[[#This Row],[Costo_Total]]/Tabla_Transformados[[#This Row],[Numero_Personas]]</f>
        <v>4051.2750000000001</v>
      </c>
      <c r="AS382" s="10">
        <f>Tabla_Transformados[[#This Row],[Costo_Total]]/Tabla_Transformados[[#This Row],[Duracion_Viaje_sucio]]</f>
        <v>2025.6375</v>
      </c>
    </row>
    <row r="383" spans="1:45" x14ac:dyDescent="0.25">
      <c r="A383" t="s">
        <v>1534</v>
      </c>
      <c r="B383" t="s">
        <v>1535</v>
      </c>
      <c r="C383">
        <v>22</v>
      </c>
      <c r="D383" t="s">
        <v>104</v>
      </c>
      <c r="E383" t="str">
        <f>VLOOKUP(Tabla_Transformados[[#This Row],[Género_sucio]],Tabla4[#All],2,0)</f>
        <v>Masculino</v>
      </c>
      <c r="F383" t="s">
        <v>123</v>
      </c>
      <c r="G383" t="str">
        <f>VLOOKUP(Tabla_Transformados[[#This Row],[Ubicación_sucio]],auxiliares!$E$6:$F$13,2,0)</f>
        <v>España</v>
      </c>
      <c r="H383" t="s">
        <v>97</v>
      </c>
      <c r="I383" t="str">
        <f>IFERROR(VLOOKUP(Tabla_Transformados[[#This Row],[Tipo_Viajero_sucio]],auxiliares!$H$6:$I$6,2,0),Tabla_Transformados[[#This Row],[Tipo_Viajero_sucio]])</f>
        <v>Negocios</v>
      </c>
      <c r="J383" t="s">
        <v>1536</v>
      </c>
      <c r="K383" s="8">
        <v>45409</v>
      </c>
      <c r="L383" s="8">
        <v>45493</v>
      </c>
      <c r="M383">
        <v>143</v>
      </c>
      <c r="N383">
        <f>DATEDIF(Tabla_Transformados[[#This Row],[Fecha_Reserva]],Tabla_Transformados[[#This Row],[Fecha_Viaje]],"d")</f>
        <v>84</v>
      </c>
      <c r="O383">
        <v>7</v>
      </c>
      <c r="P383">
        <v>1</v>
      </c>
      <c r="Q383" t="s">
        <v>37</v>
      </c>
      <c r="R383" t="str">
        <f>IFERROR(VLOOKUP(Tabla_Transformados[[#This Row],[Tipo_Paquete_sucio]],auxiliares!$H$6:$I$7,2,0),Tabla_Transformados[[#This Row],[Tipo_Paquete_sucio]])</f>
        <v>Vuelo</v>
      </c>
      <c r="S383" s="10">
        <v>10632.7</v>
      </c>
      <c r="T383" t="s">
        <v>86</v>
      </c>
      <c r="U383" t="s">
        <v>94</v>
      </c>
      <c r="V383" t="str">
        <f>VLOOKUP(Tabla_Transformados[[#This Row],[Destino_sucio]],auxiliares!$E$5:$F$19,2,0)</f>
        <v>Cancun</v>
      </c>
      <c r="W383" t="s">
        <v>40</v>
      </c>
      <c r="X383" t="s">
        <v>54</v>
      </c>
      <c r="Y383" t="s">
        <v>40</v>
      </c>
      <c r="Z3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3" t="str">
        <f>IFERROR(VLOOKUP(Tabla_Transformados[[#This Row],[Actividades_Reser_sucio2]],auxiliares!$E$5:$F$20,2,0),Tabla_Transformados[[#This Row],[Actividades_Reser_sucio2]])</f>
        <v/>
      </c>
      <c r="AB383">
        <v>6</v>
      </c>
      <c r="AC383">
        <f>Tabla_Transformados[[#This Row],[Duracion_Viaje_sucio]]-1</f>
        <v>6</v>
      </c>
      <c r="AD383" t="b">
        <v>1</v>
      </c>
      <c r="AE383" t="str">
        <f>VLOOKUP(Tabla_Transformados[[#This Row],[Promocion_Aplicada_sucio]],auxiliares!$H$6:$I$9,2,0)</f>
        <v>Verdadero</v>
      </c>
      <c r="AF383" t="s">
        <v>55</v>
      </c>
      <c r="AG383" t="s">
        <v>115</v>
      </c>
      <c r="AH383">
        <v>2</v>
      </c>
      <c r="AI383" t="str">
        <f>TEXT(Tabla_Transformados[[#This Row],[Fecha_Reserva]],"m")</f>
        <v>4</v>
      </c>
      <c r="AJ383">
        <v>8</v>
      </c>
      <c r="AK383" t="str">
        <f>TEXT(Tabla_Transformados[[#This Row],[Fecha_Viaje]],"m")</f>
        <v>7</v>
      </c>
      <c r="AL383" t="s">
        <v>44</v>
      </c>
      <c r="AM383" t="b">
        <v>0</v>
      </c>
      <c r="AN383" t="str">
        <f>VLOOKUP(Tabla_Transformados[[#This Row],[Cancelacion_Reserva_sucio]],auxiliares!$H$6:$I$9,2,0)</f>
        <v>Falso</v>
      </c>
      <c r="AO383">
        <v>4</v>
      </c>
      <c r="AP383" t="s">
        <v>207</v>
      </c>
      <c r="AQ38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3" s="10">
        <f>Tabla_Transformados[[#This Row],[Costo_Total]]/Tabla_Transformados[[#This Row],[Numero_Personas]]</f>
        <v>10632.7</v>
      </c>
      <c r="AS383" s="10">
        <f>Tabla_Transformados[[#This Row],[Costo_Total]]/Tabla_Transformados[[#This Row],[Duracion_Viaje_sucio]]</f>
        <v>1518.957142857143</v>
      </c>
    </row>
    <row r="384" spans="1:45" x14ac:dyDescent="0.25">
      <c r="A384" t="s">
        <v>1537</v>
      </c>
      <c r="B384" t="s">
        <v>1538</v>
      </c>
      <c r="C384">
        <v>41</v>
      </c>
      <c r="D384" t="s">
        <v>104</v>
      </c>
      <c r="E384" t="str">
        <f>VLOOKUP(Tabla_Transformados[[#This Row],[Género_sucio]],Tabla4[#All],2,0)</f>
        <v>Masculino</v>
      </c>
      <c r="F384" t="s">
        <v>73</v>
      </c>
      <c r="G384" t="str">
        <f>VLOOKUP(Tabla_Transformados[[#This Row],[Ubicación_sucio]],auxiliares!$E$6:$F$13,2,0)</f>
        <v>Reino unido</v>
      </c>
      <c r="H384" t="s">
        <v>97</v>
      </c>
      <c r="I384" t="str">
        <f>IFERROR(VLOOKUP(Tabla_Transformados[[#This Row],[Tipo_Viajero_sucio]],auxiliares!$H$6:$I$6,2,0),Tabla_Transformados[[#This Row],[Tipo_Viajero_sucio]])</f>
        <v>Negocios</v>
      </c>
      <c r="J384" t="s">
        <v>1539</v>
      </c>
      <c r="K384" s="8">
        <v>45622</v>
      </c>
      <c r="L384" s="8">
        <v>45645</v>
      </c>
      <c r="M384">
        <v>256</v>
      </c>
      <c r="N384">
        <f>DATEDIF(Tabla_Transformados[[#This Row],[Fecha_Reserva]],Tabla_Transformados[[#This Row],[Fecha_Viaje]],"d")</f>
        <v>23</v>
      </c>
      <c r="O384">
        <v>14</v>
      </c>
      <c r="P384">
        <v>4</v>
      </c>
      <c r="Q384" t="s">
        <v>65</v>
      </c>
      <c r="R384" t="str">
        <f>IFERROR(VLOOKUP(Tabla_Transformados[[#This Row],[Tipo_Paquete_sucio]],auxiliares!$H$6:$I$7,2,0),Tabla_Transformados[[#This Row],[Tipo_Paquete_sucio]])</f>
        <v>Vuelo + Hotel + Tour</v>
      </c>
      <c r="S384" s="10">
        <v>15009.8</v>
      </c>
      <c r="T384" t="s">
        <v>78</v>
      </c>
      <c r="U384" t="s">
        <v>137</v>
      </c>
      <c r="V384" t="str">
        <f>VLOOKUP(Tabla_Transformados[[#This Row],[Destino_sucio]],auxiliares!$E$5:$F$19,2,0)</f>
        <v>Paris</v>
      </c>
      <c r="W384" t="s">
        <v>114</v>
      </c>
      <c r="X384" t="s">
        <v>41</v>
      </c>
      <c r="Y384" t="s">
        <v>302</v>
      </c>
      <c r="Z3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84" t="str">
        <f>IFERROR(VLOOKUP(Tabla_Transformados[[#This Row],[Actividades_Reser_sucio2]],auxiliares!$E$5:$F$20,2,0),Tabla_Transformados[[#This Row],[Actividades_Reser_sucio2]])</f>
        <v>Tour en bus</v>
      </c>
      <c r="AB384">
        <v>5</v>
      </c>
      <c r="AC384">
        <f>Tabla_Transformados[[#This Row],[Duracion_Viaje_sucio]]-1</f>
        <v>13</v>
      </c>
      <c r="AD384" t="b">
        <v>1</v>
      </c>
      <c r="AE384" t="str">
        <f>VLOOKUP(Tabla_Transformados[[#This Row],[Promocion_Aplicada_sucio]],auxiliares!$H$6:$I$9,2,0)</f>
        <v>Verdadero</v>
      </c>
      <c r="AF384" t="s">
        <v>88</v>
      </c>
      <c r="AG384" t="s">
        <v>115</v>
      </c>
      <c r="AH384">
        <v>9</v>
      </c>
      <c r="AI384" t="str">
        <f>TEXT(Tabla_Transformados[[#This Row],[Fecha_Reserva]],"m")</f>
        <v>11</v>
      </c>
      <c r="AJ384">
        <v>1</v>
      </c>
      <c r="AK384" t="str">
        <f>TEXT(Tabla_Transformados[[#This Row],[Fecha_Viaje]],"m")</f>
        <v>12</v>
      </c>
      <c r="AL384" t="s">
        <v>57</v>
      </c>
      <c r="AM384" t="b">
        <v>0</v>
      </c>
      <c r="AN384" t="str">
        <f>VLOOKUP(Tabla_Transformados[[#This Row],[Cancelacion_Reserva_sucio]],auxiliares!$H$6:$I$9,2,0)</f>
        <v>Falso</v>
      </c>
      <c r="AO384">
        <v>5</v>
      </c>
      <c r="AP384" t="s">
        <v>207</v>
      </c>
      <c r="AQ38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4" s="10">
        <f>Tabla_Transformados[[#This Row],[Costo_Total]]/Tabla_Transformados[[#This Row],[Numero_Personas]]</f>
        <v>3752.45</v>
      </c>
      <c r="AS384" s="10">
        <f>Tabla_Transformados[[#This Row],[Costo_Total]]/Tabla_Transformados[[#This Row],[Duracion_Viaje_sucio]]</f>
        <v>1072.1285714285714</v>
      </c>
    </row>
    <row r="385" spans="1:45" x14ac:dyDescent="0.25">
      <c r="A385" t="s">
        <v>1540</v>
      </c>
      <c r="B385" t="s">
        <v>1541</v>
      </c>
      <c r="C385">
        <v>34</v>
      </c>
      <c r="D385" t="s">
        <v>31</v>
      </c>
      <c r="E385" t="str">
        <f>VLOOKUP(Tabla_Transformados[[#This Row],[Género_sucio]],Tabla4[#All],2,0)</f>
        <v>Femenino</v>
      </c>
      <c r="F385" t="s">
        <v>32</v>
      </c>
      <c r="G385" t="str">
        <f>VLOOKUP(Tabla_Transformados[[#This Row],[Ubicación_sucio]],auxiliares!$E$6:$F$13,2,0)</f>
        <v>Méjico</v>
      </c>
      <c r="H385" t="s">
        <v>49</v>
      </c>
      <c r="I385" t="str">
        <f>IFERROR(VLOOKUP(Tabla_Transformados[[#This Row],[Tipo_Viajero_sucio]],auxiliares!$H$6:$I$6,2,0),Tabla_Transformados[[#This Row],[Tipo_Viajero_sucio]])</f>
        <v>Turista</v>
      </c>
      <c r="J385" t="s">
        <v>1542</v>
      </c>
      <c r="K385" s="8">
        <v>45409</v>
      </c>
      <c r="L385" s="8">
        <v>45599</v>
      </c>
      <c r="M385">
        <v>144</v>
      </c>
      <c r="N385">
        <f>DATEDIF(Tabla_Transformados[[#This Row],[Fecha_Reserva]],Tabla_Transformados[[#This Row],[Fecha_Viaje]],"d")</f>
        <v>190</v>
      </c>
      <c r="O385">
        <v>13</v>
      </c>
      <c r="P385">
        <v>2</v>
      </c>
      <c r="Q385" t="s">
        <v>37</v>
      </c>
      <c r="R385" t="str">
        <f>IFERROR(VLOOKUP(Tabla_Transformados[[#This Row],[Tipo_Paquete_sucio]],auxiliares!$H$6:$I$7,2,0),Tabla_Transformados[[#This Row],[Tipo_Paquete_sucio]])</f>
        <v>Vuelo</v>
      </c>
      <c r="S385" s="10">
        <v>14870.5</v>
      </c>
      <c r="T385" t="s">
        <v>38</v>
      </c>
      <c r="U385" t="s">
        <v>87</v>
      </c>
      <c r="V385" t="str">
        <f>VLOOKUP(Tabla_Transformados[[#This Row],[Destino_sucio]],auxiliares!$E$5:$F$19,2,0)</f>
        <v>Londres</v>
      </c>
      <c r="W385" t="s">
        <v>40</v>
      </c>
      <c r="X385" t="s">
        <v>41</v>
      </c>
      <c r="Y385" t="s">
        <v>40</v>
      </c>
      <c r="Z3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5" t="str">
        <f>IFERROR(VLOOKUP(Tabla_Transformados[[#This Row],[Actividades_Reser_sucio2]],auxiliares!$E$5:$F$20,2,0),Tabla_Transformados[[#This Row],[Actividades_Reser_sucio2]])</f>
        <v/>
      </c>
      <c r="AB385">
        <v>6</v>
      </c>
      <c r="AC385">
        <f>Tabla_Transformados[[#This Row],[Duracion_Viaje_sucio]]-1</f>
        <v>12</v>
      </c>
      <c r="AD385" t="b">
        <v>0</v>
      </c>
      <c r="AE385" t="str">
        <f>VLOOKUP(Tabla_Transformados[[#This Row],[Promocion_Aplicada_sucio]],auxiliares!$H$6:$I$9,2,0)</f>
        <v>Falso</v>
      </c>
      <c r="AF385" t="s">
        <v>42</v>
      </c>
      <c r="AG385" t="s">
        <v>56</v>
      </c>
      <c r="AH385">
        <v>6</v>
      </c>
      <c r="AI385" t="str">
        <f>TEXT(Tabla_Transformados[[#This Row],[Fecha_Reserva]],"m")</f>
        <v>4</v>
      </c>
      <c r="AJ385">
        <v>2</v>
      </c>
      <c r="AK385" t="str">
        <f>TEXT(Tabla_Transformados[[#This Row],[Fecha_Viaje]],"m")</f>
        <v>11</v>
      </c>
      <c r="AL385" t="s">
        <v>44</v>
      </c>
      <c r="AM385" t="b">
        <v>1</v>
      </c>
      <c r="AN385" t="str">
        <f>VLOOKUP(Tabla_Transformados[[#This Row],[Cancelacion_Reserva_sucio]],auxiliares!$H$6:$I$9,2,0)</f>
        <v>Verdadero</v>
      </c>
      <c r="AO385">
        <v>1</v>
      </c>
      <c r="AP385" t="s">
        <v>40</v>
      </c>
      <c r="AQ38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85" s="10">
        <f>Tabla_Transformados[[#This Row],[Costo_Total]]/Tabla_Transformados[[#This Row],[Numero_Personas]]</f>
        <v>7435.25</v>
      </c>
      <c r="AS385" s="10">
        <f>Tabla_Transformados[[#This Row],[Costo_Total]]/Tabla_Transformados[[#This Row],[Duracion_Viaje_sucio]]</f>
        <v>1143.8846153846155</v>
      </c>
    </row>
    <row r="386" spans="1:45" x14ac:dyDescent="0.25">
      <c r="A386" t="s">
        <v>1543</v>
      </c>
      <c r="B386" t="s">
        <v>1544</v>
      </c>
      <c r="C386">
        <v>49</v>
      </c>
      <c r="D386" t="s">
        <v>60</v>
      </c>
      <c r="E386" t="str">
        <f>VLOOKUP(Tabla_Transformados[[#This Row],[Género_sucio]],Tabla4[#All],2,0)</f>
        <v>Otro</v>
      </c>
      <c r="F386" t="s">
        <v>32</v>
      </c>
      <c r="G386" t="str">
        <f>VLOOKUP(Tabla_Transformados[[#This Row],[Ubicación_sucio]],auxiliares!$E$6:$F$13,2,0)</f>
        <v>Méjico</v>
      </c>
      <c r="H386" t="s">
        <v>49</v>
      </c>
      <c r="I386" t="str">
        <f>IFERROR(VLOOKUP(Tabla_Transformados[[#This Row],[Tipo_Viajero_sucio]],auxiliares!$H$6:$I$6,2,0),Tabla_Transformados[[#This Row],[Tipo_Viajero_sucio]])</f>
        <v>Turista</v>
      </c>
      <c r="J386" t="s">
        <v>1545</v>
      </c>
      <c r="K386" s="8">
        <v>45328</v>
      </c>
      <c r="L386" s="8">
        <v>45346</v>
      </c>
      <c r="M386">
        <v>7</v>
      </c>
      <c r="N386">
        <f>DATEDIF(Tabla_Transformados[[#This Row],[Fecha_Reserva]],Tabla_Transformados[[#This Row],[Fecha_Viaje]],"d")</f>
        <v>18</v>
      </c>
      <c r="O386">
        <v>8</v>
      </c>
      <c r="P386">
        <v>1</v>
      </c>
      <c r="Q386" t="s">
        <v>77</v>
      </c>
      <c r="R386" t="str">
        <f>IFERROR(VLOOKUP(Tabla_Transformados[[#This Row],[Tipo_Paquete_sucio]],auxiliares!$H$6:$I$7,2,0),Tabla_Transformados[[#This Row],[Tipo_Paquete_sucio]])</f>
        <v>Vuelo + Hotel</v>
      </c>
      <c r="S386" s="10">
        <v>12635.5</v>
      </c>
      <c r="T386" t="s">
        <v>86</v>
      </c>
      <c r="U386" t="s">
        <v>39</v>
      </c>
      <c r="V386" t="str">
        <f>VLOOKUP(Tabla_Transformados[[#This Row],[Destino_sucio]],auxiliares!$E$5:$F$19,2,0)</f>
        <v>Tokio</v>
      </c>
      <c r="W386" t="s">
        <v>114</v>
      </c>
      <c r="X386" t="s">
        <v>41</v>
      </c>
      <c r="Y386" t="s">
        <v>40</v>
      </c>
      <c r="Z3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6" t="str">
        <f>IFERROR(VLOOKUP(Tabla_Transformados[[#This Row],[Actividades_Reser_sucio2]],auxiliares!$E$5:$F$20,2,0),Tabla_Transformados[[#This Row],[Actividades_Reser_sucio2]])</f>
        <v/>
      </c>
      <c r="AB386">
        <v>8</v>
      </c>
      <c r="AC386">
        <f>Tabla_Transformados[[#This Row],[Duracion_Viaje_sucio]]-1</f>
        <v>7</v>
      </c>
      <c r="AD386" t="b">
        <v>1</v>
      </c>
      <c r="AE386" t="str">
        <f>VLOOKUP(Tabla_Transformados[[#This Row],[Promocion_Aplicada_sucio]],auxiliares!$H$6:$I$9,2,0)</f>
        <v>Verdadero</v>
      </c>
      <c r="AF386" t="s">
        <v>88</v>
      </c>
      <c r="AG386" t="s">
        <v>115</v>
      </c>
      <c r="AH386">
        <v>5</v>
      </c>
      <c r="AI386" t="str">
        <f>TEXT(Tabla_Transformados[[#This Row],[Fecha_Reserva]],"m")</f>
        <v>2</v>
      </c>
      <c r="AJ386">
        <v>9</v>
      </c>
      <c r="AK386" t="str">
        <f>TEXT(Tabla_Transformados[[#This Row],[Fecha_Viaje]],"m")</f>
        <v>2</v>
      </c>
      <c r="AL386" t="s">
        <v>44</v>
      </c>
      <c r="AM386" t="b">
        <v>0</v>
      </c>
      <c r="AN386" t="str">
        <f>VLOOKUP(Tabla_Transformados[[#This Row],[Cancelacion_Reserva_sucio]],auxiliares!$H$6:$I$9,2,0)</f>
        <v>Falso</v>
      </c>
      <c r="AO386">
        <v>3</v>
      </c>
      <c r="AP386" t="s">
        <v>45</v>
      </c>
      <c r="AQ38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6" s="10">
        <f>Tabla_Transformados[[#This Row],[Costo_Total]]/Tabla_Transformados[[#This Row],[Numero_Personas]]</f>
        <v>12635.5</v>
      </c>
      <c r="AS386" s="10">
        <f>Tabla_Transformados[[#This Row],[Costo_Total]]/Tabla_Transformados[[#This Row],[Duracion_Viaje_sucio]]</f>
        <v>1579.4375</v>
      </c>
    </row>
    <row r="387" spans="1:45" x14ac:dyDescent="0.25">
      <c r="A387" t="s">
        <v>1546</v>
      </c>
      <c r="B387" t="s">
        <v>1547</v>
      </c>
      <c r="C387">
        <v>56</v>
      </c>
      <c r="D387" t="s">
        <v>104</v>
      </c>
      <c r="E387" t="str">
        <f>VLOOKUP(Tabla_Transformados[[#This Row],[Género_sucio]],Tabla4[#All],2,0)</f>
        <v>Masculino</v>
      </c>
      <c r="F387" t="s">
        <v>82</v>
      </c>
      <c r="G387" t="str">
        <f>VLOOKUP(Tabla_Transformados[[#This Row],[Ubicación_sucio]],auxiliares!$E$6:$F$13,2,0)</f>
        <v>Alemania</v>
      </c>
      <c r="H387" t="s">
        <v>97</v>
      </c>
      <c r="I387" t="str">
        <f>IFERROR(VLOOKUP(Tabla_Transformados[[#This Row],[Tipo_Viajero_sucio]],auxiliares!$H$6:$I$6,2,0),Tabla_Transformados[[#This Row],[Tipo_Viajero_sucio]])</f>
        <v>Negocios</v>
      </c>
      <c r="J387" t="s">
        <v>1548</v>
      </c>
      <c r="K387" s="8">
        <v>45328</v>
      </c>
      <c r="L387" s="8">
        <v>45506</v>
      </c>
      <c r="M387">
        <v>29</v>
      </c>
      <c r="N387">
        <f>DATEDIF(Tabla_Transformados[[#This Row],[Fecha_Reserva]],Tabla_Transformados[[#This Row],[Fecha_Viaje]],"d")</f>
        <v>178</v>
      </c>
      <c r="O387">
        <v>6</v>
      </c>
      <c r="P387">
        <v>2</v>
      </c>
      <c r="Q387" t="s">
        <v>65</v>
      </c>
      <c r="R387" t="str">
        <f>IFERROR(VLOOKUP(Tabla_Transformados[[#This Row],[Tipo_Paquete_sucio]],auxiliares!$H$6:$I$7,2,0),Tabla_Transformados[[#This Row],[Tipo_Paquete_sucio]])</f>
        <v>Vuelo + Hotel + Tour</v>
      </c>
      <c r="S387" s="10">
        <v>14084.6</v>
      </c>
      <c r="T387" t="s">
        <v>78</v>
      </c>
      <c r="U387" t="s">
        <v>66</v>
      </c>
      <c r="V387" t="str">
        <f>VLOOKUP(Tabla_Transformados[[#This Row],[Destino_sucio]],auxiliares!$E$5:$F$19,2,0)</f>
        <v>Barcelona</v>
      </c>
      <c r="W387" t="s">
        <v>67</v>
      </c>
      <c r="X387" t="s">
        <v>41</v>
      </c>
      <c r="Y387" t="s">
        <v>302</v>
      </c>
      <c r="Z3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87" t="str">
        <f>IFERROR(VLOOKUP(Tabla_Transformados[[#This Row],[Actividades_Reser_sucio2]],auxiliares!$E$5:$F$20,2,0),Tabla_Transformados[[#This Row],[Actividades_Reser_sucio2]])</f>
        <v>Tour en bus</v>
      </c>
      <c r="AB387">
        <v>4</v>
      </c>
      <c r="AC387">
        <f>Tabla_Transformados[[#This Row],[Duracion_Viaje_sucio]]-1</f>
        <v>5</v>
      </c>
      <c r="AD387" t="b">
        <v>1</v>
      </c>
      <c r="AE387" t="str">
        <f>VLOOKUP(Tabla_Transformados[[#This Row],[Promocion_Aplicada_sucio]],auxiliares!$H$6:$I$9,2,0)</f>
        <v>Verdadero</v>
      </c>
      <c r="AF387" t="s">
        <v>42</v>
      </c>
      <c r="AG387" t="s">
        <v>43</v>
      </c>
      <c r="AH387">
        <v>2</v>
      </c>
      <c r="AI387" t="str">
        <f>TEXT(Tabla_Transformados[[#This Row],[Fecha_Reserva]],"m")</f>
        <v>2</v>
      </c>
      <c r="AJ387">
        <v>3</v>
      </c>
      <c r="AK387" t="str">
        <f>TEXT(Tabla_Transformados[[#This Row],[Fecha_Viaje]],"m")</f>
        <v>8</v>
      </c>
      <c r="AL387" t="s">
        <v>44</v>
      </c>
      <c r="AM387" t="b">
        <v>0</v>
      </c>
      <c r="AN387" t="str">
        <f>VLOOKUP(Tabla_Transformados[[#This Row],[Cancelacion_Reserva_sucio]],auxiliares!$H$6:$I$9,2,0)</f>
        <v>Falso</v>
      </c>
      <c r="AO387">
        <v>2</v>
      </c>
      <c r="AP387" t="s">
        <v>70</v>
      </c>
      <c r="AQ38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87" s="10">
        <f>Tabla_Transformados[[#This Row],[Costo_Total]]/Tabla_Transformados[[#This Row],[Numero_Personas]]</f>
        <v>7042.3</v>
      </c>
      <c r="AS387" s="10">
        <f>Tabla_Transformados[[#This Row],[Costo_Total]]/Tabla_Transformados[[#This Row],[Duracion_Viaje_sucio]]</f>
        <v>2347.4333333333334</v>
      </c>
    </row>
    <row r="388" spans="1:45" x14ac:dyDescent="0.25">
      <c r="A388" t="s">
        <v>1549</v>
      </c>
      <c r="B388" t="s">
        <v>1550</v>
      </c>
      <c r="C388">
        <v>42</v>
      </c>
      <c r="D388" t="s">
        <v>60</v>
      </c>
      <c r="E388" t="str">
        <f>VLOOKUP(Tabla_Transformados[[#This Row],[Género_sucio]],Tabla4[#All],2,0)</f>
        <v>Otro</v>
      </c>
      <c r="F388" t="s">
        <v>123</v>
      </c>
      <c r="G388" t="str">
        <f>VLOOKUP(Tabla_Transformados[[#This Row],[Ubicación_sucio]],auxiliares!$E$6:$F$13,2,0)</f>
        <v>España</v>
      </c>
      <c r="H388" t="s">
        <v>49</v>
      </c>
      <c r="I388" t="str">
        <f>IFERROR(VLOOKUP(Tabla_Transformados[[#This Row],[Tipo_Viajero_sucio]],auxiliares!$H$6:$I$6,2,0),Tabla_Transformados[[#This Row],[Tipo_Viajero_sucio]])</f>
        <v>Turista</v>
      </c>
      <c r="J388" t="s">
        <v>1551</v>
      </c>
      <c r="K388" s="8">
        <v>45555</v>
      </c>
      <c r="L388" s="8">
        <v>45655</v>
      </c>
      <c r="M388">
        <v>91</v>
      </c>
      <c r="N388">
        <f>DATEDIF(Tabla_Transformados[[#This Row],[Fecha_Reserva]],Tabla_Transformados[[#This Row],[Fecha_Viaje]],"d")</f>
        <v>100</v>
      </c>
      <c r="O388">
        <v>8</v>
      </c>
      <c r="P388">
        <v>4</v>
      </c>
      <c r="Q388" t="s">
        <v>65</v>
      </c>
      <c r="R388" t="str">
        <f>IFERROR(VLOOKUP(Tabla_Transformados[[#This Row],[Tipo_Paquete_sucio]],auxiliares!$H$6:$I$7,2,0),Tabla_Transformados[[#This Row],[Tipo_Paquete_sucio]])</f>
        <v>Vuelo + Hotel + Tour</v>
      </c>
      <c r="S388" s="10">
        <v>12804.8</v>
      </c>
      <c r="T388" t="s">
        <v>78</v>
      </c>
      <c r="U388" t="s">
        <v>53</v>
      </c>
      <c r="V388" t="str">
        <f>VLOOKUP(Tabla_Transformados[[#This Row],[Destino_sucio]],auxiliares!$E$5:$F$19,2,0)</f>
        <v>Nueva York</v>
      </c>
      <c r="W388" t="s">
        <v>67</v>
      </c>
      <c r="X388" t="s">
        <v>54</v>
      </c>
      <c r="Y388" t="s">
        <v>69</v>
      </c>
      <c r="Z3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88" t="str">
        <f>IFERROR(VLOOKUP(Tabla_Transformados[[#This Row],[Actividades_Reser_sucio2]],auxiliares!$E$5:$F$20,2,0),Tabla_Transformados[[#This Row],[Actividades_Reser_sucio2]])</f>
        <v>Excursión en bote</v>
      </c>
      <c r="AB388">
        <v>1</v>
      </c>
      <c r="AC388">
        <f>Tabla_Transformados[[#This Row],[Duracion_Viaje_sucio]]-1</f>
        <v>7</v>
      </c>
      <c r="AD388" t="b">
        <v>1</v>
      </c>
      <c r="AE388" t="str">
        <f>VLOOKUP(Tabla_Transformados[[#This Row],[Promocion_Aplicada_sucio]],auxiliares!$H$6:$I$9,2,0)</f>
        <v>Verdadero</v>
      </c>
      <c r="AF388" t="s">
        <v>88</v>
      </c>
      <c r="AG388" t="s">
        <v>56</v>
      </c>
      <c r="AH388">
        <v>8</v>
      </c>
      <c r="AI388" t="str">
        <f>TEXT(Tabla_Transformados[[#This Row],[Fecha_Reserva]],"m")</f>
        <v>9</v>
      </c>
      <c r="AJ388">
        <v>4</v>
      </c>
      <c r="AK388" t="str">
        <f>TEXT(Tabla_Transformados[[#This Row],[Fecha_Viaje]],"m")</f>
        <v>12</v>
      </c>
      <c r="AL388" t="s">
        <v>44</v>
      </c>
      <c r="AM388" t="b">
        <v>0</v>
      </c>
      <c r="AN388" t="str">
        <f>VLOOKUP(Tabla_Transformados[[#This Row],[Cancelacion_Reserva_sucio]],auxiliares!$H$6:$I$9,2,0)</f>
        <v>Falso</v>
      </c>
      <c r="AO388">
        <v>4</v>
      </c>
      <c r="AP388" t="s">
        <v>131</v>
      </c>
      <c r="AQ3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8" s="10">
        <f>Tabla_Transformados[[#This Row],[Costo_Total]]/Tabla_Transformados[[#This Row],[Numero_Personas]]</f>
        <v>3201.2</v>
      </c>
      <c r="AS388" s="10">
        <f>Tabla_Transformados[[#This Row],[Costo_Total]]/Tabla_Transformados[[#This Row],[Duracion_Viaje_sucio]]</f>
        <v>1600.6</v>
      </c>
    </row>
    <row r="389" spans="1:45" x14ac:dyDescent="0.25">
      <c r="A389" t="s">
        <v>1552</v>
      </c>
      <c r="B389" t="s">
        <v>1553</v>
      </c>
      <c r="C389">
        <v>47</v>
      </c>
      <c r="D389" t="s">
        <v>104</v>
      </c>
      <c r="E389" t="str">
        <f>VLOOKUP(Tabla_Transformados[[#This Row],[Género_sucio]],Tabla4[#All],2,0)</f>
        <v>Masculino</v>
      </c>
      <c r="F389" t="s">
        <v>61</v>
      </c>
      <c r="G389" t="str">
        <f>VLOOKUP(Tabla_Transformados[[#This Row],[Ubicación_sucio]],auxiliares!$E$6:$F$13,2,0)</f>
        <v>Australia</v>
      </c>
      <c r="H389" t="s">
        <v>49</v>
      </c>
      <c r="I389" t="str">
        <f>IFERROR(VLOOKUP(Tabla_Transformados[[#This Row],[Tipo_Viajero_sucio]],auxiliares!$H$6:$I$6,2,0),Tabla_Transformados[[#This Row],[Tipo_Viajero_sucio]])</f>
        <v>Turista</v>
      </c>
      <c r="J389" t="s">
        <v>1554</v>
      </c>
      <c r="K389" s="8">
        <v>45330</v>
      </c>
      <c r="L389" s="8">
        <v>45644</v>
      </c>
      <c r="M389">
        <v>28</v>
      </c>
      <c r="N389">
        <f>DATEDIF(Tabla_Transformados[[#This Row],[Fecha_Reserva]],Tabla_Transformados[[#This Row],[Fecha_Viaje]],"d")</f>
        <v>314</v>
      </c>
      <c r="O389">
        <v>13</v>
      </c>
      <c r="P389">
        <v>3</v>
      </c>
      <c r="Q389" t="s">
        <v>37</v>
      </c>
      <c r="R389" t="str">
        <f>IFERROR(VLOOKUP(Tabla_Transformados[[#This Row],[Tipo_Paquete_sucio]],auxiliares!$H$6:$I$7,2,0),Tabla_Transformados[[#This Row],[Tipo_Paquete_sucio]])</f>
        <v>Vuelo</v>
      </c>
      <c r="S389" s="10">
        <v>1303.8</v>
      </c>
      <c r="T389" t="s">
        <v>86</v>
      </c>
      <c r="U389" t="s">
        <v>87</v>
      </c>
      <c r="V389" t="str">
        <f>VLOOKUP(Tabla_Transformados[[#This Row],[Destino_sucio]],auxiliares!$E$5:$F$19,2,0)</f>
        <v>Londres</v>
      </c>
      <c r="W389" t="s">
        <v>40</v>
      </c>
      <c r="X389" t="s">
        <v>54</v>
      </c>
      <c r="Y389" t="s">
        <v>40</v>
      </c>
      <c r="Z3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9" t="str">
        <f>IFERROR(VLOOKUP(Tabla_Transformados[[#This Row],[Actividades_Reser_sucio2]],auxiliares!$E$5:$F$20,2,0),Tabla_Transformados[[#This Row],[Actividades_Reser_sucio2]])</f>
        <v/>
      </c>
      <c r="AB389">
        <v>4</v>
      </c>
      <c r="AC389">
        <f>Tabla_Transformados[[#This Row],[Duracion_Viaje_sucio]]-1</f>
        <v>12</v>
      </c>
      <c r="AD389" t="b">
        <v>1</v>
      </c>
      <c r="AE389" t="str">
        <f>VLOOKUP(Tabla_Transformados[[#This Row],[Promocion_Aplicada_sucio]],auxiliares!$H$6:$I$9,2,0)</f>
        <v>Verdadero</v>
      </c>
      <c r="AF389" t="s">
        <v>55</v>
      </c>
      <c r="AG389" t="s">
        <v>43</v>
      </c>
      <c r="AH389">
        <v>5</v>
      </c>
      <c r="AI389" t="str">
        <f>TEXT(Tabla_Transformados[[#This Row],[Fecha_Reserva]],"m")</f>
        <v>2</v>
      </c>
      <c r="AJ389">
        <v>1</v>
      </c>
      <c r="AK389" t="str">
        <f>TEXT(Tabla_Transformados[[#This Row],[Fecha_Viaje]],"m")</f>
        <v>12</v>
      </c>
      <c r="AL389" t="s">
        <v>57</v>
      </c>
      <c r="AM389" t="b">
        <v>1</v>
      </c>
      <c r="AN389" t="str">
        <f>VLOOKUP(Tabla_Transformados[[#This Row],[Cancelacion_Reserva_sucio]],auxiliares!$H$6:$I$9,2,0)</f>
        <v>Verdadero</v>
      </c>
      <c r="AO389">
        <v>2</v>
      </c>
      <c r="AP389" t="s">
        <v>70</v>
      </c>
      <c r="AQ38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9" s="10">
        <f>Tabla_Transformados[[#This Row],[Costo_Total]]/Tabla_Transformados[[#This Row],[Numero_Personas]]</f>
        <v>434.59999999999997</v>
      </c>
      <c r="AS389" s="10">
        <f>Tabla_Transformados[[#This Row],[Costo_Total]]/Tabla_Transformados[[#This Row],[Duracion_Viaje_sucio]]</f>
        <v>100.29230769230769</v>
      </c>
    </row>
    <row r="390" spans="1:45" x14ac:dyDescent="0.25">
      <c r="A390" t="s">
        <v>1555</v>
      </c>
      <c r="B390" t="s">
        <v>1556</v>
      </c>
      <c r="C390">
        <v>21</v>
      </c>
      <c r="D390" t="s">
        <v>31</v>
      </c>
      <c r="E390" t="str">
        <f>VLOOKUP(Tabla_Transformados[[#This Row],[Género_sucio]],Tabla4[#All],2,0)</f>
        <v>Femenino</v>
      </c>
      <c r="F390" t="s">
        <v>73</v>
      </c>
      <c r="G390" t="str">
        <f>VLOOKUP(Tabla_Transformados[[#This Row],[Ubicación_sucio]],auxiliares!$E$6:$F$13,2,0)</f>
        <v>Reino unido</v>
      </c>
      <c r="H390" t="s">
        <v>33</v>
      </c>
      <c r="I390" t="str">
        <f>IFERROR(VLOOKUP(Tabla_Transformados[[#This Row],[Tipo_Viajero_sucio]],auxiliares!$H$6:$I$6,2,0),Tabla_Transformados[[#This Row],[Tipo_Viajero_sucio]])</f>
        <v>Turista</v>
      </c>
      <c r="J390" t="s">
        <v>1557</v>
      </c>
      <c r="K390" s="8">
        <v>45366</v>
      </c>
      <c r="L390" s="8">
        <v>45635</v>
      </c>
      <c r="M390">
        <v>10</v>
      </c>
      <c r="N390">
        <f>DATEDIF(Tabla_Transformados[[#This Row],[Fecha_Reserva]],Tabla_Transformados[[#This Row],[Fecha_Viaje]],"d")</f>
        <v>269</v>
      </c>
      <c r="O390">
        <v>11</v>
      </c>
      <c r="P390">
        <v>3</v>
      </c>
      <c r="Q390" t="s">
        <v>77</v>
      </c>
      <c r="R390" t="str">
        <f>IFERROR(VLOOKUP(Tabla_Transformados[[#This Row],[Tipo_Paquete_sucio]],auxiliares!$H$6:$I$7,2,0),Tabla_Transformados[[#This Row],[Tipo_Paquete_sucio]])</f>
        <v>Vuelo + Hotel</v>
      </c>
      <c r="S390" s="10">
        <v>15111.5</v>
      </c>
      <c r="T390" t="s">
        <v>78</v>
      </c>
      <c r="U390" t="s">
        <v>66</v>
      </c>
      <c r="V390" t="str">
        <f>VLOOKUP(Tabla_Transformados[[#This Row],[Destino_sucio]],auxiliares!$E$5:$F$19,2,0)</f>
        <v>Barcelona</v>
      </c>
      <c r="W390" t="s">
        <v>114</v>
      </c>
      <c r="X390" t="s">
        <v>54</v>
      </c>
      <c r="Y390" t="s">
        <v>40</v>
      </c>
      <c r="Z3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0" t="str">
        <f>IFERROR(VLOOKUP(Tabla_Transformados[[#This Row],[Actividades_Reser_sucio2]],auxiliares!$E$5:$F$20,2,0),Tabla_Transformados[[#This Row],[Actividades_Reser_sucio2]])</f>
        <v/>
      </c>
      <c r="AB390">
        <v>5</v>
      </c>
      <c r="AC390">
        <f>Tabla_Transformados[[#This Row],[Duracion_Viaje_sucio]]-1</f>
        <v>10</v>
      </c>
      <c r="AD390" t="b">
        <v>1</v>
      </c>
      <c r="AE390" t="str">
        <f>VLOOKUP(Tabla_Transformados[[#This Row],[Promocion_Aplicada_sucio]],auxiliares!$H$6:$I$9,2,0)</f>
        <v>Verdadero</v>
      </c>
      <c r="AF390" t="s">
        <v>42</v>
      </c>
      <c r="AG390" t="s">
        <v>56</v>
      </c>
      <c r="AH390">
        <v>8</v>
      </c>
      <c r="AI390" t="str">
        <f>TEXT(Tabla_Transformados[[#This Row],[Fecha_Reserva]],"m")</f>
        <v>3</v>
      </c>
      <c r="AJ390">
        <v>9</v>
      </c>
      <c r="AK390" t="str">
        <f>TEXT(Tabla_Transformados[[#This Row],[Fecha_Viaje]],"m")</f>
        <v>12</v>
      </c>
      <c r="AL390" t="s">
        <v>57</v>
      </c>
      <c r="AM390" t="b">
        <v>0</v>
      </c>
      <c r="AN390" t="str">
        <f>VLOOKUP(Tabla_Transformados[[#This Row],[Cancelacion_Reserva_sucio]],auxiliares!$H$6:$I$9,2,0)</f>
        <v>Falso</v>
      </c>
      <c r="AO390">
        <v>5</v>
      </c>
      <c r="AP390" t="s">
        <v>131</v>
      </c>
      <c r="AQ39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0" s="10">
        <f>Tabla_Transformados[[#This Row],[Costo_Total]]/Tabla_Transformados[[#This Row],[Numero_Personas]]</f>
        <v>5037.166666666667</v>
      </c>
      <c r="AS390" s="10">
        <f>Tabla_Transformados[[#This Row],[Costo_Total]]/Tabla_Transformados[[#This Row],[Duracion_Viaje_sucio]]</f>
        <v>1373.7727272727273</v>
      </c>
    </row>
    <row r="391" spans="1:45" x14ac:dyDescent="0.25">
      <c r="A391" t="s">
        <v>1558</v>
      </c>
      <c r="B391" t="s">
        <v>1559</v>
      </c>
      <c r="C391">
        <v>56</v>
      </c>
      <c r="D391" t="s">
        <v>104</v>
      </c>
      <c r="E391" t="str">
        <f>VLOOKUP(Tabla_Transformados[[#This Row],[Género_sucio]],Tabla4[#All],2,0)</f>
        <v>Masculino</v>
      </c>
      <c r="F391" t="s">
        <v>32</v>
      </c>
      <c r="G391" t="str">
        <f>VLOOKUP(Tabla_Transformados[[#This Row],[Ubicación_sucio]],auxiliares!$E$6:$F$13,2,0)</f>
        <v>Méjico</v>
      </c>
      <c r="H391" t="s">
        <v>33</v>
      </c>
      <c r="I391" t="str">
        <f>IFERROR(VLOOKUP(Tabla_Transformados[[#This Row],[Tipo_Viajero_sucio]],auxiliares!$H$6:$I$6,2,0),Tabla_Transformados[[#This Row],[Tipo_Viajero_sucio]])</f>
        <v>Turista</v>
      </c>
      <c r="J391" t="s">
        <v>1560</v>
      </c>
      <c r="K391" s="8">
        <v>45482</v>
      </c>
      <c r="L391" s="8">
        <v>45599</v>
      </c>
      <c r="M391">
        <v>249</v>
      </c>
      <c r="N391">
        <f>DATEDIF(Tabla_Transformados[[#This Row],[Fecha_Reserva]],Tabla_Transformados[[#This Row],[Fecha_Viaje]],"d")</f>
        <v>117</v>
      </c>
      <c r="O391">
        <v>4</v>
      </c>
      <c r="P391">
        <v>3</v>
      </c>
      <c r="Q391" t="s">
        <v>65</v>
      </c>
      <c r="R391" t="str">
        <f>IFERROR(VLOOKUP(Tabla_Transformados[[#This Row],[Tipo_Paquete_sucio]],auxiliares!$H$6:$I$7,2,0),Tabla_Transformados[[#This Row],[Tipo_Paquete_sucio]])</f>
        <v>Vuelo + Hotel + Tour</v>
      </c>
      <c r="S391" s="10">
        <v>404</v>
      </c>
      <c r="T391" t="s">
        <v>86</v>
      </c>
      <c r="U391" t="s">
        <v>87</v>
      </c>
      <c r="V391" t="str">
        <f>VLOOKUP(Tabla_Transformados[[#This Row],[Destino_sucio]],auxiliares!$E$5:$F$19,2,0)</f>
        <v>Londres</v>
      </c>
      <c r="W391" t="s">
        <v>67</v>
      </c>
      <c r="X391" t="s">
        <v>54</v>
      </c>
      <c r="Y391" t="s">
        <v>302</v>
      </c>
      <c r="Z3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91" t="str">
        <f>IFERROR(VLOOKUP(Tabla_Transformados[[#This Row],[Actividades_Reser_sucio2]],auxiliares!$E$5:$F$20,2,0),Tabla_Transformados[[#This Row],[Actividades_Reser_sucio2]])</f>
        <v>Tour en bus</v>
      </c>
      <c r="AB391">
        <v>9</v>
      </c>
      <c r="AC391">
        <f>Tabla_Transformados[[#This Row],[Duracion_Viaje_sucio]]-1</f>
        <v>3</v>
      </c>
      <c r="AD391" t="b">
        <v>1</v>
      </c>
      <c r="AE391" t="str">
        <f>VLOOKUP(Tabla_Transformados[[#This Row],[Promocion_Aplicada_sucio]],auxiliares!$H$6:$I$9,2,0)</f>
        <v>Verdadero</v>
      </c>
      <c r="AF391" t="s">
        <v>42</v>
      </c>
      <c r="AG391" t="s">
        <v>115</v>
      </c>
      <c r="AH391">
        <v>3</v>
      </c>
      <c r="AI391" t="str">
        <f>TEXT(Tabla_Transformados[[#This Row],[Fecha_Reserva]],"m")</f>
        <v>7</v>
      </c>
      <c r="AJ391">
        <v>12</v>
      </c>
      <c r="AK391" t="str">
        <f>TEXT(Tabla_Transformados[[#This Row],[Fecha_Viaje]],"m")</f>
        <v>11</v>
      </c>
      <c r="AL391" t="s">
        <v>57</v>
      </c>
      <c r="AM391" t="b">
        <v>0</v>
      </c>
      <c r="AN391" t="str">
        <f>VLOOKUP(Tabla_Transformados[[#This Row],[Cancelacion_Reserva_sucio]],auxiliares!$H$6:$I$9,2,0)</f>
        <v>Falso</v>
      </c>
      <c r="AO391">
        <v>2</v>
      </c>
      <c r="AP391" t="s">
        <v>45</v>
      </c>
      <c r="AQ39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1" s="10">
        <f>Tabla_Transformados[[#This Row],[Costo_Total]]/Tabla_Transformados[[#This Row],[Numero_Personas]]</f>
        <v>134.66666666666666</v>
      </c>
      <c r="AS391" s="10">
        <f>Tabla_Transformados[[#This Row],[Costo_Total]]/Tabla_Transformados[[#This Row],[Duracion_Viaje_sucio]]</f>
        <v>101</v>
      </c>
    </row>
    <row r="392" spans="1:45" x14ac:dyDescent="0.25">
      <c r="A392" t="s">
        <v>1561</v>
      </c>
      <c r="B392" t="s">
        <v>1562</v>
      </c>
      <c r="C392">
        <v>29</v>
      </c>
      <c r="D392" t="s">
        <v>31</v>
      </c>
      <c r="E392" t="str">
        <f>VLOOKUP(Tabla_Transformados[[#This Row],[Género_sucio]],Tabla4[#All],2,0)</f>
        <v>Femenino</v>
      </c>
      <c r="F392" t="s">
        <v>61</v>
      </c>
      <c r="G392" t="str">
        <f>VLOOKUP(Tabla_Transformados[[#This Row],[Ubicación_sucio]],auxiliares!$E$6:$F$13,2,0)</f>
        <v>Australia</v>
      </c>
      <c r="H392" t="s">
        <v>33</v>
      </c>
      <c r="I392" t="str">
        <f>IFERROR(VLOOKUP(Tabla_Transformados[[#This Row],[Tipo_Viajero_sucio]],auxiliares!$H$6:$I$6,2,0),Tabla_Transformados[[#This Row],[Tipo_Viajero_sucio]])</f>
        <v>Turista</v>
      </c>
      <c r="J392" t="s">
        <v>1563</v>
      </c>
      <c r="K392" s="8">
        <v>45424</v>
      </c>
      <c r="L392" s="8">
        <v>45556</v>
      </c>
      <c r="M392">
        <v>193</v>
      </c>
      <c r="N392">
        <f>DATEDIF(Tabla_Transformados[[#This Row],[Fecha_Reserva]],Tabla_Transformados[[#This Row],[Fecha_Viaje]],"d")</f>
        <v>132</v>
      </c>
      <c r="O392">
        <v>12</v>
      </c>
      <c r="P392">
        <v>3</v>
      </c>
      <c r="Q392" t="s">
        <v>37</v>
      </c>
      <c r="R392" t="str">
        <f>IFERROR(VLOOKUP(Tabla_Transformados[[#This Row],[Tipo_Paquete_sucio]],auxiliares!$H$6:$I$7,2,0),Tabla_Transformados[[#This Row],[Tipo_Paquete_sucio]])</f>
        <v>Vuelo</v>
      </c>
      <c r="S392" s="10">
        <v>8233.6</v>
      </c>
      <c r="T392" t="s">
        <v>78</v>
      </c>
      <c r="U392" t="s">
        <v>137</v>
      </c>
      <c r="V392" t="str">
        <f>VLOOKUP(Tabla_Transformados[[#This Row],[Destino_sucio]],auxiliares!$E$5:$F$19,2,0)</f>
        <v>Paris</v>
      </c>
      <c r="W392" t="s">
        <v>40</v>
      </c>
      <c r="X392" t="s">
        <v>41</v>
      </c>
      <c r="Y392" t="s">
        <v>40</v>
      </c>
      <c r="Z3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2" t="str">
        <f>IFERROR(VLOOKUP(Tabla_Transformados[[#This Row],[Actividades_Reser_sucio2]],auxiliares!$E$5:$F$20,2,0),Tabla_Transformados[[#This Row],[Actividades_Reser_sucio2]])</f>
        <v/>
      </c>
      <c r="AB392">
        <v>3</v>
      </c>
      <c r="AC392">
        <f>Tabla_Transformados[[#This Row],[Duracion_Viaje_sucio]]-1</f>
        <v>11</v>
      </c>
      <c r="AD392" t="b">
        <v>0</v>
      </c>
      <c r="AE392" t="str">
        <f>VLOOKUP(Tabla_Transformados[[#This Row],[Promocion_Aplicada_sucio]],auxiliares!$H$6:$I$9,2,0)</f>
        <v>Falso</v>
      </c>
      <c r="AF392" t="s">
        <v>42</v>
      </c>
      <c r="AG392" t="s">
        <v>115</v>
      </c>
      <c r="AH392">
        <v>5</v>
      </c>
      <c r="AI392" t="str">
        <f>TEXT(Tabla_Transformados[[#This Row],[Fecha_Reserva]],"m")</f>
        <v>5</v>
      </c>
      <c r="AJ392">
        <v>11</v>
      </c>
      <c r="AK392" t="str">
        <f>TEXT(Tabla_Transformados[[#This Row],[Fecha_Viaje]],"m")</f>
        <v>9</v>
      </c>
      <c r="AL392" t="s">
        <v>44</v>
      </c>
      <c r="AM392" t="b">
        <v>0</v>
      </c>
      <c r="AN392" t="str">
        <f>VLOOKUP(Tabla_Transformados[[#This Row],[Cancelacion_Reserva_sucio]],auxiliares!$H$6:$I$9,2,0)</f>
        <v>Falso</v>
      </c>
      <c r="AO392">
        <v>4</v>
      </c>
      <c r="AP392" t="s">
        <v>207</v>
      </c>
      <c r="AQ39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2" s="10">
        <f>Tabla_Transformados[[#This Row],[Costo_Total]]/Tabla_Transformados[[#This Row],[Numero_Personas]]</f>
        <v>2744.5333333333333</v>
      </c>
      <c r="AS392" s="10">
        <f>Tabla_Transformados[[#This Row],[Costo_Total]]/Tabla_Transformados[[#This Row],[Duracion_Viaje_sucio]]</f>
        <v>686.13333333333333</v>
      </c>
    </row>
    <row r="393" spans="1:45" x14ac:dyDescent="0.25">
      <c r="A393" t="s">
        <v>1564</v>
      </c>
      <c r="B393" t="s">
        <v>1565</v>
      </c>
      <c r="C393">
        <v>43</v>
      </c>
      <c r="D393" t="s">
        <v>31</v>
      </c>
      <c r="E393" t="str">
        <f>VLOOKUP(Tabla_Transformados[[#This Row],[Género_sucio]],Tabla4[#All],2,0)</f>
        <v>Femenino</v>
      </c>
      <c r="F393" t="s">
        <v>48</v>
      </c>
      <c r="G393" t="str">
        <f>VLOOKUP(Tabla_Transformados[[#This Row],[Ubicación_sucio]],auxiliares!$E$6:$F$13,2,0)</f>
        <v>EEUU</v>
      </c>
      <c r="H393" t="s">
        <v>49</v>
      </c>
      <c r="I393" t="str">
        <f>IFERROR(VLOOKUP(Tabla_Transformados[[#This Row],[Tipo_Viajero_sucio]],auxiliares!$H$6:$I$6,2,0),Tabla_Transformados[[#This Row],[Tipo_Viajero_sucio]])</f>
        <v>Turista</v>
      </c>
      <c r="J393" t="s">
        <v>1566</v>
      </c>
      <c r="K393" s="8">
        <v>45381</v>
      </c>
      <c r="L393" s="8">
        <v>45549</v>
      </c>
      <c r="M393">
        <v>296</v>
      </c>
      <c r="N393">
        <f>DATEDIF(Tabla_Transformados[[#This Row],[Fecha_Reserva]],Tabla_Transformados[[#This Row],[Fecha_Viaje]],"d")</f>
        <v>168</v>
      </c>
      <c r="O393">
        <v>4</v>
      </c>
      <c r="P393">
        <v>1</v>
      </c>
      <c r="Q393" t="s">
        <v>77</v>
      </c>
      <c r="R393" t="str">
        <f>IFERROR(VLOOKUP(Tabla_Transformados[[#This Row],[Tipo_Paquete_sucio]],auxiliares!$H$6:$I$7,2,0),Tabla_Transformados[[#This Row],[Tipo_Paquete_sucio]])</f>
        <v>Vuelo + Hotel</v>
      </c>
      <c r="S393" s="10">
        <v>15211.7</v>
      </c>
      <c r="T393" t="s">
        <v>78</v>
      </c>
      <c r="U393" t="s">
        <v>53</v>
      </c>
      <c r="V393" t="str">
        <f>VLOOKUP(Tabla_Transformados[[#This Row],[Destino_sucio]],auxiliares!$E$5:$F$19,2,0)</f>
        <v>Nueva York</v>
      </c>
      <c r="W393" t="s">
        <v>114</v>
      </c>
      <c r="X393" t="s">
        <v>41</v>
      </c>
      <c r="Y393" t="s">
        <v>40</v>
      </c>
      <c r="Z3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3" t="str">
        <f>IFERROR(VLOOKUP(Tabla_Transformados[[#This Row],[Actividades_Reser_sucio2]],auxiliares!$E$5:$F$20,2,0),Tabla_Transformados[[#This Row],[Actividades_Reser_sucio2]])</f>
        <v/>
      </c>
      <c r="AB393">
        <v>7</v>
      </c>
      <c r="AC393">
        <f>Tabla_Transformados[[#This Row],[Duracion_Viaje_sucio]]-1</f>
        <v>3</v>
      </c>
      <c r="AD393" t="b">
        <v>0</v>
      </c>
      <c r="AE393" t="str">
        <f>VLOOKUP(Tabla_Transformados[[#This Row],[Promocion_Aplicada_sucio]],auxiliares!$H$6:$I$9,2,0)</f>
        <v>Falso</v>
      </c>
      <c r="AF393" t="s">
        <v>88</v>
      </c>
      <c r="AG393" t="s">
        <v>56</v>
      </c>
      <c r="AH393">
        <v>4</v>
      </c>
      <c r="AI393" t="str">
        <f>TEXT(Tabla_Transformados[[#This Row],[Fecha_Reserva]],"m")</f>
        <v>3</v>
      </c>
      <c r="AJ393">
        <v>1</v>
      </c>
      <c r="AK393" t="str">
        <f>TEXT(Tabla_Transformados[[#This Row],[Fecha_Viaje]],"m")</f>
        <v>9</v>
      </c>
      <c r="AL393" t="s">
        <v>57</v>
      </c>
      <c r="AM393" t="b">
        <v>0</v>
      </c>
      <c r="AN393" t="str">
        <f>VLOOKUP(Tabla_Transformados[[#This Row],[Cancelacion_Reserva_sucio]],auxiliares!$H$6:$I$9,2,0)</f>
        <v>Falso</v>
      </c>
      <c r="AO393">
        <v>1</v>
      </c>
      <c r="AP393" t="s">
        <v>40</v>
      </c>
      <c r="AQ39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93" s="10">
        <f>Tabla_Transformados[[#This Row],[Costo_Total]]/Tabla_Transformados[[#This Row],[Numero_Personas]]</f>
        <v>15211.7</v>
      </c>
      <c r="AS393" s="10">
        <f>Tabla_Transformados[[#This Row],[Costo_Total]]/Tabla_Transformados[[#This Row],[Duracion_Viaje_sucio]]</f>
        <v>3802.9250000000002</v>
      </c>
    </row>
    <row r="394" spans="1:45" x14ac:dyDescent="0.25">
      <c r="A394" t="s">
        <v>1567</v>
      </c>
      <c r="B394" t="s">
        <v>1568</v>
      </c>
      <c r="C394">
        <v>23</v>
      </c>
      <c r="D394" t="s">
        <v>31</v>
      </c>
      <c r="E394" t="str">
        <f>VLOOKUP(Tabla_Transformados[[#This Row],[Género_sucio]],Tabla4[#All],2,0)</f>
        <v>Femenino</v>
      </c>
      <c r="F394" t="s">
        <v>123</v>
      </c>
      <c r="G394" t="str">
        <f>VLOOKUP(Tabla_Transformados[[#This Row],[Ubicación_sucio]],auxiliares!$E$6:$F$13,2,0)</f>
        <v>España</v>
      </c>
      <c r="H394" t="s">
        <v>33</v>
      </c>
      <c r="I394" t="str">
        <f>IFERROR(VLOOKUP(Tabla_Transformados[[#This Row],[Tipo_Viajero_sucio]],auxiliares!$H$6:$I$6,2,0),Tabla_Transformados[[#This Row],[Tipo_Viajero_sucio]])</f>
        <v>Turista</v>
      </c>
      <c r="J394" t="s">
        <v>1569</v>
      </c>
      <c r="K394" s="8">
        <v>45339</v>
      </c>
      <c r="L394" s="8">
        <v>45491</v>
      </c>
      <c r="M394">
        <v>262</v>
      </c>
      <c r="N394">
        <f>DATEDIF(Tabla_Transformados[[#This Row],[Fecha_Reserva]],Tabla_Transformados[[#This Row],[Fecha_Viaje]],"d")</f>
        <v>152</v>
      </c>
      <c r="O394">
        <v>2</v>
      </c>
      <c r="P394">
        <v>3</v>
      </c>
      <c r="Q394" t="s">
        <v>77</v>
      </c>
      <c r="R394" t="str">
        <f>IFERROR(VLOOKUP(Tabla_Transformados[[#This Row],[Tipo_Paquete_sucio]],auxiliares!$H$6:$I$7,2,0),Tabla_Transformados[[#This Row],[Tipo_Paquete_sucio]])</f>
        <v>Vuelo + Hotel</v>
      </c>
      <c r="S394" s="10">
        <v>12148.7</v>
      </c>
      <c r="T394" t="s">
        <v>38</v>
      </c>
      <c r="U394" t="s">
        <v>87</v>
      </c>
      <c r="V394" t="str">
        <f>VLOOKUP(Tabla_Transformados[[#This Row],[Destino_sucio]],auxiliares!$E$5:$F$19,2,0)</f>
        <v>Londres</v>
      </c>
      <c r="W394" t="s">
        <v>79</v>
      </c>
      <c r="X394" t="s">
        <v>41</v>
      </c>
      <c r="Y394" t="s">
        <v>40</v>
      </c>
      <c r="Z3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4" t="str">
        <f>IFERROR(VLOOKUP(Tabla_Transformados[[#This Row],[Actividades_Reser_sucio2]],auxiliares!$E$5:$F$20,2,0),Tabla_Transformados[[#This Row],[Actividades_Reser_sucio2]])</f>
        <v/>
      </c>
      <c r="AB394">
        <v>2</v>
      </c>
      <c r="AC394">
        <f>Tabla_Transformados[[#This Row],[Duracion_Viaje_sucio]]-1</f>
        <v>1</v>
      </c>
      <c r="AD394" t="b">
        <v>1</v>
      </c>
      <c r="AE394" t="str">
        <f>VLOOKUP(Tabla_Transformados[[#This Row],[Promocion_Aplicada_sucio]],auxiliares!$H$6:$I$9,2,0)</f>
        <v>Verdadero</v>
      </c>
      <c r="AF394" t="s">
        <v>55</v>
      </c>
      <c r="AG394" t="s">
        <v>43</v>
      </c>
      <c r="AH394">
        <v>9</v>
      </c>
      <c r="AI394" t="str">
        <f>TEXT(Tabla_Transformados[[#This Row],[Fecha_Reserva]],"m")</f>
        <v>2</v>
      </c>
      <c r="AJ394">
        <v>4</v>
      </c>
      <c r="AK394" t="str">
        <f>TEXT(Tabla_Transformados[[#This Row],[Fecha_Viaje]],"m")</f>
        <v>7</v>
      </c>
      <c r="AL394" t="s">
        <v>57</v>
      </c>
      <c r="AM394" t="b">
        <v>1</v>
      </c>
      <c r="AN394" t="str">
        <f>VLOOKUP(Tabla_Transformados[[#This Row],[Cancelacion_Reserva_sucio]],auxiliares!$H$6:$I$9,2,0)</f>
        <v>Verdadero</v>
      </c>
      <c r="AO394">
        <v>2</v>
      </c>
      <c r="AP394" t="s">
        <v>108</v>
      </c>
      <c r="AQ39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4" s="10">
        <f>Tabla_Transformados[[#This Row],[Costo_Total]]/Tabla_Transformados[[#This Row],[Numero_Personas]]</f>
        <v>4049.5666666666671</v>
      </c>
      <c r="AS394" s="10">
        <f>Tabla_Transformados[[#This Row],[Costo_Total]]/Tabla_Transformados[[#This Row],[Duracion_Viaje_sucio]]</f>
        <v>6074.35</v>
      </c>
    </row>
    <row r="395" spans="1:45" x14ac:dyDescent="0.25">
      <c r="A395" t="s">
        <v>1570</v>
      </c>
      <c r="B395" t="s">
        <v>1571</v>
      </c>
      <c r="C395">
        <v>20</v>
      </c>
      <c r="D395" t="s">
        <v>104</v>
      </c>
      <c r="E395" t="str">
        <f>VLOOKUP(Tabla_Transformados[[#This Row],[Género_sucio]],Tabla4[#All],2,0)</f>
        <v>Masculino</v>
      </c>
      <c r="F395" t="s">
        <v>91</v>
      </c>
      <c r="G395" t="str">
        <f>VLOOKUP(Tabla_Transformados[[#This Row],[Ubicación_sucio]],auxiliares!$E$6:$F$13,2,0)</f>
        <v>India</v>
      </c>
      <c r="H395" t="s">
        <v>97</v>
      </c>
      <c r="I395" t="str">
        <f>IFERROR(VLOOKUP(Tabla_Transformados[[#This Row],[Tipo_Viajero_sucio]],auxiliares!$H$6:$I$6,2,0),Tabla_Transformados[[#This Row],[Tipo_Viajero_sucio]])</f>
        <v>Negocios</v>
      </c>
      <c r="J395" t="s">
        <v>1572</v>
      </c>
      <c r="K395" s="8">
        <v>45579</v>
      </c>
      <c r="L395" s="8">
        <v>45620</v>
      </c>
      <c r="M395">
        <v>190</v>
      </c>
      <c r="N395">
        <f>DATEDIF(Tabla_Transformados[[#This Row],[Fecha_Reserva]],Tabla_Transformados[[#This Row],[Fecha_Viaje]],"d")</f>
        <v>41</v>
      </c>
      <c r="O395">
        <v>9</v>
      </c>
      <c r="P395">
        <v>2</v>
      </c>
      <c r="Q395" t="s">
        <v>77</v>
      </c>
      <c r="R395" t="str">
        <f>IFERROR(VLOOKUP(Tabla_Transformados[[#This Row],[Tipo_Paquete_sucio]],auxiliares!$H$6:$I$7,2,0),Tabla_Transformados[[#This Row],[Tipo_Paquete_sucio]])</f>
        <v>Vuelo + Hotel</v>
      </c>
      <c r="S395" s="10">
        <v>1624.4</v>
      </c>
      <c r="T395" t="s">
        <v>86</v>
      </c>
      <c r="U395" t="s">
        <v>66</v>
      </c>
      <c r="V395" t="str">
        <f>VLOOKUP(Tabla_Transformados[[#This Row],[Destino_sucio]],auxiliares!$E$5:$F$19,2,0)</f>
        <v>Barcelona</v>
      </c>
      <c r="W395" t="s">
        <v>67</v>
      </c>
      <c r="X395" t="s">
        <v>54</v>
      </c>
      <c r="Y395" t="s">
        <v>40</v>
      </c>
      <c r="Z3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5" t="str">
        <f>IFERROR(VLOOKUP(Tabla_Transformados[[#This Row],[Actividades_Reser_sucio2]],auxiliares!$E$5:$F$20,2,0),Tabla_Transformados[[#This Row],[Actividades_Reser_sucio2]])</f>
        <v/>
      </c>
      <c r="AB395">
        <v>2</v>
      </c>
      <c r="AC395">
        <f>Tabla_Transformados[[#This Row],[Duracion_Viaje_sucio]]-1</f>
        <v>8</v>
      </c>
      <c r="AD395" t="b">
        <v>1</v>
      </c>
      <c r="AE395" t="str">
        <f>VLOOKUP(Tabla_Transformados[[#This Row],[Promocion_Aplicada_sucio]],auxiliares!$H$6:$I$9,2,0)</f>
        <v>Verdadero</v>
      </c>
      <c r="AF395" t="s">
        <v>55</v>
      </c>
      <c r="AG395" t="s">
        <v>115</v>
      </c>
      <c r="AH395">
        <v>9</v>
      </c>
      <c r="AI395" t="str">
        <f>TEXT(Tabla_Transformados[[#This Row],[Fecha_Reserva]],"m")</f>
        <v>10</v>
      </c>
      <c r="AJ395">
        <v>4</v>
      </c>
      <c r="AK395" t="str">
        <f>TEXT(Tabla_Transformados[[#This Row],[Fecha_Viaje]],"m")</f>
        <v>11</v>
      </c>
      <c r="AL395" t="s">
        <v>57</v>
      </c>
      <c r="AM395" t="b">
        <v>0</v>
      </c>
      <c r="AN395" t="str">
        <f>VLOOKUP(Tabla_Transformados[[#This Row],[Cancelacion_Reserva_sucio]],auxiliares!$H$6:$I$9,2,0)</f>
        <v>Falso</v>
      </c>
      <c r="AO395">
        <v>5</v>
      </c>
      <c r="AP395" t="s">
        <v>207</v>
      </c>
      <c r="AQ39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5" s="10">
        <f>Tabla_Transformados[[#This Row],[Costo_Total]]/Tabla_Transformados[[#This Row],[Numero_Personas]]</f>
        <v>812.2</v>
      </c>
      <c r="AS395" s="10">
        <f>Tabla_Transformados[[#This Row],[Costo_Total]]/Tabla_Transformados[[#This Row],[Duracion_Viaje_sucio]]</f>
        <v>180.48888888888891</v>
      </c>
    </row>
    <row r="396" spans="1:45" x14ac:dyDescent="0.25">
      <c r="A396" t="s">
        <v>1573</v>
      </c>
      <c r="B396" t="s">
        <v>1574</v>
      </c>
      <c r="C396">
        <v>18</v>
      </c>
      <c r="D396" t="s">
        <v>31</v>
      </c>
      <c r="E396" t="str">
        <f>VLOOKUP(Tabla_Transformados[[#This Row],[Género_sucio]],Tabla4[#All],2,0)</f>
        <v>Femenino</v>
      </c>
      <c r="F396" t="s">
        <v>48</v>
      </c>
      <c r="G396" t="str">
        <f>VLOOKUP(Tabla_Transformados[[#This Row],[Ubicación_sucio]],auxiliares!$E$6:$F$13,2,0)</f>
        <v>EEUU</v>
      </c>
      <c r="H396" t="s">
        <v>49</v>
      </c>
      <c r="I396" t="str">
        <f>IFERROR(VLOOKUP(Tabla_Transformados[[#This Row],[Tipo_Viajero_sucio]],auxiliares!$H$6:$I$6,2,0),Tabla_Transformados[[#This Row],[Tipo_Viajero_sucio]])</f>
        <v>Turista</v>
      </c>
      <c r="J396" t="s">
        <v>1575</v>
      </c>
      <c r="K396" s="8">
        <v>45536</v>
      </c>
      <c r="L396" s="8">
        <v>45627</v>
      </c>
      <c r="M396">
        <v>259</v>
      </c>
      <c r="N396">
        <f>DATEDIF(Tabla_Transformados[[#This Row],[Fecha_Reserva]],Tabla_Transformados[[#This Row],[Fecha_Viaje]],"d")</f>
        <v>91</v>
      </c>
      <c r="O396">
        <v>14</v>
      </c>
      <c r="P396">
        <v>3</v>
      </c>
      <c r="Q396" t="s">
        <v>37</v>
      </c>
      <c r="R396" t="str">
        <f>IFERROR(VLOOKUP(Tabla_Transformados[[#This Row],[Tipo_Paquete_sucio]],auxiliares!$H$6:$I$7,2,0),Tabla_Transformados[[#This Row],[Tipo_Paquete_sucio]])</f>
        <v>Vuelo</v>
      </c>
      <c r="S396" s="10">
        <v>18340.5</v>
      </c>
      <c r="T396" t="s">
        <v>86</v>
      </c>
      <c r="U396" t="s">
        <v>101</v>
      </c>
      <c r="V396" t="str">
        <f>VLOOKUP(Tabla_Transformados[[#This Row],[Destino_sucio]],auxiliares!$E$5:$F$19,2,0)</f>
        <v>Roma</v>
      </c>
      <c r="W396" t="s">
        <v>40</v>
      </c>
      <c r="X396" t="s">
        <v>54</v>
      </c>
      <c r="Y396" t="s">
        <v>40</v>
      </c>
      <c r="Z3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6" t="str">
        <f>IFERROR(VLOOKUP(Tabla_Transformados[[#This Row],[Actividades_Reser_sucio2]],auxiliares!$E$5:$F$20,2,0),Tabla_Transformados[[#This Row],[Actividades_Reser_sucio2]])</f>
        <v/>
      </c>
      <c r="AB396">
        <v>2</v>
      </c>
      <c r="AC396">
        <f>Tabla_Transformados[[#This Row],[Duracion_Viaje_sucio]]-1</f>
        <v>13</v>
      </c>
      <c r="AD396" t="b">
        <v>1</v>
      </c>
      <c r="AE396" t="str">
        <f>VLOOKUP(Tabla_Transformados[[#This Row],[Promocion_Aplicada_sucio]],auxiliares!$H$6:$I$9,2,0)</f>
        <v>Verdadero</v>
      </c>
      <c r="AF396" t="s">
        <v>88</v>
      </c>
      <c r="AG396" t="s">
        <v>56</v>
      </c>
      <c r="AH396">
        <v>1</v>
      </c>
      <c r="AI396" t="str">
        <f>TEXT(Tabla_Transformados[[#This Row],[Fecha_Reserva]],"m")</f>
        <v>9</v>
      </c>
      <c r="AJ396">
        <v>12</v>
      </c>
      <c r="AK396" t="str">
        <f>TEXT(Tabla_Transformados[[#This Row],[Fecha_Viaje]],"m")</f>
        <v>12</v>
      </c>
      <c r="AL396" t="s">
        <v>44</v>
      </c>
      <c r="AM396" t="b">
        <v>1</v>
      </c>
      <c r="AN396" t="str">
        <f>VLOOKUP(Tabla_Transformados[[#This Row],[Cancelacion_Reserva_sucio]],auxiliares!$H$6:$I$9,2,0)</f>
        <v>Verdadero</v>
      </c>
      <c r="AO396">
        <v>4</v>
      </c>
      <c r="AP396" t="s">
        <v>131</v>
      </c>
      <c r="AQ39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6" s="10">
        <f>Tabla_Transformados[[#This Row],[Costo_Total]]/Tabla_Transformados[[#This Row],[Numero_Personas]]</f>
        <v>6113.5</v>
      </c>
      <c r="AS396" s="10">
        <f>Tabla_Transformados[[#This Row],[Costo_Total]]/Tabla_Transformados[[#This Row],[Duracion_Viaje_sucio]]</f>
        <v>1310.0357142857142</v>
      </c>
    </row>
    <row r="397" spans="1:45" x14ac:dyDescent="0.25">
      <c r="A397" t="s">
        <v>1577</v>
      </c>
      <c r="B397" t="s">
        <v>1578</v>
      </c>
      <c r="C397">
        <v>58</v>
      </c>
      <c r="D397" t="s">
        <v>60</v>
      </c>
      <c r="E397" t="str">
        <f>VLOOKUP(Tabla_Transformados[[#This Row],[Género_sucio]],Tabla4[#All],2,0)</f>
        <v>Otro</v>
      </c>
      <c r="F397" t="s">
        <v>48</v>
      </c>
      <c r="G397" t="str">
        <f>VLOOKUP(Tabla_Transformados[[#This Row],[Ubicación_sucio]],auxiliares!$E$6:$F$13,2,0)</f>
        <v>EEUU</v>
      </c>
      <c r="H397" t="s">
        <v>49</v>
      </c>
      <c r="I397" t="str">
        <f>IFERROR(VLOOKUP(Tabla_Transformados[[#This Row],[Tipo_Viajero_sucio]],auxiliares!$H$6:$I$6,2,0),Tabla_Transformados[[#This Row],[Tipo_Viajero_sucio]])</f>
        <v>Turista</v>
      </c>
      <c r="J397" t="s">
        <v>1579</v>
      </c>
      <c r="K397" s="8">
        <v>45526</v>
      </c>
      <c r="L397" s="8">
        <v>45551</v>
      </c>
      <c r="M397">
        <v>4</v>
      </c>
      <c r="N397">
        <f>DATEDIF(Tabla_Transformados[[#This Row],[Fecha_Reserva]],Tabla_Transformados[[#This Row],[Fecha_Viaje]],"d")</f>
        <v>25</v>
      </c>
      <c r="O397">
        <v>10</v>
      </c>
      <c r="P397">
        <v>4</v>
      </c>
      <c r="Q397" t="s">
        <v>65</v>
      </c>
      <c r="R397" t="str">
        <f>IFERROR(VLOOKUP(Tabla_Transformados[[#This Row],[Tipo_Paquete_sucio]],auxiliares!$H$6:$I$7,2,0),Tabla_Transformados[[#This Row],[Tipo_Paquete_sucio]])</f>
        <v>Vuelo + Hotel + Tour</v>
      </c>
      <c r="S397" s="10">
        <v>19824.599999999999</v>
      </c>
      <c r="T397" t="s">
        <v>86</v>
      </c>
      <c r="U397" t="s">
        <v>39</v>
      </c>
      <c r="V397" t="str">
        <f>VLOOKUP(Tabla_Transformados[[#This Row],[Destino_sucio]],auxiliares!$E$5:$F$19,2,0)</f>
        <v>Tokio</v>
      </c>
      <c r="W397" t="s">
        <v>79</v>
      </c>
      <c r="X397" t="s">
        <v>41</v>
      </c>
      <c r="Y397" t="s">
        <v>302</v>
      </c>
      <c r="Z3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97" t="str">
        <f>IFERROR(VLOOKUP(Tabla_Transformados[[#This Row],[Actividades_Reser_sucio2]],auxiliares!$E$5:$F$20,2,0),Tabla_Transformados[[#This Row],[Actividades_Reser_sucio2]])</f>
        <v>Tour en bus</v>
      </c>
      <c r="AB397">
        <v>5</v>
      </c>
      <c r="AC397">
        <f>Tabla_Transformados[[#This Row],[Duracion_Viaje_sucio]]-1</f>
        <v>9</v>
      </c>
      <c r="AD397" t="b">
        <v>0</v>
      </c>
      <c r="AE397" t="str">
        <f>VLOOKUP(Tabla_Transformados[[#This Row],[Promocion_Aplicada_sucio]],auxiliares!$H$6:$I$9,2,0)</f>
        <v>Falso</v>
      </c>
      <c r="AF397" t="s">
        <v>88</v>
      </c>
      <c r="AG397" t="s">
        <v>56</v>
      </c>
      <c r="AH397">
        <v>12</v>
      </c>
      <c r="AI397" t="str">
        <f>TEXT(Tabla_Transformados[[#This Row],[Fecha_Reserva]],"m")</f>
        <v>8</v>
      </c>
      <c r="AJ397">
        <v>2</v>
      </c>
      <c r="AK397" t="str">
        <f>TEXT(Tabla_Transformados[[#This Row],[Fecha_Viaje]],"m")</f>
        <v>9</v>
      </c>
      <c r="AL397" t="s">
        <v>57</v>
      </c>
      <c r="AM397" t="b">
        <v>0</v>
      </c>
      <c r="AN397" t="str">
        <f>VLOOKUP(Tabla_Transformados[[#This Row],[Cancelacion_Reserva_sucio]],auxiliares!$H$6:$I$9,2,0)</f>
        <v>Falso</v>
      </c>
      <c r="AO397">
        <v>1</v>
      </c>
      <c r="AP397" t="s">
        <v>70</v>
      </c>
      <c r="AQ39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7" s="10">
        <f>Tabla_Transformados[[#This Row],[Costo_Total]]/Tabla_Transformados[[#This Row],[Numero_Personas]]</f>
        <v>4956.1499999999996</v>
      </c>
      <c r="AS397" s="10">
        <f>Tabla_Transformados[[#This Row],[Costo_Total]]/Tabla_Transformados[[#This Row],[Duracion_Viaje_sucio]]</f>
        <v>1982.4599999999998</v>
      </c>
    </row>
    <row r="398" spans="1:45" x14ac:dyDescent="0.25">
      <c r="A398" t="s">
        <v>1580</v>
      </c>
      <c r="B398" t="s">
        <v>1581</v>
      </c>
      <c r="C398">
        <v>18</v>
      </c>
      <c r="D398" t="s">
        <v>60</v>
      </c>
      <c r="E398" t="str">
        <f>VLOOKUP(Tabla_Transformados[[#This Row],[Género_sucio]],Tabla4[#All],2,0)</f>
        <v>Otro</v>
      </c>
      <c r="F398" t="s">
        <v>48</v>
      </c>
      <c r="G398" t="str">
        <f>VLOOKUP(Tabla_Transformados[[#This Row],[Ubicación_sucio]],auxiliares!$E$6:$F$13,2,0)</f>
        <v>EEUU</v>
      </c>
      <c r="H398" t="s">
        <v>49</v>
      </c>
      <c r="I398" t="str">
        <f>IFERROR(VLOOKUP(Tabla_Transformados[[#This Row],[Tipo_Viajero_sucio]],auxiliares!$H$6:$I$6,2,0),Tabla_Transformados[[#This Row],[Tipo_Viajero_sucio]])</f>
        <v>Turista</v>
      </c>
      <c r="J398" t="s">
        <v>1582</v>
      </c>
      <c r="K398" s="8">
        <v>45498</v>
      </c>
      <c r="L398" s="8">
        <v>45625</v>
      </c>
      <c r="M398">
        <v>128</v>
      </c>
      <c r="N398">
        <f>DATEDIF(Tabla_Transformados[[#This Row],[Fecha_Reserva]],Tabla_Transformados[[#This Row],[Fecha_Viaje]],"d")</f>
        <v>127</v>
      </c>
      <c r="O398">
        <v>3</v>
      </c>
      <c r="P398">
        <v>4</v>
      </c>
      <c r="Q398" t="s">
        <v>65</v>
      </c>
      <c r="R398" t="str">
        <f>IFERROR(VLOOKUP(Tabla_Transformados[[#This Row],[Tipo_Paquete_sucio]],auxiliares!$H$6:$I$7,2,0),Tabla_Transformados[[#This Row],[Tipo_Paquete_sucio]])</f>
        <v>Vuelo + Hotel + Tour</v>
      </c>
      <c r="S398" s="10">
        <v>2152.1999999999998</v>
      </c>
      <c r="T398" t="s">
        <v>78</v>
      </c>
      <c r="U398" t="s">
        <v>66</v>
      </c>
      <c r="V398" t="str">
        <f>VLOOKUP(Tabla_Transformados[[#This Row],[Destino_sucio]],auxiliares!$E$5:$F$19,2,0)</f>
        <v>Barcelona</v>
      </c>
      <c r="W398" t="s">
        <v>67</v>
      </c>
      <c r="X398" t="s">
        <v>54</v>
      </c>
      <c r="Y398" t="s">
        <v>40</v>
      </c>
      <c r="Z3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98" t="str">
        <f>IFERROR(VLOOKUP(Tabla_Transformados[[#This Row],[Actividades_Reser_sucio2]],auxiliares!$E$5:$F$20,2,0),Tabla_Transformados[[#This Row],[Actividades_Reser_sucio2]])</f>
        <v>Desconocido</v>
      </c>
      <c r="AB398">
        <v>6</v>
      </c>
      <c r="AC398">
        <f>Tabla_Transformados[[#This Row],[Duracion_Viaje_sucio]]-1</f>
        <v>2</v>
      </c>
      <c r="AD398" t="b">
        <v>1</v>
      </c>
      <c r="AE398" t="str">
        <f>VLOOKUP(Tabla_Transformados[[#This Row],[Promocion_Aplicada_sucio]],auxiliares!$H$6:$I$9,2,0)</f>
        <v>Verdadero</v>
      </c>
      <c r="AF398" t="s">
        <v>55</v>
      </c>
      <c r="AG398" t="s">
        <v>115</v>
      </c>
      <c r="AH398">
        <v>5</v>
      </c>
      <c r="AI398" t="str">
        <f>TEXT(Tabla_Transformados[[#This Row],[Fecha_Reserva]],"m")</f>
        <v>7</v>
      </c>
      <c r="AJ398">
        <v>7</v>
      </c>
      <c r="AK398" t="str">
        <f>TEXT(Tabla_Transformados[[#This Row],[Fecha_Viaje]],"m")</f>
        <v>11</v>
      </c>
      <c r="AL398" t="s">
        <v>44</v>
      </c>
      <c r="AM398" t="b">
        <v>0</v>
      </c>
      <c r="AN398" t="str">
        <f>VLOOKUP(Tabla_Transformados[[#This Row],[Cancelacion_Reserva_sucio]],auxiliares!$H$6:$I$9,2,0)</f>
        <v>Falso</v>
      </c>
      <c r="AO398">
        <v>1</v>
      </c>
      <c r="AP398" t="s">
        <v>70</v>
      </c>
      <c r="AQ39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8" s="10">
        <f>Tabla_Transformados[[#This Row],[Costo_Total]]/Tabla_Transformados[[#This Row],[Numero_Personas]]</f>
        <v>538.04999999999995</v>
      </c>
      <c r="AS398" s="10">
        <f>Tabla_Transformados[[#This Row],[Costo_Total]]/Tabla_Transformados[[#This Row],[Duracion_Viaje_sucio]]</f>
        <v>717.4</v>
      </c>
    </row>
    <row r="399" spans="1:45" x14ac:dyDescent="0.25">
      <c r="A399" t="s">
        <v>1583</v>
      </c>
      <c r="B399" t="s">
        <v>1584</v>
      </c>
      <c r="C399">
        <v>43</v>
      </c>
      <c r="D399" t="s">
        <v>60</v>
      </c>
      <c r="E399" t="str">
        <f>VLOOKUP(Tabla_Transformados[[#This Row],[Género_sucio]],Tabla4[#All],2,0)</f>
        <v>Otro</v>
      </c>
      <c r="F399" t="s">
        <v>91</v>
      </c>
      <c r="G399" t="str">
        <f>VLOOKUP(Tabla_Transformados[[#This Row],[Ubicación_sucio]],auxiliares!$E$6:$F$13,2,0)</f>
        <v>India</v>
      </c>
      <c r="H399" t="s">
        <v>97</v>
      </c>
      <c r="I399" t="str">
        <f>IFERROR(VLOOKUP(Tabla_Transformados[[#This Row],[Tipo_Viajero_sucio]],auxiliares!$H$6:$I$6,2,0),Tabla_Transformados[[#This Row],[Tipo_Viajero_sucio]])</f>
        <v>Negocios</v>
      </c>
      <c r="J399" t="s">
        <v>1585</v>
      </c>
      <c r="K399" s="8">
        <v>45401</v>
      </c>
      <c r="L399" s="8">
        <v>45518</v>
      </c>
      <c r="M399">
        <v>93</v>
      </c>
      <c r="N399">
        <f>DATEDIF(Tabla_Transformados[[#This Row],[Fecha_Reserva]],Tabla_Transformados[[#This Row],[Fecha_Viaje]],"d")</f>
        <v>117</v>
      </c>
      <c r="O399">
        <v>10</v>
      </c>
      <c r="P399">
        <v>3</v>
      </c>
      <c r="Q399" t="s">
        <v>77</v>
      </c>
      <c r="R399" t="str">
        <f>IFERROR(VLOOKUP(Tabla_Transformados[[#This Row],[Tipo_Paquete_sucio]],auxiliares!$H$6:$I$7,2,0),Tabla_Transformados[[#This Row],[Tipo_Paquete_sucio]])</f>
        <v>Vuelo + Hotel</v>
      </c>
      <c r="S399" s="10">
        <v>6984.9</v>
      </c>
      <c r="T399" t="s">
        <v>86</v>
      </c>
      <c r="U399" t="s">
        <v>87</v>
      </c>
      <c r="V399" t="str">
        <f>VLOOKUP(Tabla_Transformados[[#This Row],[Destino_sucio]],auxiliares!$E$5:$F$19,2,0)</f>
        <v>Londres</v>
      </c>
      <c r="W399" t="s">
        <v>67</v>
      </c>
      <c r="X399" t="s">
        <v>41</v>
      </c>
      <c r="Y399" t="s">
        <v>40</v>
      </c>
      <c r="Z3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9" t="str">
        <f>IFERROR(VLOOKUP(Tabla_Transformados[[#This Row],[Actividades_Reser_sucio2]],auxiliares!$E$5:$F$20,2,0),Tabla_Transformados[[#This Row],[Actividades_Reser_sucio2]])</f>
        <v/>
      </c>
      <c r="AB399">
        <v>9</v>
      </c>
      <c r="AC399">
        <f>Tabla_Transformados[[#This Row],[Duracion_Viaje_sucio]]-1</f>
        <v>9</v>
      </c>
      <c r="AD399" t="b">
        <v>0</v>
      </c>
      <c r="AE399" t="str">
        <f>VLOOKUP(Tabla_Transformados[[#This Row],[Promocion_Aplicada_sucio]],auxiliares!$H$6:$I$9,2,0)</f>
        <v>Falso</v>
      </c>
      <c r="AF399" t="s">
        <v>42</v>
      </c>
      <c r="AG399" t="s">
        <v>43</v>
      </c>
      <c r="AH399">
        <v>4</v>
      </c>
      <c r="AI399" t="str">
        <f>TEXT(Tabla_Transformados[[#This Row],[Fecha_Reserva]],"m")</f>
        <v>4</v>
      </c>
      <c r="AJ399">
        <v>4</v>
      </c>
      <c r="AK399" t="str">
        <f>TEXT(Tabla_Transformados[[#This Row],[Fecha_Viaje]],"m")</f>
        <v>8</v>
      </c>
      <c r="AL399" t="s">
        <v>57</v>
      </c>
      <c r="AM399" t="b">
        <v>0</v>
      </c>
      <c r="AN399" t="str">
        <f>VLOOKUP(Tabla_Transformados[[#This Row],[Cancelacion_Reserva_sucio]],auxiliares!$H$6:$I$9,2,0)</f>
        <v>Falso</v>
      </c>
      <c r="AO399">
        <v>2</v>
      </c>
      <c r="AP399" t="s">
        <v>45</v>
      </c>
      <c r="AQ39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99" s="10">
        <f>Tabla_Transformados[[#This Row],[Costo_Total]]/Tabla_Transformados[[#This Row],[Numero_Personas]]</f>
        <v>2328.2999999999997</v>
      </c>
      <c r="AS399" s="10">
        <f>Tabla_Transformados[[#This Row],[Costo_Total]]/Tabla_Transformados[[#This Row],[Duracion_Viaje_sucio]]</f>
        <v>698.49</v>
      </c>
    </row>
    <row r="400" spans="1:45" x14ac:dyDescent="0.25">
      <c r="A400" t="s">
        <v>1586</v>
      </c>
      <c r="B400" t="s">
        <v>1587</v>
      </c>
      <c r="C400">
        <v>46</v>
      </c>
      <c r="D400" t="s">
        <v>104</v>
      </c>
      <c r="E400" t="str">
        <f>VLOOKUP(Tabla_Transformados[[#This Row],[Género_sucio]],Tabla4[#All],2,0)</f>
        <v>Masculino</v>
      </c>
      <c r="F400" t="s">
        <v>82</v>
      </c>
      <c r="G400" t="str">
        <f>VLOOKUP(Tabla_Transformados[[#This Row],[Ubicación_sucio]],auxiliares!$E$6:$F$13,2,0)</f>
        <v>Alemania</v>
      </c>
      <c r="H400" t="s">
        <v>97</v>
      </c>
      <c r="I400" t="str">
        <f>IFERROR(VLOOKUP(Tabla_Transformados[[#This Row],[Tipo_Viajero_sucio]],auxiliares!$H$6:$I$6,2,0),Tabla_Transformados[[#This Row],[Tipo_Viajero_sucio]])</f>
        <v>Negocios</v>
      </c>
      <c r="J400" t="s">
        <v>1588</v>
      </c>
      <c r="K400" s="8">
        <v>45341</v>
      </c>
      <c r="L400" s="8">
        <v>45511</v>
      </c>
      <c r="M400">
        <v>317</v>
      </c>
      <c r="N400">
        <f>DATEDIF(Tabla_Transformados[[#This Row],[Fecha_Reserva]],Tabla_Transformados[[#This Row],[Fecha_Viaje]],"d")</f>
        <v>170</v>
      </c>
      <c r="O400">
        <v>5</v>
      </c>
      <c r="P400">
        <v>3</v>
      </c>
      <c r="Q400" t="s">
        <v>37</v>
      </c>
      <c r="R400" t="str">
        <f>IFERROR(VLOOKUP(Tabla_Transformados[[#This Row],[Tipo_Paquete_sucio]],auxiliares!$H$6:$I$7,2,0),Tabla_Transformados[[#This Row],[Tipo_Paquete_sucio]])</f>
        <v>Vuelo</v>
      </c>
      <c r="S400" s="10">
        <v>601.6</v>
      </c>
      <c r="T400" t="s">
        <v>38</v>
      </c>
      <c r="U400" t="s">
        <v>137</v>
      </c>
      <c r="V400" t="str">
        <f>VLOOKUP(Tabla_Transformados[[#This Row],[Destino_sucio]],auxiliares!$E$5:$F$19,2,0)</f>
        <v>Paris</v>
      </c>
      <c r="W400" t="s">
        <v>40</v>
      </c>
      <c r="X400" t="s">
        <v>54</v>
      </c>
      <c r="Y400" t="s">
        <v>40</v>
      </c>
      <c r="Z4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0" t="str">
        <f>IFERROR(VLOOKUP(Tabla_Transformados[[#This Row],[Actividades_Reser_sucio2]],auxiliares!$E$5:$F$20,2,0),Tabla_Transformados[[#This Row],[Actividades_Reser_sucio2]])</f>
        <v/>
      </c>
      <c r="AB400">
        <v>3</v>
      </c>
      <c r="AC400">
        <f>Tabla_Transformados[[#This Row],[Duracion_Viaje_sucio]]-1</f>
        <v>4</v>
      </c>
      <c r="AD400" t="b">
        <v>1</v>
      </c>
      <c r="AE400" t="str">
        <f>VLOOKUP(Tabla_Transformados[[#This Row],[Promocion_Aplicada_sucio]],auxiliares!$H$6:$I$9,2,0)</f>
        <v>Verdadero</v>
      </c>
      <c r="AF400" t="s">
        <v>42</v>
      </c>
      <c r="AG400" t="s">
        <v>43</v>
      </c>
      <c r="AH400">
        <v>5</v>
      </c>
      <c r="AI400" t="str">
        <f>TEXT(Tabla_Transformados[[#This Row],[Fecha_Reserva]],"m")</f>
        <v>2</v>
      </c>
      <c r="AJ400">
        <v>4</v>
      </c>
      <c r="AK400" t="str">
        <f>TEXT(Tabla_Transformados[[#This Row],[Fecha_Viaje]],"m")</f>
        <v>8</v>
      </c>
      <c r="AL400" t="s">
        <v>57</v>
      </c>
      <c r="AM400" t="b">
        <v>1</v>
      </c>
      <c r="AN400" t="str">
        <f>VLOOKUP(Tabla_Transformados[[#This Row],[Cancelacion_Reserva_sucio]],auxiliares!$H$6:$I$9,2,0)</f>
        <v>Verdadero</v>
      </c>
      <c r="AO400">
        <v>1</v>
      </c>
      <c r="AP400" t="s">
        <v>45</v>
      </c>
      <c r="AQ40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0" s="10">
        <f>Tabla_Transformados[[#This Row],[Costo_Total]]/Tabla_Transformados[[#This Row],[Numero_Personas]]</f>
        <v>200.53333333333333</v>
      </c>
      <c r="AS400" s="10">
        <f>Tabla_Transformados[[#This Row],[Costo_Total]]/Tabla_Transformados[[#This Row],[Duracion_Viaje_sucio]]</f>
        <v>120.32000000000001</v>
      </c>
    </row>
    <row r="401" spans="1:45" x14ac:dyDescent="0.25">
      <c r="A401" t="s">
        <v>1589</v>
      </c>
      <c r="B401" t="s">
        <v>1590</v>
      </c>
      <c r="C401">
        <v>52</v>
      </c>
      <c r="D401" t="s">
        <v>104</v>
      </c>
      <c r="E401" t="str">
        <f>VLOOKUP(Tabla_Transformados[[#This Row],[Género_sucio]],Tabla4[#All],2,0)</f>
        <v>Masculino</v>
      </c>
      <c r="F401" t="s">
        <v>123</v>
      </c>
      <c r="G401" t="str">
        <f>VLOOKUP(Tabla_Transformados[[#This Row],[Ubicación_sucio]],auxiliares!$E$6:$F$13,2,0)</f>
        <v>España</v>
      </c>
      <c r="H401" t="s">
        <v>97</v>
      </c>
      <c r="I401" t="str">
        <f>IFERROR(VLOOKUP(Tabla_Transformados[[#This Row],[Tipo_Viajero_sucio]],auxiliares!$H$6:$I$6,2,0),Tabla_Transformados[[#This Row],[Tipo_Viajero_sucio]])</f>
        <v>Negocios</v>
      </c>
      <c r="J401" t="s">
        <v>1591</v>
      </c>
      <c r="K401" s="8">
        <v>45335</v>
      </c>
      <c r="L401" s="8">
        <v>45475</v>
      </c>
      <c r="M401">
        <v>198</v>
      </c>
      <c r="N401">
        <f>DATEDIF(Tabla_Transformados[[#This Row],[Fecha_Reserva]],Tabla_Transformados[[#This Row],[Fecha_Viaje]],"d")</f>
        <v>140</v>
      </c>
      <c r="O401">
        <v>6</v>
      </c>
      <c r="P401">
        <v>2</v>
      </c>
      <c r="Q401" t="s">
        <v>65</v>
      </c>
      <c r="R401" t="str">
        <f>IFERROR(VLOOKUP(Tabla_Transformados[[#This Row],[Tipo_Paquete_sucio]],auxiliares!$H$6:$I$7,2,0),Tabla_Transformados[[#This Row],[Tipo_Paquete_sucio]])</f>
        <v>Vuelo + Hotel + Tour</v>
      </c>
      <c r="S401" s="10">
        <v>1109.9000000000001</v>
      </c>
      <c r="T401" t="s">
        <v>38</v>
      </c>
      <c r="U401" t="s">
        <v>53</v>
      </c>
      <c r="V401" t="str">
        <f>VLOOKUP(Tabla_Transformados[[#This Row],[Destino_sucio]],auxiliares!$E$5:$F$19,2,0)</f>
        <v>Nueva York</v>
      </c>
      <c r="W401" t="s">
        <v>67</v>
      </c>
      <c r="X401" t="s">
        <v>54</v>
      </c>
      <c r="Y401" t="s">
        <v>40</v>
      </c>
      <c r="Z4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01" t="str">
        <f>IFERROR(VLOOKUP(Tabla_Transformados[[#This Row],[Actividades_Reser_sucio2]],auxiliares!$E$5:$F$20,2,0),Tabla_Transformados[[#This Row],[Actividades_Reser_sucio2]])</f>
        <v>Desconocido</v>
      </c>
      <c r="AB401">
        <v>4</v>
      </c>
      <c r="AC401">
        <f>Tabla_Transformados[[#This Row],[Duracion_Viaje_sucio]]-1</f>
        <v>5</v>
      </c>
      <c r="AD401" t="b">
        <v>0</v>
      </c>
      <c r="AE401" t="str">
        <f>VLOOKUP(Tabla_Transformados[[#This Row],[Promocion_Aplicada_sucio]],auxiliares!$H$6:$I$9,2,0)</f>
        <v>Falso</v>
      </c>
      <c r="AF401" t="s">
        <v>88</v>
      </c>
      <c r="AG401" t="s">
        <v>43</v>
      </c>
      <c r="AH401">
        <v>3</v>
      </c>
      <c r="AI401" t="str">
        <f>TEXT(Tabla_Transformados[[#This Row],[Fecha_Reserva]],"m")</f>
        <v>2</v>
      </c>
      <c r="AJ401">
        <v>5</v>
      </c>
      <c r="AK401" t="str">
        <f>TEXT(Tabla_Transformados[[#This Row],[Fecha_Viaje]],"m")</f>
        <v>7</v>
      </c>
      <c r="AL401" t="s">
        <v>57</v>
      </c>
      <c r="AM401" t="b">
        <v>0</v>
      </c>
      <c r="AN401" t="str">
        <f>VLOOKUP(Tabla_Transformados[[#This Row],[Cancelacion_Reserva_sucio]],auxiliares!$H$6:$I$9,2,0)</f>
        <v>Falso</v>
      </c>
      <c r="AO401">
        <v>2</v>
      </c>
      <c r="AP401" t="s">
        <v>108</v>
      </c>
      <c r="AQ40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1" s="10">
        <f>Tabla_Transformados[[#This Row],[Costo_Total]]/Tabla_Transformados[[#This Row],[Numero_Personas]]</f>
        <v>554.95000000000005</v>
      </c>
      <c r="AS401" s="10">
        <f>Tabla_Transformados[[#This Row],[Costo_Total]]/Tabla_Transformados[[#This Row],[Duracion_Viaje_sucio]]</f>
        <v>184.98333333333335</v>
      </c>
    </row>
    <row r="402" spans="1:45" x14ac:dyDescent="0.25">
      <c r="A402" t="s">
        <v>1592</v>
      </c>
      <c r="B402" t="s">
        <v>1593</v>
      </c>
      <c r="C402">
        <v>43</v>
      </c>
      <c r="D402" t="s">
        <v>60</v>
      </c>
      <c r="E402" t="str">
        <f>VLOOKUP(Tabla_Transformados[[#This Row],[Género_sucio]],Tabla4[#All],2,0)</f>
        <v>Otro</v>
      </c>
      <c r="F402" t="s">
        <v>73</v>
      </c>
      <c r="G402" t="str">
        <f>VLOOKUP(Tabla_Transformados[[#This Row],[Ubicación_sucio]],auxiliares!$E$6:$F$13,2,0)</f>
        <v>Reino unido</v>
      </c>
      <c r="H402" t="s">
        <v>97</v>
      </c>
      <c r="I402" t="str">
        <f>IFERROR(VLOOKUP(Tabla_Transformados[[#This Row],[Tipo_Viajero_sucio]],auxiliares!$H$6:$I$6,2,0),Tabla_Transformados[[#This Row],[Tipo_Viajero_sucio]])</f>
        <v>Negocios</v>
      </c>
      <c r="J402" t="s">
        <v>1594</v>
      </c>
      <c r="K402" s="8">
        <v>45355</v>
      </c>
      <c r="L402" s="8">
        <v>45412</v>
      </c>
      <c r="M402">
        <v>187</v>
      </c>
      <c r="N402">
        <f>DATEDIF(Tabla_Transformados[[#This Row],[Fecha_Reserva]],Tabla_Transformados[[#This Row],[Fecha_Viaje]],"d")</f>
        <v>57</v>
      </c>
      <c r="O402">
        <v>2</v>
      </c>
      <c r="P402">
        <v>2</v>
      </c>
      <c r="Q402" t="s">
        <v>77</v>
      </c>
      <c r="R402" t="str">
        <f>IFERROR(VLOOKUP(Tabla_Transformados[[#This Row],[Tipo_Paquete_sucio]],auxiliares!$H$6:$I$7,2,0),Tabla_Transformados[[#This Row],[Tipo_Paquete_sucio]])</f>
        <v>Vuelo + Hotel</v>
      </c>
      <c r="S402" s="10">
        <v>5283.6</v>
      </c>
      <c r="T402" t="s">
        <v>38</v>
      </c>
      <c r="U402" t="s">
        <v>137</v>
      </c>
      <c r="V402" t="str">
        <f>VLOOKUP(Tabla_Transformados[[#This Row],[Destino_sucio]],auxiliares!$E$5:$F$19,2,0)</f>
        <v>Paris</v>
      </c>
      <c r="W402" t="s">
        <v>79</v>
      </c>
      <c r="X402" t="s">
        <v>68</v>
      </c>
      <c r="Y402" t="s">
        <v>40</v>
      </c>
      <c r="Z4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2" t="str">
        <f>IFERROR(VLOOKUP(Tabla_Transformados[[#This Row],[Actividades_Reser_sucio2]],auxiliares!$E$5:$F$20,2,0),Tabla_Transformados[[#This Row],[Actividades_Reser_sucio2]])</f>
        <v/>
      </c>
      <c r="AB402">
        <v>9</v>
      </c>
      <c r="AC402">
        <f>Tabla_Transformados[[#This Row],[Duracion_Viaje_sucio]]-1</f>
        <v>1</v>
      </c>
      <c r="AD402" t="b">
        <v>1</v>
      </c>
      <c r="AE402" t="str">
        <f>VLOOKUP(Tabla_Transformados[[#This Row],[Promocion_Aplicada_sucio]],auxiliares!$H$6:$I$9,2,0)</f>
        <v>Verdadero</v>
      </c>
      <c r="AF402" t="s">
        <v>42</v>
      </c>
      <c r="AG402" t="s">
        <v>115</v>
      </c>
      <c r="AH402">
        <v>11</v>
      </c>
      <c r="AI402" t="str">
        <f>TEXT(Tabla_Transformados[[#This Row],[Fecha_Reserva]],"m")</f>
        <v>3</v>
      </c>
      <c r="AJ402">
        <v>6</v>
      </c>
      <c r="AK402" t="str">
        <f>TEXT(Tabla_Transformados[[#This Row],[Fecha_Viaje]],"m")</f>
        <v>4</v>
      </c>
      <c r="AL402" t="s">
        <v>57</v>
      </c>
      <c r="AM402" t="b">
        <v>1</v>
      </c>
      <c r="AN402" t="str">
        <f>VLOOKUP(Tabla_Transformados[[#This Row],[Cancelacion_Reserva_sucio]],auxiliares!$H$6:$I$9,2,0)</f>
        <v>Verdadero</v>
      </c>
      <c r="AO402">
        <v>4</v>
      </c>
      <c r="AP402" t="s">
        <v>108</v>
      </c>
      <c r="AQ40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2" s="10">
        <f>Tabla_Transformados[[#This Row],[Costo_Total]]/Tabla_Transformados[[#This Row],[Numero_Personas]]</f>
        <v>2641.8</v>
      </c>
      <c r="AS402" s="10">
        <f>Tabla_Transformados[[#This Row],[Costo_Total]]/Tabla_Transformados[[#This Row],[Duracion_Viaje_sucio]]</f>
        <v>2641.8</v>
      </c>
    </row>
    <row r="403" spans="1:45" x14ac:dyDescent="0.25">
      <c r="A403" t="s">
        <v>1595</v>
      </c>
      <c r="B403" t="s">
        <v>1596</v>
      </c>
      <c r="C403">
        <v>43</v>
      </c>
      <c r="D403" t="s">
        <v>60</v>
      </c>
      <c r="E403" t="str">
        <f>VLOOKUP(Tabla_Transformados[[#This Row],[Género_sucio]],Tabla4[#All],2,0)</f>
        <v>Otro</v>
      </c>
      <c r="F403" t="s">
        <v>82</v>
      </c>
      <c r="G403" t="str">
        <f>VLOOKUP(Tabla_Transformados[[#This Row],[Ubicación_sucio]],auxiliares!$E$6:$F$13,2,0)</f>
        <v>Alemania</v>
      </c>
      <c r="H403" t="s">
        <v>49</v>
      </c>
      <c r="I403" t="str">
        <f>IFERROR(VLOOKUP(Tabla_Transformados[[#This Row],[Tipo_Viajero_sucio]],auxiliares!$H$6:$I$6,2,0),Tabla_Transformados[[#This Row],[Tipo_Viajero_sucio]])</f>
        <v>Turista</v>
      </c>
      <c r="J403" t="s">
        <v>1597</v>
      </c>
      <c r="K403" s="8">
        <v>45340</v>
      </c>
      <c r="L403" s="8">
        <v>45436</v>
      </c>
      <c r="M403">
        <v>59</v>
      </c>
      <c r="N403">
        <f>DATEDIF(Tabla_Transformados[[#This Row],[Fecha_Reserva]],Tabla_Transformados[[#This Row],[Fecha_Viaje]],"d")</f>
        <v>96</v>
      </c>
      <c r="O403">
        <v>14</v>
      </c>
      <c r="P403">
        <v>1</v>
      </c>
      <c r="Q403" t="s">
        <v>77</v>
      </c>
      <c r="R403" t="str">
        <f>IFERROR(VLOOKUP(Tabla_Transformados[[#This Row],[Tipo_Paquete_sucio]],auxiliares!$H$6:$I$7,2,0),Tabla_Transformados[[#This Row],[Tipo_Paquete_sucio]])</f>
        <v>Vuelo + Hotel</v>
      </c>
      <c r="S403" s="10">
        <v>17481.8</v>
      </c>
      <c r="T403" t="s">
        <v>86</v>
      </c>
      <c r="U403" t="s">
        <v>87</v>
      </c>
      <c r="V403" t="str">
        <f>VLOOKUP(Tabla_Transformados[[#This Row],[Destino_sucio]],auxiliares!$E$5:$F$19,2,0)</f>
        <v>Londres</v>
      </c>
      <c r="W403" t="s">
        <v>79</v>
      </c>
      <c r="X403" t="s">
        <v>54</v>
      </c>
      <c r="Y403" t="s">
        <v>40</v>
      </c>
      <c r="Z4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3" t="str">
        <f>IFERROR(VLOOKUP(Tabla_Transformados[[#This Row],[Actividades_Reser_sucio2]],auxiliares!$E$5:$F$20,2,0),Tabla_Transformados[[#This Row],[Actividades_Reser_sucio2]])</f>
        <v/>
      </c>
      <c r="AB403">
        <v>3</v>
      </c>
      <c r="AC403">
        <f>Tabla_Transformados[[#This Row],[Duracion_Viaje_sucio]]-1</f>
        <v>13</v>
      </c>
      <c r="AD403" t="b">
        <v>1</v>
      </c>
      <c r="AE403" t="str">
        <f>VLOOKUP(Tabla_Transformados[[#This Row],[Promocion_Aplicada_sucio]],auxiliares!$H$6:$I$9,2,0)</f>
        <v>Verdadero</v>
      </c>
      <c r="AF403" t="s">
        <v>88</v>
      </c>
      <c r="AG403" t="s">
        <v>56</v>
      </c>
      <c r="AH403">
        <v>6</v>
      </c>
      <c r="AI403" t="str">
        <f>TEXT(Tabla_Transformados[[#This Row],[Fecha_Reserva]],"m")</f>
        <v>2</v>
      </c>
      <c r="AJ403">
        <v>12</v>
      </c>
      <c r="AK403" t="str">
        <f>TEXT(Tabla_Transformados[[#This Row],[Fecha_Viaje]],"m")</f>
        <v>5</v>
      </c>
      <c r="AL403" t="s">
        <v>57</v>
      </c>
      <c r="AM403" t="b">
        <v>1</v>
      </c>
      <c r="AN403" t="str">
        <f>VLOOKUP(Tabla_Transformados[[#This Row],[Cancelacion_Reserva_sucio]],auxiliares!$H$6:$I$9,2,0)</f>
        <v>Verdadero</v>
      </c>
      <c r="AO403">
        <v>1</v>
      </c>
      <c r="AP403" t="s">
        <v>70</v>
      </c>
      <c r="AQ40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3" s="10">
        <f>Tabla_Transformados[[#This Row],[Costo_Total]]/Tabla_Transformados[[#This Row],[Numero_Personas]]</f>
        <v>17481.8</v>
      </c>
      <c r="AS403" s="10">
        <f>Tabla_Transformados[[#This Row],[Costo_Total]]/Tabla_Transformados[[#This Row],[Duracion_Viaje_sucio]]</f>
        <v>1248.7</v>
      </c>
    </row>
    <row r="404" spans="1:45" x14ac:dyDescent="0.25">
      <c r="A404" t="s">
        <v>1598</v>
      </c>
      <c r="B404" t="s">
        <v>1599</v>
      </c>
      <c r="C404">
        <v>31</v>
      </c>
      <c r="D404" t="s">
        <v>60</v>
      </c>
      <c r="E404" t="str">
        <f>VLOOKUP(Tabla_Transformados[[#This Row],[Género_sucio]],Tabla4[#All],2,0)</f>
        <v>Otro</v>
      </c>
      <c r="F404" t="s">
        <v>91</v>
      </c>
      <c r="G404" t="str">
        <f>VLOOKUP(Tabla_Transformados[[#This Row],[Ubicación_sucio]],auxiliares!$E$6:$F$13,2,0)</f>
        <v>India</v>
      </c>
      <c r="H404" t="s">
        <v>97</v>
      </c>
      <c r="I404" t="str">
        <f>IFERROR(VLOOKUP(Tabla_Transformados[[#This Row],[Tipo_Viajero_sucio]],auxiliares!$H$6:$I$6,2,0),Tabla_Transformados[[#This Row],[Tipo_Viajero_sucio]])</f>
        <v>Negocios</v>
      </c>
      <c r="J404" t="s">
        <v>1600</v>
      </c>
      <c r="K404" s="8">
        <v>45325</v>
      </c>
      <c r="L404" s="8">
        <v>45485</v>
      </c>
      <c r="M404">
        <v>45</v>
      </c>
      <c r="N404">
        <f>DATEDIF(Tabla_Transformados[[#This Row],[Fecha_Reserva]],Tabla_Transformados[[#This Row],[Fecha_Viaje]],"d")</f>
        <v>160</v>
      </c>
      <c r="O404">
        <v>3</v>
      </c>
      <c r="P404">
        <v>1</v>
      </c>
      <c r="Q404" t="s">
        <v>37</v>
      </c>
      <c r="R404" t="str">
        <f>IFERROR(VLOOKUP(Tabla_Transformados[[#This Row],[Tipo_Paquete_sucio]],auxiliares!$H$6:$I$7,2,0),Tabla_Transformados[[#This Row],[Tipo_Paquete_sucio]])</f>
        <v>Vuelo</v>
      </c>
      <c r="S404" s="10">
        <v>13248.4</v>
      </c>
      <c r="T404" t="s">
        <v>86</v>
      </c>
      <c r="U404" t="s">
        <v>87</v>
      </c>
      <c r="V404" t="str">
        <f>VLOOKUP(Tabla_Transformados[[#This Row],[Destino_sucio]],auxiliares!$E$5:$F$19,2,0)</f>
        <v>Londres</v>
      </c>
      <c r="W404" t="s">
        <v>40</v>
      </c>
      <c r="X404" t="s">
        <v>54</v>
      </c>
      <c r="Y404" t="s">
        <v>40</v>
      </c>
      <c r="Z4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4" t="str">
        <f>IFERROR(VLOOKUP(Tabla_Transformados[[#This Row],[Actividades_Reser_sucio2]],auxiliares!$E$5:$F$20,2,0),Tabla_Transformados[[#This Row],[Actividades_Reser_sucio2]])</f>
        <v/>
      </c>
      <c r="AB404">
        <v>8</v>
      </c>
      <c r="AC404">
        <f>Tabla_Transformados[[#This Row],[Duracion_Viaje_sucio]]-1</f>
        <v>2</v>
      </c>
      <c r="AD404" t="b">
        <v>0</v>
      </c>
      <c r="AE404" t="str">
        <f>VLOOKUP(Tabla_Transformados[[#This Row],[Promocion_Aplicada_sucio]],auxiliares!$H$6:$I$9,2,0)</f>
        <v>Falso</v>
      </c>
      <c r="AF404" t="s">
        <v>55</v>
      </c>
      <c r="AG404" t="s">
        <v>56</v>
      </c>
      <c r="AH404">
        <v>8</v>
      </c>
      <c r="AI404" t="str">
        <f>TEXT(Tabla_Transformados[[#This Row],[Fecha_Reserva]],"m")</f>
        <v>2</v>
      </c>
      <c r="AJ404">
        <v>4</v>
      </c>
      <c r="AK404" t="str">
        <f>TEXT(Tabla_Transformados[[#This Row],[Fecha_Viaje]],"m")</f>
        <v>7</v>
      </c>
      <c r="AL404" t="s">
        <v>57</v>
      </c>
      <c r="AM404" t="b">
        <v>1</v>
      </c>
      <c r="AN404" t="str">
        <f>VLOOKUP(Tabla_Transformados[[#This Row],[Cancelacion_Reserva_sucio]],auxiliares!$H$6:$I$9,2,0)</f>
        <v>Verdadero</v>
      </c>
      <c r="AO404">
        <v>2</v>
      </c>
      <c r="AP404" t="s">
        <v>70</v>
      </c>
      <c r="AQ40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04" s="10">
        <f>Tabla_Transformados[[#This Row],[Costo_Total]]/Tabla_Transformados[[#This Row],[Numero_Personas]]</f>
        <v>13248.4</v>
      </c>
      <c r="AS404" s="10">
        <f>Tabla_Transformados[[#This Row],[Costo_Total]]/Tabla_Transformados[[#This Row],[Duracion_Viaje_sucio]]</f>
        <v>4416.1333333333332</v>
      </c>
    </row>
    <row r="405" spans="1:45" x14ac:dyDescent="0.25">
      <c r="A405" t="s">
        <v>1601</v>
      </c>
      <c r="B405" t="s">
        <v>1602</v>
      </c>
      <c r="C405">
        <v>44</v>
      </c>
      <c r="D405" t="s">
        <v>60</v>
      </c>
      <c r="E405" t="str">
        <f>VLOOKUP(Tabla_Transformados[[#This Row],[Género_sucio]],Tabla4[#All],2,0)</f>
        <v>Otro</v>
      </c>
      <c r="F405" t="s">
        <v>48</v>
      </c>
      <c r="G405" t="str">
        <f>VLOOKUP(Tabla_Transformados[[#This Row],[Ubicación_sucio]],auxiliares!$E$6:$F$13,2,0)</f>
        <v>EEUU</v>
      </c>
      <c r="H405" t="s">
        <v>49</v>
      </c>
      <c r="I405" t="str">
        <f>IFERROR(VLOOKUP(Tabla_Transformados[[#This Row],[Tipo_Viajero_sucio]],auxiliares!$H$6:$I$6,2,0),Tabla_Transformados[[#This Row],[Tipo_Viajero_sucio]])</f>
        <v>Turista</v>
      </c>
      <c r="J405" t="s">
        <v>1603</v>
      </c>
      <c r="K405" s="8">
        <v>45417</v>
      </c>
      <c r="L405" s="8">
        <v>45433</v>
      </c>
      <c r="M405">
        <v>345</v>
      </c>
      <c r="N405">
        <f>DATEDIF(Tabla_Transformados[[#This Row],[Fecha_Reserva]],Tabla_Transformados[[#This Row],[Fecha_Viaje]],"d")</f>
        <v>16</v>
      </c>
      <c r="O405">
        <v>11</v>
      </c>
      <c r="P405">
        <v>1</v>
      </c>
      <c r="Q405" t="s">
        <v>65</v>
      </c>
      <c r="R405" t="str">
        <f>IFERROR(VLOOKUP(Tabla_Transformados[[#This Row],[Tipo_Paquete_sucio]],auxiliares!$H$6:$I$7,2,0),Tabla_Transformados[[#This Row],[Tipo_Paquete_sucio]])</f>
        <v>Vuelo + Hotel + Tour</v>
      </c>
      <c r="S405" s="10">
        <v>7366.7</v>
      </c>
      <c r="T405" t="s">
        <v>86</v>
      </c>
      <c r="U405" t="s">
        <v>53</v>
      </c>
      <c r="V405" t="str">
        <f>VLOOKUP(Tabla_Transformados[[#This Row],[Destino_sucio]],auxiliares!$E$5:$F$19,2,0)</f>
        <v>Nueva York</v>
      </c>
      <c r="W405" t="s">
        <v>114</v>
      </c>
      <c r="X405" t="s">
        <v>54</v>
      </c>
      <c r="Y405" t="s">
        <v>40</v>
      </c>
      <c r="Z4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05" t="str">
        <f>IFERROR(VLOOKUP(Tabla_Transformados[[#This Row],[Actividades_Reser_sucio2]],auxiliares!$E$5:$F$20,2,0),Tabla_Transformados[[#This Row],[Actividades_Reser_sucio2]])</f>
        <v>Desconocido</v>
      </c>
      <c r="AB405">
        <v>6</v>
      </c>
      <c r="AC405">
        <f>Tabla_Transformados[[#This Row],[Duracion_Viaje_sucio]]-1</f>
        <v>10</v>
      </c>
      <c r="AD405" t="b">
        <v>1</v>
      </c>
      <c r="AE405" t="str">
        <f>VLOOKUP(Tabla_Transformados[[#This Row],[Promocion_Aplicada_sucio]],auxiliares!$H$6:$I$9,2,0)</f>
        <v>Verdadero</v>
      </c>
      <c r="AF405" t="s">
        <v>42</v>
      </c>
      <c r="AG405" t="s">
        <v>56</v>
      </c>
      <c r="AH405">
        <v>1</v>
      </c>
      <c r="AI405" t="str">
        <f>TEXT(Tabla_Transformados[[#This Row],[Fecha_Reserva]],"m")</f>
        <v>5</v>
      </c>
      <c r="AJ405">
        <v>11</v>
      </c>
      <c r="AK405" t="str">
        <f>TEXT(Tabla_Transformados[[#This Row],[Fecha_Viaje]],"m")</f>
        <v>5</v>
      </c>
      <c r="AL405" t="s">
        <v>44</v>
      </c>
      <c r="AM405" t="b">
        <v>0</v>
      </c>
      <c r="AN405" t="str">
        <f>VLOOKUP(Tabla_Transformados[[#This Row],[Cancelacion_Reserva_sucio]],auxiliares!$H$6:$I$9,2,0)</f>
        <v>Falso</v>
      </c>
      <c r="AO405">
        <v>4</v>
      </c>
      <c r="AP405" t="s">
        <v>131</v>
      </c>
      <c r="AQ40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5" s="10">
        <f>Tabla_Transformados[[#This Row],[Costo_Total]]/Tabla_Transformados[[#This Row],[Numero_Personas]]</f>
        <v>7366.7</v>
      </c>
      <c r="AS405" s="10">
        <f>Tabla_Transformados[[#This Row],[Costo_Total]]/Tabla_Transformados[[#This Row],[Duracion_Viaje_sucio]]</f>
        <v>669.69999999999993</v>
      </c>
    </row>
    <row r="406" spans="1:45" x14ac:dyDescent="0.25">
      <c r="A406" t="s">
        <v>1604</v>
      </c>
      <c r="B406" t="s">
        <v>1605</v>
      </c>
      <c r="C406">
        <v>65</v>
      </c>
      <c r="D406" t="s">
        <v>31</v>
      </c>
      <c r="E406" t="str">
        <f>VLOOKUP(Tabla_Transformados[[#This Row],[Género_sucio]],Tabla4[#All],2,0)</f>
        <v>Femenino</v>
      </c>
      <c r="F406" t="s">
        <v>32</v>
      </c>
      <c r="G406" t="str">
        <f>VLOOKUP(Tabla_Transformados[[#This Row],[Ubicación_sucio]],auxiliares!$E$6:$F$13,2,0)</f>
        <v>Méjico</v>
      </c>
      <c r="H406" t="s">
        <v>49</v>
      </c>
      <c r="I406" t="str">
        <f>IFERROR(VLOOKUP(Tabla_Transformados[[#This Row],[Tipo_Viajero_sucio]],auxiliares!$H$6:$I$6,2,0),Tabla_Transformados[[#This Row],[Tipo_Viajero_sucio]])</f>
        <v>Turista</v>
      </c>
      <c r="J406" t="s">
        <v>1606</v>
      </c>
      <c r="K406" s="8">
        <v>45361</v>
      </c>
      <c r="L406" s="8">
        <v>45545</v>
      </c>
      <c r="M406">
        <v>114</v>
      </c>
      <c r="N406">
        <f>DATEDIF(Tabla_Transformados[[#This Row],[Fecha_Reserva]],Tabla_Transformados[[#This Row],[Fecha_Viaje]],"d")</f>
        <v>184</v>
      </c>
      <c r="O406">
        <v>11</v>
      </c>
      <c r="P406">
        <v>4</v>
      </c>
      <c r="Q406" t="s">
        <v>37</v>
      </c>
      <c r="R406" t="str">
        <f>IFERROR(VLOOKUP(Tabla_Transformados[[#This Row],[Tipo_Paquete_sucio]],auxiliares!$H$6:$I$7,2,0),Tabla_Transformados[[#This Row],[Tipo_Paquete_sucio]])</f>
        <v>Vuelo</v>
      </c>
      <c r="S406" s="10">
        <v>15947.2</v>
      </c>
      <c r="T406" t="s">
        <v>78</v>
      </c>
      <c r="U406" t="s">
        <v>137</v>
      </c>
      <c r="V406" t="str">
        <f>VLOOKUP(Tabla_Transformados[[#This Row],[Destino_sucio]],auxiliares!$E$5:$F$19,2,0)</f>
        <v>Paris</v>
      </c>
      <c r="W406" t="s">
        <v>40</v>
      </c>
      <c r="X406" t="s">
        <v>41</v>
      </c>
      <c r="Y406" t="s">
        <v>40</v>
      </c>
      <c r="Z4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6" t="str">
        <f>IFERROR(VLOOKUP(Tabla_Transformados[[#This Row],[Actividades_Reser_sucio2]],auxiliares!$E$5:$F$20,2,0),Tabla_Transformados[[#This Row],[Actividades_Reser_sucio2]])</f>
        <v/>
      </c>
      <c r="AB406">
        <v>6</v>
      </c>
      <c r="AC406">
        <f>Tabla_Transformados[[#This Row],[Duracion_Viaje_sucio]]-1</f>
        <v>10</v>
      </c>
      <c r="AD406" t="b">
        <v>0</v>
      </c>
      <c r="AE406" t="str">
        <f>VLOOKUP(Tabla_Transformados[[#This Row],[Promocion_Aplicada_sucio]],auxiliares!$H$6:$I$9,2,0)</f>
        <v>Falso</v>
      </c>
      <c r="AF406" t="s">
        <v>88</v>
      </c>
      <c r="AG406" t="s">
        <v>56</v>
      </c>
      <c r="AH406">
        <v>5</v>
      </c>
      <c r="AI406" t="str">
        <f>TEXT(Tabla_Transformados[[#This Row],[Fecha_Reserva]],"m")</f>
        <v>3</v>
      </c>
      <c r="AJ406">
        <v>7</v>
      </c>
      <c r="AK406" t="str">
        <f>TEXT(Tabla_Transformados[[#This Row],[Fecha_Viaje]],"m")</f>
        <v>9</v>
      </c>
      <c r="AL406" t="s">
        <v>44</v>
      </c>
      <c r="AM406" t="b">
        <v>0</v>
      </c>
      <c r="AN406" t="str">
        <f>VLOOKUP(Tabla_Transformados[[#This Row],[Cancelacion_Reserva_sucio]],auxiliares!$H$6:$I$9,2,0)</f>
        <v>Falso</v>
      </c>
      <c r="AO406">
        <v>5</v>
      </c>
      <c r="AP406" t="s">
        <v>40</v>
      </c>
      <c r="AQ40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6" s="10">
        <f>Tabla_Transformados[[#This Row],[Costo_Total]]/Tabla_Transformados[[#This Row],[Numero_Personas]]</f>
        <v>3986.8</v>
      </c>
      <c r="AS406" s="10">
        <f>Tabla_Transformados[[#This Row],[Costo_Total]]/Tabla_Transformados[[#This Row],[Duracion_Viaje_sucio]]</f>
        <v>1449.7454545454545</v>
      </c>
    </row>
    <row r="407" spans="1:45" x14ac:dyDescent="0.25">
      <c r="A407" t="s">
        <v>1607</v>
      </c>
      <c r="B407" t="s">
        <v>1608</v>
      </c>
      <c r="C407">
        <v>53</v>
      </c>
      <c r="D407" t="s">
        <v>60</v>
      </c>
      <c r="E407" t="str">
        <f>VLOOKUP(Tabla_Transformados[[#This Row],[Género_sucio]],Tabla4[#All],2,0)</f>
        <v>Otro</v>
      </c>
      <c r="F407" t="s">
        <v>91</v>
      </c>
      <c r="G407" t="str">
        <f>VLOOKUP(Tabla_Transformados[[#This Row],[Ubicación_sucio]],auxiliares!$E$6:$F$13,2,0)</f>
        <v>India</v>
      </c>
      <c r="H407" t="s">
        <v>33</v>
      </c>
      <c r="I407" t="str">
        <f>IFERROR(VLOOKUP(Tabla_Transformados[[#This Row],[Tipo_Viajero_sucio]],auxiliares!$H$6:$I$6,2,0),Tabla_Transformados[[#This Row],[Tipo_Viajero_sucio]])</f>
        <v>Turista</v>
      </c>
      <c r="J407" t="s">
        <v>1609</v>
      </c>
      <c r="K407" s="8">
        <v>45352</v>
      </c>
      <c r="L407" s="8">
        <v>45454</v>
      </c>
      <c r="M407">
        <v>121</v>
      </c>
      <c r="N407">
        <f>DATEDIF(Tabla_Transformados[[#This Row],[Fecha_Reserva]],Tabla_Transformados[[#This Row],[Fecha_Viaje]],"d")</f>
        <v>102</v>
      </c>
      <c r="O407">
        <v>3</v>
      </c>
      <c r="P407">
        <v>1</v>
      </c>
      <c r="Q407" t="s">
        <v>65</v>
      </c>
      <c r="R407" t="str">
        <f>IFERROR(VLOOKUP(Tabla_Transformados[[#This Row],[Tipo_Paquete_sucio]],auxiliares!$H$6:$I$7,2,0),Tabla_Transformados[[#This Row],[Tipo_Paquete_sucio]])</f>
        <v>Vuelo + Hotel + Tour</v>
      </c>
      <c r="S407" s="10">
        <v>16021.2</v>
      </c>
      <c r="T407" t="s">
        <v>38</v>
      </c>
      <c r="U407" t="s">
        <v>137</v>
      </c>
      <c r="V407" t="str">
        <f>VLOOKUP(Tabla_Transformados[[#This Row],[Destino_sucio]],auxiliares!$E$5:$F$19,2,0)</f>
        <v>Paris</v>
      </c>
      <c r="W407" t="s">
        <v>114</v>
      </c>
      <c r="X407" t="s">
        <v>68</v>
      </c>
      <c r="Y407" t="s">
        <v>69</v>
      </c>
      <c r="Z4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07" t="str">
        <f>IFERROR(VLOOKUP(Tabla_Transformados[[#This Row],[Actividades_Reser_sucio2]],auxiliares!$E$5:$F$20,2,0),Tabla_Transformados[[#This Row],[Actividades_Reser_sucio2]])</f>
        <v>Excursión en bote</v>
      </c>
      <c r="AB407">
        <v>9</v>
      </c>
      <c r="AC407">
        <f>Tabla_Transformados[[#This Row],[Duracion_Viaje_sucio]]-1</f>
        <v>2</v>
      </c>
      <c r="AD407" t="b">
        <v>0</v>
      </c>
      <c r="AE407" t="str">
        <f>VLOOKUP(Tabla_Transformados[[#This Row],[Promocion_Aplicada_sucio]],auxiliares!$H$6:$I$9,2,0)</f>
        <v>Falso</v>
      </c>
      <c r="AF407" t="s">
        <v>55</v>
      </c>
      <c r="AG407" t="s">
        <v>115</v>
      </c>
      <c r="AH407">
        <v>12</v>
      </c>
      <c r="AI407" t="str">
        <f>TEXT(Tabla_Transformados[[#This Row],[Fecha_Reserva]],"m")</f>
        <v>3</v>
      </c>
      <c r="AJ407">
        <v>5</v>
      </c>
      <c r="AK407" t="str">
        <f>TEXT(Tabla_Transformados[[#This Row],[Fecha_Viaje]],"m")</f>
        <v>6</v>
      </c>
      <c r="AL407" t="s">
        <v>57</v>
      </c>
      <c r="AM407" t="b">
        <v>0</v>
      </c>
      <c r="AN407" t="str">
        <f>VLOOKUP(Tabla_Transformados[[#This Row],[Cancelacion_Reserva_sucio]],auxiliares!$H$6:$I$9,2,0)</f>
        <v>Falso</v>
      </c>
      <c r="AO407">
        <v>3</v>
      </c>
      <c r="AP407" t="s">
        <v>207</v>
      </c>
      <c r="AQ4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7" s="10">
        <f>Tabla_Transformados[[#This Row],[Costo_Total]]/Tabla_Transformados[[#This Row],[Numero_Personas]]</f>
        <v>16021.2</v>
      </c>
      <c r="AS407" s="10">
        <f>Tabla_Transformados[[#This Row],[Costo_Total]]/Tabla_Transformados[[#This Row],[Duracion_Viaje_sucio]]</f>
        <v>5340.4000000000005</v>
      </c>
    </row>
    <row r="408" spans="1:45" x14ac:dyDescent="0.25">
      <c r="A408" t="s">
        <v>1611</v>
      </c>
      <c r="B408" t="s">
        <v>1612</v>
      </c>
      <c r="C408">
        <v>52</v>
      </c>
      <c r="D408" t="s">
        <v>104</v>
      </c>
      <c r="E408" t="str">
        <f>VLOOKUP(Tabla_Transformados[[#This Row],[Género_sucio]],Tabla4[#All],2,0)</f>
        <v>Masculino</v>
      </c>
      <c r="F408" t="s">
        <v>73</v>
      </c>
      <c r="G408" t="str">
        <f>VLOOKUP(Tabla_Transformados[[#This Row],[Ubicación_sucio]],auxiliares!$E$6:$F$13,2,0)</f>
        <v>Reino unido</v>
      </c>
      <c r="H408" t="s">
        <v>49</v>
      </c>
      <c r="I408" t="str">
        <f>IFERROR(VLOOKUP(Tabla_Transformados[[#This Row],[Tipo_Viajero_sucio]],auxiliares!$H$6:$I$6,2,0),Tabla_Transformados[[#This Row],[Tipo_Viajero_sucio]])</f>
        <v>Turista</v>
      </c>
      <c r="J408" t="s">
        <v>1613</v>
      </c>
      <c r="K408" s="8">
        <v>45434</v>
      </c>
      <c r="L408" s="8">
        <v>45493</v>
      </c>
      <c r="M408">
        <v>317</v>
      </c>
      <c r="N408">
        <f>DATEDIF(Tabla_Transformados[[#This Row],[Fecha_Reserva]],Tabla_Transformados[[#This Row],[Fecha_Viaje]],"d")</f>
        <v>59</v>
      </c>
      <c r="O408">
        <v>4</v>
      </c>
      <c r="P408">
        <v>2</v>
      </c>
      <c r="Q408" t="s">
        <v>77</v>
      </c>
      <c r="R408" t="str">
        <f>IFERROR(VLOOKUP(Tabla_Transformados[[#This Row],[Tipo_Paquete_sucio]],auxiliares!$H$6:$I$7,2,0),Tabla_Transformados[[#This Row],[Tipo_Paquete_sucio]])</f>
        <v>Vuelo + Hotel</v>
      </c>
      <c r="S408" s="10">
        <v>3795.2</v>
      </c>
      <c r="T408" t="s">
        <v>38</v>
      </c>
      <c r="U408" t="s">
        <v>137</v>
      </c>
      <c r="V408" t="str">
        <f>VLOOKUP(Tabla_Transformados[[#This Row],[Destino_sucio]],auxiliares!$E$5:$F$19,2,0)</f>
        <v>Paris</v>
      </c>
      <c r="W408" t="s">
        <v>79</v>
      </c>
      <c r="X408" t="s">
        <v>41</v>
      </c>
      <c r="Y408" t="s">
        <v>40</v>
      </c>
      <c r="Z4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8" t="str">
        <f>IFERROR(VLOOKUP(Tabla_Transformados[[#This Row],[Actividades_Reser_sucio2]],auxiliares!$E$5:$F$20,2,0),Tabla_Transformados[[#This Row],[Actividades_Reser_sucio2]])</f>
        <v/>
      </c>
      <c r="AB408">
        <v>1</v>
      </c>
      <c r="AC408">
        <f>Tabla_Transformados[[#This Row],[Duracion_Viaje_sucio]]-1</f>
        <v>3</v>
      </c>
      <c r="AD408" t="b">
        <v>0</v>
      </c>
      <c r="AE408" t="str">
        <f>VLOOKUP(Tabla_Transformados[[#This Row],[Promocion_Aplicada_sucio]],auxiliares!$H$6:$I$9,2,0)</f>
        <v>Falso</v>
      </c>
      <c r="AF408" t="s">
        <v>42</v>
      </c>
      <c r="AG408" t="s">
        <v>56</v>
      </c>
      <c r="AH408">
        <v>7</v>
      </c>
      <c r="AI408" t="str">
        <f>TEXT(Tabla_Transformados[[#This Row],[Fecha_Reserva]],"m")</f>
        <v>5</v>
      </c>
      <c r="AJ408">
        <v>3</v>
      </c>
      <c r="AK408" t="str">
        <f>TEXT(Tabla_Transformados[[#This Row],[Fecha_Viaje]],"m")</f>
        <v>7</v>
      </c>
      <c r="AL408" t="s">
        <v>44</v>
      </c>
      <c r="AM408" t="b">
        <v>0</v>
      </c>
      <c r="AN408" t="str">
        <f>VLOOKUP(Tabla_Transformados[[#This Row],[Cancelacion_Reserva_sucio]],auxiliares!$H$6:$I$9,2,0)</f>
        <v>Falso</v>
      </c>
      <c r="AO408">
        <v>3</v>
      </c>
      <c r="AP408" t="s">
        <v>131</v>
      </c>
      <c r="AQ40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8" s="10">
        <f>Tabla_Transformados[[#This Row],[Costo_Total]]/Tabla_Transformados[[#This Row],[Numero_Personas]]</f>
        <v>1897.6</v>
      </c>
      <c r="AS408" s="10">
        <f>Tabla_Transformados[[#This Row],[Costo_Total]]/Tabla_Transformados[[#This Row],[Duracion_Viaje_sucio]]</f>
        <v>948.8</v>
      </c>
    </row>
    <row r="409" spans="1:45" x14ac:dyDescent="0.25">
      <c r="A409" t="s">
        <v>1614</v>
      </c>
      <c r="B409" t="s">
        <v>1615</v>
      </c>
      <c r="C409">
        <v>21</v>
      </c>
      <c r="D409" t="s">
        <v>104</v>
      </c>
      <c r="E409" t="str">
        <f>VLOOKUP(Tabla_Transformados[[#This Row],[Género_sucio]],Tabla4[#All],2,0)</f>
        <v>Masculino</v>
      </c>
      <c r="F409" t="s">
        <v>73</v>
      </c>
      <c r="G409" t="str">
        <f>VLOOKUP(Tabla_Transformados[[#This Row],[Ubicación_sucio]],auxiliares!$E$6:$F$13,2,0)</f>
        <v>Reino unido</v>
      </c>
      <c r="H409" t="s">
        <v>97</v>
      </c>
      <c r="I409" t="str">
        <f>IFERROR(VLOOKUP(Tabla_Transformados[[#This Row],[Tipo_Viajero_sucio]],auxiliares!$H$6:$I$6,2,0),Tabla_Transformados[[#This Row],[Tipo_Viajero_sucio]])</f>
        <v>Negocios</v>
      </c>
      <c r="J409" t="s">
        <v>1616</v>
      </c>
      <c r="K409" s="8">
        <v>45303</v>
      </c>
      <c r="L409" s="8">
        <v>45584</v>
      </c>
      <c r="M409">
        <v>144</v>
      </c>
      <c r="N409">
        <f>DATEDIF(Tabla_Transformados[[#This Row],[Fecha_Reserva]],Tabla_Transformados[[#This Row],[Fecha_Viaje]],"d")</f>
        <v>281</v>
      </c>
      <c r="O409">
        <v>1</v>
      </c>
      <c r="P409">
        <v>1</v>
      </c>
      <c r="Q409" t="s">
        <v>77</v>
      </c>
      <c r="R409" t="str">
        <f>IFERROR(VLOOKUP(Tabla_Transformados[[#This Row],[Tipo_Paquete_sucio]],auxiliares!$H$6:$I$7,2,0),Tabla_Transformados[[#This Row],[Tipo_Paquete_sucio]])</f>
        <v>Vuelo + Hotel</v>
      </c>
      <c r="S409" s="10">
        <v>17447.7</v>
      </c>
      <c r="T409" t="s">
        <v>78</v>
      </c>
      <c r="U409" t="s">
        <v>53</v>
      </c>
      <c r="V409" t="str">
        <f>VLOOKUP(Tabla_Transformados[[#This Row],[Destino_sucio]],auxiliares!$E$5:$F$19,2,0)</f>
        <v>Nueva York</v>
      </c>
      <c r="W409" t="s">
        <v>67</v>
      </c>
      <c r="X409" t="s">
        <v>68</v>
      </c>
      <c r="Y409" t="s">
        <v>40</v>
      </c>
      <c r="Z4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9" t="str">
        <f>IFERROR(VLOOKUP(Tabla_Transformados[[#This Row],[Actividades_Reser_sucio2]],auxiliares!$E$5:$F$20,2,0),Tabla_Transformados[[#This Row],[Actividades_Reser_sucio2]])</f>
        <v/>
      </c>
      <c r="AB409">
        <v>6</v>
      </c>
      <c r="AC409">
        <f>Tabla_Transformados[[#This Row],[Duracion_Viaje_sucio]]-1</f>
        <v>0</v>
      </c>
      <c r="AD409" t="b">
        <v>0</v>
      </c>
      <c r="AE409" t="str">
        <f>VLOOKUP(Tabla_Transformados[[#This Row],[Promocion_Aplicada_sucio]],auxiliares!$H$6:$I$9,2,0)</f>
        <v>Falso</v>
      </c>
      <c r="AF409" t="s">
        <v>55</v>
      </c>
      <c r="AG409" t="s">
        <v>56</v>
      </c>
      <c r="AH409">
        <v>11</v>
      </c>
      <c r="AI409" t="str">
        <f>TEXT(Tabla_Transformados[[#This Row],[Fecha_Reserva]],"m")</f>
        <v>1</v>
      </c>
      <c r="AJ409">
        <v>6</v>
      </c>
      <c r="AK409" t="str">
        <f>TEXT(Tabla_Transformados[[#This Row],[Fecha_Viaje]],"m")</f>
        <v>10</v>
      </c>
      <c r="AL409" t="s">
        <v>57</v>
      </c>
      <c r="AM409" t="b">
        <v>1</v>
      </c>
      <c r="AN409" t="str">
        <f>VLOOKUP(Tabla_Transformados[[#This Row],[Cancelacion_Reserva_sucio]],auxiliares!$H$6:$I$9,2,0)</f>
        <v>Verdadero</v>
      </c>
      <c r="AO409">
        <v>4</v>
      </c>
      <c r="AP409" t="s">
        <v>40</v>
      </c>
      <c r="AQ40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09" s="10">
        <f>Tabla_Transformados[[#This Row],[Costo_Total]]/Tabla_Transformados[[#This Row],[Numero_Personas]]</f>
        <v>17447.7</v>
      </c>
      <c r="AS409" s="10">
        <f>Tabla_Transformados[[#This Row],[Costo_Total]]/Tabla_Transformados[[#This Row],[Duracion_Viaje_sucio]]</f>
        <v>17447.7</v>
      </c>
    </row>
    <row r="410" spans="1:45" x14ac:dyDescent="0.25">
      <c r="A410" t="s">
        <v>1617</v>
      </c>
      <c r="B410" t="s">
        <v>1618</v>
      </c>
      <c r="C410">
        <v>35</v>
      </c>
      <c r="D410" t="s">
        <v>31</v>
      </c>
      <c r="E410" t="str">
        <f>VLOOKUP(Tabla_Transformados[[#This Row],[Género_sucio]],Tabla4[#All],2,0)</f>
        <v>Femenino</v>
      </c>
      <c r="F410" t="s">
        <v>73</v>
      </c>
      <c r="G410" t="str">
        <f>VLOOKUP(Tabla_Transformados[[#This Row],[Ubicación_sucio]],auxiliares!$E$6:$F$13,2,0)</f>
        <v>Reino unido</v>
      </c>
      <c r="H410" t="s">
        <v>49</v>
      </c>
      <c r="I410" t="str">
        <f>IFERROR(VLOOKUP(Tabla_Transformados[[#This Row],[Tipo_Viajero_sucio]],auxiliares!$H$6:$I$6,2,0),Tabla_Transformados[[#This Row],[Tipo_Viajero_sucio]])</f>
        <v>Turista</v>
      </c>
      <c r="J410" t="s">
        <v>1619</v>
      </c>
      <c r="K410" s="8">
        <v>45393</v>
      </c>
      <c r="L410" s="8">
        <v>45522</v>
      </c>
      <c r="M410">
        <v>196</v>
      </c>
      <c r="N410">
        <f>DATEDIF(Tabla_Transformados[[#This Row],[Fecha_Reserva]],Tabla_Transformados[[#This Row],[Fecha_Viaje]],"d")</f>
        <v>129</v>
      </c>
      <c r="O410">
        <v>14</v>
      </c>
      <c r="P410">
        <v>2</v>
      </c>
      <c r="Q410" t="s">
        <v>37</v>
      </c>
      <c r="R410" t="str">
        <f>IFERROR(VLOOKUP(Tabla_Transformados[[#This Row],[Tipo_Paquete_sucio]],auxiliares!$H$6:$I$7,2,0),Tabla_Transformados[[#This Row],[Tipo_Paquete_sucio]])</f>
        <v>Vuelo</v>
      </c>
      <c r="S410" s="10">
        <v>19010.099999999999</v>
      </c>
      <c r="T410" t="s">
        <v>86</v>
      </c>
      <c r="U410" t="s">
        <v>53</v>
      </c>
      <c r="V410" t="str">
        <f>VLOOKUP(Tabla_Transformados[[#This Row],[Destino_sucio]],auxiliares!$E$5:$F$19,2,0)</f>
        <v>Nueva York</v>
      </c>
      <c r="W410" t="s">
        <v>40</v>
      </c>
      <c r="X410" t="s">
        <v>41</v>
      </c>
      <c r="Y410" t="s">
        <v>40</v>
      </c>
      <c r="Z4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0" t="str">
        <f>IFERROR(VLOOKUP(Tabla_Transformados[[#This Row],[Actividades_Reser_sucio2]],auxiliares!$E$5:$F$20,2,0),Tabla_Transformados[[#This Row],[Actividades_Reser_sucio2]])</f>
        <v/>
      </c>
      <c r="AB410">
        <v>5</v>
      </c>
      <c r="AC410">
        <f>Tabla_Transformados[[#This Row],[Duracion_Viaje_sucio]]-1</f>
        <v>13</v>
      </c>
      <c r="AD410" t="b">
        <v>0</v>
      </c>
      <c r="AE410" t="str">
        <f>VLOOKUP(Tabla_Transformados[[#This Row],[Promocion_Aplicada_sucio]],auxiliares!$H$6:$I$9,2,0)</f>
        <v>Falso</v>
      </c>
      <c r="AF410" t="s">
        <v>42</v>
      </c>
      <c r="AG410" t="s">
        <v>115</v>
      </c>
      <c r="AH410">
        <v>8</v>
      </c>
      <c r="AI410" t="str">
        <f>TEXT(Tabla_Transformados[[#This Row],[Fecha_Reserva]],"m")</f>
        <v>4</v>
      </c>
      <c r="AJ410">
        <v>12</v>
      </c>
      <c r="AK410" t="str">
        <f>TEXT(Tabla_Transformados[[#This Row],[Fecha_Viaje]],"m")</f>
        <v>8</v>
      </c>
      <c r="AL410" t="s">
        <v>44</v>
      </c>
      <c r="AM410" t="b">
        <v>0</v>
      </c>
      <c r="AN410" t="str">
        <f>VLOOKUP(Tabla_Transformados[[#This Row],[Cancelacion_Reserva_sucio]],auxiliares!$H$6:$I$9,2,0)</f>
        <v>Falso</v>
      </c>
      <c r="AO410">
        <v>4</v>
      </c>
      <c r="AP410" t="s">
        <v>108</v>
      </c>
      <c r="AQ41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0" s="10">
        <f>Tabla_Transformados[[#This Row],[Costo_Total]]/Tabla_Transformados[[#This Row],[Numero_Personas]]</f>
        <v>9505.0499999999993</v>
      </c>
      <c r="AS410" s="10">
        <f>Tabla_Transformados[[#This Row],[Costo_Total]]/Tabla_Transformados[[#This Row],[Duracion_Viaje_sucio]]</f>
        <v>1357.8642857142856</v>
      </c>
    </row>
    <row r="411" spans="1:45" x14ac:dyDescent="0.25">
      <c r="A411" t="s">
        <v>1620</v>
      </c>
      <c r="B411" t="s">
        <v>1621</v>
      </c>
      <c r="C411">
        <v>62</v>
      </c>
      <c r="D411" t="s">
        <v>104</v>
      </c>
      <c r="E411" t="str">
        <f>VLOOKUP(Tabla_Transformados[[#This Row],[Género_sucio]],Tabla4[#All],2,0)</f>
        <v>Masculino</v>
      </c>
      <c r="F411" t="s">
        <v>32</v>
      </c>
      <c r="G411" t="str">
        <f>VLOOKUP(Tabla_Transformados[[#This Row],[Ubicación_sucio]],auxiliares!$E$6:$F$13,2,0)</f>
        <v>Méjico</v>
      </c>
      <c r="H411" t="s">
        <v>33</v>
      </c>
      <c r="I411" t="str">
        <f>IFERROR(VLOOKUP(Tabla_Transformados[[#This Row],[Tipo_Viajero_sucio]],auxiliares!$H$6:$I$6,2,0),Tabla_Transformados[[#This Row],[Tipo_Viajero_sucio]])</f>
        <v>Turista</v>
      </c>
      <c r="J411" t="s">
        <v>1622</v>
      </c>
      <c r="K411" s="8">
        <v>45528</v>
      </c>
      <c r="L411" s="8">
        <v>45628</v>
      </c>
      <c r="M411">
        <v>63</v>
      </c>
      <c r="N411">
        <f>DATEDIF(Tabla_Transformados[[#This Row],[Fecha_Reserva]],Tabla_Transformados[[#This Row],[Fecha_Viaje]],"d")</f>
        <v>100</v>
      </c>
      <c r="O411">
        <v>4</v>
      </c>
      <c r="P411">
        <v>3</v>
      </c>
      <c r="Q411" t="s">
        <v>65</v>
      </c>
      <c r="R411" t="str">
        <f>IFERROR(VLOOKUP(Tabla_Transformados[[#This Row],[Tipo_Paquete_sucio]],auxiliares!$H$6:$I$7,2,0),Tabla_Transformados[[#This Row],[Tipo_Paquete_sucio]])</f>
        <v>Vuelo + Hotel + Tour</v>
      </c>
      <c r="S411" s="10">
        <v>5009.6000000000004</v>
      </c>
      <c r="T411" t="s">
        <v>38</v>
      </c>
      <c r="U411" t="s">
        <v>94</v>
      </c>
      <c r="V411" t="str">
        <f>VLOOKUP(Tabla_Transformados[[#This Row],[Destino_sucio]],auxiliares!$E$5:$F$19,2,0)</f>
        <v>Cancun</v>
      </c>
      <c r="W411" t="s">
        <v>79</v>
      </c>
      <c r="X411" t="s">
        <v>54</v>
      </c>
      <c r="Y411" t="s">
        <v>40</v>
      </c>
      <c r="Z4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11" t="str">
        <f>IFERROR(VLOOKUP(Tabla_Transformados[[#This Row],[Actividades_Reser_sucio2]],auxiliares!$E$5:$F$20,2,0),Tabla_Transformados[[#This Row],[Actividades_Reser_sucio2]])</f>
        <v>Desconocido</v>
      </c>
      <c r="AB411">
        <v>7</v>
      </c>
      <c r="AC411">
        <f>Tabla_Transformados[[#This Row],[Duracion_Viaje_sucio]]-1</f>
        <v>3</v>
      </c>
      <c r="AD411" t="b">
        <v>0</v>
      </c>
      <c r="AE411" t="str">
        <f>VLOOKUP(Tabla_Transformados[[#This Row],[Promocion_Aplicada_sucio]],auxiliares!$H$6:$I$9,2,0)</f>
        <v>Falso</v>
      </c>
      <c r="AF411" t="s">
        <v>88</v>
      </c>
      <c r="AG411" t="s">
        <v>56</v>
      </c>
      <c r="AH411">
        <v>12</v>
      </c>
      <c r="AI411" t="str">
        <f>TEXT(Tabla_Transformados[[#This Row],[Fecha_Reserva]],"m")</f>
        <v>8</v>
      </c>
      <c r="AJ411">
        <v>11</v>
      </c>
      <c r="AK411" t="str">
        <f>TEXT(Tabla_Transformados[[#This Row],[Fecha_Viaje]],"m")</f>
        <v>12</v>
      </c>
      <c r="AL411" t="s">
        <v>57</v>
      </c>
      <c r="AM411" t="b">
        <v>1</v>
      </c>
      <c r="AN411" t="str">
        <f>VLOOKUP(Tabla_Transformados[[#This Row],[Cancelacion_Reserva_sucio]],auxiliares!$H$6:$I$9,2,0)</f>
        <v>Verdadero</v>
      </c>
      <c r="AO411">
        <v>5</v>
      </c>
      <c r="AP411" t="s">
        <v>108</v>
      </c>
      <c r="AQ4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1" s="10">
        <f>Tabla_Transformados[[#This Row],[Costo_Total]]/Tabla_Transformados[[#This Row],[Numero_Personas]]</f>
        <v>1669.8666666666668</v>
      </c>
      <c r="AS411" s="10">
        <f>Tabla_Transformados[[#This Row],[Costo_Total]]/Tabla_Transformados[[#This Row],[Duracion_Viaje_sucio]]</f>
        <v>1252.4000000000001</v>
      </c>
    </row>
    <row r="412" spans="1:45" x14ac:dyDescent="0.25">
      <c r="A412" t="s">
        <v>1623</v>
      </c>
      <c r="B412" t="s">
        <v>1624</v>
      </c>
      <c r="C412">
        <v>48</v>
      </c>
      <c r="D412" t="s">
        <v>31</v>
      </c>
      <c r="E412" t="str">
        <f>VLOOKUP(Tabla_Transformados[[#This Row],[Género_sucio]],Tabla4[#All],2,0)</f>
        <v>Femenino</v>
      </c>
      <c r="F412" t="s">
        <v>123</v>
      </c>
      <c r="G412" t="str">
        <f>VLOOKUP(Tabla_Transformados[[#This Row],[Ubicación_sucio]],auxiliares!$E$6:$F$13,2,0)</f>
        <v>España</v>
      </c>
      <c r="H412" t="s">
        <v>49</v>
      </c>
      <c r="I412" t="str">
        <f>IFERROR(VLOOKUP(Tabla_Transformados[[#This Row],[Tipo_Viajero_sucio]],auxiliares!$H$6:$I$6,2,0),Tabla_Transformados[[#This Row],[Tipo_Viajero_sucio]])</f>
        <v>Turista</v>
      </c>
      <c r="J412" t="s">
        <v>1625</v>
      </c>
      <c r="K412" s="8">
        <v>45453</v>
      </c>
      <c r="L412" s="8">
        <v>45520</v>
      </c>
      <c r="M412">
        <v>64</v>
      </c>
      <c r="N412">
        <f>DATEDIF(Tabla_Transformados[[#This Row],[Fecha_Reserva]],Tabla_Transformados[[#This Row],[Fecha_Viaje]],"d")</f>
        <v>67</v>
      </c>
      <c r="O412">
        <v>11</v>
      </c>
      <c r="P412">
        <v>1</v>
      </c>
      <c r="Q412" t="s">
        <v>77</v>
      </c>
      <c r="R412" t="str">
        <f>IFERROR(VLOOKUP(Tabla_Transformados[[#This Row],[Tipo_Paquete_sucio]],auxiliares!$H$6:$I$7,2,0),Tabla_Transformados[[#This Row],[Tipo_Paquete_sucio]])</f>
        <v>Vuelo + Hotel</v>
      </c>
      <c r="S412" s="10">
        <v>14928.2</v>
      </c>
      <c r="T412" t="s">
        <v>38</v>
      </c>
      <c r="U412" t="s">
        <v>101</v>
      </c>
      <c r="V412" t="str">
        <f>VLOOKUP(Tabla_Transformados[[#This Row],[Destino_sucio]],auxiliares!$E$5:$F$19,2,0)</f>
        <v>Roma</v>
      </c>
      <c r="W412" t="s">
        <v>67</v>
      </c>
      <c r="X412" t="s">
        <v>41</v>
      </c>
      <c r="Y412" t="s">
        <v>40</v>
      </c>
      <c r="Z4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2" t="str">
        <f>IFERROR(VLOOKUP(Tabla_Transformados[[#This Row],[Actividades_Reser_sucio2]],auxiliares!$E$5:$F$20,2,0),Tabla_Transformados[[#This Row],[Actividades_Reser_sucio2]])</f>
        <v/>
      </c>
      <c r="AB412">
        <v>8</v>
      </c>
      <c r="AC412">
        <f>Tabla_Transformados[[#This Row],[Duracion_Viaje_sucio]]-1</f>
        <v>10</v>
      </c>
      <c r="AD412" t="b">
        <v>1</v>
      </c>
      <c r="AE412" t="str">
        <f>VLOOKUP(Tabla_Transformados[[#This Row],[Promocion_Aplicada_sucio]],auxiliares!$H$6:$I$9,2,0)</f>
        <v>Verdadero</v>
      </c>
      <c r="AF412" t="s">
        <v>42</v>
      </c>
      <c r="AG412" t="s">
        <v>56</v>
      </c>
      <c r="AH412">
        <v>8</v>
      </c>
      <c r="AI412" t="str">
        <f>TEXT(Tabla_Transformados[[#This Row],[Fecha_Reserva]],"m")</f>
        <v>6</v>
      </c>
      <c r="AJ412">
        <v>11</v>
      </c>
      <c r="AK412" t="str">
        <f>TEXT(Tabla_Transformados[[#This Row],[Fecha_Viaje]],"m")</f>
        <v>8</v>
      </c>
      <c r="AL412" t="s">
        <v>57</v>
      </c>
      <c r="AM412" t="b">
        <v>0</v>
      </c>
      <c r="AN412" t="str">
        <f>VLOOKUP(Tabla_Transformados[[#This Row],[Cancelacion_Reserva_sucio]],auxiliares!$H$6:$I$9,2,0)</f>
        <v>Falso</v>
      </c>
      <c r="AO412">
        <v>3</v>
      </c>
      <c r="AP412" t="s">
        <v>131</v>
      </c>
      <c r="AQ41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12" s="10">
        <f>Tabla_Transformados[[#This Row],[Costo_Total]]/Tabla_Transformados[[#This Row],[Numero_Personas]]</f>
        <v>14928.2</v>
      </c>
      <c r="AS412" s="10">
        <f>Tabla_Transformados[[#This Row],[Costo_Total]]/Tabla_Transformados[[#This Row],[Duracion_Viaje_sucio]]</f>
        <v>1357.109090909091</v>
      </c>
    </row>
    <row r="413" spans="1:45" x14ac:dyDescent="0.25">
      <c r="A413" t="s">
        <v>1626</v>
      </c>
      <c r="B413" t="s">
        <v>1627</v>
      </c>
      <c r="C413">
        <v>42</v>
      </c>
      <c r="D413" t="s">
        <v>104</v>
      </c>
      <c r="E413" t="str">
        <f>VLOOKUP(Tabla_Transformados[[#This Row],[Género_sucio]],Tabla4[#All],2,0)</f>
        <v>Masculino</v>
      </c>
      <c r="F413" t="s">
        <v>123</v>
      </c>
      <c r="G413" t="str">
        <f>VLOOKUP(Tabla_Transformados[[#This Row],[Ubicación_sucio]],auxiliares!$E$6:$F$13,2,0)</f>
        <v>España</v>
      </c>
      <c r="H413" t="s">
        <v>33</v>
      </c>
      <c r="I413" t="str">
        <f>IFERROR(VLOOKUP(Tabla_Transformados[[#This Row],[Tipo_Viajero_sucio]],auxiliares!$H$6:$I$6,2,0),Tabla_Transformados[[#This Row],[Tipo_Viajero_sucio]])</f>
        <v>Turista</v>
      </c>
      <c r="J413" t="s">
        <v>1628</v>
      </c>
      <c r="K413" s="8">
        <v>45343</v>
      </c>
      <c r="L413" s="8">
        <v>45644</v>
      </c>
      <c r="M413">
        <v>279</v>
      </c>
      <c r="N413">
        <f>DATEDIF(Tabla_Transformados[[#This Row],[Fecha_Reserva]],Tabla_Transformados[[#This Row],[Fecha_Viaje]],"d")</f>
        <v>301</v>
      </c>
      <c r="O413">
        <v>5</v>
      </c>
      <c r="P413">
        <v>1</v>
      </c>
      <c r="Q413" t="s">
        <v>65</v>
      </c>
      <c r="R413" t="str">
        <f>IFERROR(VLOOKUP(Tabla_Transformados[[#This Row],[Tipo_Paquete_sucio]],auxiliares!$H$6:$I$7,2,0),Tabla_Transformados[[#This Row],[Tipo_Paquete_sucio]])</f>
        <v>Vuelo + Hotel + Tour</v>
      </c>
      <c r="S413" s="10">
        <v>5990.9</v>
      </c>
      <c r="T413" t="s">
        <v>86</v>
      </c>
      <c r="U413" t="s">
        <v>137</v>
      </c>
      <c r="V413" t="str">
        <f>VLOOKUP(Tabla_Transformados[[#This Row],[Destino_sucio]],auxiliares!$E$5:$F$19,2,0)</f>
        <v>Paris</v>
      </c>
      <c r="W413" t="s">
        <v>67</v>
      </c>
      <c r="X413" t="s">
        <v>68</v>
      </c>
      <c r="Y413" t="s">
        <v>302</v>
      </c>
      <c r="Z4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13" t="str">
        <f>IFERROR(VLOOKUP(Tabla_Transformados[[#This Row],[Actividades_Reser_sucio2]],auxiliares!$E$5:$F$20,2,0),Tabla_Transformados[[#This Row],[Actividades_Reser_sucio2]])</f>
        <v>Tour en bus</v>
      </c>
      <c r="AB413">
        <v>9</v>
      </c>
      <c r="AC413">
        <f>Tabla_Transformados[[#This Row],[Duracion_Viaje_sucio]]-1</f>
        <v>4</v>
      </c>
      <c r="AD413" t="b">
        <v>1</v>
      </c>
      <c r="AE413" t="str">
        <f>VLOOKUP(Tabla_Transformados[[#This Row],[Promocion_Aplicada_sucio]],auxiliares!$H$6:$I$9,2,0)</f>
        <v>Verdadero</v>
      </c>
      <c r="AF413" t="s">
        <v>88</v>
      </c>
      <c r="AG413" t="s">
        <v>115</v>
      </c>
      <c r="AH413">
        <v>7</v>
      </c>
      <c r="AI413" t="str">
        <f>TEXT(Tabla_Transformados[[#This Row],[Fecha_Reserva]],"m")</f>
        <v>2</v>
      </c>
      <c r="AJ413">
        <v>11</v>
      </c>
      <c r="AK413" t="str">
        <f>TEXT(Tabla_Transformados[[#This Row],[Fecha_Viaje]],"m")</f>
        <v>12</v>
      </c>
      <c r="AL413" t="s">
        <v>57</v>
      </c>
      <c r="AM413" t="b">
        <v>0</v>
      </c>
      <c r="AN413" t="str">
        <f>VLOOKUP(Tabla_Transformados[[#This Row],[Cancelacion_Reserva_sucio]],auxiliares!$H$6:$I$9,2,0)</f>
        <v>Falso</v>
      </c>
      <c r="AO413">
        <v>4</v>
      </c>
      <c r="AP413" t="s">
        <v>207</v>
      </c>
      <c r="AQ41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13" s="10">
        <f>Tabla_Transformados[[#This Row],[Costo_Total]]/Tabla_Transformados[[#This Row],[Numero_Personas]]</f>
        <v>5990.9</v>
      </c>
      <c r="AS413" s="10">
        <f>Tabla_Transformados[[#This Row],[Costo_Total]]/Tabla_Transformados[[#This Row],[Duracion_Viaje_sucio]]</f>
        <v>1198.1799999999998</v>
      </c>
    </row>
    <row r="414" spans="1:45" x14ac:dyDescent="0.25">
      <c r="A414" t="s">
        <v>1629</v>
      </c>
      <c r="B414" t="s">
        <v>1630</v>
      </c>
      <c r="C414">
        <v>55</v>
      </c>
      <c r="D414" t="s">
        <v>31</v>
      </c>
      <c r="E414" t="str">
        <f>VLOOKUP(Tabla_Transformados[[#This Row],[Género_sucio]],Tabla4[#All],2,0)</f>
        <v>Femenino</v>
      </c>
      <c r="F414" t="s">
        <v>123</v>
      </c>
      <c r="G414" t="str">
        <f>VLOOKUP(Tabla_Transformados[[#This Row],[Ubicación_sucio]],auxiliares!$E$6:$F$13,2,0)</f>
        <v>España</v>
      </c>
      <c r="H414" t="s">
        <v>49</v>
      </c>
      <c r="I414" t="str">
        <f>IFERROR(VLOOKUP(Tabla_Transformados[[#This Row],[Tipo_Viajero_sucio]],auxiliares!$H$6:$I$6,2,0),Tabla_Transformados[[#This Row],[Tipo_Viajero_sucio]])</f>
        <v>Turista</v>
      </c>
      <c r="J414" t="s">
        <v>1631</v>
      </c>
      <c r="K414" s="8">
        <v>45432</v>
      </c>
      <c r="L414" s="8">
        <v>45467</v>
      </c>
      <c r="M414">
        <v>101</v>
      </c>
      <c r="N414">
        <f>DATEDIF(Tabla_Transformados[[#This Row],[Fecha_Reserva]],Tabla_Transformados[[#This Row],[Fecha_Viaje]],"d")</f>
        <v>35</v>
      </c>
      <c r="O414">
        <v>4</v>
      </c>
      <c r="P414">
        <v>4</v>
      </c>
      <c r="Q414" t="s">
        <v>37</v>
      </c>
      <c r="R414" t="str">
        <f>IFERROR(VLOOKUP(Tabla_Transformados[[#This Row],[Tipo_Paquete_sucio]],auxiliares!$H$6:$I$7,2,0),Tabla_Transformados[[#This Row],[Tipo_Paquete_sucio]])</f>
        <v>Vuelo</v>
      </c>
      <c r="S414" s="10">
        <v>5824.8</v>
      </c>
      <c r="T414" t="s">
        <v>86</v>
      </c>
      <c r="U414" t="s">
        <v>87</v>
      </c>
      <c r="V414" t="str">
        <f>VLOOKUP(Tabla_Transformados[[#This Row],[Destino_sucio]],auxiliares!$E$5:$F$19,2,0)</f>
        <v>Londres</v>
      </c>
      <c r="W414" t="s">
        <v>40</v>
      </c>
      <c r="X414" t="s">
        <v>68</v>
      </c>
      <c r="Y414" t="s">
        <v>40</v>
      </c>
      <c r="Z4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4" t="str">
        <f>IFERROR(VLOOKUP(Tabla_Transformados[[#This Row],[Actividades_Reser_sucio2]],auxiliares!$E$5:$F$20,2,0),Tabla_Transformados[[#This Row],[Actividades_Reser_sucio2]])</f>
        <v/>
      </c>
      <c r="AB414">
        <v>7</v>
      </c>
      <c r="AC414">
        <f>Tabla_Transformados[[#This Row],[Duracion_Viaje_sucio]]-1</f>
        <v>3</v>
      </c>
      <c r="AD414" t="b">
        <v>1</v>
      </c>
      <c r="AE414" t="str">
        <f>VLOOKUP(Tabla_Transformados[[#This Row],[Promocion_Aplicada_sucio]],auxiliares!$H$6:$I$9,2,0)</f>
        <v>Verdadero</v>
      </c>
      <c r="AF414" t="s">
        <v>88</v>
      </c>
      <c r="AG414" t="s">
        <v>115</v>
      </c>
      <c r="AH414">
        <v>5</v>
      </c>
      <c r="AI414" t="str">
        <f>TEXT(Tabla_Transformados[[#This Row],[Fecha_Reserva]],"m")</f>
        <v>5</v>
      </c>
      <c r="AJ414">
        <v>12</v>
      </c>
      <c r="AK414" t="str">
        <f>TEXT(Tabla_Transformados[[#This Row],[Fecha_Viaje]],"m")</f>
        <v>6</v>
      </c>
      <c r="AL414" t="s">
        <v>57</v>
      </c>
      <c r="AM414" t="b">
        <v>1</v>
      </c>
      <c r="AN414" t="str">
        <f>VLOOKUP(Tabla_Transformados[[#This Row],[Cancelacion_Reserva_sucio]],auxiliares!$H$6:$I$9,2,0)</f>
        <v>Verdadero</v>
      </c>
      <c r="AO414">
        <v>4</v>
      </c>
      <c r="AP414" t="s">
        <v>108</v>
      </c>
      <c r="AQ41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4" s="10">
        <f>Tabla_Transformados[[#This Row],[Costo_Total]]/Tabla_Transformados[[#This Row],[Numero_Personas]]</f>
        <v>1456.2</v>
      </c>
      <c r="AS414" s="10">
        <f>Tabla_Transformados[[#This Row],[Costo_Total]]/Tabla_Transformados[[#This Row],[Duracion_Viaje_sucio]]</f>
        <v>1456.2</v>
      </c>
    </row>
    <row r="415" spans="1:45" x14ac:dyDescent="0.25">
      <c r="A415" t="s">
        <v>1633</v>
      </c>
      <c r="B415" t="s">
        <v>1634</v>
      </c>
      <c r="C415">
        <v>27</v>
      </c>
      <c r="D415" t="s">
        <v>31</v>
      </c>
      <c r="E415" t="str">
        <f>VLOOKUP(Tabla_Transformados[[#This Row],[Género_sucio]],Tabla4[#All],2,0)</f>
        <v>Femenino</v>
      </c>
      <c r="F415" t="s">
        <v>73</v>
      </c>
      <c r="G415" t="str">
        <f>VLOOKUP(Tabla_Transformados[[#This Row],[Ubicación_sucio]],auxiliares!$E$6:$F$13,2,0)</f>
        <v>Reino unido</v>
      </c>
      <c r="H415" t="s">
        <v>49</v>
      </c>
      <c r="I415" t="str">
        <f>IFERROR(VLOOKUP(Tabla_Transformados[[#This Row],[Tipo_Viajero_sucio]],auxiliares!$H$6:$I$6,2,0),Tabla_Transformados[[#This Row],[Tipo_Viajero_sucio]])</f>
        <v>Turista</v>
      </c>
      <c r="J415" t="s">
        <v>1635</v>
      </c>
      <c r="K415" s="8">
        <v>45630</v>
      </c>
      <c r="L415" s="8">
        <v>45654</v>
      </c>
      <c r="M415">
        <v>118</v>
      </c>
      <c r="N415">
        <f>DATEDIF(Tabla_Transformados[[#This Row],[Fecha_Reserva]],Tabla_Transformados[[#This Row],[Fecha_Viaje]],"d")</f>
        <v>24</v>
      </c>
      <c r="O415">
        <v>1</v>
      </c>
      <c r="P415">
        <v>2</v>
      </c>
      <c r="Q415" t="s">
        <v>77</v>
      </c>
      <c r="R415" t="str">
        <f>IFERROR(VLOOKUP(Tabla_Transformados[[#This Row],[Tipo_Paquete_sucio]],auxiliares!$H$6:$I$7,2,0),Tabla_Transformados[[#This Row],[Tipo_Paquete_sucio]])</f>
        <v>Vuelo + Hotel</v>
      </c>
      <c r="S415" s="10">
        <v>6054.1</v>
      </c>
      <c r="T415" t="s">
        <v>78</v>
      </c>
      <c r="U415" t="s">
        <v>87</v>
      </c>
      <c r="V415" t="str">
        <f>VLOOKUP(Tabla_Transformados[[#This Row],[Destino_sucio]],auxiliares!$E$5:$F$19,2,0)</f>
        <v>Londres</v>
      </c>
      <c r="W415" t="s">
        <v>114</v>
      </c>
      <c r="X415" t="s">
        <v>41</v>
      </c>
      <c r="Y415" t="s">
        <v>40</v>
      </c>
      <c r="Z4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5" t="str">
        <f>IFERROR(VLOOKUP(Tabla_Transformados[[#This Row],[Actividades_Reser_sucio2]],auxiliares!$E$5:$F$20,2,0),Tabla_Transformados[[#This Row],[Actividades_Reser_sucio2]])</f>
        <v/>
      </c>
      <c r="AB415">
        <v>3</v>
      </c>
      <c r="AC415">
        <f>Tabla_Transformados[[#This Row],[Duracion_Viaje_sucio]]-1</f>
        <v>0</v>
      </c>
      <c r="AD415" t="b">
        <v>0</v>
      </c>
      <c r="AE415" t="str">
        <f>VLOOKUP(Tabla_Transformados[[#This Row],[Promocion_Aplicada_sucio]],auxiliares!$H$6:$I$9,2,0)</f>
        <v>Falso</v>
      </c>
      <c r="AF415" t="s">
        <v>42</v>
      </c>
      <c r="AG415" t="s">
        <v>115</v>
      </c>
      <c r="AH415">
        <v>2</v>
      </c>
      <c r="AI415" t="str">
        <f>TEXT(Tabla_Transformados[[#This Row],[Fecha_Reserva]],"m")</f>
        <v>12</v>
      </c>
      <c r="AJ415">
        <v>1</v>
      </c>
      <c r="AK415" t="str">
        <f>TEXT(Tabla_Transformados[[#This Row],[Fecha_Viaje]],"m")</f>
        <v>12</v>
      </c>
      <c r="AL415" t="s">
        <v>57</v>
      </c>
      <c r="AM415" t="b">
        <v>1</v>
      </c>
      <c r="AN415" t="str">
        <f>VLOOKUP(Tabla_Transformados[[#This Row],[Cancelacion_Reserva_sucio]],auxiliares!$H$6:$I$9,2,0)</f>
        <v>Verdadero</v>
      </c>
      <c r="AO415">
        <v>2</v>
      </c>
      <c r="AP415" t="s">
        <v>70</v>
      </c>
      <c r="AQ41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5" s="10">
        <f>Tabla_Transformados[[#This Row],[Costo_Total]]/Tabla_Transformados[[#This Row],[Numero_Personas]]</f>
        <v>3027.05</v>
      </c>
      <c r="AS415" s="10">
        <f>Tabla_Transformados[[#This Row],[Costo_Total]]/Tabla_Transformados[[#This Row],[Duracion_Viaje_sucio]]</f>
        <v>6054.1</v>
      </c>
    </row>
    <row r="416" spans="1:45" x14ac:dyDescent="0.25">
      <c r="A416" t="s">
        <v>1636</v>
      </c>
      <c r="B416" t="s">
        <v>1637</v>
      </c>
      <c r="C416">
        <v>55</v>
      </c>
      <c r="D416" t="s">
        <v>104</v>
      </c>
      <c r="E416" t="str">
        <f>VLOOKUP(Tabla_Transformados[[#This Row],[Género_sucio]],Tabla4[#All],2,0)</f>
        <v>Masculino</v>
      </c>
      <c r="F416" t="s">
        <v>91</v>
      </c>
      <c r="G416" t="str">
        <f>VLOOKUP(Tabla_Transformados[[#This Row],[Ubicación_sucio]],auxiliares!$E$6:$F$13,2,0)</f>
        <v>India</v>
      </c>
      <c r="H416" t="s">
        <v>97</v>
      </c>
      <c r="I416" t="str">
        <f>IFERROR(VLOOKUP(Tabla_Transformados[[#This Row],[Tipo_Viajero_sucio]],auxiliares!$H$6:$I$6,2,0),Tabla_Transformados[[#This Row],[Tipo_Viajero_sucio]])</f>
        <v>Negocios</v>
      </c>
      <c r="J416" t="s">
        <v>1638</v>
      </c>
      <c r="K416" s="8">
        <v>45479</v>
      </c>
      <c r="L416" s="8">
        <v>45597</v>
      </c>
      <c r="M416">
        <v>220</v>
      </c>
      <c r="N416">
        <f>DATEDIF(Tabla_Transformados[[#This Row],[Fecha_Reserva]],Tabla_Transformados[[#This Row],[Fecha_Viaje]],"d")</f>
        <v>118</v>
      </c>
      <c r="O416">
        <v>1</v>
      </c>
      <c r="P416">
        <v>2</v>
      </c>
      <c r="Q416" t="s">
        <v>37</v>
      </c>
      <c r="R416" t="str">
        <f>IFERROR(VLOOKUP(Tabla_Transformados[[#This Row],[Tipo_Paquete_sucio]],auxiliares!$H$6:$I$7,2,0),Tabla_Transformados[[#This Row],[Tipo_Paquete_sucio]])</f>
        <v>Vuelo</v>
      </c>
      <c r="S416" s="10">
        <v>9238.4</v>
      </c>
      <c r="T416" t="s">
        <v>78</v>
      </c>
      <c r="U416" t="s">
        <v>87</v>
      </c>
      <c r="V416" t="str">
        <f>VLOOKUP(Tabla_Transformados[[#This Row],[Destino_sucio]],auxiliares!$E$5:$F$19,2,0)</f>
        <v>Londres</v>
      </c>
      <c r="W416" t="s">
        <v>40</v>
      </c>
      <c r="X416" t="s">
        <v>68</v>
      </c>
      <c r="Y416" t="s">
        <v>40</v>
      </c>
      <c r="Z4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6" t="str">
        <f>IFERROR(VLOOKUP(Tabla_Transformados[[#This Row],[Actividades_Reser_sucio2]],auxiliares!$E$5:$F$20,2,0),Tabla_Transformados[[#This Row],[Actividades_Reser_sucio2]])</f>
        <v/>
      </c>
      <c r="AB416">
        <v>2</v>
      </c>
      <c r="AC416">
        <f>Tabla_Transformados[[#This Row],[Duracion_Viaje_sucio]]-1</f>
        <v>0</v>
      </c>
      <c r="AD416" t="b">
        <v>0</v>
      </c>
      <c r="AE416" t="str">
        <f>VLOOKUP(Tabla_Transformados[[#This Row],[Promocion_Aplicada_sucio]],auxiliares!$H$6:$I$9,2,0)</f>
        <v>Falso</v>
      </c>
      <c r="AF416" t="s">
        <v>42</v>
      </c>
      <c r="AG416" t="s">
        <v>115</v>
      </c>
      <c r="AH416">
        <v>11</v>
      </c>
      <c r="AI416" t="str">
        <f>TEXT(Tabla_Transformados[[#This Row],[Fecha_Reserva]],"m")</f>
        <v>7</v>
      </c>
      <c r="AJ416">
        <v>4</v>
      </c>
      <c r="AK416" t="str">
        <f>TEXT(Tabla_Transformados[[#This Row],[Fecha_Viaje]],"m")</f>
        <v>11</v>
      </c>
      <c r="AL416" t="s">
        <v>57</v>
      </c>
      <c r="AM416" t="b">
        <v>1</v>
      </c>
      <c r="AN416" t="str">
        <f>VLOOKUP(Tabla_Transformados[[#This Row],[Cancelacion_Reserva_sucio]],auxiliares!$H$6:$I$9,2,0)</f>
        <v>Verdadero</v>
      </c>
      <c r="AO416">
        <v>5</v>
      </c>
      <c r="AP416" t="s">
        <v>207</v>
      </c>
      <c r="AQ41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6" s="10">
        <f>Tabla_Transformados[[#This Row],[Costo_Total]]/Tabla_Transformados[[#This Row],[Numero_Personas]]</f>
        <v>4619.2</v>
      </c>
      <c r="AS416" s="10">
        <f>Tabla_Transformados[[#This Row],[Costo_Total]]/Tabla_Transformados[[#This Row],[Duracion_Viaje_sucio]]</f>
        <v>9238.4</v>
      </c>
    </row>
    <row r="417" spans="1:45" x14ac:dyDescent="0.25">
      <c r="A417" t="s">
        <v>1639</v>
      </c>
      <c r="B417" t="s">
        <v>1640</v>
      </c>
      <c r="C417">
        <v>33</v>
      </c>
      <c r="D417" t="s">
        <v>104</v>
      </c>
      <c r="E417" t="str">
        <f>VLOOKUP(Tabla_Transformados[[#This Row],[Género_sucio]],Tabla4[#All],2,0)</f>
        <v>Masculino</v>
      </c>
      <c r="F417" t="s">
        <v>61</v>
      </c>
      <c r="G417" t="str">
        <f>VLOOKUP(Tabla_Transformados[[#This Row],[Ubicación_sucio]],auxiliares!$E$6:$F$13,2,0)</f>
        <v>Australia</v>
      </c>
      <c r="H417" t="s">
        <v>33</v>
      </c>
      <c r="I417" t="str">
        <f>IFERROR(VLOOKUP(Tabla_Transformados[[#This Row],[Tipo_Viajero_sucio]],auxiliares!$H$6:$I$6,2,0),Tabla_Transformados[[#This Row],[Tipo_Viajero_sucio]])</f>
        <v>Turista</v>
      </c>
      <c r="J417" t="s">
        <v>1641</v>
      </c>
      <c r="K417" s="8">
        <v>45354</v>
      </c>
      <c r="L417" s="8">
        <v>45606</v>
      </c>
      <c r="M417">
        <v>111</v>
      </c>
      <c r="N417">
        <f>DATEDIF(Tabla_Transformados[[#This Row],[Fecha_Reserva]],Tabla_Transformados[[#This Row],[Fecha_Viaje]],"d")</f>
        <v>252</v>
      </c>
      <c r="O417">
        <v>2</v>
      </c>
      <c r="P417">
        <v>1</v>
      </c>
      <c r="Q417" t="s">
        <v>65</v>
      </c>
      <c r="R417" t="str">
        <f>IFERROR(VLOOKUP(Tabla_Transformados[[#This Row],[Tipo_Paquete_sucio]],auxiliares!$H$6:$I$7,2,0),Tabla_Transformados[[#This Row],[Tipo_Paquete_sucio]])</f>
        <v>Vuelo + Hotel + Tour</v>
      </c>
      <c r="S417" s="10">
        <v>12677.6</v>
      </c>
      <c r="T417" t="s">
        <v>86</v>
      </c>
      <c r="U417" t="s">
        <v>94</v>
      </c>
      <c r="V417" t="str">
        <f>VLOOKUP(Tabla_Transformados[[#This Row],[Destino_sucio]],auxiliares!$E$5:$F$19,2,0)</f>
        <v>Cancun</v>
      </c>
      <c r="W417" t="s">
        <v>79</v>
      </c>
      <c r="X417" t="s">
        <v>41</v>
      </c>
      <c r="Y417" t="s">
        <v>151</v>
      </c>
      <c r="Z4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17" t="str">
        <f>IFERROR(VLOOKUP(Tabla_Transformados[[#This Row],[Actividades_Reser_sucio2]],auxiliares!$E$5:$F$20,2,0),Tabla_Transformados[[#This Row],[Actividades_Reser_sucio2]])</f>
        <v>Tour en Cuidad</v>
      </c>
      <c r="AB417">
        <v>4</v>
      </c>
      <c r="AC417">
        <f>Tabla_Transformados[[#This Row],[Duracion_Viaje_sucio]]-1</f>
        <v>1</v>
      </c>
      <c r="AD417" t="b">
        <v>0</v>
      </c>
      <c r="AE417" t="str">
        <f>VLOOKUP(Tabla_Transformados[[#This Row],[Promocion_Aplicada_sucio]],auxiliares!$H$6:$I$9,2,0)</f>
        <v>Falso</v>
      </c>
      <c r="AF417" t="s">
        <v>42</v>
      </c>
      <c r="AG417" t="s">
        <v>115</v>
      </c>
      <c r="AH417">
        <v>12</v>
      </c>
      <c r="AI417" t="str">
        <f>TEXT(Tabla_Transformados[[#This Row],[Fecha_Reserva]],"m")</f>
        <v>3</v>
      </c>
      <c r="AJ417">
        <v>10</v>
      </c>
      <c r="AK417" t="str">
        <f>TEXT(Tabla_Transformados[[#This Row],[Fecha_Viaje]],"m")</f>
        <v>11</v>
      </c>
      <c r="AL417" t="s">
        <v>57</v>
      </c>
      <c r="AM417" t="b">
        <v>1</v>
      </c>
      <c r="AN417" t="str">
        <f>VLOOKUP(Tabla_Transformados[[#This Row],[Cancelacion_Reserva_sucio]],auxiliares!$H$6:$I$9,2,0)</f>
        <v>Verdadero</v>
      </c>
      <c r="AO417">
        <v>3</v>
      </c>
      <c r="AP417" t="s">
        <v>108</v>
      </c>
      <c r="AQ41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7" s="10">
        <f>Tabla_Transformados[[#This Row],[Costo_Total]]/Tabla_Transformados[[#This Row],[Numero_Personas]]</f>
        <v>12677.6</v>
      </c>
      <c r="AS417" s="10">
        <f>Tabla_Transformados[[#This Row],[Costo_Total]]/Tabla_Transformados[[#This Row],[Duracion_Viaje_sucio]]</f>
        <v>6338.8</v>
      </c>
    </row>
    <row r="418" spans="1:45" x14ac:dyDescent="0.25">
      <c r="A418" t="s">
        <v>1642</v>
      </c>
      <c r="B418" t="s">
        <v>1643</v>
      </c>
      <c r="C418">
        <v>20</v>
      </c>
      <c r="D418" t="s">
        <v>104</v>
      </c>
      <c r="E418" t="str">
        <f>VLOOKUP(Tabla_Transformados[[#This Row],[Género_sucio]],Tabla4[#All],2,0)</f>
        <v>Masculino</v>
      </c>
      <c r="F418" t="s">
        <v>123</v>
      </c>
      <c r="G418" t="str">
        <f>VLOOKUP(Tabla_Transformados[[#This Row],[Ubicación_sucio]],auxiliares!$E$6:$F$13,2,0)</f>
        <v>España</v>
      </c>
      <c r="H418" t="s">
        <v>49</v>
      </c>
      <c r="I418" t="str">
        <f>IFERROR(VLOOKUP(Tabla_Transformados[[#This Row],[Tipo_Viajero_sucio]],auxiliares!$H$6:$I$6,2,0),Tabla_Transformados[[#This Row],[Tipo_Viajero_sucio]])</f>
        <v>Turista</v>
      </c>
      <c r="J418" t="s">
        <v>1644</v>
      </c>
      <c r="K418" s="8">
        <v>45369</v>
      </c>
      <c r="L418" s="8">
        <v>45473</v>
      </c>
      <c r="M418">
        <v>282</v>
      </c>
      <c r="N418">
        <f>DATEDIF(Tabla_Transformados[[#This Row],[Fecha_Reserva]],Tabla_Transformados[[#This Row],[Fecha_Viaje]],"d")</f>
        <v>104</v>
      </c>
      <c r="O418">
        <v>8</v>
      </c>
      <c r="P418">
        <v>4</v>
      </c>
      <c r="Q418" t="s">
        <v>65</v>
      </c>
      <c r="R418" t="str">
        <f>IFERROR(VLOOKUP(Tabla_Transformados[[#This Row],[Tipo_Paquete_sucio]],auxiliares!$H$6:$I$7,2,0),Tabla_Transformados[[#This Row],[Tipo_Paquete_sucio]])</f>
        <v>Vuelo + Hotel + Tour</v>
      </c>
      <c r="S418" s="10">
        <v>7025.3</v>
      </c>
      <c r="T418" t="s">
        <v>78</v>
      </c>
      <c r="U418" t="s">
        <v>53</v>
      </c>
      <c r="V418" t="str">
        <f>VLOOKUP(Tabla_Transformados[[#This Row],[Destino_sucio]],auxiliares!$E$5:$F$19,2,0)</f>
        <v>Nueva York</v>
      </c>
      <c r="W418" t="s">
        <v>114</v>
      </c>
      <c r="X418" t="s">
        <v>54</v>
      </c>
      <c r="Y418" t="s">
        <v>40</v>
      </c>
      <c r="Z4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18" t="str">
        <f>IFERROR(VLOOKUP(Tabla_Transformados[[#This Row],[Actividades_Reser_sucio2]],auxiliares!$E$5:$F$20,2,0),Tabla_Transformados[[#This Row],[Actividades_Reser_sucio2]])</f>
        <v>Desconocido</v>
      </c>
      <c r="AB418">
        <v>5</v>
      </c>
      <c r="AC418">
        <f>Tabla_Transformados[[#This Row],[Duracion_Viaje_sucio]]-1</f>
        <v>7</v>
      </c>
      <c r="AD418" t="b">
        <v>0</v>
      </c>
      <c r="AE418" t="str">
        <f>VLOOKUP(Tabla_Transformados[[#This Row],[Promocion_Aplicada_sucio]],auxiliares!$H$6:$I$9,2,0)</f>
        <v>Falso</v>
      </c>
      <c r="AF418" t="s">
        <v>42</v>
      </c>
      <c r="AG418" t="s">
        <v>115</v>
      </c>
      <c r="AH418">
        <v>9</v>
      </c>
      <c r="AI418" t="str">
        <f>TEXT(Tabla_Transformados[[#This Row],[Fecha_Reserva]],"m")</f>
        <v>3</v>
      </c>
      <c r="AJ418">
        <v>12</v>
      </c>
      <c r="AK418" t="str">
        <f>TEXT(Tabla_Transformados[[#This Row],[Fecha_Viaje]],"m")</f>
        <v>6</v>
      </c>
      <c r="AL418" t="s">
        <v>57</v>
      </c>
      <c r="AM418" t="b">
        <v>0</v>
      </c>
      <c r="AN418" t="str">
        <f>VLOOKUP(Tabla_Transformados[[#This Row],[Cancelacion_Reserva_sucio]],auxiliares!$H$6:$I$9,2,0)</f>
        <v>Falso</v>
      </c>
      <c r="AO418">
        <v>4</v>
      </c>
      <c r="AP418" t="s">
        <v>207</v>
      </c>
      <c r="AQ41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8" s="10">
        <f>Tabla_Transformados[[#This Row],[Costo_Total]]/Tabla_Transformados[[#This Row],[Numero_Personas]]</f>
        <v>1756.325</v>
      </c>
      <c r="AS418" s="10">
        <f>Tabla_Transformados[[#This Row],[Costo_Total]]/Tabla_Transformados[[#This Row],[Duracion_Viaje_sucio]]</f>
        <v>878.16250000000002</v>
      </c>
    </row>
    <row r="419" spans="1:45" x14ac:dyDescent="0.25">
      <c r="A419" t="s">
        <v>1646</v>
      </c>
      <c r="B419" t="s">
        <v>1647</v>
      </c>
      <c r="C419">
        <v>29</v>
      </c>
      <c r="D419" t="s">
        <v>104</v>
      </c>
      <c r="E419" t="str">
        <f>VLOOKUP(Tabla_Transformados[[#This Row],[Género_sucio]],Tabla4[#All],2,0)</f>
        <v>Masculino</v>
      </c>
      <c r="F419" t="s">
        <v>48</v>
      </c>
      <c r="G419" t="str">
        <f>VLOOKUP(Tabla_Transformados[[#This Row],[Ubicación_sucio]],auxiliares!$E$6:$F$13,2,0)</f>
        <v>EEUU</v>
      </c>
      <c r="H419" t="s">
        <v>49</v>
      </c>
      <c r="I419" t="str">
        <f>IFERROR(VLOOKUP(Tabla_Transformados[[#This Row],[Tipo_Viajero_sucio]],auxiliares!$H$6:$I$6,2,0),Tabla_Transformados[[#This Row],[Tipo_Viajero_sucio]])</f>
        <v>Turista</v>
      </c>
      <c r="J419" t="s">
        <v>1648</v>
      </c>
      <c r="K419" s="8">
        <v>45437</v>
      </c>
      <c r="L419" s="8">
        <v>45526</v>
      </c>
      <c r="M419">
        <v>60</v>
      </c>
      <c r="N419">
        <f>DATEDIF(Tabla_Transformados[[#This Row],[Fecha_Reserva]],Tabla_Transformados[[#This Row],[Fecha_Viaje]],"d")</f>
        <v>89</v>
      </c>
      <c r="O419">
        <v>3</v>
      </c>
      <c r="P419">
        <v>4</v>
      </c>
      <c r="Q419" t="s">
        <v>37</v>
      </c>
      <c r="R419" t="str">
        <f>IFERROR(VLOOKUP(Tabla_Transformados[[#This Row],[Tipo_Paquete_sucio]],auxiliares!$H$6:$I$7,2,0),Tabla_Transformados[[#This Row],[Tipo_Paquete_sucio]])</f>
        <v>Vuelo</v>
      </c>
      <c r="S419" s="10">
        <v>13153.6</v>
      </c>
      <c r="T419" t="s">
        <v>86</v>
      </c>
      <c r="U419" t="s">
        <v>137</v>
      </c>
      <c r="V419" t="str">
        <f>VLOOKUP(Tabla_Transformados[[#This Row],[Destino_sucio]],auxiliares!$E$5:$F$19,2,0)</f>
        <v>Paris</v>
      </c>
      <c r="W419" t="s">
        <v>40</v>
      </c>
      <c r="X419" t="s">
        <v>68</v>
      </c>
      <c r="Y419" t="s">
        <v>40</v>
      </c>
      <c r="Z4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9" t="str">
        <f>IFERROR(VLOOKUP(Tabla_Transformados[[#This Row],[Actividades_Reser_sucio2]],auxiliares!$E$5:$F$20,2,0),Tabla_Transformados[[#This Row],[Actividades_Reser_sucio2]])</f>
        <v/>
      </c>
      <c r="AB419">
        <v>1</v>
      </c>
      <c r="AC419">
        <f>Tabla_Transformados[[#This Row],[Duracion_Viaje_sucio]]-1</f>
        <v>2</v>
      </c>
      <c r="AD419" t="b">
        <v>1</v>
      </c>
      <c r="AE419" t="str">
        <f>VLOOKUP(Tabla_Transformados[[#This Row],[Promocion_Aplicada_sucio]],auxiliares!$H$6:$I$9,2,0)</f>
        <v>Verdadero</v>
      </c>
      <c r="AF419" t="s">
        <v>88</v>
      </c>
      <c r="AG419" t="s">
        <v>56</v>
      </c>
      <c r="AH419">
        <v>7</v>
      </c>
      <c r="AI419" t="str">
        <f>TEXT(Tabla_Transformados[[#This Row],[Fecha_Reserva]],"m")</f>
        <v>5</v>
      </c>
      <c r="AJ419">
        <v>6</v>
      </c>
      <c r="AK419" t="str">
        <f>TEXT(Tabla_Transformados[[#This Row],[Fecha_Viaje]],"m")</f>
        <v>8</v>
      </c>
      <c r="AL419" t="s">
        <v>44</v>
      </c>
      <c r="AM419" t="b">
        <v>0</v>
      </c>
      <c r="AN419" t="str">
        <f>VLOOKUP(Tabla_Transformados[[#This Row],[Cancelacion_Reserva_sucio]],auxiliares!$H$6:$I$9,2,0)</f>
        <v>Falso</v>
      </c>
      <c r="AO419">
        <v>5</v>
      </c>
      <c r="AP419" t="s">
        <v>131</v>
      </c>
      <c r="AQ41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9" s="10">
        <f>Tabla_Transformados[[#This Row],[Costo_Total]]/Tabla_Transformados[[#This Row],[Numero_Personas]]</f>
        <v>3288.4</v>
      </c>
      <c r="AS419" s="10">
        <f>Tabla_Transformados[[#This Row],[Costo_Total]]/Tabla_Transformados[[#This Row],[Duracion_Viaje_sucio]]</f>
        <v>4384.5333333333338</v>
      </c>
    </row>
    <row r="420" spans="1:45" x14ac:dyDescent="0.25">
      <c r="A420" t="s">
        <v>1649</v>
      </c>
      <c r="B420" t="s">
        <v>1650</v>
      </c>
      <c r="C420">
        <v>35</v>
      </c>
      <c r="D420" t="s">
        <v>104</v>
      </c>
      <c r="E420" t="str">
        <f>VLOOKUP(Tabla_Transformados[[#This Row],[Género_sucio]],Tabla4[#All],2,0)</f>
        <v>Masculino</v>
      </c>
      <c r="F420" t="s">
        <v>82</v>
      </c>
      <c r="G420" t="str">
        <f>VLOOKUP(Tabla_Transformados[[#This Row],[Ubicación_sucio]],auxiliares!$E$6:$F$13,2,0)</f>
        <v>Alemania</v>
      </c>
      <c r="H420" t="s">
        <v>33</v>
      </c>
      <c r="I420" t="str">
        <f>IFERROR(VLOOKUP(Tabla_Transformados[[#This Row],[Tipo_Viajero_sucio]],auxiliares!$H$6:$I$6,2,0),Tabla_Transformados[[#This Row],[Tipo_Viajero_sucio]])</f>
        <v>Turista</v>
      </c>
      <c r="J420" t="s">
        <v>1651</v>
      </c>
      <c r="K420" s="8">
        <v>45394</v>
      </c>
      <c r="L420" s="8">
        <v>45494</v>
      </c>
      <c r="M420">
        <v>293</v>
      </c>
      <c r="N420">
        <f>DATEDIF(Tabla_Transformados[[#This Row],[Fecha_Reserva]],Tabla_Transformados[[#This Row],[Fecha_Viaje]],"d")</f>
        <v>100</v>
      </c>
      <c r="O420">
        <v>14</v>
      </c>
      <c r="P420">
        <v>3</v>
      </c>
      <c r="Q420" t="s">
        <v>77</v>
      </c>
      <c r="R420" t="str">
        <f>IFERROR(VLOOKUP(Tabla_Transformados[[#This Row],[Tipo_Paquete_sucio]],auxiliares!$H$6:$I$7,2,0),Tabla_Transformados[[#This Row],[Tipo_Paquete_sucio]])</f>
        <v>Vuelo + Hotel</v>
      </c>
      <c r="S420" s="10">
        <v>18879.5</v>
      </c>
      <c r="T420" t="s">
        <v>86</v>
      </c>
      <c r="U420" t="s">
        <v>94</v>
      </c>
      <c r="V420" t="str">
        <f>VLOOKUP(Tabla_Transformados[[#This Row],[Destino_sucio]],auxiliares!$E$5:$F$19,2,0)</f>
        <v>Cancun</v>
      </c>
      <c r="W420" t="s">
        <v>67</v>
      </c>
      <c r="X420" t="s">
        <v>54</v>
      </c>
      <c r="Y420" t="s">
        <v>40</v>
      </c>
      <c r="Z4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0" t="str">
        <f>IFERROR(VLOOKUP(Tabla_Transformados[[#This Row],[Actividades_Reser_sucio2]],auxiliares!$E$5:$F$20,2,0),Tabla_Transformados[[#This Row],[Actividades_Reser_sucio2]])</f>
        <v/>
      </c>
      <c r="AB420">
        <v>6</v>
      </c>
      <c r="AC420">
        <f>Tabla_Transformados[[#This Row],[Duracion_Viaje_sucio]]-1</f>
        <v>13</v>
      </c>
      <c r="AD420" t="b">
        <v>1</v>
      </c>
      <c r="AE420" t="str">
        <f>VLOOKUP(Tabla_Transformados[[#This Row],[Promocion_Aplicada_sucio]],auxiliares!$H$6:$I$9,2,0)</f>
        <v>Verdadero</v>
      </c>
      <c r="AF420" t="s">
        <v>88</v>
      </c>
      <c r="AG420" t="s">
        <v>115</v>
      </c>
      <c r="AH420">
        <v>12</v>
      </c>
      <c r="AI420" t="str">
        <f>TEXT(Tabla_Transformados[[#This Row],[Fecha_Reserva]],"m")</f>
        <v>4</v>
      </c>
      <c r="AJ420">
        <v>7</v>
      </c>
      <c r="AK420" t="str">
        <f>TEXT(Tabla_Transformados[[#This Row],[Fecha_Viaje]],"m")</f>
        <v>7</v>
      </c>
      <c r="AL420" t="s">
        <v>44</v>
      </c>
      <c r="AM420" t="b">
        <v>0</v>
      </c>
      <c r="AN420" t="str">
        <f>VLOOKUP(Tabla_Transformados[[#This Row],[Cancelacion_Reserva_sucio]],auxiliares!$H$6:$I$9,2,0)</f>
        <v>Falso</v>
      </c>
      <c r="AO420">
        <v>3</v>
      </c>
      <c r="AP420" t="s">
        <v>207</v>
      </c>
      <c r="AQ42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0" s="10">
        <f>Tabla_Transformados[[#This Row],[Costo_Total]]/Tabla_Transformados[[#This Row],[Numero_Personas]]</f>
        <v>6293.166666666667</v>
      </c>
      <c r="AS420" s="10">
        <f>Tabla_Transformados[[#This Row],[Costo_Total]]/Tabla_Transformados[[#This Row],[Duracion_Viaje_sucio]]</f>
        <v>1348.5357142857142</v>
      </c>
    </row>
    <row r="421" spans="1:45" x14ac:dyDescent="0.25">
      <c r="A421" t="s">
        <v>1653</v>
      </c>
      <c r="B421" t="s">
        <v>1654</v>
      </c>
      <c r="C421">
        <v>57</v>
      </c>
      <c r="D421" t="s">
        <v>60</v>
      </c>
      <c r="E421" t="str">
        <f>VLOOKUP(Tabla_Transformados[[#This Row],[Género_sucio]],Tabla4[#All],2,0)</f>
        <v>Otro</v>
      </c>
      <c r="F421" t="s">
        <v>32</v>
      </c>
      <c r="G421" t="str">
        <f>VLOOKUP(Tabla_Transformados[[#This Row],[Ubicación_sucio]],auxiliares!$E$6:$F$13,2,0)</f>
        <v>Méjico</v>
      </c>
      <c r="H421" t="s">
        <v>97</v>
      </c>
      <c r="I421" t="str">
        <f>IFERROR(VLOOKUP(Tabla_Transformados[[#This Row],[Tipo_Viajero_sucio]],auxiliares!$H$6:$I$6,2,0),Tabla_Transformados[[#This Row],[Tipo_Viajero_sucio]])</f>
        <v>Negocios</v>
      </c>
      <c r="J421" t="s">
        <v>1655</v>
      </c>
      <c r="K421" s="8">
        <v>45363</v>
      </c>
      <c r="L421" s="8">
        <v>45567</v>
      </c>
      <c r="M421">
        <v>306</v>
      </c>
      <c r="N421">
        <f>DATEDIF(Tabla_Transformados[[#This Row],[Fecha_Reserva]],Tabla_Transformados[[#This Row],[Fecha_Viaje]],"d")</f>
        <v>204</v>
      </c>
      <c r="O421">
        <v>5</v>
      </c>
      <c r="P421">
        <v>1</v>
      </c>
      <c r="Q421" t="s">
        <v>37</v>
      </c>
      <c r="R421" t="str">
        <f>IFERROR(VLOOKUP(Tabla_Transformados[[#This Row],[Tipo_Paquete_sucio]],auxiliares!$H$6:$I$7,2,0),Tabla_Transformados[[#This Row],[Tipo_Paquete_sucio]])</f>
        <v>Vuelo</v>
      </c>
      <c r="S421" s="10">
        <v>5726.1</v>
      </c>
      <c r="T421" t="s">
        <v>78</v>
      </c>
      <c r="U421" t="s">
        <v>39</v>
      </c>
      <c r="V421" t="str">
        <f>VLOOKUP(Tabla_Transformados[[#This Row],[Destino_sucio]],auxiliares!$E$5:$F$19,2,0)</f>
        <v>Tokio</v>
      </c>
      <c r="W421" t="s">
        <v>40</v>
      </c>
      <c r="X421" t="s">
        <v>54</v>
      </c>
      <c r="Y421" t="s">
        <v>40</v>
      </c>
      <c r="Z4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1" t="str">
        <f>IFERROR(VLOOKUP(Tabla_Transformados[[#This Row],[Actividades_Reser_sucio2]],auxiliares!$E$5:$F$20,2,0),Tabla_Transformados[[#This Row],[Actividades_Reser_sucio2]])</f>
        <v/>
      </c>
      <c r="AB421">
        <v>2</v>
      </c>
      <c r="AC421">
        <f>Tabla_Transformados[[#This Row],[Duracion_Viaje_sucio]]-1</f>
        <v>4</v>
      </c>
      <c r="AD421" t="b">
        <v>1</v>
      </c>
      <c r="AE421" t="str">
        <f>VLOOKUP(Tabla_Transformados[[#This Row],[Promocion_Aplicada_sucio]],auxiliares!$H$6:$I$9,2,0)</f>
        <v>Verdadero</v>
      </c>
      <c r="AF421" t="s">
        <v>88</v>
      </c>
      <c r="AG421" t="s">
        <v>56</v>
      </c>
      <c r="AH421">
        <v>2</v>
      </c>
      <c r="AI421" t="str">
        <f>TEXT(Tabla_Transformados[[#This Row],[Fecha_Reserva]],"m")</f>
        <v>3</v>
      </c>
      <c r="AJ421">
        <v>7</v>
      </c>
      <c r="AK421" t="str">
        <f>TEXT(Tabla_Transformados[[#This Row],[Fecha_Viaje]],"m")</f>
        <v>10</v>
      </c>
      <c r="AL421" t="s">
        <v>44</v>
      </c>
      <c r="AM421" t="b">
        <v>0</v>
      </c>
      <c r="AN421" t="str">
        <f>VLOOKUP(Tabla_Transformados[[#This Row],[Cancelacion_Reserva_sucio]],auxiliares!$H$6:$I$9,2,0)</f>
        <v>Falso</v>
      </c>
      <c r="AO421">
        <v>1</v>
      </c>
      <c r="AP421" t="s">
        <v>70</v>
      </c>
      <c r="AQ4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1" s="10">
        <f>Tabla_Transformados[[#This Row],[Costo_Total]]/Tabla_Transformados[[#This Row],[Numero_Personas]]</f>
        <v>5726.1</v>
      </c>
      <c r="AS421" s="10">
        <f>Tabla_Transformados[[#This Row],[Costo_Total]]/Tabla_Transformados[[#This Row],[Duracion_Viaje_sucio]]</f>
        <v>1145.22</v>
      </c>
    </row>
    <row r="422" spans="1:45" x14ac:dyDescent="0.25">
      <c r="A422" t="s">
        <v>1656</v>
      </c>
      <c r="B422" t="s">
        <v>1657</v>
      </c>
      <c r="C422">
        <v>35</v>
      </c>
      <c r="D422" t="s">
        <v>104</v>
      </c>
      <c r="E422" t="str">
        <f>VLOOKUP(Tabla_Transformados[[#This Row],[Género_sucio]],Tabla4[#All],2,0)</f>
        <v>Masculino</v>
      </c>
      <c r="F422" t="s">
        <v>32</v>
      </c>
      <c r="G422" t="str">
        <f>VLOOKUP(Tabla_Transformados[[#This Row],[Ubicación_sucio]],auxiliares!$E$6:$F$13,2,0)</f>
        <v>Méjico</v>
      </c>
      <c r="H422" t="s">
        <v>33</v>
      </c>
      <c r="I422" t="str">
        <f>IFERROR(VLOOKUP(Tabla_Transformados[[#This Row],[Tipo_Viajero_sucio]],auxiliares!$H$6:$I$6,2,0),Tabla_Transformados[[#This Row],[Tipo_Viajero_sucio]])</f>
        <v>Turista</v>
      </c>
      <c r="J422" t="s">
        <v>1658</v>
      </c>
      <c r="K422" s="8">
        <v>45528</v>
      </c>
      <c r="L422" s="8">
        <v>45599</v>
      </c>
      <c r="M422">
        <v>76</v>
      </c>
      <c r="N422">
        <f>DATEDIF(Tabla_Transformados[[#This Row],[Fecha_Reserva]],Tabla_Transformados[[#This Row],[Fecha_Viaje]],"d")</f>
        <v>71</v>
      </c>
      <c r="O422">
        <v>9</v>
      </c>
      <c r="P422">
        <v>3</v>
      </c>
      <c r="Q422" t="s">
        <v>65</v>
      </c>
      <c r="R422" t="str">
        <f>IFERROR(VLOOKUP(Tabla_Transformados[[#This Row],[Tipo_Paquete_sucio]],auxiliares!$H$6:$I$7,2,0),Tabla_Transformados[[#This Row],[Tipo_Paquete_sucio]])</f>
        <v>Vuelo + Hotel + Tour</v>
      </c>
      <c r="S422" s="10">
        <v>13093.4</v>
      </c>
      <c r="T422" t="s">
        <v>38</v>
      </c>
      <c r="U422" t="s">
        <v>66</v>
      </c>
      <c r="V422" t="str">
        <f>VLOOKUP(Tabla_Transformados[[#This Row],[Destino_sucio]],auxiliares!$E$5:$F$19,2,0)</f>
        <v>Barcelona</v>
      </c>
      <c r="W422" t="s">
        <v>79</v>
      </c>
      <c r="X422" t="s">
        <v>54</v>
      </c>
      <c r="Y422" t="s">
        <v>151</v>
      </c>
      <c r="Z4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22" t="str">
        <f>IFERROR(VLOOKUP(Tabla_Transformados[[#This Row],[Actividades_Reser_sucio2]],auxiliares!$E$5:$F$20,2,0),Tabla_Transformados[[#This Row],[Actividades_Reser_sucio2]])</f>
        <v>Tour en Cuidad</v>
      </c>
      <c r="AB422">
        <v>9</v>
      </c>
      <c r="AC422">
        <f>Tabla_Transformados[[#This Row],[Duracion_Viaje_sucio]]-1</f>
        <v>8</v>
      </c>
      <c r="AD422" t="b">
        <v>0</v>
      </c>
      <c r="AE422" t="str">
        <f>VLOOKUP(Tabla_Transformados[[#This Row],[Promocion_Aplicada_sucio]],auxiliares!$H$6:$I$9,2,0)</f>
        <v>Falso</v>
      </c>
      <c r="AF422" t="s">
        <v>88</v>
      </c>
      <c r="AG422" t="s">
        <v>115</v>
      </c>
      <c r="AH422">
        <v>11</v>
      </c>
      <c r="AI422" t="str">
        <f>TEXT(Tabla_Transformados[[#This Row],[Fecha_Reserva]],"m")</f>
        <v>8</v>
      </c>
      <c r="AJ422">
        <v>6</v>
      </c>
      <c r="AK422" t="str">
        <f>TEXT(Tabla_Transformados[[#This Row],[Fecha_Viaje]],"m")</f>
        <v>11</v>
      </c>
      <c r="AL422" t="s">
        <v>44</v>
      </c>
      <c r="AM422" t="b">
        <v>0</v>
      </c>
      <c r="AN422" t="str">
        <f>VLOOKUP(Tabla_Transformados[[#This Row],[Cancelacion_Reserva_sucio]],auxiliares!$H$6:$I$9,2,0)</f>
        <v>Falso</v>
      </c>
      <c r="AO422">
        <v>3</v>
      </c>
      <c r="AP422" t="s">
        <v>207</v>
      </c>
      <c r="AQ42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2" s="10">
        <f>Tabla_Transformados[[#This Row],[Costo_Total]]/Tabla_Transformados[[#This Row],[Numero_Personas]]</f>
        <v>4364.4666666666662</v>
      </c>
      <c r="AS422" s="10">
        <f>Tabla_Transformados[[#This Row],[Costo_Total]]/Tabla_Transformados[[#This Row],[Duracion_Viaje_sucio]]</f>
        <v>1454.8222222222221</v>
      </c>
    </row>
    <row r="423" spans="1:45" x14ac:dyDescent="0.25">
      <c r="A423" t="s">
        <v>1659</v>
      </c>
      <c r="B423" t="s">
        <v>1660</v>
      </c>
      <c r="C423">
        <v>25</v>
      </c>
      <c r="D423" t="s">
        <v>104</v>
      </c>
      <c r="E423" t="str">
        <f>VLOOKUP(Tabla_Transformados[[#This Row],[Género_sucio]],Tabla4[#All],2,0)</f>
        <v>Masculino</v>
      </c>
      <c r="F423" t="s">
        <v>32</v>
      </c>
      <c r="G423" t="str">
        <f>VLOOKUP(Tabla_Transformados[[#This Row],[Ubicación_sucio]],auxiliares!$E$6:$F$13,2,0)</f>
        <v>Méjico</v>
      </c>
      <c r="H423" t="s">
        <v>97</v>
      </c>
      <c r="I423" t="str">
        <f>IFERROR(VLOOKUP(Tabla_Transformados[[#This Row],[Tipo_Viajero_sucio]],auxiliares!$H$6:$I$6,2,0),Tabla_Transformados[[#This Row],[Tipo_Viajero_sucio]])</f>
        <v>Negocios</v>
      </c>
      <c r="J423" t="s">
        <v>1661</v>
      </c>
      <c r="K423" s="8">
        <v>45409</v>
      </c>
      <c r="L423" s="8">
        <v>45516</v>
      </c>
      <c r="M423">
        <v>58</v>
      </c>
      <c r="N423">
        <f>DATEDIF(Tabla_Transformados[[#This Row],[Fecha_Reserva]],Tabla_Transformados[[#This Row],[Fecha_Viaje]],"d")</f>
        <v>107</v>
      </c>
      <c r="O423">
        <v>11</v>
      </c>
      <c r="P423">
        <v>4</v>
      </c>
      <c r="Q423" t="s">
        <v>77</v>
      </c>
      <c r="R423" t="str">
        <f>IFERROR(VLOOKUP(Tabla_Transformados[[#This Row],[Tipo_Paquete_sucio]],auxiliares!$H$6:$I$7,2,0),Tabla_Transformados[[#This Row],[Tipo_Paquete_sucio]])</f>
        <v>Vuelo + Hotel</v>
      </c>
      <c r="S423" s="10">
        <v>14110.7</v>
      </c>
      <c r="T423" t="s">
        <v>78</v>
      </c>
      <c r="U423" t="s">
        <v>66</v>
      </c>
      <c r="V423" t="str">
        <f>VLOOKUP(Tabla_Transformados[[#This Row],[Destino_sucio]],auxiliares!$E$5:$F$19,2,0)</f>
        <v>Barcelona</v>
      </c>
      <c r="W423" t="s">
        <v>79</v>
      </c>
      <c r="X423" t="s">
        <v>68</v>
      </c>
      <c r="Y423" t="s">
        <v>40</v>
      </c>
      <c r="Z4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3" t="str">
        <f>IFERROR(VLOOKUP(Tabla_Transformados[[#This Row],[Actividades_Reser_sucio2]],auxiliares!$E$5:$F$20,2,0),Tabla_Transformados[[#This Row],[Actividades_Reser_sucio2]])</f>
        <v/>
      </c>
      <c r="AB423">
        <v>3</v>
      </c>
      <c r="AC423">
        <f>Tabla_Transformados[[#This Row],[Duracion_Viaje_sucio]]-1</f>
        <v>10</v>
      </c>
      <c r="AD423" t="b">
        <v>0</v>
      </c>
      <c r="AE423" t="str">
        <f>VLOOKUP(Tabla_Transformados[[#This Row],[Promocion_Aplicada_sucio]],auxiliares!$H$6:$I$9,2,0)</f>
        <v>Falso</v>
      </c>
      <c r="AF423" t="s">
        <v>55</v>
      </c>
      <c r="AG423" t="s">
        <v>56</v>
      </c>
      <c r="AH423">
        <v>8</v>
      </c>
      <c r="AI423" t="str">
        <f>TEXT(Tabla_Transformados[[#This Row],[Fecha_Reserva]],"m")</f>
        <v>4</v>
      </c>
      <c r="AJ423">
        <v>11</v>
      </c>
      <c r="AK423" t="str">
        <f>TEXT(Tabla_Transformados[[#This Row],[Fecha_Viaje]],"m")</f>
        <v>8</v>
      </c>
      <c r="AL423" t="s">
        <v>57</v>
      </c>
      <c r="AM423" t="b">
        <v>0</v>
      </c>
      <c r="AN423" t="str">
        <f>VLOOKUP(Tabla_Transformados[[#This Row],[Cancelacion_Reserva_sucio]],auxiliares!$H$6:$I$9,2,0)</f>
        <v>Falso</v>
      </c>
      <c r="AO423">
        <v>1</v>
      </c>
      <c r="AP423" t="s">
        <v>45</v>
      </c>
      <c r="AQ42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23" s="10">
        <f>Tabla_Transformados[[#This Row],[Costo_Total]]/Tabla_Transformados[[#This Row],[Numero_Personas]]</f>
        <v>3527.6750000000002</v>
      </c>
      <c r="AS423" s="10">
        <f>Tabla_Transformados[[#This Row],[Costo_Total]]/Tabla_Transformados[[#This Row],[Duracion_Viaje_sucio]]</f>
        <v>1282.7909090909091</v>
      </c>
    </row>
    <row r="424" spans="1:45" x14ac:dyDescent="0.25">
      <c r="A424" t="s">
        <v>1662</v>
      </c>
      <c r="B424" t="s">
        <v>1663</v>
      </c>
      <c r="C424">
        <v>41</v>
      </c>
      <c r="D424" t="s">
        <v>31</v>
      </c>
      <c r="E424" t="str">
        <f>VLOOKUP(Tabla_Transformados[[#This Row],[Género_sucio]],Tabla4[#All],2,0)</f>
        <v>Femenino</v>
      </c>
      <c r="F424" t="s">
        <v>82</v>
      </c>
      <c r="G424" t="str">
        <f>VLOOKUP(Tabla_Transformados[[#This Row],[Ubicación_sucio]],auxiliares!$E$6:$F$13,2,0)</f>
        <v>Alemania</v>
      </c>
      <c r="H424" t="s">
        <v>49</v>
      </c>
      <c r="I424" t="str">
        <f>IFERROR(VLOOKUP(Tabla_Transformados[[#This Row],[Tipo_Viajero_sucio]],auxiliares!$H$6:$I$6,2,0),Tabla_Transformados[[#This Row],[Tipo_Viajero_sucio]])</f>
        <v>Turista</v>
      </c>
      <c r="J424" t="s">
        <v>1664</v>
      </c>
      <c r="K424" s="8">
        <v>45292</v>
      </c>
      <c r="L424" s="8">
        <v>45610</v>
      </c>
      <c r="M424">
        <v>144</v>
      </c>
      <c r="N424">
        <f>DATEDIF(Tabla_Transformados[[#This Row],[Fecha_Reserva]],Tabla_Transformados[[#This Row],[Fecha_Viaje]],"d")</f>
        <v>318</v>
      </c>
      <c r="O424">
        <v>6</v>
      </c>
      <c r="P424">
        <v>1</v>
      </c>
      <c r="Q424" t="s">
        <v>37</v>
      </c>
      <c r="R424" t="str">
        <f>IFERROR(VLOOKUP(Tabla_Transformados[[#This Row],[Tipo_Paquete_sucio]],auxiliares!$H$6:$I$7,2,0),Tabla_Transformados[[#This Row],[Tipo_Paquete_sucio]])</f>
        <v>Vuelo</v>
      </c>
      <c r="S424" s="10">
        <v>16462.900000000001</v>
      </c>
      <c r="T424" t="s">
        <v>86</v>
      </c>
      <c r="U424" t="s">
        <v>94</v>
      </c>
      <c r="V424" t="str">
        <f>VLOOKUP(Tabla_Transformados[[#This Row],[Destino_sucio]],auxiliares!$E$5:$F$19,2,0)</f>
        <v>Cancun</v>
      </c>
      <c r="W424" t="s">
        <v>40</v>
      </c>
      <c r="X424" t="s">
        <v>41</v>
      </c>
      <c r="Y424" t="s">
        <v>40</v>
      </c>
      <c r="Z4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4" t="str">
        <f>IFERROR(VLOOKUP(Tabla_Transformados[[#This Row],[Actividades_Reser_sucio2]],auxiliares!$E$5:$F$20,2,0),Tabla_Transformados[[#This Row],[Actividades_Reser_sucio2]])</f>
        <v/>
      </c>
      <c r="AB424">
        <v>3</v>
      </c>
      <c r="AC424">
        <f>Tabla_Transformados[[#This Row],[Duracion_Viaje_sucio]]-1</f>
        <v>5</v>
      </c>
      <c r="AD424" t="b">
        <v>1</v>
      </c>
      <c r="AE424" t="str">
        <f>VLOOKUP(Tabla_Transformados[[#This Row],[Promocion_Aplicada_sucio]],auxiliares!$H$6:$I$9,2,0)</f>
        <v>Verdadero</v>
      </c>
      <c r="AF424" t="s">
        <v>55</v>
      </c>
      <c r="AG424" t="s">
        <v>56</v>
      </c>
      <c r="AH424">
        <v>3</v>
      </c>
      <c r="AI424" t="str">
        <f>TEXT(Tabla_Transformados[[#This Row],[Fecha_Reserva]],"m")</f>
        <v>1</v>
      </c>
      <c r="AJ424">
        <v>10</v>
      </c>
      <c r="AK424" t="str">
        <f>TEXT(Tabla_Transformados[[#This Row],[Fecha_Viaje]],"m")</f>
        <v>11</v>
      </c>
      <c r="AL424" t="s">
        <v>57</v>
      </c>
      <c r="AM424" t="b">
        <v>1</v>
      </c>
      <c r="AN424" t="str">
        <f>VLOOKUP(Tabla_Transformados[[#This Row],[Cancelacion_Reserva_sucio]],auxiliares!$H$6:$I$9,2,0)</f>
        <v>Verdadero</v>
      </c>
      <c r="AO424">
        <v>4</v>
      </c>
      <c r="AP424" t="s">
        <v>131</v>
      </c>
      <c r="AQ42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24" s="10">
        <f>Tabla_Transformados[[#This Row],[Costo_Total]]/Tabla_Transformados[[#This Row],[Numero_Personas]]</f>
        <v>16462.900000000001</v>
      </c>
      <c r="AS424" s="10">
        <f>Tabla_Transformados[[#This Row],[Costo_Total]]/Tabla_Transformados[[#This Row],[Duracion_Viaje_sucio]]</f>
        <v>2743.8166666666671</v>
      </c>
    </row>
    <row r="425" spans="1:45" x14ac:dyDescent="0.25">
      <c r="A425" t="s">
        <v>1665</v>
      </c>
      <c r="B425" t="s">
        <v>1666</v>
      </c>
      <c r="C425">
        <v>59</v>
      </c>
      <c r="D425" t="s">
        <v>60</v>
      </c>
      <c r="E425" t="str">
        <f>VLOOKUP(Tabla_Transformados[[#This Row],[Género_sucio]],Tabla4[#All],2,0)</f>
        <v>Otro</v>
      </c>
      <c r="F425" t="s">
        <v>73</v>
      </c>
      <c r="G425" t="str">
        <f>VLOOKUP(Tabla_Transformados[[#This Row],[Ubicación_sucio]],auxiliares!$E$6:$F$13,2,0)</f>
        <v>Reino unido</v>
      </c>
      <c r="H425" t="s">
        <v>97</v>
      </c>
      <c r="I425" t="str">
        <f>IFERROR(VLOOKUP(Tabla_Transformados[[#This Row],[Tipo_Viajero_sucio]],auxiliares!$H$6:$I$6,2,0),Tabla_Transformados[[#This Row],[Tipo_Viajero_sucio]])</f>
        <v>Negocios</v>
      </c>
      <c r="J425" t="s">
        <v>1667</v>
      </c>
      <c r="K425" s="8">
        <v>45525</v>
      </c>
      <c r="L425" s="8">
        <v>45560</v>
      </c>
      <c r="M425">
        <v>192</v>
      </c>
      <c r="N425">
        <f>DATEDIF(Tabla_Transformados[[#This Row],[Fecha_Reserva]],Tabla_Transformados[[#This Row],[Fecha_Viaje]],"d")</f>
        <v>35</v>
      </c>
      <c r="O425">
        <v>6</v>
      </c>
      <c r="P425">
        <v>2</v>
      </c>
      <c r="Q425" t="s">
        <v>37</v>
      </c>
      <c r="R425" t="str">
        <f>IFERROR(VLOOKUP(Tabla_Transformados[[#This Row],[Tipo_Paquete_sucio]],auxiliares!$H$6:$I$7,2,0),Tabla_Transformados[[#This Row],[Tipo_Paquete_sucio]])</f>
        <v>Vuelo</v>
      </c>
      <c r="S425" s="10">
        <v>17444.7</v>
      </c>
      <c r="T425" t="s">
        <v>86</v>
      </c>
      <c r="U425" t="s">
        <v>137</v>
      </c>
      <c r="V425" t="str">
        <f>VLOOKUP(Tabla_Transformados[[#This Row],[Destino_sucio]],auxiliares!$E$5:$F$19,2,0)</f>
        <v>Paris</v>
      </c>
      <c r="W425" t="s">
        <v>40</v>
      </c>
      <c r="X425" t="s">
        <v>54</v>
      </c>
      <c r="Y425" t="s">
        <v>40</v>
      </c>
      <c r="Z4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5" t="str">
        <f>IFERROR(VLOOKUP(Tabla_Transformados[[#This Row],[Actividades_Reser_sucio2]],auxiliares!$E$5:$F$20,2,0),Tabla_Transformados[[#This Row],[Actividades_Reser_sucio2]])</f>
        <v/>
      </c>
      <c r="AB425">
        <v>4</v>
      </c>
      <c r="AC425">
        <f>Tabla_Transformados[[#This Row],[Duracion_Viaje_sucio]]-1</f>
        <v>5</v>
      </c>
      <c r="AD425" t="b">
        <v>0</v>
      </c>
      <c r="AE425" t="str">
        <f>VLOOKUP(Tabla_Transformados[[#This Row],[Promocion_Aplicada_sucio]],auxiliares!$H$6:$I$9,2,0)</f>
        <v>Falso</v>
      </c>
      <c r="AF425" t="s">
        <v>88</v>
      </c>
      <c r="AG425" t="s">
        <v>43</v>
      </c>
      <c r="AH425">
        <v>2</v>
      </c>
      <c r="AI425" t="str">
        <f>TEXT(Tabla_Transformados[[#This Row],[Fecha_Reserva]],"m")</f>
        <v>8</v>
      </c>
      <c r="AJ425">
        <v>7</v>
      </c>
      <c r="AK425" t="str">
        <f>TEXT(Tabla_Transformados[[#This Row],[Fecha_Viaje]],"m")</f>
        <v>9</v>
      </c>
      <c r="AL425" t="s">
        <v>44</v>
      </c>
      <c r="AM425" t="b">
        <v>1</v>
      </c>
      <c r="AN425" t="str">
        <f>VLOOKUP(Tabla_Transformados[[#This Row],[Cancelacion_Reserva_sucio]],auxiliares!$H$6:$I$9,2,0)</f>
        <v>Verdadero</v>
      </c>
      <c r="AO425">
        <v>5</v>
      </c>
      <c r="AP425" t="s">
        <v>207</v>
      </c>
      <c r="AQ42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5" s="10">
        <f>Tabla_Transformados[[#This Row],[Costo_Total]]/Tabla_Transformados[[#This Row],[Numero_Personas]]</f>
        <v>8722.35</v>
      </c>
      <c r="AS425" s="10">
        <f>Tabla_Transformados[[#This Row],[Costo_Total]]/Tabla_Transformados[[#This Row],[Duracion_Viaje_sucio]]</f>
        <v>2907.4500000000003</v>
      </c>
    </row>
    <row r="426" spans="1:45" x14ac:dyDescent="0.25">
      <c r="A426" t="s">
        <v>1668</v>
      </c>
      <c r="B426" t="s">
        <v>1669</v>
      </c>
      <c r="C426">
        <v>34</v>
      </c>
      <c r="D426" t="s">
        <v>60</v>
      </c>
      <c r="E426" t="str">
        <f>VLOOKUP(Tabla_Transformados[[#This Row],[Género_sucio]],Tabla4[#All],2,0)</f>
        <v>Otro</v>
      </c>
      <c r="F426" t="s">
        <v>32</v>
      </c>
      <c r="G426" t="str">
        <f>VLOOKUP(Tabla_Transformados[[#This Row],[Ubicación_sucio]],auxiliares!$E$6:$F$13,2,0)</f>
        <v>Méjico</v>
      </c>
      <c r="H426" t="s">
        <v>49</v>
      </c>
      <c r="I426" t="str">
        <f>IFERROR(VLOOKUP(Tabla_Transformados[[#This Row],[Tipo_Viajero_sucio]],auxiliares!$H$6:$I$6,2,0),Tabla_Transformados[[#This Row],[Tipo_Viajero_sucio]])</f>
        <v>Turista</v>
      </c>
      <c r="J426" t="s">
        <v>1670</v>
      </c>
      <c r="K426" s="8">
        <v>45586</v>
      </c>
      <c r="L426" s="8">
        <v>45652</v>
      </c>
      <c r="M426">
        <v>144</v>
      </c>
      <c r="N426">
        <f>DATEDIF(Tabla_Transformados[[#This Row],[Fecha_Reserva]],Tabla_Transformados[[#This Row],[Fecha_Viaje]],"d")</f>
        <v>66</v>
      </c>
      <c r="O426">
        <v>11</v>
      </c>
      <c r="P426">
        <v>2</v>
      </c>
      <c r="Q426" t="s">
        <v>37</v>
      </c>
      <c r="R426" t="str">
        <f>IFERROR(VLOOKUP(Tabla_Transformados[[#This Row],[Tipo_Paquete_sucio]],auxiliares!$H$6:$I$7,2,0),Tabla_Transformados[[#This Row],[Tipo_Paquete_sucio]])</f>
        <v>Vuelo</v>
      </c>
      <c r="S426" s="10">
        <v>19168.900000000001</v>
      </c>
      <c r="T426" t="s">
        <v>86</v>
      </c>
      <c r="U426" t="s">
        <v>66</v>
      </c>
      <c r="V426" t="str">
        <f>VLOOKUP(Tabla_Transformados[[#This Row],[Destino_sucio]],auxiliares!$E$5:$F$19,2,0)</f>
        <v>Barcelona</v>
      </c>
      <c r="W426" t="s">
        <v>40</v>
      </c>
      <c r="X426" t="s">
        <v>54</v>
      </c>
      <c r="Y426" t="s">
        <v>40</v>
      </c>
      <c r="Z4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6" t="str">
        <f>IFERROR(VLOOKUP(Tabla_Transformados[[#This Row],[Actividades_Reser_sucio2]],auxiliares!$E$5:$F$20,2,0),Tabla_Transformados[[#This Row],[Actividades_Reser_sucio2]])</f>
        <v/>
      </c>
      <c r="AB426">
        <v>7</v>
      </c>
      <c r="AC426">
        <f>Tabla_Transformados[[#This Row],[Duracion_Viaje_sucio]]-1</f>
        <v>10</v>
      </c>
      <c r="AD426" t="b">
        <v>0</v>
      </c>
      <c r="AE426" t="str">
        <f>VLOOKUP(Tabla_Transformados[[#This Row],[Promocion_Aplicada_sucio]],auxiliares!$H$6:$I$9,2,0)</f>
        <v>Falso</v>
      </c>
      <c r="AF426" t="s">
        <v>55</v>
      </c>
      <c r="AG426" t="s">
        <v>115</v>
      </c>
      <c r="AH426">
        <v>5</v>
      </c>
      <c r="AI426" t="str">
        <f>TEXT(Tabla_Transformados[[#This Row],[Fecha_Reserva]],"m")</f>
        <v>10</v>
      </c>
      <c r="AJ426">
        <v>8</v>
      </c>
      <c r="AK426" t="str">
        <f>TEXT(Tabla_Transformados[[#This Row],[Fecha_Viaje]],"m")</f>
        <v>12</v>
      </c>
      <c r="AL426" t="s">
        <v>44</v>
      </c>
      <c r="AM426" t="b">
        <v>0</v>
      </c>
      <c r="AN426" t="str">
        <f>VLOOKUP(Tabla_Transformados[[#This Row],[Cancelacion_Reserva_sucio]],auxiliares!$H$6:$I$9,2,0)</f>
        <v>Falso</v>
      </c>
      <c r="AO426">
        <v>2</v>
      </c>
      <c r="AP426" t="s">
        <v>70</v>
      </c>
      <c r="AQ42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6" s="10">
        <f>Tabla_Transformados[[#This Row],[Costo_Total]]/Tabla_Transformados[[#This Row],[Numero_Personas]]</f>
        <v>9584.4500000000007</v>
      </c>
      <c r="AS426" s="10">
        <f>Tabla_Transformados[[#This Row],[Costo_Total]]/Tabla_Transformados[[#This Row],[Duracion_Viaje_sucio]]</f>
        <v>1742.6272727272728</v>
      </c>
    </row>
    <row r="427" spans="1:45" x14ac:dyDescent="0.25">
      <c r="A427" t="s">
        <v>1671</v>
      </c>
      <c r="B427" t="s">
        <v>1672</v>
      </c>
      <c r="C427">
        <v>32</v>
      </c>
      <c r="D427" t="s">
        <v>104</v>
      </c>
      <c r="E427" t="str">
        <f>VLOOKUP(Tabla_Transformados[[#This Row],[Género_sucio]],Tabla4[#All],2,0)</f>
        <v>Masculino</v>
      </c>
      <c r="F427" t="s">
        <v>48</v>
      </c>
      <c r="G427" t="str">
        <f>VLOOKUP(Tabla_Transformados[[#This Row],[Ubicación_sucio]],auxiliares!$E$6:$F$13,2,0)</f>
        <v>EEUU</v>
      </c>
      <c r="H427" t="s">
        <v>97</v>
      </c>
      <c r="I427" t="str">
        <f>IFERROR(VLOOKUP(Tabla_Transformados[[#This Row],[Tipo_Viajero_sucio]],auxiliares!$H$6:$I$6,2,0),Tabla_Transformados[[#This Row],[Tipo_Viajero_sucio]])</f>
        <v>Negocios</v>
      </c>
      <c r="J427" t="s">
        <v>1673</v>
      </c>
      <c r="K427" s="8">
        <v>45402</v>
      </c>
      <c r="L427" s="8">
        <v>45488</v>
      </c>
      <c r="M427">
        <v>332</v>
      </c>
      <c r="N427">
        <f>DATEDIF(Tabla_Transformados[[#This Row],[Fecha_Reserva]],Tabla_Transformados[[#This Row],[Fecha_Viaje]],"d")</f>
        <v>86</v>
      </c>
      <c r="O427">
        <v>13</v>
      </c>
      <c r="P427">
        <v>4</v>
      </c>
      <c r="Q427" t="s">
        <v>65</v>
      </c>
      <c r="R427" t="str">
        <f>IFERROR(VLOOKUP(Tabla_Transformados[[#This Row],[Tipo_Paquete_sucio]],auxiliares!$H$6:$I$7,2,0),Tabla_Transformados[[#This Row],[Tipo_Paquete_sucio]])</f>
        <v>Vuelo + Hotel + Tour</v>
      </c>
      <c r="S427" s="10">
        <v>7811.1</v>
      </c>
      <c r="T427" t="s">
        <v>86</v>
      </c>
      <c r="U427" t="s">
        <v>66</v>
      </c>
      <c r="V427" t="str">
        <f>VLOOKUP(Tabla_Transformados[[#This Row],[Destino_sucio]],auxiliares!$E$5:$F$19,2,0)</f>
        <v>Barcelona</v>
      </c>
      <c r="W427" t="s">
        <v>79</v>
      </c>
      <c r="X427" t="s">
        <v>54</v>
      </c>
      <c r="Y427" t="s">
        <v>69</v>
      </c>
      <c r="Z4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27" t="str">
        <f>IFERROR(VLOOKUP(Tabla_Transformados[[#This Row],[Actividades_Reser_sucio2]],auxiliares!$E$5:$F$20,2,0),Tabla_Transformados[[#This Row],[Actividades_Reser_sucio2]])</f>
        <v>Excursión en bote</v>
      </c>
      <c r="AB427">
        <v>9</v>
      </c>
      <c r="AC427">
        <f>Tabla_Transformados[[#This Row],[Duracion_Viaje_sucio]]-1</f>
        <v>12</v>
      </c>
      <c r="AD427" t="b">
        <v>0</v>
      </c>
      <c r="AE427" t="str">
        <f>VLOOKUP(Tabla_Transformados[[#This Row],[Promocion_Aplicada_sucio]],auxiliares!$H$6:$I$9,2,0)</f>
        <v>Falso</v>
      </c>
      <c r="AF427" t="s">
        <v>42</v>
      </c>
      <c r="AG427" t="s">
        <v>56</v>
      </c>
      <c r="AH427">
        <v>7</v>
      </c>
      <c r="AI427" t="str">
        <f>TEXT(Tabla_Transformados[[#This Row],[Fecha_Reserva]],"m")</f>
        <v>4</v>
      </c>
      <c r="AJ427">
        <v>9</v>
      </c>
      <c r="AK427" t="str">
        <f>TEXT(Tabla_Transformados[[#This Row],[Fecha_Viaje]],"m")</f>
        <v>7</v>
      </c>
      <c r="AL427" t="s">
        <v>44</v>
      </c>
      <c r="AM427" t="b">
        <v>1</v>
      </c>
      <c r="AN427" t="str">
        <f>VLOOKUP(Tabla_Transformados[[#This Row],[Cancelacion_Reserva_sucio]],auxiliares!$H$6:$I$9,2,0)</f>
        <v>Verdadero</v>
      </c>
      <c r="AO427">
        <v>4</v>
      </c>
      <c r="AP427" t="s">
        <v>70</v>
      </c>
      <c r="AQ42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7" s="10">
        <f>Tabla_Transformados[[#This Row],[Costo_Total]]/Tabla_Transformados[[#This Row],[Numero_Personas]]</f>
        <v>1952.7750000000001</v>
      </c>
      <c r="AS427" s="10">
        <f>Tabla_Transformados[[#This Row],[Costo_Total]]/Tabla_Transformados[[#This Row],[Duracion_Viaje_sucio]]</f>
        <v>600.85384615384623</v>
      </c>
    </row>
    <row r="428" spans="1:45" x14ac:dyDescent="0.25">
      <c r="A428" t="s">
        <v>1674</v>
      </c>
      <c r="B428" t="s">
        <v>1675</v>
      </c>
      <c r="C428">
        <v>30</v>
      </c>
      <c r="D428" t="s">
        <v>60</v>
      </c>
      <c r="E428" t="str">
        <f>VLOOKUP(Tabla_Transformados[[#This Row],[Género_sucio]],Tabla4[#All],2,0)</f>
        <v>Otro</v>
      </c>
      <c r="F428" t="s">
        <v>82</v>
      </c>
      <c r="G428" t="str">
        <f>VLOOKUP(Tabla_Transformados[[#This Row],[Ubicación_sucio]],auxiliares!$E$6:$F$13,2,0)</f>
        <v>Alemania</v>
      </c>
      <c r="H428" t="s">
        <v>33</v>
      </c>
      <c r="I428" t="str">
        <f>IFERROR(VLOOKUP(Tabla_Transformados[[#This Row],[Tipo_Viajero_sucio]],auxiliares!$H$6:$I$6,2,0),Tabla_Transformados[[#This Row],[Tipo_Viajero_sucio]])</f>
        <v>Turista</v>
      </c>
      <c r="J428" t="s">
        <v>1676</v>
      </c>
      <c r="K428" s="8">
        <v>45366</v>
      </c>
      <c r="L428" s="8">
        <v>45495</v>
      </c>
      <c r="M428">
        <v>210</v>
      </c>
      <c r="N428">
        <f>DATEDIF(Tabla_Transformados[[#This Row],[Fecha_Reserva]],Tabla_Transformados[[#This Row],[Fecha_Viaje]],"d")</f>
        <v>129</v>
      </c>
      <c r="O428">
        <v>8</v>
      </c>
      <c r="P428">
        <v>4</v>
      </c>
      <c r="Q428" t="s">
        <v>37</v>
      </c>
      <c r="R428" t="str">
        <f>IFERROR(VLOOKUP(Tabla_Transformados[[#This Row],[Tipo_Paquete_sucio]],auxiliares!$H$6:$I$7,2,0),Tabla_Transformados[[#This Row],[Tipo_Paquete_sucio]])</f>
        <v>Vuelo</v>
      </c>
      <c r="S428" s="10">
        <v>1247.2</v>
      </c>
      <c r="T428" t="s">
        <v>78</v>
      </c>
      <c r="U428" t="s">
        <v>87</v>
      </c>
      <c r="V428" t="str">
        <f>VLOOKUP(Tabla_Transformados[[#This Row],[Destino_sucio]],auxiliares!$E$5:$F$19,2,0)</f>
        <v>Londres</v>
      </c>
      <c r="W428" t="s">
        <v>40</v>
      </c>
      <c r="X428" t="s">
        <v>41</v>
      </c>
      <c r="Y428" t="s">
        <v>40</v>
      </c>
      <c r="Z4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8" t="str">
        <f>IFERROR(VLOOKUP(Tabla_Transformados[[#This Row],[Actividades_Reser_sucio2]],auxiliares!$E$5:$F$20,2,0),Tabla_Transformados[[#This Row],[Actividades_Reser_sucio2]])</f>
        <v/>
      </c>
      <c r="AB428">
        <v>1</v>
      </c>
      <c r="AC428">
        <f>Tabla_Transformados[[#This Row],[Duracion_Viaje_sucio]]-1</f>
        <v>7</v>
      </c>
      <c r="AD428" t="b">
        <v>0</v>
      </c>
      <c r="AE428" t="str">
        <f>VLOOKUP(Tabla_Transformados[[#This Row],[Promocion_Aplicada_sucio]],auxiliares!$H$6:$I$9,2,0)</f>
        <v>Falso</v>
      </c>
      <c r="AF428" t="s">
        <v>88</v>
      </c>
      <c r="AG428" t="s">
        <v>56</v>
      </c>
      <c r="AH428">
        <v>8</v>
      </c>
      <c r="AI428" t="str">
        <f>TEXT(Tabla_Transformados[[#This Row],[Fecha_Reserva]],"m")</f>
        <v>3</v>
      </c>
      <c r="AJ428">
        <v>8</v>
      </c>
      <c r="AK428" t="str">
        <f>TEXT(Tabla_Transformados[[#This Row],[Fecha_Viaje]],"m")</f>
        <v>7</v>
      </c>
      <c r="AL428" t="s">
        <v>44</v>
      </c>
      <c r="AM428" t="b">
        <v>1</v>
      </c>
      <c r="AN428" t="str">
        <f>VLOOKUP(Tabla_Transformados[[#This Row],[Cancelacion_Reserva_sucio]],auxiliares!$H$6:$I$9,2,0)</f>
        <v>Verdadero</v>
      </c>
      <c r="AO428">
        <v>4</v>
      </c>
      <c r="AP428" t="s">
        <v>40</v>
      </c>
      <c r="AQ42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8" s="10">
        <f>Tabla_Transformados[[#This Row],[Costo_Total]]/Tabla_Transformados[[#This Row],[Numero_Personas]]</f>
        <v>311.8</v>
      </c>
      <c r="AS428" s="10">
        <f>Tabla_Transformados[[#This Row],[Costo_Total]]/Tabla_Transformados[[#This Row],[Duracion_Viaje_sucio]]</f>
        <v>155.9</v>
      </c>
    </row>
    <row r="429" spans="1:45" x14ac:dyDescent="0.25">
      <c r="A429" t="s">
        <v>1677</v>
      </c>
      <c r="B429" t="s">
        <v>1678</v>
      </c>
      <c r="C429">
        <v>55</v>
      </c>
      <c r="D429" t="s">
        <v>60</v>
      </c>
      <c r="E429" t="str">
        <f>VLOOKUP(Tabla_Transformados[[#This Row],[Género_sucio]],Tabla4[#All],2,0)</f>
        <v>Otro</v>
      </c>
      <c r="F429" t="s">
        <v>48</v>
      </c>
      <c r="G429" t="str">
        <f>VLOOKUP(Tabla_Transformados[[#This Row],[Ubicación_sucio]],auxiliares!$E$6:$F$13,2,0)</f>
        <v>EEUU</v>
      </c>
      <c r="H429" t="s">
        <v>97</v>
      </c>
      <c r="I429" t="str">
        <f>IFERROR(VLOOKUP(Tabla_Transformados[[#This Row],[Tipo_Viajero_sucio]],auxiliares!$H$6:$I$6,2,0),Tabla_Transformados[[#This Row],[Tipo_Viajero_sucio]])</f>
        <v>Negocios</v>
      </c>
      <c r="J429" t="s">
        <v>1679</v>
      </c>
      <c r="K429" s="8">
        <v>45466</v>
      </c>
      <c r="L429" s="8">
        <v>45476</v>
      </c>
      <c r="M429">
        <v>110</v>
      </c>
      <c r="N429">
        <f>DATEDIF(Tabla_Transformados[[#This Row],[Fecha_Reserva]],Tabla_Transformados[[#This Row],[Fecha_Viaje]],"d")</f>
        <v>10</v>
      </c>
      <c r="O429">
        <v>13</v>
      </c>
      <c r="P429">
        <v>3</v>
      </c>
      <c r="Q429" t="s">
        <v>65</v>
      </c>
      <c r="R429" t="str">
        <f>IFERROR(VLOOKUP(Tabla_Transformados[[#This Row],[Tipo_Paquete_sucio]],auxiliares!$H$6:$I$7,2,0),Tabla_Transformados[[#This Row],[Tipo_Paquete_sucio]])</f>
        <v>Vuelo + Hotel + Tour</v>
      </c>
      <c r="S429" s="10">
        <v>1908.4</v>
      </c>
      <c r="T429" t="s">
        <v>78</v>
      </c>
      <c r="U429" t="s">
        <v>137</v>
      </c>
      <c r="V429" t="str">
        <f>VLOOKUP(Tabla_Transformados[[#This Row],[Destino_sucio]],auxiliares!$E$5:$F$19,2,0)</f>
        <v>Paris</v>
      </c>
      <c r="W429" t="s">
        <v>79</v>
      </c>
      <c r="X429" t="s">
        <v>54</v>
      </c>
      <c r="Y429" t="s">
        <v>40</v>
      </c>
      <c r="Z4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29" t="str">
        <f>IFERROR(VLOOKUP(Tabla_Transformados[[#This Row],[Actividades_Reser_sucio2]],auxiliares!$E$5:$F$20,2,0),Tabla_Transformados[[#This Row],[Actividades_Reser_sucio2]])</f>
        <v>Desconocido</v>
      </c>
      <c r="AB429">
        <v>2</v>
      </c>
      <c r="AC429">
        <f>Tabla_Transformados[[#This Row],[Duracion_Viaje_sucio]]-1</f>
        <v>12</v>
      </c>
      <c r="AD429" t="b">
        <v>1</v>
      </c>
      <c r="AE429" t="str">
        <f>VLOOKUP(Tabla_Transformados[[#This Row],[Promocion_Aplicada_sucio]],auxiliares!$H$6:$I$9,2,0)</f>
        <v>Verdadero</v>
      </c>
      <c r="AF429" t="s">
        <v>42</v>
      </c>
      <c r="AG429" t="s">
        <v>56</v>
      </c>
      <c r="AH429">
        <v>3</v>
      </c>
      <c r="AI429" t="str">
        <f>TEXT(Tabla_Transformados[[#This Row],[Fecha_Reserva]],"m")</f>
        <v>6</v>
      </c>
      <c r="AJ429">
        <v>10</v>
      </c>
      <c r="AK429" t="str">
        <f>TEXT(Tabla_Transformados[[#This Row],[Fecha_Viaje]],"m")</f>
        <v>7</v>
      </c>
      <c r="AL429" t="s">
        <v>44</v>
      </c>
      <c r="AM429" t="b">
        <v>0</v>
      </c>
      <c r="AN429" t="str">
        <f>VLOOKUP(Tabla_Transformados[[#This Row],[Cancelacion_Reserva_sucio]],auxiliares!$H$6:$I$9,2,0)</f>
        <v>Falso</v>
      </c>
      <c r="AO429">
        <v>2</v>
      </c>
      <c r="AP429" t="s">
        <v>45</v>
      </c>
      <c r="AQ42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9" s="10">
        <f>Tabla_Transformados[[#This Row],[Costo_Total]]/Tabla_Transformados[[#This Row],[Numero_Personas]]</f>
        <v>636.13333333333333</v>
      </c>
      <c r="AS429" s="10">
        <f>Tabla_Transformados[[#This Row],[Costo_Total]]/Tabla_Transformados[[#This Row],[Duracion_Viaje_sucio]]</f>
        <v>146.80000000000001</v>
      </c>
    </row>
    <row r="430" spans="1:45" x14ac:dyDescent="0.25">
      <c r="A430" t="s">
        <v>1680</v>
      </c>
      <c r="B430" t="s">
        <v>1681</v>
      </c>
      <c r="C430">
        <v>45</v>
      </c>
      <c r="D430" t="s">
        <v>31</v>
      </c>
      <c r="E430" t="str">
        <f>VLOOKUP(Tabla_Transformados[[#This Row],[Género_sucio]],Tabla4[#All],2,0)</f>
        <v>Femenino</v>
      </c>
      <c r="F430" t="s">
        <v>123</v>
      </c>
      <c r="G430" t="str">
        <f>VLOOKUP(Tabla_Transformados[[#This Row],[Ubicación_sucio]],auxiliares!$E$6:$F$13,2,0)</f>
        <v>España</v>
      </c>
      <c r="H430" t="s">
        <v>97</v>
      </c>
      <c r="I430" t="str">
        <f>IFERROR(VLOOKUP(Tabla_Transformados[[#This Row],[Tipo_Viajero_sucio]],auxiliares!$H$6:$I$6,2,0),Tabla_Transformados[[#This Row],[Tipo_Viajero_sucio]])</f>
        <v>Negocios</v>
      </c>
      <c r="J430" t="s">
        <v>1682</v>
      </c>
      <c r="K430" s="8">
        <v>45393</v>
      </c>
      <c r="L430" s="8">
        <v>45447</v>
      </c>
      <c r="M430">
        <v>17</v>
      </c>
      <c r="N430">
        <f>DATEDIF(Tabla_Transformados[[#This Row],[Fecha_Reserva]],Tabla_Transformados[[#This Row],[Fecha_Viaje]],"d")</f>
        <v>54</v>
      </c>
      <c r="O430">
        <v>7</v>
      </c>
      <c r="P430">
        <v>1</v>
      </c>
      <c r="Q430" t="s">
        <v>65</v>
      </c>
      <c r="R430" t="str">
        <f>IFERROR(VLOOKUP(Tabla_Transformados[[#This Row],[Tipo_Paquete_sucio]],auxiliares!$H$6:$I$7,2,0),Tabla_Transformados[[#This Row],[Tipo_Paquete_sucio]])</f>
        <v>Vuelo + Hotel + Tour</v>
      </c>
      <c r="S430" s="10">
        <v>15304.2</v>
      </c>
      <c r="T430" t="s">
        <v>78</v>
      </c>
      <c r="U430" t="s">
        <v>39</v>
      </c>
      <c r="V430" t="str">
        <f>VLOOKUP(Tabla_Transformados[[#This Row],[Destino_sucio]],auxiliares!$E$5:$F$19,2,0)</f>
        <v>Tokio</v>
      </c>
      <c r="W430" t="s">
        <v>79</v>
      </c>
      <c r="X430" t="s">
        <v>41</v>
      </c>
      <c r="Y430" t="s">
        <v>69</v>
      </c>
      <c r="Z4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30" t="str">
        <f>IFERROR(VLOOKUP(Tabla_Transformados[[#This Row],[Actividades_Reser_sucio2]],auxiliares!$E$5:$F$20,2,0),Tabla_Transformados[[#This Row],[Actividades_Reser_sucio2]])</f>
        <v>Excursión en bote</v>
      </c>
      <c r="AB430">
        <v>4</v>
      </c>
      <c r="AC430">
        <f>Tabla_Transformados[[#This Row],[Duracion_Viaje_sucio]]-1</f>
        <v>6</v>
      </c>
      <c r="AD430" t="b">
        <v>0</v>
      </c>
      <c r="AE430" t="str">
        <f>VLOOKUP(Tabla_Transformados[[#This Row],[Promocion_Aplicada_sucio]],auxiliares!$H$6:$I$9,2,0)</f>
        <v>Falso</v>
      </c>
      <c r="AF430" t="s">
        <v>55</v>
      </c>
      <c r="AG430" t="s">
        <v>115</v>
      </c>
      <c r="AH430">
        <v>7</v>
      </c>
      <c r="AI430" t="str">
        <f>TEXT(Tabla_Transformados[[#This Row],[Fecha_Reserva]],"m")</f>
        <v>4</v>
      </c>
      <c r="AJ430">
        <v>1</v>
      </c>
      <c r="AK430" t="str">
        <f>TEXT(Tabla_Transformados[[#This Row],[Fecha_Viaje]],"m")</f>
        <v>6</v>
      </c>
      <c r="AL430" t="s">
        <v>57</v>
      </c>
      <c r="AM430" t="b">
        <v>1</v>
      </c>
      <c r="AN430" t="str">
        <f>VLOOKUP(Tabla_Transformados[[#This Row],[Cancelacion_Reserva_sucio]],auxiliares!$H$6:$I$9,2,0)</f>
        <v>Verdadero</v>
      </c>
      <c r="AO430">
        <v>3</v>
      </c>
      <c r="AP430" t="s">
        <v>108</v>
      </c>
      <c r="AQ43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0" s="10">
        <f>Tabla_Transformados[[#This Row],[Costo_Total]]/Tabla_Transformados[[#This Row],[Numero_Personas]]</f>
        <v>15304.2</v>
      </c>
      <c r="AS430" s="10">
        <f>Tabla_Transformados[[#This Row],[Costo_Total]]/Tabla_Transformados[[#This Row],[Duracion_Viaje_sucio]]</f>
        <v>2186.3142857142857</v>
      </c>
    </row>
    <row r="431" spans="1:45" x14ac:dyDescent="0.25">
      <c r="A431" t="s">
        <v>1683</v>
      </c>
      <c r="B431" t="s">
        <v>1684</v>
      </c>
      <c r="C431">
        <v>42</v>
      </c>
      <c r="D431" t="s">
        <v>104</v>
      </c>
      <c r="E431" t="str">
        <f>VLOOKUP(Tabla_Transformados[[#This Row],[Género_sucio]],Tabla4[#All],2,0)</f>
        <v>Masculino</v>
      </c>
      <c r="F431" t="s">
        <v>61</v>
      </c>
      <c r="G431" t="str">
        <f>VLOOKUP(Tabla_Transformados[[#This Row],[Ubicación_sucio]],auxiliares!$E$6:$F$13,2,0)</f>
        <v>Australia</v>
      </c>
      <c r="H431" t="s">
        <v>97</v>
      </c>
      <c r="I431" t="str">
        <f>IFERROR(VLOOKUP(Tabla_Transformados[[#This Row],[Tipo_Viajero_sucio]],auxiliares!$H$6:$I$6,2,0),Tabla_Transformados[[#This Row],[Tipo_Viajero_sucio]])</f>
        <v>Negocios</v>
      </c>
      <c r="J431" t="s">
        <v>1685</v>
      </c>
      <c r="K431" s="8">
        <v>45292</v>
      </c>
      <c r="L431" s="8">
        <v>45407</v>
      </c>
      <c r="M431">
        <v>321</v>
      </c>
      <c r="N431">
        <f>DATEDIF(Tabla_Transformados[[#This Row],[Fecha_Reserva]],Tabla_Transformados[[#This Row],[Fecha_Viaje]],"d")</f>
        <v>115</v>
      </c>
      <c r="O431">
        <v>2</v>
      </c>
      <c r="P431">
        <v>3</v>
      </c>
      <c r="Q431" t="s">
        <v>77</v>
      </c>
      <c r="R431" t="str">
        <f>IFERROR(VLOOKUP(Tabla_Transformados[[#This Row],[Tipo_Paquete_sucio]],auxiliares!$H$6:$I$7,2,0),Tabla_Transformados[[#This Row],[Tipo_Paquete_sucio]])</f>
        <v>Vuelo + Hotel</v>
      </c>
      <c r="S431" s="10">
        <v>1348.9</v>
      </c>
      <c r="T431" t="s">
        <v>86</v>
      </c>
      <c r="U431" t="s">
        <v>101</v>
      </c>
      <c r="V431" t="str">
        <f>VLOOKUP(Tabla_Transformados[[#This Row],[Destino_sucio]],auxiliares!$E$5:$F$19,2,0)</f>
        <v>Roma</v>
      </c>
      <c r="W431" t="s">
        <v>79</v>
      </c>
      <c r="X431" t="s">
        <v>41</v>
      </c>
      <c r="Y431" t="s">
        <v>40</v>
      </c>
      <c r="Z4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1" t="str">
        <f>IFERROR(VLOOKUP(Tabla_Transformados[[#This Row],[Actividades_Reser_sucio2]],auxiliares!$E$5:$F$20,2,0),Tabla_Transformados[[#This Row],[Actividades_Reser_sucio2]])</f>
        <v/>
      </c>
      <c r="AB431">
        <v>9</v>
      </c>
      <c r="AC431">
        <f>Tabla_Transformados[[#This Row],[Duracion_Viaje_sucio]]-1</f>
        <v>1</v>
      </c>
      <c r="AD431" t="b">
        <v>1</v>
      </c>
      <c r="AE431" t="str">
        <f>VLOOKUP(Tabla_Transformados[[#This Row],[Promocion_Aplicada_sucio]],auxiliares!$H$6:$I$9,2,0)</f>
        <v>Verdadero</v>
      </c>
      <c r="AF431" t="s">
        <v>55</v>
      </c>
      <c r="AG431" t="s">
        <v>56</v>
      </c>
      <c r="AH431">
        <v>4</v>
      </c>
      <c r="AI431" t="str">
        <f>TEXT(Tabla_Transformados[[#This Row],[Fecha_Reserva]],"m")</f>
        <v>1</v>
      </c>
      <c r="AJ431">
        <v>2</v>
      </c>
      <c r="AK431" t="str">
        <f>TEXT(Tabla_Transformados[[#This Row],[Fecha_Viaje]],"m")</f>
        <v>4</v>
      </c>
      <c r="AL431" t="s">
        <v>57</v>
      </c>
      <c r="AM431" t="b">
        <v>1</v>
      </c>
      <c r="AN431" t="str">
        <f>VLOOKUP(Tabla_Transformados[[#This Row],[Cancelacion_Reserva_sucio]],auxiliares!$H$6:$I$9,2,0)</f>
        <v>Verdadero</v>
      </c>
      <c r="AO431">
        <v>1</v>
      </c>
      <c r="AP431" t="s">
        <v>70</v>
      </c>
      <c r="AQ43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1" s="10">
        <f>Tabla_Transformados[[#This Row],[Costo_Total]]/Tabla_Transformados[[#This Row],[Numero_Personas]]</f>
        <v>449.63333333333338</v>
      </c>
      <c r="AS431" s="10">
        <f>Tabla_Transformados[[#This Row],[Costo_Total]]/Tabla_Transformados[[#This Row],[Duracion_Viaje_sucio]]</f>
        <v>674.45</v>
      </c>
    </row>
    <row r="432" spans="1:45" x14ac:dyDescent="0.25">
      <c r="A432" t="s">
        <v>1686</v>
      </c>
      <c r="B432" t="s">
        <v>1687</v>
      </c>
      <c r="C432">
        <v>21</v>
      </c>
      <c r="D432" t="s">
        <v>31</v>
      </c>
      <c r="E432" t="str">
        <f>VLOOKUP(Tabla_Transformados[[#This Row],[Género_sucio]],Tabla4[#All],2,0)</f>
        <v>Femenino</v>
      </c>
      <c r="F432" t="s">
        <v>61</v>
      </c>
      <c r="G432" t="str">
        <f>VLOOKUP(Tabla_Transformados[[#This Row],[Ubicación_sucio]],auxiliares!$E$6:$F$13,2,0)</f>
        <v>Australia</v>
      </c>
      <c r="H432" t="s">
        <v>49</v>
      </c>
      <c r="I432" t="str">
        <f>IFERROR(VLOOKUP(Tabla_Transformados[[#This Row],[Tipo_Viajero_sucio]],auxiliares!$H$6:$I$6,2,0),Tabla_Transformados[[#This Row],[Tipo_Viajero_sucio]])</f>
        <v>Turista</v>
      </c>
      <c r="J432" t="s">
        <v>1688</v>
      </c>
      <c r="K432" s="8">
        <v>45513</v>
      </c>
      <c r="L432" s="8">
        <v>45645</v>
      </c>
      <c r="M432">
        <v>184</v>
      </c>
      <c r="N432">
        <f>DATEDIF(Tabla_Transformados[[#This Row],[Fecha_Reserva]],Tabla_Transformados[[#This Row],[Fecha_Viaje]],"d")</f>
        <v>132</v>
      </c>
      <c r="O432">
        <v>5</v>
      </c>
      <c r="P432">
        <v>1</v>
      </c>
      <c r="Q432" t="s">
        <v>65</v>
      </c>
      <c r="R432" t="str">
        <f>IFERROR(VLOOKUP(Tabla_Transformados[[#This Row],[Tipo_Paquete_sucio]],auxiliares!$H$6:$I$7,2,0),Tabla_Transformados[[#This Row],[Tipo_Paquete_sucio]])</f>
        <v>Vuelo + Hotel + Tour</v>
      </c>
      <c r="S432" s="10">
        <v>4260.6000000000004</v>
      </c>
      <c r="T432" t="s">
        <v>86</v>
      </c>
      <c r="U432" t="s">
        <v>66</v>
      </c>
      <c r="V432" t="str">
        <f>VLOOKUP(Tabla_Transformados[[#This Row],[Destino_sucio]],auxiliares!$E$5:$F$19,2,0)</f>
        <v>Barcelona</v>
      </c>
      <c r="W432" t="s">
        <v>114</v>
      </c>
      <c r="X432" t="s">
        <v>41</v>
      </c>
      <c r="Y432" t="s">
        <v>151</v>
      </c>
      <c r="Z4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32" t="str">
        <f>IFERROR(VLOOKUP(Tabla_Transformados[[#This Row],[Actividades_Reser_sucio2]],auxiliares!$E$5:$F$20,2,0),Tabla_Transformados[[#This Row],[Actividades_Reser_sucio2]])</f>
        <v>Tour en Cuidad</v>
      </c>
      <c r="AB432">
        <v>1</v>
      </c>
      <c r="AC432">
        <f>Tabla_Transformados[[#This Row],[Duracion_Viaje_sucio]]-1</f>
        <v>4</v>
      </c>
      <c r="AD432" t="b">
        <v>1</v>
      </c>
      <c r="AE432" t="str">
        <f>VLOOKUP(Tabla_Transformados[[#This Row],[Promocion_Aplicada_sucio]],auxiliares!$H$6:$I$9,2,0)</f>
        <v>Verdadero</v>
      </c>
      <c r="AF432" t="s">
        <v>88</v>
      </c>
      <c r="AG432" t="s">
        <v>43</v>
      </c>
      <c r="AH432">
        <v>2</v>
      </c>
      <c r="AI432" t="str">
        <f>TEXT(Tabla_Transformados[[#This Row],[Fecha_Reserva]],"m")</f>
        <v>8</v>
      </c>
      <c r="AJ432">
        <v>2</v>
      </c>
      <c r="AK432" t="str">
        <f>TEXT(Tabla_Transformados[[#This Row],[Fecha_Viaje]],"m")</f>
        <v>12</v>
      </c>
      <c r="AL432" t="s">
        <v>44</v>
      </c>
      <c r="AM432" t="b">
        <v>0</v>
      </c>
      <c r="AN432" t="str">
        <f>VLOOKUP(Tabla_Transformados[[#This Row],[Cancelacion_Reserva_sucio]],auxiliares!$H$6:$I$9,2,0)</f>
        <v>Falso</v>
      </c>
      <c r="AO432">
        <v>2</v>
      </c>
      <c r="AP432" t="s">
        <v>108</v>
      </c>
      <c r="AQ43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2" s="10">
        <f>Tabla_Transformados[[#This Row],[Costo_Total]]/Tabla_Transformados[[#This Row],[Numero_Personas]]</f>
        <v>4260.6000000000004</v>
      </c>
      <c r="AS432" s="10">
        <f>Tabla_Transformados[[#This Row],[Costo_Total]]/Tabla_Transformados[[#This Row],[Duracion_Viaje_sucio]]</f>
        <v>852.12000000000012</v>
      </c>
    </row>
    <row r="433" spans="1:45" x14ac:dyDescent="0.25">
      <c r="A433" t="s">
        <v>1689</v>
      </c>
      <c r="B433" t="s">
        <v>1690</v>
      </c>
      <c r="C433">
        <v>42</v>
      </c>
      <c r="D433" t="s">
        <v>31</v>
      </c>
      <c r="E433" t="str">
        <f>VLOOKUP(Tabla_Transformados[[#This Row],[Género_sucio]],Tabla4[#All],2,0)</f>
        <v>Femenino</v>
      </c>
      <c r="F433" t="s">
        <v>61</v>
      </c>
      <c r="G433" t="str">
        <f>VLOOKUP(Tabla_Transformados[[#This Row],[Ubicación_sucio]],auxiliares!$E$6:$F$13,2,0)</f>
        <v>Australia</v>
      </c>
      <c r="H433" t="s">
        <v>49</v>
      </c>
      <c r="I433" t="str">
        <f>IFERROR(VLOOKUP(Tabla_Transformados[[#This Row],[Tipo_Viajero_sucio]],auxiliares!$H$6:$I$6,2,0),Tabla_Transformados[[#This Row],[Tipo_Viajero_sucio]])</f>
        <v>Turista</v>
      </c>
      <c r="J433" t="s">
        <v>1691</v>
      </c>
      <c r="K433" s="8">
        <v>45339</v>
      </c>
      <c r="L433" s="8">
        <v>45544</v>
      </c>
      <c r="M433">
        <v>307</v>
      </c>
      <c r="N433">
        <f>DATEDIF(Tabla_Transformados[[#This Row],[Fecha_Reserva]],Tabla_Transformados[[#This Row],[Fecha_Viaje]],"d")</f>
        <v>205</v>
      </c>
      <c r="O433">
        <v>5</v>
      </c>
      <c r="P433">
        <v>2</v>
      </c>
      <c r="Q433" t="s">
        <v>37</v>
      </c>
      <c r="R433" t="str">
        <f>IFERROR(VLOOKUP(Tabla_Transformados[[#This Row],[Tipo_Paquete_sucio]],auxiliares!$H$6:$I$7,2,0),Tabla_Transformados[[#This Row],[Tipo_Paquete_sucio]])</f>
        <v>Vuelo</v>
      </c>
      <c r="S433" s="10">
        <v>5721.9</v>
      </c>
      <c r="T433" t="s">
        <v>78</v>
      </c>
      <c r="U433" t="s">
        <v>39</v>
      </c>
      <c r="V433" t="str">
        <f>VLOOKUP(Tabla_Transformados[[#This Row],[Destino_sucio]],auxiliares!$E$5:$F$19,2,0)</f>
        <v>Tokio</v>
      </c>
      <c r="W433" t="s">
        <v>40</v>
      </c>
      <c r="X433" t="s">
        <v>41</v>
      </c>
      <c r="Y433" t="s">
        <v>40</v>
      </c>
      <c r="Z4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3" t="str">
        <f>IFERROR(VLOOKUP(Tabla_Transformados[[#This Row],[Actividades_Reser_sucio2]],auxiliares!$E$5:$F$20,2,0),Tabla_Transformados[[#This Row],[Actividades_Reser_sucio2]])</f>
        <v/>
      </c>
      <c r="AB433">
        <v>1</v>
      </c>
      <c r="AC433">
        <f>Tabla_Transformados[[#This Row],[Duracion_Viaje_sucio]]-1</f>
        <v>4</v>
      </c>
      <c r="AD433" t="b">
        <v>1</v>
      </c>
      <c r="AE433" t="str">
        <f>VLOOKUP(Tabla_Transformados[[#This Row],[Promocion_Aplicada_sucio]],auxiliares!$H$6:$I$9,2,0)</f>
        <v>Verdadero</v>
      </c>
      <c r="AF433" t="s">
        <v>42</v>
      </c>
      <c r="AG433" t="s">
        <v>56</v>
      </c>
      <c r="AH433">
        <v>9</v>
      </c>
      <c r="AI433" t="str">
        <f>TEXT(Tabla_Transformados[[#This Row],[Fecha_Reserva]],"m")</f>
        <v>2</v>
      </c>
      <c r="AJ433">
        <v>11</v>
      </c>
      <c r="AK433" t="str">
        <f>TEXT(Tabla_Transformados[[#This Row],[Fecha_Viaje]],"m")</f>
        <v>9</v>
      </c>
      <c r="AL433" t="s">
        <v>44</v>
      </c>
      <c r="AM433" t="b">
        <v>1</v>
      </c>
      <c r="AN433" t="str">
        <f>VLOOKUP(Tabla_Transformados[[#This Row],[Cancelacion_Reserva_sucio]],auxiliares!$H$6:$I$9,2,0)</f>
        <v>Verdadero</v>
      </c>
      <c r="AO433">
        <v>4</v>
      </c>
      <c r="AP433" t="s">
        <v>131</v>
      </c>
      <c r="AQ43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3" s="10">
        <f>Tabla_Transformados[[#This Row],[Costo_Total]]/Tabla_Transformados[[#This Row],[Numero_Personas]]</f>
        <v>2860.95</v>
      </c>
      <c r="AS433" s="10">
        <f>Tabla_Transformados[[#This Row],[Costo_Total]]/Tabla_Transformados[[#This Row],[Duracion_Viaje_sucio]]</f>
        <v>1144.3799999999999</v>
      </c>
    </row>
    <row r="434" spans="1:45" x14ac:dyDescent="0.25">
      <c r="A434" t="s">
        <v>1692</v>
      </c>
      <c r="B434" t="s">
        <v>1693</v>
      </c>
      <c r="C434">
        <v>37</v>
      </c>
      <c r="D434" t="s">
        <v>31</v>
      </c>
      <c r="E434" t="str">
        <f>VLOOKUP(Tabla_Transformados[[#This Row],[Género_sucio]],Tabla4[#All],2,0)</f>
        <v>Femenino</v>
      </c>
      <c r="F434" t="s">
        <v>82</v>
      </c>
      <c r="G434" t="str">
        <f>VLOOKUP(Tabla_Transformados[[#This Row],[Ubicación_sucio]],auxiliares!$E$6:$F$13,2,0)</f>
        <v>Alemania</v>
      </c>
      <c r="H434" t="s">
        <v>33</v>
      </c>
      <c r="I434" t="str">
        <f>IFERROR(VLOOKUP(Tabla_Transformados[[#This Row],[Tipo_Viajero_sucio]],auxiliares!$H$6:$I$6,2,0),Tabla_Transformados[[#This Row],[Tipo_Viajero_sucio]])</f>
        <v>Turista</v>
      </c>
      <c r="J434" t="s">
        <v>1694</v>
      </c>
      <c r="K434" s="8">
        <v>45333</v>
      </c>
      <c r="L434" s="8">
        <v>45412</v>
      </c>
      <c r="M434">
        <v>41</v>
      </c>
      <c r="N434">
        <f>DATEDIF(Tabla_Transformados[[#This Row],[Fecha_Reserva]],Tabla_Transformados[[#This Row],[Fecha_Viaje]],"d")</f>
        <v>79</v>
      </c>
      <c r="O434">
        <v>11</v>
      </c>
      <c r="P434">
        <v>2</v>
      </c>
      <c r="Q434" t="s">
        <v>37</v>
      </c>
      <c r="R434" t="str">
        <f>IFERROR(VLOOKUP(Tabla_Transformados[[#This Row],[Tipo_Paquete_sucio]],auxiliares!$H$6:$I$7,2,0),Tabla_Transformados[[#This Row],[Tipo_Paquete_sucio]])</f>
        <v>Vuelo</v>
      </c>
      <c r="S434" s="10">
        <v>8012.9</v>
      </c>
      <c r="T434" t="s">
        <v>78</v>
      </c>
      <c r="U434" t="s">
        <v>137</v>
      </c>
      <c r="V434" t="str">
        <f>VLOOKUP(Tabla_Transformados[[#This Row],[Destino_sucio]],auxiliares!$E$5:$F$19,2,0)</f>
        <v>Paris</v>
      </c>
      <c r="W434" t="s">
        <v>40</v>
      </c>
      <c r="X434" t="s">
        <v>41</v>
      </c>
      <c r="Y434" t="s">
        <v>40</v>
      </c>
      <c r="Z4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4" t="str">
        <f>IFERROR(VLOOKUP(Tabla_Transformados[[#This Row],[Actividades_Reser_sucio2]],auxiliares!$E$5:$F$20,2,0),Tabla_Transformados[[#This Row],[Actividades_Reser_sucio2]])</f>
        <v/>
      </c>
      <c r="AB434">
        <v>2</v>
      </c>
      <c r="AC434">
        <f>Tabla_Transformados[[#This Row],[Duracion_Viaje_sucio]]-1</f>
        <v>10</v>
      </c>
      <c r="AD434" t="b">
        <v>1</v>
      </c>
      <c r="AE434" t="str">
        <f>VLOOKUP(Tabla_Transformados[[#This Row],[Promocion_Aplicada_sucio]],auxiliares!$H$6:$I$9,2,0)</f>
        <v>Verdadero</v>
      </c>
      <c r="AF434" t="s">
        <v>42</v>
      </c>
      <c r="AG434" t="s">
        <v>115</v>
      </c>
      <c r="AH434">
        <v>3</v>
      </c>
      <c r="AI434" t="str">
        <f>TEXT(Tabla_Transformados[[#This Row],[Fecha_Reserva]],"m")</f>
        <v>2</v>
      </c>
      <c r="AJ434">
        <v>8</v>
      </c>
      <c r="AK434" t="str">
        <f>TEXT(Tabla_Transformados[[#This Row],[Fecha_Viaje]],"m")</f>
        <v>4</v>
      </c>
      <c r="AL434" t="s">
        <v>57</v>
      </c>
      <c r="AM434" t="b">
        <v>0</v>
      </c>
      <c r="AN434" t="str">
        <f>VLOOKUP(Tabla_Transformados[[#This Row],[Cancelacion_Reserva_sucio]],auxiliares!$H$6:$I$9,2,0)</f>
        <v>Falso</v>
      </c>
      <c r="AO434">
        <v>5</v>
      </c>
      <c r="AP434" t="s">
        <v>207</v>
      </c>
      <c r="AQ43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34" s="10">
        <f>Tabla_Transformados[[#This Row],[Costo_Total]]/Tabla_Transformados[[#This Row],[Numero_Personas]]</f>
        <v>4006.45</v>
      </c>
      <c r="AS434" s="10">
        <f>Tabla_Transformados[[#This Row],[Costo_Total]]/Tabla_Transformados[[#This Row],[Duracion_Viaje_sucio]]</f>
        <v>728.44545454545448</v>
      </c>
    </row>
    <row r="435" spans="1:45" x14ac:dyDescent="0.25">
      <c r="A435" t="s">
        <v>1695</v>
      </c>
      <c r="B435" t="s">
        <v>1696</v>
      </c>
      <c r="C435">
        <v>59</v>
      </c>
      <c r="D435" t="s">
        <v>60</v>
      </c>
      <c r="E435" t="str">
        <f>VLOOKUP(Tabla_Transformados[[#This Row],[Género_sucio]],Tabla4[#All],2,0)</f>
        <v>Otro</v>
      </c>
      <c r="F435" t="s">
        <v>73</v>
      </c>
      <c r="G435" t="str">
        <f>VLOOKUP(Tabla_Transformados[[#This Row],[Ubicación_sucio]],auxiliares!$E$6:$F$13,2,0)</f>
        <v>Reino unido</v>
      </c>
      <c r="H435" t="s">
        <v>33</v>
      </c>
      <c r="I435" t="str">
        <f>IFERROR(VLOOKUP(Tabla_Transformados[[#This Row],[Tipo_Viajero_sucio]],auxiliares!$H$6:$I$6,2,0),Tabla_Transformados[[#This Row],[Tipo_Viajero_sucio]])</f>
        <v>Turista</v>
      </c>
      <c r="J435" t="s">
        <v>1697</v>
      </c>
      <c r="K435" s="8">
        <v>45556</v>
      </c>
      <c r="L435" s="8">
        <v>45617</v>
      </c>
      <c r="M435">
        <v>157</v>
      </c>
      <c r="N435">
        <f>DATEDIF(Tabla_Transformados[[#This Row],[Fecha_Reserva]],Tabla_Transformados[[#This Row],[Fecha_Viaje]],"d")</f>
        <v>61</v>
      </c>
      <c r="O435">
        <v>3</v>
      </c>
      <c r="P435">
        <v>4</v>
      </c>
      <c r="Q435" t="s">
        <v>37</v>
      </c>
      <c r="R435" t="str">
        <f>IFERROR(VLOOKUP(Tabla_Transformados[[#This Row],[Tipo_Paquete_sucio]],auxiliares!$H$6:$I$7,2,0),Tabla_Transformados[[#This Row],[Tipo_Paquete_sucio]])</f>
        <v>Vuelo</v>
      </c>
      <c r="S435" s="10">
        <v>5502.2</v>
      </c>
      <c r="T435" t="s">
        <v>38</v>
      </c>
      <c r="U435" t="s">
        <v>101</v>
      </c>
      <c r="V435" t="str">
        <f>VLOOKUP(Tabla_Transformados[[#This Row],[Destino_sucio]],auxiliares!$E$5:$F$19,2,0)</f>
        <v>Roma</v>
      </c>
      <c r="W435" t="s">
        <v>40</v>
      </c>
      <c r="X435" t="s">
        <v>54</v>
      </c>
      <c r="Y435" t="s">
        <v>40</v>
      </c>
      <c r="Z4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5" t="str">
        <f>IFERROR(VLOOKUP(Tabla_Transformados[[#This Row],[Actividades_Reser_sucio2]],auxiliares!$E$5:$F$20,2,0),Tabla_Transformados[[#This Row],[Actividades_Reser_sucio2]])</f>
        <v/>
      </c>
      <c r="AB435">
        <v>4</v>
      </c>
      <c r="AC435">
        <f>Tabla_Transformados[[#This Row],[Duracion_Viaje_sucio]]-1</f>
        <v>2</v>
      </c>
      <c r="AD435" t="b">
        <v>0</v>
      </c>
      <c r="AE435" t="str">
        <f>VLOOKUP(Tabla_Transformados[[#This Row],[Promocion_Aplicada_sucio]],auxiliares!$H$6:$I$9,2,0)</f>
        <v>Falso</v>
      </c>
      <c r="AF435" t="s">
        <v>55</v>
      </c>
      <c r="AG435" t="s">
        <v>115</v>
      </c>
      <c r="AH435">
        <v>3</v>
      </c>
      <c r="AI435" t="str">
        <f>TEXT(Tabla_Transformados[[#This Row],[Fecha_Reserva]],"m")</f>
        <v>9</v>
      </c>
      <c r="AJ435">
        <v>1</v>
      </c>
      <c r="AK435" t="str">
        <f>TEXT(Tabla_Transformados[[#This Row],[Fecha_Viaje]],"m")</f>
        <v>11</v>
      </c>
      <c r="AL435" t="s">
        <v>57</v>
      </c>
      <c r="AM435" t="b">
        <v>1</v>
      </c>
      <c r="AN435" t="str">
        <f>VLOOKUP(Tabla_Transformados[[#This Row],[Cancelacion_Reserva_sucio]],auxiliares!$H$6:$I$9,2,0)</f>
        <v>Verdadero</v>
      </c>
      <c r="AO435">
        <v>5</v>
      </c>
      <c r="AP435" t="s">
        <v>207</v>
      </c>
      <c r="AQ43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35" s="10">
        <f>Tabla_Transformados[[#This Row],[Costo_Total]]/Tabla_Transformados[[#This Row],[Numero_Personas]]</f>
        <v>1375.55</v>
      </c>
      <c r="AS435" s="10">
        <f>Tabla_Transformados[[#This Row],[Costo_Total]]/Tabla_Transformados[[#This Row],[Duracion_Viaje_sucio]]</f>
        <v>1834.0666666666666</v>
      </c>
    </row>
    <row r="436" spans="1:45" x14ac:dyDescent="0.25">
      <c r="A436" t="s">
        <v>1698</v>
      </c>
      <c r="B436" t="s">
        <v>1699</v>
      </c>
      <c r="C436">
        <v>18</v>
      </c>
      <c r="D436" t="s">
        <v>31</v>
      </c>
      <c r="E436" t="str">
        <f>VLOOKUP(Tabla_Transformados[[#This Row],[Género_sucio]],Tabla4[#All],2,0)</f>
        <v>Femenino</v>
      </c>
      <c r="F436" t="s">
        <v>73</v>
      </c>
      <c r="G436" t="str">
        <f>VLOOKUP(Tabla_Transformados[[#This Row],[Ubicación_sucio]],auxiliares!$E$6:$F$13,2,0)</f>
        <v>Reino unido</v>
      </c>
      <c r="H436" t="s">
        <v>49</v>
      </c>
      <c r="I436" t="str">
        <f>IFERROR(VLOOKUP(Tabla_Transformados[[#This Row],[Tipo_Viajero_sucio]],auxiliares!$H$6:$I$6,2,0),Tabla_Transformados[[#This Row],[Tipo_Viajero_sucio]])</f>
        <v>Turista</v>
      </c>
      <c r="J436" t="s">
        <v>1700</v>
      </c>
      <c r="K436" s="8">
        <v>45473</v>
      </c>
      <c r="L436" s="8">
        <v>45564</v>
      </c>
      <c r="M436">
        <v>212</v>
      </c>
      <c r="N436">
        <f>DATEDIF(Tabla_Transformados[[#This Row],[Fecha_Reserva]],Tabla_Transformados[[#This Row],[Fecha_Viaje]],"d")</f>
        <v>91</v>
      </c>
      <c r="O436">
        <v>10</v>
      </c>
      <c r="P436">
        <v>3</v>
      </c>
      <c r="Q436" t="s">
        <v>65</v>
      </c>
      <c r="R436" t="str">
        <f>IFERROR(VLOOKUP(Tabla_Transformados[[#This Row],[Tipo_Paquete_sucio]],auxiliares!$H$6:$I$7,2,0),Tabla_Transformados[[#This Row],[Tipo_Paquete_sucio]])</f>
        <v>Vuelo + Hotel + Tour</v>
      </c>
      <c r="S436" s="10">
        <v>8354.2999999999993</v>
      </c>
      <c r="T436" t="s">
        <v>86</v>
      </c>
      <c r="U436" t="s">
        <v>39</v>
      </c>
      <c r="V436" t="str">
        <f>VLOOKUP(Tabla_Transformados[[#This Row],[Destino_sucio]],auxiliares!$E$5:$F$19,2,0)</f>
        <v>Tokio</v>
      </c>
      <c r="W436" t="s">
        <v>114</v>
      </c>
      <c r="X436" t="s">
        <v>68</v>
      </c>
      <c r="Y436" t="s">
        <v>151</v>
      </c>
      <c r="Z4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36" t="str">
        <f>IFERROR(VLOOKUP(Tabla_Transformados[[#This Row],[Actividades_Reser_sucio2]],auxiliares!$E$5:$F$20,2,0),Tabla_Transformados[[#This Row],[Actividades_Reser_sucio2]])</f>
        <v>Tour en Cuidad</v>
      </c>
      <c r="AB436">
        <v>2</v>
      </c>
      <c r="AC436">
        <f>Tabla_Transformados[[#This Row],[Duracion_Viaje_sucio]]-1</f>
        <v>9</v>
      </c>
      <c r="AD436" t="b">
        <v>1</v>
      </c>
      <c r="AE436" t="str">
        <f>VLOOKUP(Tabla_Transformados[[#This Row],[Promocion_Aplicada_sucio]],auxiliares!$H$6:$I$9,2,0)</f>
        <v>Verdadero</v>
      </c>
      <c r="AF436" t="s">
        <v>88</v>
      </c>
      <c r="AG436" t="s">
        <v>56</v>
      </c>
      <c r="AH436">
        <v>11</v>
      </c>
      <c r="AI436" t="str">
        <f>TEXT(Tabla_Transformados[[#This Row],[Fecha_Reserva]],"m")</f>
        <v>6</v>
      </c>
      <c r="AJ436">
        <v>1</v>
      </c>
      <c r="AK436" t="str">
        <f>TEXT(Tabla_Transformados[[#This Row],[Fecha_Viaje]],"m")</f>
        <v>9</v>
      </c>
      <c r="AL436" t="s">
        <v>44</v>
      </c>
      <c r="AM436" t="b">
        <v>0</v>
      </c>
      <c r="AN436" t="str">
        <f>VLOOKUP(Tabla_Transformados[[#This Row],[Cancelacion_Reserva_sucio]],auxiliares!$H$6:$I$9,2,0)</f>
        <v>Falso</v>
      </c>
      <c r="AO436">
        <v>2</v>
      </c>
      <c r="AP436" t="s">
        <v>70</v>
      </c>
      <c r="AQ43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6" s="10">
        <f>Tabla_Transformados[[#This Row],[Costo_Total]]/Tabla_Transformados[[#This Row],[Numero_Personas]]</f>
        <v>2784.7666666666664</v>
      </c>
      <c r="AS436" s="10">
        <f>Tabla_Transformados[[#This Row],[Costo_Total]]/Tabla_Transformados[[#This Row],[Duracion_Viaje_sucio]]</f>
        <v>835.43</v>
      </c>
    </row>
    <row r="437" spans="1:45" x14ac:dyDescent="0.25">
      <c r="A437" t="s">
        <v>1701</v>
      </c>
      <c r="B437" t="s">
        <v>1702</v>
      </c>
      <c r="C437">
        <v>30</v>
      </c>
      <c r="D437" t="s">
        <v>60</v>
      </c>
      <c r="E437" t="str">
        <f>VLOOKUP(Tabla_Transformados[[#This Row],[Género_sucio]],Tabla4[#All],2,0)</f>
        <v>Otro</v>
      </c>
      <c r="F437" t="s">
        <v>48</v>
      </c>
      <c r="G437" t="str">
        <f>VLOOKUP(Tabla_Transformados[[#This Row],[Ubicación_sucio]],auxiliares!$E$6:$F$13,2,0)</f>
        <v>EEUU</v>
      </c>
      <c r="H437" t="s">
        <v>49</v>
      </c>
      <c r="I437" t="str">
        <f>IFERROR(VLOOKUP(Tabla_Transformados[[#This Row],[Tipo_Viajero_sucio]],auxiliares!$H$6:$I$6,2,0),Tabla_Transformados[[#This Row],[Tipo_Viajero_sucio]])</f>
        <v>Turista</v>
      </c>
      <c r="J437" t="s">
        <v>1703</v>
      </c>
      <c r="K437" s="8">
        <v>45357</v>
      </c>
      <c r="L437" s="8">
        <v>45433</v>
      </c>
      <c r="M437">
        <v>253</v>
      </c>
      <c r="N437">
        <f>DATEDIF(Tabla_Transformados[[#This Row],[Fecha_Reserva]],Tabla_Transformados[[#This Row],[Fecha_Viaje]],"d")</f>
        <v>76</v>
      </c>
      <c r="O437">
        <v>1</v>
      </c>
      <c r="P437">
        <v>4</v>
      </c>
      <c r="Q437" t="s">
        <v>65</v>
      </c>
      <c r="R437" t="str">
        <f>IFERROR(VLOOKUP(Tabla_Transformados[[#This Row],[Tipo_Paquete_sucio]],auxiliares!$H$6:$I$7,2,0),Tabla_Transformados[[#This Row],[Tipo_Paquete_sucio]])</f>
        <v>Vuelo + Hotel + Tour</v>
      </c>
      <c r="S437" s="10">
        <v>18176.900000000001</v>
      </c>
      <c r="T437" t="s">
        <v>78</v>
      </c>
      <c r="U437" t="s">
        <v>137</v>
      </c>
      <c r="V437" t="str">
        <f>VLOOKUP(Tabla_Transformados[[#This Row],[Destino_sucio]],auxiliares!$E$5:$F$19,2,0)</f>
        <v>Paris</v>
      </c>
      <c r="W437" t="s">
        <v>114</v>
      </c>
      <c r="X437" t="s">
        <v>54</v>
      </c>
      <c r="Y437" t="s">
        <v>40</v>
      </c>
      <c r="Z4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37" t="str">
        <f>IFERROR(VLOOKUP(Tabla_Transformados[[#This Row],[Actividades_Reser_sucio2]],auxiliares!$E$5:$F$20,2,0),Tabla_Transformados[[#This Row],[Actividades_Reser_sucio2]])</f>
        <v>Desconocido</v>
      </c>
      <c r="AB437">
        <v>3</v>
      </c>
      <c r="AC437">
        <f>Tabla_Transformados[[#This Row],[Duracion_Viaje_sucio]]-1</f>
        <v>0</v>
      </c>
      <c r="AD437" t="b">
        <v>1</v>
      </c>
      <c r="AE437" t="str">
        <f>VLOOKUP(Tabla_Transformados[[#This Row],[Promocion_Aplicada_sucio]],auxiliares!$H$6:$I$9,2,0)</f>
        <v>Verdadero</v>
      </c>
      <c r="AF437" t="s">
        <v>42</v>
      </c>
      <c r="AG437" t="s">
        <v>43</v>
      </c>
      <c r="AH437">
        <v>10</v>
      </c>
      <c r="AI437" t="str">
        <f>TEXT(Tabla_Transformados[[#This Row],[Fecha_Reserva]],"m")</f>
        <v>3</v>
      </c>
      <c r="AJ437">
        <v>11</v>
      </c>
      <c r="AK437" t="str">
        <f>TEXT(Tabla_Transformados[[#This Row],[Fecha_Viaje]],"m")</f>
        <v>5</v>
      </c>
      <c r="AL437" t="s">
        <v>44</v>
      </c>
      <c r="AM437" t="b">
        <v>0</v>
      </c>
      <c r="AN437" t="str">
        <f>VLOOKUP(Tabla_Transformados[[#This Row],[Cancelacion_Reserva_sucio]],auxiliares!$H$6:$I$9,2,0)</f>
        <v>Falso</v>
      </c>
      <c r="AO437">
        <v>3</v>
      </c>
      <c r="AP437" t="s">
        <v>45</v>
      </c>
      <c r="AQ43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37" s="10">
        <f>Tabla_Transformados[[#This Row],[Costo_Total]]/Tabla_Transformados[[#This Row],[Numero_Personas]]</f>
        <v>4544.2250000000004</v>
      </c>
      <c r="AS437" s="10">
        <f>Tabla_Transformados[[#This Row],[Costo_Total]]/Tabla_Transformados[[#This Row],[Duracion_Viaje_sucio]]</f>
        <v>18176.900000000001</v>
      </c>
    </row>
    <row r="438" spans="1:45" x14ac:dyDescent="0.25">
      <c r="A438" t="s">
        <v>1704</v>
      </c>
      <c r="B438" t="s">
        <v>1705</v>
      </c>
      <c r="C438">
        <v>43</v>
      </c>
      <c r="D438" t="s">
        <v>104</v>
      </c>
      <c r="E438" t="str">
        <f>VLOOKUP(Tabla_Transformados[[#This Row],[Género_sucio]],Tabla4[#All],2,0)</f>
        <v>Masculino</v>
      </c>
      <c r="F438" t="s">
        <v>82</v>
      </c>
      <c r="G438" t="str">
        <f>VLOOKUP(Tabla_Transformados[[#This Row],[Ubicación_sucio]],auxiliares!$E$6:$F$13,2,0)</f>
        <v>Alemania</v>
      </c>
      <c r="H438" t="s">
        <v>33</v>
      </c>
      <c r="I438" t="str">
        <f>IFERROR(VLOOKUP(Tabla_Transformados[[#This Row],[Tipo_Viajero_sucio]],auxiliares!$H$6:$I$6,2,0),Tabla_Transformados[[#This Row],[Tipo_Viajero_sucio]])</f>
        <v>Turista</v>
      </c>
      <c r="J438" t="s">
        <v>1706</v>
      </c>
      <c r="K438" s="8">
        <v>45561</v>
      </c>
      <c r="L438" s="8">
        <v>45572</v>
      </c>
      <c r="M438">
        <v>198</v>
      </c>
      <c r="N438">
        <f>DATEDIF(Tabla_Transformados[[#This Row],[Fecha_Reserva]],Tabla_Transformados[[#This Row],[Fecha_Viaje]],"d")</f>
        <v>11</v>
      </c>
      <c r="O438">
        <v>1</v>
      </c>
      <c r="P438">
        <v>3</v>
      </c>
      <c r="Q438" t="s">
        <v>37</v>
      </c>
      <c r="R438" t="str">
        <f>IFERROR(VLOOKUP(Tabla_Transformados[[#This Row],[Tipo_Paquete_sucio]],auxiliares!$H$6:$I$7,2,0),Tabla_Transformados[[#This Row],[Tipo_Paquete_sucio]])</f>
        <v>Vuelo</v>
      </c>
      <c r="S438" s="10">
        <v>6940.5</v>
      </c>
      <c r="T438" t="s">
        <v>86</v>
      </c>
      <c r="U438" t="s">
        <v>137</v>
      </c>
      <c r="V438" t="str">
        <f>VLOOKUP(Tabla_Transformados[[#This Row],[Destino_sucio]],auxiliares!$E$5:$F$19,2,0)</f>
        <v>Paris</v>
      </c>
      <c r="W438" t="s">
        <v>40</v>
      </c>
      <c r="X438" t="s">
        <v>41</v>
      </c>
      <c r="Y438" t="s">
        <v>40</v>
      </c>
      <c r="Z4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8" t="str">
        <f>IFERROR(VLOOKUP(Tabla_Transformados[[#This Row],[Actividades_Reser_sucio2]],auxiliares!$E$5:$F$20,2,0),Tabla_Transformados[[#This Row],[Actividades_Reser_sucio2]])</f>
        <v/>
      </c>
      <c r="AB438">
        <v>2</v>
      </c>
      <c r="AC438">
        <f>Tabla_Transformados[[#This Row],[Duracion_Viaje_sucio]]-1</f>
        <v>0</v>
      </c>
      <c r="AD438" t="b">
        <v>1</v>
      </c>
      <c r="AE438" t="str">
        <f>VLOOKUP(Tabla_Transformados[[#This Row],[Promocion_Aplicada_sucio]],auxiliares!$H$6:$I$9,2,0)</f>
        <v>Verdadero</v>
      </c>
      <c r="AF438" t="s">
        <v>42</v>
      </c>
      <c r="AG438" t="s">
        <v>56</v>
      </c>
      <c r="AH438">
        <v>10</v>
      </c>
      <c r="AI438" t="str">
        <f>TEXT(Tabla_Transformados[[#This Row],[Fecha_Reserva]],"m")</f>
        <v>9</v>
      </c>
      <c r="AJ438">
        <v>1</v>
      </c>
      <c r="AK438" t="str">
        <f>TEXT(Tabla_Transformados[[#This Row],[Fecha_Viaje]],"m")</f>
        <v>10</v>
      </c>
      <c r="AL438" t="s">
        <v>57</v>
      </c>
      <c r="AM438" t="b">
        <v>1</v>
      </c>
      <c r="AN438" t="str">
        <f>VLOOKUP(Tabla_Transformados[[#This Row],[Cancelacion_Reserva_sucio]],auxiliares!$H$6:$I$9,2,0)</f>
        <v>Verdadero</v>
      </c>
      <c r="AO438">
        <v>2</v>
      </c>
      <c r="AP438" t="s">
        <v>108</v>
      </c>
      <c r="AQ43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8" s="10">
        <f>Tabla_Transformados[[#This Row],[Costo_Total]]/Tabla_Transformados[[#This Row],[Numero_Personas]]</f>
        <v>2313.5</v>
      </c>
      <c r="AS438" s="10">
        <f>Tabla_Transformados[[#This Row],[Costo_Total]]/Tabla_Transformados[[#This Row],[Duracion_Viaje_sucio]]</f>
        <v>6940.5</v>
      </c>
    </row>
    <row r="439" spans="1:45" x14ac:dyDescent="0.25">
      <c r="A439" t="s">
        <v>1708</v>
      </c>
      <c r="B439" t="s">
        <v>1709</v>
      </c>
      <c r="C439">
        <v>43</v>
      </c>
      <c r="D439" t="s">
        <v>104</v>
      </c>
      <c r="E439" t="str">
        <f>VLOOKUP(Tabla_Transformados[[#This Row],[Género_sucio]],Tabla4[#All],2,0)</f>
        <v>Masculino</v>
      </c>
      <c r="F439" t="s">
        <v>91</v>
      </c>
      <c r="G439" t="str">
        <f>VLOOKUP(Tabla_Transformados[[#This Row],[Ubicación_sucio]],auxiliares!$E$6:$F$13,2,0)</f>
        <v>India</v>
      </c>
      <c r="H439" t="s">
        <v>97</v>
      </c>
      <c r="I439" t="str">
        <f>IFERROR(VLOOKUP(Tabla_Transformados[[#This Row],[Tipo_Viajero_sucio]],auxiliares!$H$6:$I$6,2,0),Tabla_Transformados[[#This Row],[Tipo_Viajero_sucio]])</f>
        <v>Negocios</v>
      </c>
      <c r="J439" t="s">
        <v>1710</v>
      </c>
      <c r="K439" s="8">
        <v>45295</v>
      </c>
      <c r="L439" s="8">
        <v>45330</v>
      </c>
      <c r="M439">
        <v>296</v>
      </c>
      <c r="N439">
        <f>DATEDIF(Tabla_Transformados[[#This Row],[Fecha_Reserva]],Tabla_Transformados[[#This Row],[Fecha_Viaje]],"d")</f>
        <v>35</v>
      </c>
      <c r="O439">
        <v>9</v>
      </c>
      <c r="P439">
        <v>4</v>
      </c>
      <c r="Q439" t="s">
        <v>77</v>
      </c>
      <c r="R439" t="str">
        <f>IFERROR(VLOOKUP(Tabla_Transformados[[#This Row],[Tipo_Paquete_sucio]],auxiliares!$H$6:$I$7,2,0),Tabla_Transformados[[#This Row],[Tipo_Paquete_sucio]])</f>
        <v>Vuelo + Hotel</v>
      </c>
      <c r="S439" s="10">
        <v>13671.9</v>
      </c>
      <c r="T439" t="s">
        <v>78</v>
      </c>
      <c r="U439" t="s">
        <v>94</v>
      </c>
      <c r="V439" t="str">
        <f>VLOOKUP(Tabla_Transformados[[#This Row],[Destino_sucio]],auxiliares!$E$5:$F$19,2,0)</f>
        <v>Cancun</v>
      </c>
      <c r="W439" t="s">
        <v>67</v>
      </c>
      <c r="X439" t="s">
        <v>68</v>
      </c>
      <c r="Y439" t="s">
        <v>40</v>
      </c>
      <c r="Z4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9" t="str">
        <f>IFERROR(VLOOKUP(Tabla_Transformados[[#This Row],[Actividades_Reser_sucio2]],auxiliares!$E$5:$F$20,2,0),Tabla_Transformados[[#This Row],[Actividades_Reser_sucio2]])</f>
        <v/>
      </c>
      <c r="AB439">
        <v>5</v>
      </c>
      <c r="AC439">
        <f>Tabla_Transformados[[#This Row],[Duracion_Viaje_sucio]]-1</f>
        <v>8</v>
      </c>
      <c r="AD439" t="b">
        <v>1</v>
      </c>
      <c r="AE439" t="str">
        <f>VLOOKUP(Tabla_Transformados[[#This Row],[Promocion_Aplicada_sucio]],auxiliares!$H$6:$I$9,2,0)</f>
        <v>Verdadero</v>
      </c>
      <c r="AF439" t="s">
        <v>55</v>
      </c>
      <c r="AG439" t="s">
        <v>43</v>
      </c>
      <c r="AH439">
        <v>9</v>
      </c>
      <c r="AI439" t="str">
        <f>TEXT(Tabla_Transformados[[#This Row],[Fecha_Reserva]],"m")</f>
        <v>1</v>
      </c>
      <c r="AJ439">
        <v>4</v>
      </c>
      <c r="AK439" t="str">
        <f>TEXT(Tabla_Transformados[[#This Row],[Fecha_Viaje]],"m")</f>
        <v>2</v>
      </c>
      <c r="AL439" t="s">
        <v>44</v>
      </c>
      <c r="AM439" t="b">
        <v>0</v>
      </c>
      <c r="AN439" t="str">
        <f>VLOOKUP(Tabla_Transformados[[#This Row],[Cancelacion_Reserva_sucio]],auxiliares!$H$6:$I$9,2,0)</f>
        <v>Falso</v>
      </c>
      <c r="AO439">
        <v>4</v>
      </c>
      <c r="AP439" t="s">
        <v>207</v>
      </c>
      <c r="AQ43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9" s="10">
        <f>Tabla_Transformados[[#This Row],[Costo_Total]]/Tabla_Transformados[[#This Row],[Numero_Personas]]</f>
        <v>3417.9749999999999</v>
      </c>
      <c r="AS439" s="10">
        <f>Tabla_Transformados[[#This Row],[Costo_Total]]/Tabla_Transformados[[#This Row],[Duracion_Viaje_sucio]]</f>
        <v>1519.1</v>
      </c>
    </row>
    <row r="440" spans="1:45" x14ac:dyDescent="0.25">
      <c r="A440" t="s">
        <v>1712</v>
      </c>
      <c r="B440" t="s">
        <v>1713</v>
      </c>
      <c r="C440">
        <v>47</v>
      </c>
      <c r="D440" t="s">
        <v>60</v>
      </c>
      <c r="E440" t="str">
        <f>VLOOKUP(Tabla_Transformados[[#This Row],[Género_sucio]],Tabla4[#All],2,0)</f>
        <v>Otro</v>
      </c>
      <c r="F440" t="s">
        <v>32</v>
      </c>
      <c r="G440" t="str">
        <f>VLOOKUP(Tabla_Transformados[[#This Row],[Ubicación_sucio]],auxiliares!$E$6:$F$13,2,0)</f>
        <v>Méjico</v>
      </c>
      <c r="H440" t="s">
        <v>97</v>
      </c>
      <c r="I440" t="str">
        <f>IFERROR(VLOOKUP(Tabla_Transformados[[#This Row],[Tipo_Viajero_sucio]],auxiliares!$H$6:$I$6,2,0),Tabla_Transformados[[#This Row],[Tipo_Viajero_sucio]])</f>
        <v>Negocios</v>
      </c>
      <c r="J440" t="s">
        <v>1714</v>
      </c>
      <c r="K440" s="8">
        <v>45296</v>
      </c>
      <c r="L440" s="8">
        <v>45354</v>
      </c>
      <c r="M440">
        <v>154</v>
      </c>
      <c r="N440">
        <f>DATEDIF(Tabla_Transformados[[#This Row],[Fecha_Reserva]],Tabla_Transformados[[#This Row],[Fecha_Viaje]],"d")</f>
        <v>58</v>
      </c>
      <c r="O440">
        <v>12</v>
      </c>
      <c r="P440">
        <v>1</v>
      </c>
      <c r="Q440" t="s">
        <v>37</v>
      </c>
      <c r="R440" t="str">
        <f>IFERROR(VLOOKUP(Tabla_Transformados[[#This Row],[Tipo_Paquete_sucio]],auxiliares!$H$6:$I$7,2,0),Tabla_Transformados[[#This Row],[Tipo_Paquete_sucio]])</f>
        <v>Vuelo</v>
      </c>
      <c r="S440" s="10">
        <v>7501.4</v>
      </c>
      <c r="T440" t="s">
        <v>86</v>
      </c>
      <c r="U440" t="s">
        <v>39</v>
      </c>
      <c r="V440" t="str">
        <f>VLOOKUP(Tabla_Transformados[[#This Row],[Destino_sucio]],auxiliares!$E$5:$F$19,2,0)</f>
        <v>Tokio</v>
      </c>
      <c r="W440" t="s">
        <v>40</v>
      </c>
      <c r="X440" t="s">
        <v>41</v>
      </c>
      <c r="Y440" t="s">
        <v>40</v>
      </c>
      <c r="Z4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0" t="str">
        <f>IFERROR(VLOOKUP(Tabla_Transformados[[#This Row],[Actividades_Reser_sucio2]],auxiliares!$E$5:$F$20,2,0),Tabla_Transformados[[#This Row],[Actividades_Reser_sucio2]])</f>
        <v/>
      </c>
      <c r="AB440">
        <v>1</v>
      </c>
      <c r="AC440">
        <f>Tabla_Transformados[[#This Row],[Duracion_Viaje_sucio]]-1</f>
        <v>11</v>
      </c>
      <c r="AD440" t="b">
        <v>1</v>
      </c>
      <c r="AE440" t="str">
        <f>VLOOKUP(Tabla_Transformados[[#This Row],[Promocion_Aplicada_sucio]],auxiliares!$H$6:$I$9,2,0)</f>
        <v>Verdadero</v>
      </c>
      <c r="AF440" t="s">
        <v>42</v>
      </c>
      <c r="AG440" t="s">
        <v>43</v>
      </c>
      <c r="AH440">
        <v>7</v>
      </c>
      <c r="AI440" t="str">
        <f>TEXT(Tabla_Transformados[[#This Row],[Fecha_Reserva]],"m")</f>
        <v>1</v>
      </c>
      <c r="AJ440">
        <v>10</v>
      </c>
      <c r="AK440" t="str">
        <f>TEXT(Tabla_Transformados[[#This Row],[Fecha_Viaje]],"m")</f>
        <v>3</v>
      </c>
      <c r="AL440" t="s">
        <v>57</v>
      </c>
      <c r="AM440" t="b">
        <v>0</v>
      </c>
      <c r="AN440" t="str">
        <f>VLOOKUP(Tabla_Transformados[[#This Row],[Cancelacion_Reserva_sucio]],auxiliares!$H$6:$I$9,2,0)</f>
        <v>Falso</v>
      </c>
      <c r="AO440">
        <v>1</v>
      </c>
      <c r="AP440" t="s">
        <v>70</v>
      </c>
      <c r="AQ44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40" s="10">
        <f>Tabla_Transformados[[#This Row],[Costo_Total]]/Tabla_Transformados[[#This Row],[Numero_Personas]]</f>
        <v>7501.4</v>
      </c>
      <c r="AS440" s="10">
        <f>Tabla_Transformados[[#This Row],[Costo_Total]]/Tabla_Transformados[[#This Row],[Duracion_Viaje_sucio]]</f>
        <v>625.11666666666667</v>
      </c>
    </row>
    <row r="441" spans="1:45" x14ac:dyDescent="0.25">
      <c r="A441" t="s">
        <v>1716</v>
      </c>
      <c r="B441" t="s">
        <v>1717</v>
      </c>
      <c r="C441">
        <v>65</v>
      </c>
      <c r="D441" t="s">
        <v>104</v>
      </c>
      <c r="E441" t="str">
        <f>VLOOKUP(Tabla_Transformados[[#This Row],[Género_sucio]],Tabla4[#All],2,0)</f>
        <v>Masculino</v>
      </c>
      <c r="F441" t="s">
        <v>82</v>
      </c>
      <c r="G441" t="str">
        <f>VLOOKUP(Tabla_Transformados[[#This Row],[Ubicación_sucio]],auxiliares!$E$6:$F$13,2,0)</f>
        <v>Alemania</v>
      </c>
      <c r="H441" t="s">
        <v>33</v>
      </c>
      <c r="I441" t="str">
        <f>IFERROR(VLOOKUP(Tabla_Transformados[[#This Row],[Tipo_Viajero_sucio]],auxiliares!$H$6:$I$6,2,0),Tabla_Transformados[[#This Row],[Tipo_Viajero_sucio]])</f>
        <v>Turista</v>
      </c>
      <c r="J441" t="s">
        <v>1718</v>
      </c>
      <c r="K441" s="8">
        <v>45468</v>
      </c>
      <c r="L441" s="8">
        <v>45533</v>
      </c>
      <c r="M441">
        <v>207</v>
      </c>
      <c r="N441">
        <f>DATEDIF(Tabla_Transformados[[#This Row],[Fecha_Reserva]],Tabla_Transformados[[#This Row],[Fecha_Viaje]],"d")</f>
        <v>65</v>
      </c>
      <c r="O441">
        <v>1</v>
      </c>
      <c r="P441">
        <v>3</v>
      </c>
      <c r="Q441" t="s">
        <v>77</v>
      </c>
      <c r="R441" t="str">
        <f>IFERROR(VLOOKUP(Tabla_Transformados[[#This Row],[Tipo_Paquete_sucio]],auxiliares!$H$6:$I$7,2,0),Tabla_Transformados[[#This Row],[Tipo_Paquete_sucio]])</f>
        <v>Vuelo + Hotel</v>
      </c>
      <c r="S441" s="10">
        <v>1895.1</v>
      </c>
      <c r="T441" t="s">
        <v>86</v>
      </c>
      <c r="U441" t="s">
        <v>87</v>
      </c>
      <c r="V441" t="str">
        <f>VLOOKUP(Tabla_Transformados[[#This Row],[Destino_sucio]],auxiliares!$E$5:$F$19,2,0)</f>
        <v>Londres</v>
      </c>
      <c r="W441" t="s">
        <v>67</v>
      </c>
      <c r="X441" t="s">
        <v>41</v>
      </c>
      <c r="Y441" t="s">
        <v>40</v>
      </c>
      <c r="Z4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1" t="str">
        <f>IFERROR(VLOOKUP(Tabla_Transformados[[#This Row],[Actividades_Reser_sucio2]],auxiliares!$E$5:$F$20,2,0),Tabla_Transformados[[#This Row],[Actividades_Reser_sucio2]])</f>
        <v/>
      </c>
      <c r="AB441">
        <v>1</v>
      </c>
      <c r="AC441">
        <f>Tabla_Transformados[[#This Row],[Duracion_Viaje_sucio]]-1</f>
        <v>0</v>
      </c>
      <c r="AD441" t="b">
        <v>1</v>
      </c>
      <c r="AE441" t="str">
        <f>VLOOKUP(Tabla_Transformados[[#This Row],[Promocion_Aplicada_sucio]],auxiliares!$H$6:$I$9,2,0)</f>
        <v>Verdadero</v>
      </c>
      <c r="AF441" t="s">
        <v>42</v>
      </c>
      <c r="AG441" t="s">
        <v>56</v>
      </c>
      <c r="AH441">
        <v>4</v>
      </c>
      <c r="AI441" t="str">
        <f>TEXT(Tabla_Transformados[[#This Row],[Fecha_Reserva]],"m")</f>
        <v>6</v>
      </c>
      <c r="AJ441">
        <v>1</v>
      </c>
      <c r="AK441" t="str">
        <f>TEXT(Tabla_Transformados[[#This Row],[Fecha_Viaje]],"m")</f>
        <v>8</v>
      </c>
      <c r="AL441" t="s">
        <v>57</v>
      </c>
      <c r="AM441" t="b">
        <v>0</v>
      </c>
      <c r="AN441" t="str">
        <f>VLOOKUP(Tabla_Transformados[[#This Row],[Cancelacion_Reserva_sucio]],auxiliares!$H$6:$I$9,2,0)</f>
        <v>Falso</v>
      </c>
      <c r="AO441">
        <v>1</v>
      </c>
      <c r="AP441" t="s">
        <v>40</v>
      </c>
      <c r="AQ44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41" s="10">
        <f>Tabla_Transformados[[#This Row],[Costo_Total]]/Tabla_Transformados[[#This Row],[Numero_Personas]]</f>
        <v>631.69999999999993</v>
      </c>
      <c r="AS441" s="10">
        <f>Tabla_Transformados[[#This Row],[Costo_Total]]/Tabla_Transformados[[#This Row],[Duracion_Viaje_sucio]]</f>
        <v>1895.1</v>
      </c>
    </row>
    <row r="442" spans="1:45" x14ac:dyDescent="0.25">
      <c r="A442" t="s">
        <v>1719</v>
      </c>
      <c r="B442" t="s">
        <v>1720</v>
      </c>
      <c r="C442">
        <v>38</v>
      </c>
      <c r="D442" t="s">
        <v>31</v>
      </c>
      <c r="E442" t="str">
        <f>VLOOKUP(Tabla_Transformados[[#This Row],[Género_sucio]],Tabla4[#All],2,0)</f>
        <v>Femenino</v>
      </c>
      <c r="F442" t="s">
        <v>91</v>
      </c>
      <c r="G442" t="str">
        <f>VLOOKUP(Tabla_Transformados[[#This Row],[Ubicación_sucio]],auxiliares!$E$6:$F$13,2,0)</f>
        <v>India</v>
      </c>
      <c r="H442" t="s">
        <v>49</v>
      </c>
      <c r="I442" t="str">
        <f>IFERROR(VLOOKUP(Tabla_Transformados[[#This Row],[Tipo_Viajero_sucio]],auxiliares!$H$6:$I$6,2,0),Tabla_Transformados[[#This Row],[Tipo_Viajero_sucio]])</f>
        <v>Turista</v>
      </c>
      <c r="J442" t="s">
        <v>1721</v>
      </c>
      <c r="K442" s="8">
        <v>45586</v>
      </c>
      <c r="L442" s="8">
        <v>45597</v>
      </c>
      <c r="M442">
        <v>339</v>
      </c>
      <c r="N442">
        <f>DATEDIF(Tabla_Transformados[[#This Row],[Fecha_Reserva]],Tabla_Transformados[[#This Row],[Fecha_Viaje]],"d")</f>
        <v>11</v>
      </c>
      <c r="O442">
        <v>4</v>
      </c>
      <c r="P442">
        <v>1</v>
      </c>
      <c r="Q442" t="s">
        <v>37</v>
      </c>
      <c r="R442" t="str">
        <f>IFERROR(VLOOKUP(Tabla_Transformados[[#This Row],[Tipo_Paquete_sucio]],auxiliares!$H$6:$I$7,2,0),Tabla_Transformados[[#This Row],[Tipo_Paquete_sucio]])</f>
        <v>Vuelo</v>
      </c>
      <c r="S442" s="10">
        <v>14864.2</v>
      </c>
      <c r="T442" t="s">
        <v>38</v>
      </c>
      <c r="U442" t="s">
        <v>66</v>
      </c>
      <c r="V442" t="str">
        <f>VLOOKUP(Tabla_Transformados[[#This Row],[Destino_sucio]],auxiliares!$E$5:$F$19,2,0)</f>
        <v>Barcelona</v>
      </c>
      <c r="W442" t="s">
        <v>40</v>
      </c>
      <c r="X442" t="s">
        <v>54</v>
      </c>
      <c r="Y442" t="s">
        <v>40</v>
      </c>
      <c r="Z4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2" t="str">
        <f>IFERROR(VLOOKUP(Tabla_Transformados[[#This Row],[Actividades_Reser_sucio2]],auxiliares!$E$5:$F$20,2,0),Tabla_Transformados[[#This Row],[Actividades_Reser_sucio2]])</f>
        <v/>
      </c>
      <c r="AB442">
        <v>9</v>
      </c>
      <c r="AC442">
        <f>Tabla_Transformados[[#This Row],[Duracion_Viaje_sucio]]-1</f>
        <v>3</v>
      </c>
      <c r="AD442" t="b">
        <v>1</v>
      </c>
      <c r="AE442" t="str">
        <f>VLOOKUP(Tabla_Transformados[[#This Row],[Promocion_Aplicada_sucio]],auxiliares!$H$6:$I$9,2,0)</f>
        <v>Verdadero</v>
      </c>
      <c r="AF442" t="s">
        <v>55</v>
      </c>
      <c r="AG442" t="s">
        <v>56</v>
      </c>
      <c r="AH442">
        <v>3</v>
      </c>
      <c r="AI442" t="str">
        <f>TEXT(Tabla_Transformados[[#This Row],[Fecha_Reserva]],"m")</f>
        <v>10</v>
      </c>
      <c r="AJ442">
        <v>12</v>
      </c>
      <c r="AK442" t="str">
        <f>TEXT(Tabla_Transformados[[#This Row],[Fecha_Viaje]],"m")</f>
        <v>11</v>
      </c>
      <c r="AL442" t="s">
        <v>57</v>
      </c>
      <c r="AM442" t="b">
        <v>0</v>
      </c>
      <c r="AN442" t="str">
        <f>VLOOKUP(Tabla_Transformados[[#This Row],[Cancelacion_Reserva_sucio]],auxiliares!$H$6:$I$9,2,0)</f>
        <v>Falso</v>
      </c>
      <c r="AO442">
        <v>3</v>
      </c>
      <c r="AP442" t="s">
        <v>108</v>
      </c>
      <c r="AQ44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42" s="10">
        <f>Tabla_Transformados[[#This Row],[Costo_Total]]/Tabla_Transformados[[#This Row],[Numero_Personas]]</f>
        <v>14864.2</v>
      </c>
      <c r="AS442" s="10">
        <f>Tabla_Transformados[[#This Row],[Costo_Total]]/Tabla_Transformados[[#This Row],[Duracion_Viaje_sucio]]</f>
        <v>3716.05</v>
      </c>
    </row>
    <row r="443" spans="1:45" x14ac:dyDescent="0.25">
      <c r="A443" t="s">
        <v>1722</v>
      </c>
      <c r="B443" t="s">
        <v>1723</v>
      </c>
      <c r="C443">
        <v>18</v>
      </c>
      <c r="D443" t="s">
        <v>60</v>
      </c>
      <c r="E443" t="str">
        <f>VLOOKUP(Tabla_Transformados[[#This Row],[Género_sucio]],Tabla4[#All],2,0)</f>
        <v>Otro</v>
      </c>
      <c r="F443" t="s">
        <v>48</v>
      </c>
      <c r="G443" t="str">
        <f>VLOOKUP(Tabla_Transformados[[#This Row],[Ubicación_sucio]],auxiliares!$E$6:$F$13,2,0)</f>
        <v>EEUU</v>
      </c>
      <c r="H443" t="s">
        <v>49</v>
      </c>
      <c r="I443" t="str">
        <f>IFERROR(VLOOKUP(Tabla_Transformados[[#This Row],[Tipo_Viajero_sucio]],auxiliares!$H$6:$I$6,2,0),Tabla_Transformados[[#This Row],[Tipo_Viajero_sucio]])</f>
        <v>Turista</v>
      </c>
      <c r="J443" t="s">
        <v>1724</v>
      </c>
      <c r="K443" s="8">
        <v>45492</v>
      </c>
      <c r="L443" s="8">
        <v>45617</v>
      </c>
      <c r="M443">
        <v>241</v>
      </c>
      <c r="N443">
        <f>DATEDIF(Tabla_Transformados[[#This Row],[Fecha_Reserva]],Tabla_Transformados[[#This Row],[Fecha_Viaje]],"d")</f>
        <v>125</v>
      </c>
      <c r="O443">
        <v>4</v>
      </c>
      <c r="P443">
        <v>4</v>
      </c>
      <c r="Q443" t="s">
        <v>77</v>
      </c>
      <c r="R443" t="str">
        <f>IFERROR(VLOOKUP(Tabla_Transformados[[#This Row],[Tipo_Paquete_sucio]],auxiliares!$H$6:$I$7,2,0),Tabla_Transformados[[#This Row],[Tipo_Paquete_sucio]])</f>
        <v>Vuelo + Hotel</v>
      </c>
      <c r="S443" s="10">
        <v>11852.1</v>
      </c>
      <c r="T443" t="s">
        <v>78</v>
      </c>
      <c r="U443" t="s">
        <v>101</v>
      </c>
      <c r="V443" t="str">
        <f>VLOOKUP(Tabla_Transformados[[#This Row],[Destino_sucio]],auxiliares!$E$5:$F$19,2,0)</f>
        <v>Roma</v>
      </c>
      <c r="W443" t="s">
        <v>67</v>
      </c>
      <c r="X443" t="s">
        <v>41</v>
      </c>
      <c r="Y443" t="s">
        <v>40</v>
      </c>
      <c r="Z4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3" t="str">
        <f>IFERROR(VLOOKUP(Tabla_Transformados[[#This Row],[Actividades_Reser_sucio2]],auxiliares!$E$5:$F$20,2,0),Tabla_Transformados[[#This Row],[Actividades_Reser_sucio2]])</f>
        <v/>
      </c>
      <c r="AB443">
        <v>2</v>
      </c>
      <c r="AC443">
        <f>Tabla_Transformados[[#This Row],[Duracion_Viaje_sucio]]-1</f>
        <v>3</v>
      </c>
      <c r="AD443" t="b">
        <v>1</v>
      </c>
      <c r="AE443" t="str">
        <f>VLOOKUP(Tabla_Transformados[[#This Row],[Promocion_Aplicada_sucio]],auxiliares!$H$6:$I$9,2,0)</f>
        <v>Verdadero</v>
      </c>
      <c r="AF443" t="s">
        <v>55</v>
      </c>
      <c r="AG443" t="s">
        <v>115</v>
      </c>
      <c r="AH443">
        <v>12</v>
      </c>
      <c r="AI443" t="str">
        <f>TEXT(Tabla_Transformados[[#This Row],[Fecha_Reserva]],"m")</f>
        <v>7</v>
      </c>
      <c r="AJ443">
        <v>6</v>
      </c>
      <c r="AK443" t="str">
        <f>TEXT(Tabla_Transformados[[#This Row],[Fecha_Viaje]],"m")</f>
        <v>11</v>
      </c>
      <c r="AL443" t="s">
        <v>57</v>
      </c>
      <c r="AM443" t="b">
        <v>0</v>
      </c>
      <c r="AN443" t="str">
        <f>VLOOKUP(Tabla_Transformados[[#This Row],[Cancelacion_Reserva_sucio]],auxiliares!$H$6:$I$9,2,0)</f>
        <v>Falso</v>
      </c>
      <c r="AO443">
        <v>4</v>
      </c>
      <c r="AP443" t="s">
        <v>108</v>
      </c>
      <c r="AQ44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3" s="10">
        <f>Tabla_Transformados[[#This Row],[Costo_Total]]/Tabla_Transformados[[#This Row],[Numero_Personas]]</f>
        <v>2963.0250000000001</v>
      </c>
      <c r="AS443" s="10">
        <f>Tabla_Transformados[[#This Row],[Costo_Total]]/Tabla_Transformados[[#This Row],[Duracion_Viaje_sucio]]</f>
        <v>2963.0250000000001</v>
      </c>
    </row>
    <row r="444" spans="1:45" x14ac:dyDescent="0.25">
      <c r="A444" t="s">
        <v>1725</v>
      </c>
      <c r="B444" t="s">
        <v>1726</v>
      </c>
      <c r="C444">
        <v>19</v>
      </c>
      <c r="D444" t="s">
        <v>60</v>
      </c>
      <c r="E444" t="str">
        <f>VLOOKUP(Tabla_Transformados[[#This Row],[Género_sucio]],Tabla4[#All],2,0)</f>
        <v>Otro</v>
      </c>
      <c r="F444" t="s">
        <v>32</v>
      </c>
      <c r="G444" t="str">
        <f>VLOOKUP(Tabla_Transformados[[#This Row],[Ubicación_sucio]],auxiliares!$E$6:$F$13,2,0)</f>
        <v>Méjico</v>
      </c>
      <c r="H444" t="s">
        <v>97</v>
      </c>
      <c r="I444" t="str">
        <f>IFERROR(VLOOKUP(Tabla_Transformados[[#This Row],[Tipo_Viajero_sucio]],auxiliares!$H$6:$I$6,2,0),Tabla_Transformados[[#This Row],[Tipo_Viajero_sucio]])</f>
        <v>Negocios</v>
      </c>
      <c r="J444" t="s">
        <v>1727</v>
      </c>
      <c r="K444" s="8">
        <v>45502</v>
      </c>
      <c r="L444" s="8">
        <v>45570</v>
      </c>
      <c r="M444">
        <v>318</v>
      </c>
      <c r="N444">
        <f>DATEDIF(Tabla_Transformados[[#This Row],[Fecha_Reserva]],Tabla_Transformados[[#This Row],[Fecha_Viaje]],"d")</f>
        <v>68</v>
      </c>
      <c r="O444">
        <v>11</v>
      </c>
      <c r="P444">
        <v>3</v>
      </c>
      <c r="Q444" t="s">
        <v>65</v>
      </c>
      <c r="R444" t="str">
        <f>IFERROR(VLOOKUP(Tabla_Transformados[[#This Row],[Tipo_Paquete_sucio]],auxiliares!$H$6:$I$7,2,0),Tabla_Transformados[[#This Row],[Tipo_Paquete_sucio]])</f>
        <v>Vuelo + Hotel + Tour</v>
      </c>
      <c r="S444" s="10">
        <v>6818.6</v>
      </c>
      <c r="T444" t="s">
        <v>86</v>
      </c>
      <c r="U444" t="s">
        <v>39</v>
      </c>
      <c r="V444" t="str">
        <f>VLOOKUP(Tabla_Transformados[[#This Row],[Destino_sucio]],auxiliares!$E$5:$F$19,2,0)</f>
        <v>Tokio</v>
      </c>
      <c r="W444" t="s">
        <v>114</v>
      </c>
      <c r="X444" t="s">
        <v>41</v>
      </c>
      <c r="Y444" t="s">
        <v>69</v>
      </c>
      <c r="Z4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44" t="str">
        <f>IFERROR(VLOOKUP(Tabla_Transformados[[#This Row],[Actividades_Reser_sucio2]],auxiliares!$E$5:$F$20,2,0),Tabla_Transformados[[#This Row],[Actividades_Reser_sucio2]])</f>
        <v>Excursión en bote</v>
      </c>
      <c r="AB444">
        <v>4</v>
      </c>
      <c r="AC444">
        <f>Tabla_Transformados[[#This Row],[Duracion_Viaje_sucio]]-1</f>
        <v>10</v>
      </c>
      <c r="AD444" t="b">
        <v>0</v>
      </c>
      <c r="AE444" t="str">
        <f>VLOOKUP(Tabla_Transformados[[#This Row],[Promocion_Aplicada_sucio]],auxiliares!$H$6:$I$9,2,0)</f>
        <v>Falso</v>
      </c>
      <c r="AF444" t="s">
        <v>55</v>
      </c>
      <c r="AG444" t="s">
        <v>115</v>
      </c>
      <c r="AH444">
        <v>7</v>
      </c>
      <c r="AI444" t="str">
        <f>TEXT(Tabla_Transformados[[#This Row],[Fecha_Reserva]],"m")</f>
        <v>7</v>
      </c>
      <c r="AJ444">
        <v>5</v>
      </c>
      <c r="AK444" t="str">
        <f>TEXT(Tabla_Transformados[[#This Row],[Fecha_Viaje]],"m")</f>
        <v>10</v>
      </c>
      <c r="AL444" t="s">
        <v>44</v>
      </c>
      <c r="AM444" t="b">
        <v>0</v>
      </c>
      <c r="AN444" t="str">
        <f>VLOOKUP(Tabla_Transformados[[#This Row],[Cancelacion_Reserva_sucio]],auxiliares!$H$6:$I$9,2,0)</f>
        <v>Falso</v>
      </c>
      <c r="AO444">
        <v>5</v>
      </c>
      <c r="AP444" t="s">
        <v>131</v>
      </c>
      <c r="AQ44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4" s="10">
        <f>Tabla_Transformados[[#This Row],[Costo_Total]]/Tabla_Transformados[[#This Row],[Numero_Personas]]</f>
        <v>2272.8666666666668</v>
      </c>
      <c r="AS444" s="10">
        <f>Tabla_Transformados[[#This Row],[Costo_Total]]/Tabla_Transformados[[#This Row],[Duracion_Viaje_sucio]]</f>
        <v>619.87272727272727</v>
      </c>
    </row>
    <row r="445" spans="1:45" x14ac:dyDescent="0.25">
      <c r="A445" t="s">
        <v>1728</v>
      </c>
      <c r="B445" t="s">
        <v>1729</v>
      </c>
      <c r="C445">
        <v>26</v>
      </c>
      <c r="D445" t="s">
        <v>31</v>
      </c>
      <c r="E445" t="str">
        <f>VLOOKUP(Tabla_Transformados[[#This Row],[Género_sucio]],Tabla4[#All],2,0)</f>
        <v>Femenino</v>
      </c>
      <c r="F445" t="s">
        <v>123</v>
      </c>
      <c r="G445" t="str">
        <f>VLOOKUP(Tabla_Transformados[[#This Row],[Ubicación_sucio]],auxiliares!$E$6:$F$13,2,0)</f>
        <v>España</v>
      </c>
      <c r="H445" t="s">
        <v>49</v>
      </c>
      <c r="I445" t="str">
        <f>IFERROR(VLOOKUP(Tabla_Transformados[[#This Row],[Tipo_Viajero_sucio]],auxiliares!$H$6:$I$6,2,0),Tabla_Transformados[[#This Row],[Tipo_Viajero_sucio]])</f>
        <v>Turista</v>
      </c>
      <c r="J445" t="s">
        <v>1730</v>
      </c>
      <c r="K445" s="8">
        <v>45591</v>
      </c>
      <c r="L445" s="8">
        <v>45648</v>
      </c>
      <c r="M445">
        <v>336</v>
      </c>
      <c r="N445">
        <f>DATEDIF(Tabla_Transformados[[#This Row],[Fecha_Reserva]],Tabla_Transformados[[#This Row],[Fecha_Viaje]],"d")</f>
        <v>57</v>
      </c>
      <c r="O445">
        <v>12</v>
      </c>
      <c r="P445">
        <v>4</v>
      </c>
      <c r="Q445" t="s">
        <v>77</v>
      </c>
      <c r="R445" t="str">
        <f>IFERROR(VLOOKUP(Tabla_Transformados[[#This Row],[Tipo_Paquete_sucio]],auxiliares!$H$6:$I$7,2,0),Tabla_Transformados[[#This Row],[Tipo_Paquete_sucio]])</f>
        <v>Vuelo + Hotel</v>
      </c>
      <c r="S445" s="10">
        <v>13544.3</v>
      </c>
      <c r="T445" t="s">
        <v>38</v>
      </c>
      <c r="U445" t="s">
        <v>101</v>
      </c>
      <c r="V445" t="str">
        <f>VLOOKUP(Tabla_Transformados[[#This Row],[Destino_sucio]],auxiliares!$E$5:$F$19,2,0)</f>
        <v>Roma</v>
      </c>
      <c r="W445" t="s">
        <v>67</v>
      </c>
      <c r="X445" t="s">
        <v>41</v>
      </c>
      <c r="Y445" t="s">
        <v>40</v>
      </c>
      <c r="Z4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5" t="str">
        <f>IFERROR(VLOOKUP(Tabla_Transformados[[#This Row],[Actividades_Reser_sucio2]],auxiliares!$E$5:$F$20,2,0),Tabla_Transformados[[#This Row],[Actividades_Reser_sucio2]])</f>
        <v/>
      </c>
      <c r="AB445">
        <v>4</v>
      </c>
      <c r="AC445">
        <f>Tabla_Transformados[[#This Row],[Duracion_Viaje_sucio]]-1</f>
        <v>11</v>
      </c>
      <c r="AD445" t="b">
        <v>1</v>
      </c>
      <c r="AE445" t="str">
        <f>VLOOKUP(Tabla_Transformados[[#This Row],[Promocion_Aplicada_sucio]],auxiliares!$H$6:$I$9,2,0)</f>
        <v>Verdadero</v>
      </c>
      <c r="AF445" t="s">
        <v>42</v>
      </c>
      <c r="AG445" t="s">
        <v>115</v>
      </c>
      <c r="AH445">
        <v>6</v>
      </c>
      <c r="AI445" t="str">
        <f>TEXT(Tabla_Transformados[[#This Row],[Fecha_Reserva]],"m")</f>
        <v>10</v>
      </c>
      <c r="AJ445">
        <v>11</v>
      </c>
      <c r="AK445" t="str">
        <f>TEXT(Tabla_Transformados[[#This Row],[Fecha_Viaje]],"m")</f>
        <v>12</v>
      </c>
      <c r="AL445" t="s">
        <v>57</v>
      </c>
      <c r="AM445" t="b">
        <v>0</v>
      </c>
      <c r="AN445" t="str">
        <f>VLOOKUP(Tabla_Transformados[[#This Row],[Cancelacion_Reserva_sucio]],auxiliares!$H$6:$I$9,2,0)</f>
        <v>Falso</v>
      </c>
      <c r="AO445">
        <v>5</v>
      </c>
      <c r="AP445" t="s">
        <v>131</v>
      </c>
      <c r="AQ44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5" s="10">
        <f>Tabla_Transformados[[#This Row],[Costo_Total]]/Tabla_Transformados[[#This Row],[Numero_Personas]]</f>
        <v>3386.0749999999998</v>
      </c>
      <c r="AS445" s="10">
        <f>Tabla_Transformados[[#This Row],[Costo_Total]]/Tabla_Transformados[[#This Row],[Duracion_Viaje_sucio]]</f>
        <v>1128.6916666666666</v>
      </c>
    </row>
    <row r="446" spans="1:45" x14ac:dyDescent="0.25">
      <c r="A446" t="s">
        <v>1731</v>
      </c>
      <c r="B446" t="s">
        <v>1732</v>
      </c>
      <c r="C446">
        <v>31</v>
      </c>
      <c r="D446" t="s">
        <v>60</v>
      </c>
      <c r="E446" t="str">
        <f>VLOOKUP(Tabla_Transformados[[#This Row],[Género_sucio]],Tabla4[#All],2,0)</f>
        <v>Otro</v>
      </c>
      <c r="F446" t="s">
        <v>123</v>
      </c>
      <c r="G446" t="str">
        <f>VLOOKUP(Tabla_Transformados[[#This Row],[Ubicación_sucio]],auxiliares!$E$6:$F$13,2,0)</f>
        <v>España</v>
      </c>
      <c r="H446" t="s">
        <v>49</v>
      </c>
      <c r="I446" t="str">
        <f>IFERROR(VLOOKUP(Tabla_Transformados[[#This Row],[Tipo_Viajero_sucio]],auxiliares!$H$6:$I$6,2,0),Tabla_Transformados[[#This Row],[Tipo_Viajero_sucio]])</f>
        <v>Turista</v>
      </c>
      <c r="J446" t="s">
        <v>1733</v>
      </c>
      <c r="K446" s="8">
        <v>45372</v>
      </c>
      <c r="L446" s="8">
        <v>45568</v>
      </c>
      <c r="M446">
        <v>130</v>
      </c>
      <c r="N446">
        <f>DATEDIF(Tabla_Transformados[[#This Row],[Fecha_Reserva]],Tabla_Transformados[[#This Row],[Fecha_Viaje]],"d")</f>
        <v>196</v>
      </c>
      <c r="O446">
        <v>7</v>
      </c>
      <c r="P446">
        <v>2</v>
      </c>
      <c r="Q446" t="s">
        <v>77</v>
      </c>
      <c r="R446" t="str">
        <f>IFERROR(VLOOKUP(Tabla_Transformados[[#This Row],[Tipo_Paquete_sucio]],auxiliares!$H$6:$I$7,2,0),Tabla_Transformados[[#This Row],[Tipo_Paquete_sucio]])</f>
        <v>Vuelo + Hotel</v>
      </c>
      <c r="S446" s="10">
        <v>1785.3</v>
      </c>
      <c r="T446" t="s">
        <v>86</v>
      </c>
      <c r="U446" t="s">
        <v>66</v>
      </c>
      <c r="V446" t="str">
        <f>VLOOKUP(Tabla_Transformados[[#This Row],[Destino_sucio]],auxiliares!$E$5:$F$19,2,0)</f>
        <v>Barcelona</v>
      </c>
      <c r="W446" t="s">
        <v>114</v>
      </c>
      <c r="X446" t="s">
        <v>54</v>
      </c>
      <c r="Y446" t="s">
        <v>40</v>
      </c>
      <c r="Z4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6" t="str">
        <f>IFERROR(VLOOKUP(Tabla_Transformados[[#This Row],[Actividades_Reser_sucio2]],auxiliares!$E$5:$F$20,2,0),Tabla_Transformados[[#This Row],[Actividades_Reser_sucio2]])</f>
        <v/>
      </c>
      <c r="AB446">
        <v>1</v>
      </c>
      <c r="AC446">
        <f>Tabla_Transformados[[#This Row],[Duracion_Viaje_sucio]]-1</f>
        <v>6</v>
      </c>
      <c r="AD446" t="b">
        <v>1</v>
      </c>
      <c r="AE446" t="str">
        <f>VLOOKUP(Tabla_Transformados[[#This Row],[Promocion_Aplicada_sucio]],auxiliares!$H$6:$I$9,2,0)</f>
        <v>Verdadero</v>
      </c>
      <c r="AF446" t="s">
        <v>42</v>
      </c>
      <c r="AG446" t="s">
        <v>43</v>
      </c>
      <c r="AH446">
        <v>3</v>
      </c>
      <c r="AI446" t="str">
        <f>TEXT(Tabla_Transformados[[#This Row],[Fecha_Reserva]],"m")</f>
        <v>3</v>
      </c>
      <c r="AJ446">
        <v>4</v>
      </c>
      <c r="AK446" t="str">
        <f>TEXT(Tabla_Transformados[[#This Row],[Fecha_Viaje]],"m")</f>
        <v>10</v>
      </c>
      <c r="AL446" t="s">
        <v>57</v>
      </c>
      <c r="AM446" t="b">
        <v>0</v>
      </c>
      <c r="AN446" t="str">
        <f>VLOOKUP(Tabla_Transformados[[#This Row],[Cancelacion_Reserva_sucio]],auxiliares!$H$6:$I$9,2,0)</f>
        <v>Falso</v>
      </c>
      <c r="AO446">
        <v>5</v>
      </c>
      <c r="AP446" t="s">
        <v>207</v>
      </c>
      <c r="AQ44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46" s="10">
        <f>Tabla_Transformados[[#This Row],[Costo_Total]]/Tabla_Transformados[[#This Row],[Numero_Personas]]</f>
        <v>892.65</v>
      </c>
      <c r="AS446" s="10">
        <f>Tabla_Transformados[[#This Row],[Costo_Total]]/Tabla_Transformados[[#This Row],[Duracion_Viaje_sucio]]</f>
        <v>255.04285714285714</v>
      </c>
    </row>
    <row r="447" spans="1:45" x14ac:dyDescent="0.25">
      <c r="A447" t="s">
        <v>1735</v>
      </c>
      <c r="B447" t="s">
        <v>1736</v>
      </c>
      <c r="C447">
        <v>53</v>
      </c>
      <c r="D447" t="s">
        <v>60</v>
      </c>
      <c r="E447" t="str">
        <f>VLOOKUP(Tabla_Transformados[[#This Row],[Género_sucio]],Tabla4[#All],2,0)</f>
        <v>Otro</v>
      </c>
      <c r="F447" t="s">
        <v>73</v>
      </c>
      <c r="G447" t="str">
        <f>VLOOKUP(Tabla_Transformados[[#This Row],[Ubicación_sucio]],auxiliares!$E$6:$F$13,2,0)</f>
        <v>Reino unido</v>
      </c>
      <c r="H447" t="s">
        <v>97</v>
      </c>
      <c r="I447" t="str">
        <f>IFERROR(VLOOKUP(Tabla_Transformados[[#This Row],[Tipo_Viajero_sucio]],auxiliares!$H$6:$I$6,2,0),Tabla_Transformados[[#This Row],[Tipo_Viajero_sucio]])</f>
        <v>Negocios</v>
      </c>
      <c r="J447" t="s">
        <v>1737</v>
      </c>
      <c r="K447" s="8">
        <v>45485</v>
      </c>
      <c r="L447" s="8">
        <v>45530</v>
      </c>
      <c r="M447">
        <v>3</v>
      </c>
      <c r="N447">
        <f>DATEDIF(Tabla_Transformados[[#This Row],[Fecha_Reserva]],Tabla_Transformados[[#This Row],[Fecha_Viaje]],"d")</f>
        <v>45</v>
      </c>
      <c r="O447">
        <v>14</v>
      </c>
      <c r="P447">
        <v>4</v>
      </c>
      <c r="Q447" t="s">
        <v>37</v>
      </c>
      <c r="R447" t="str">
        <f>IFERROR(VLOOKUP(Tabla_Transformados[[#This Row],[Tipo_Paquete_sucio]],auxiliares!$H$6:$I$7,2,0),Tabla_Transformados[[#This Row],[Tipo_Paquete_sucio]])</f>
        <v>Vuelo</v>
      </c>
      <c r="S447" s="10">
        <v>11935.2</v>
      </c>
      <c r="T447" t="s">
        <v>86</v>
      </c>
      <c r="U447" t="s">
        <v>101</v>
      </c>
      <c r="V447" t="str">
        <f>VLOOKUP(Tabla_Transformados[[#This Row],[Destino_sucio]],auxiliares!$E$5:$F$19,2,0)</f>
        <v>Roma</v>
      </c>
      <c r="W447" t="s">
        <v>40</v>
      </c>
      <c r="X447" t="s">
        <v>68</v>
      </c>
      <c r="Y447" t="s">
        <v>40</v>
      </c>
      <c r="Z4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7" t="str">
        <f>IFERROR(VLOOKUP(Tabla_Transformados[[#This Row],[Actividades_Reser_sucio2]],auxiliares!$E$5:$F$20,2,0),Tabla_Transformados[[#This Row],[Actividades_Reser_sucio2]])</f>
        <v/>
      </c>
      <c r="AB447">
        <v>2</v>
      </c>
      <c r="AC447">
        <f>Tabla_Transformados[[#This Row],[Duracion_Viaje_sucio]]-1</f>
        <v>13</v>
      </c>
      <c r="AD447" t="b">
        <v>1</v>
      </c>
      <c r="AE447" t="str">
        <f>VLOOKUP(Tabla_Transformados[[#This Row],[Promocion_Aplicada_sucio]],auxiliares!$H$6:$I$9,2,0)</f>
        <v>Verdadero</v>
      </c>
      <c r="AF447" t="s">
        <v>88</v>
      </c>
      <c r="AG447" t="s">
        <v>115</v>
      </c>
      <c r="AH447">
        <v>2</v>
      </c>
      <c r="AI447" t="str">
        <f>TEXT(Tabla_Transformados[[#This Row],[Fecha_Reserva]],"m")</f>
        <v>7</v>
      </c>
      <c r="AJ447">
        <v>8</v>
      </c>
      <c r="AK447" t="str">
        <f>TEXT(Tabla_Transformados[[#This Row],[Fecha_Viaje]],"m")</f>
        <v>8</v>
      </c>
      <c r="AL447" t="s">
        <v>57</v>
      </c>
      <c r="AM447" t="b">
        <v>0</v>
      </c>
      <c r="AN447" t="str">
        <f>VLOOKUP(Tabla_Transformados[[#This Row],[Cancelacion_Reserva_sucio]],auxiliares!$H$6:$I$9,2,0)</f>
        <v>Falso</v>
      </c>
      <c r="AO447">
        <v>4</v>
      </c>
      <c r="AP447" t="s">
        <v>131</v>
      </c>
      <c r="AQ4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47" s="10">
        <f>Tabla_Transformados[[#This Row],[Costo_Total]]/Tabla_Transformados[[#This Row],[Numero_Personas]]</f>
        <v>2983.8</v>
      </c>
      <c r="AS447" s="10">
        <f>Tabla_Transformados[[#This Row],[Costo_Total]]/Tabla_Transformados[[#This Row],[Duracion_Viaje_sucio]]</f>
        <v>852.51428571428573</v>
      </c>
    </row>
    <row r="448" spans="1:45" x14ac:dyDescent="0.25">
      <c r="A448" t="s">
        <v>1738</v>
      </c>
      <c r="B448" t="s">
        <v>1739</v>
      </c>
      <c r="C448">
        <v>49</v>
      </c>
      <c r="D448" t="s">
        <v>60</v>
      </c>
      <c r="E448" t="str">
        <f>VLOOKUP(Tabla_Transformados[[#This Row],[Género_sucio]],Tabla4[#All],2,0)</f>
        <v>Otro</v>
      </c>
      <c r="F448" t="s">
        <v>61</v>
      </c>
      <c r="G448" t="str">
        <f>VLOOKUP(Tabla_Transformados[[#This Row],[Ubicación_sucio]],auxiliares!$E$6:$F$13,2,0)</f>
        <v>Australia</v>
      </c>
      <c r="H448" t="s">
        <v>97</v>
      </c>
      <c r="I448" t="str">
        <f>IFERROR(VLOOKUP(Tabla_Transformados[[#This Row],[Tipo_Viajero_sucio]],auxiliares!$H$6:$I$6,2,0),Tabla_Transformados[[#This Row],[Tipo_Viajero_sucio]])</f>
        <v>Negocios</v>
      </c>
      <c r="J448" t="s">
        <v>1740</v>
      </c>
      <c r="K448" s="8">
        <v>45501</v>
      </c>
      <c r="L448" s="8">
        <v>45618</v>
      </c>
      <c r="M448">
        <v>185</v>
      </c>
      <c r="N448">
        <f>DATEDIF(Tabla_Transformados[[#This Row],[Fecha_Reserva]],Tabla_Transformados[[#This Row],[Fecha_Viaje]],"d")</f>
        <v>117</v>
      </c>
      <c r="O448">
        <v>3</v>
      </c>
      <c r="P448">
        <v>3</v>
      </c>
      <c r="Q448" t="s">
        <v>37</v>
      </c>
      <c r="R448" t="str">
        <f>IFERROR(VLOOKUP(Tabla_Transformados[[#This Row],[Tipo_Paquete_sucio]],auxiliares!$H$6:$I$7,2,0),Tabla_Transformados[[#This Row],[Tipo_Paquete_sucio]])</f>
        <v>Vuelo</v>
      </c>
      <c r="S448" s="10">
        <v>14571.7</v>
      </c>
      <c r="T448" t="s">
        <v>38</v>
      </c>
      <c r="U448" t="s">
        <v>39</v>
      </c>
      <c r="V448" t="str">
        <f>VLOOKUP(Tabla_Transformados[[#This Row],[Destino_sucio]],auxiliares!$E$5:$F$19,2,0)</f>
        <v>Tokio</v>
      </c>
      <c r="W448" t="s">
        <v>40</v>
      </c>
      <c r="X448" t="s">
        <v>68</v>
      </c>
      <c r="Y448" t="s">
        <v>40</v>
      </c>
      <c r="Z4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8" t="str">
        <f>IFERROR(VLOOKUP(Tabla_Transformados[[#This Row],[Actividades_Reser_sucio2]],auxiliares!$E$5:$F$20,2,0),Tabla_Transformados[[#This Row],[Actividades_Reser_sucio2]])</f>
        <v/>
      </c>
      <c r="AB448">
        <v>4</v>
      </c>
      <c r="AC448">
        <f>Tabla_Transformados[[#This Row],[Duracion_Viaje_sucio]]-1</f>
        <v>2</v>
      </c>
      <c r="AD448" t="b">
        <v>1</v>
      </c>
      <c r="AE448" t="str">
        <f>VLOOKUP(Tabla_Transformados[[#This Row],[Promocion_Aplicada_sucio]],auxiliares!$H$6:$I$9,2,0)</f>
        <v>Verdadero</v>
      </c>
      <c r="AF448" t="s">
        <v>42</v>
      </c>
      <c r="AG448" t="s">
        <v>56</v>
      </c>
      <c r="AH448">
        <v>5</v>
      </c>
      <c r="AI448" t="str">
        <f>TEXT(Tabla_Transformados[[#This Row],[Fecha_Reserva]],"m")</f>
        <v>7</v>
      </c>
      <c r="AJ448">
        <v>2</v>
      </c>
      <c r="AK448" t="str">
        <f>TEXT(Tabla_Transformados[[#This Row],[Fecha_Viaje]],"m")</f>
        <v>11</v>
      </c>
      <c r="AL448" t="s">
        <v>44</v>
      </c>
      <c r="AM448" t="b">
        <v>1</v>
      </c>
      <c r="AN448" t="str">
        <f>VLOOKUP(Tabla_Transformados[[#This Row],[Cancelacion_Reserva_sucio]],auxiliares!$H$6:$I$9,2,0)</f>
        <v>Verdadero</v>
      </c>
      <c r="AO448">
        <v>5</v>
      </c>
      <c r="AP448" t="s">
        <v>131</v>
      </c>
      <c r="AQ44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48" s="10">
        <f>Tabla_Transformados[[#This Row],[Costo_Total]]/Tabla_Transformados[[#This Row],[Numero_Personas]]</f>
        <v>4857.2333333333336</v>
      </c>
      <c r="AS448" s="10">
        <f>Tabla_Transformados[[#This Row],[Costo_Total]]/Tabla_Transformados[[#This Row],[Duracion_Viaje_sucio]]</f>
        <v>4857.2333333333336</v>
      </c>
    </row>
    <row r="449" spans="1:45" x14ac:dyDescent="0.25">
      <c r="A449" t="s">
        <v>1741</v>
      </c>
      <c r="B449" t="s">
        <v>1742</v>
      </c>
      <c r="C449">
        <v>22</v>
      </c>
      <c r="D449" t="s">
        <v>60</v>
      </c>
      <c r="E449" t="str">
        <f>VLOOKUP(Tabla_Transformados[[#This Row],[Género_sucio]],Tabla4[#All],2,0)</f>
        <v>Otro</v>
      </c>
      <c r="F449" t="s">
        <v>123</v>
      </c>
      <c r="G449" t="str">
        <f>VLOOKUP(Tabla_Transformados[[#This Row],[Ubicación_sucio]],auxiliares!$E$6:$F$13,2,0)</f>
        <v>España</v>
      </c>
      <c r="H449" t="s">
        <v>49</v>
      </c>
      <c r="I449" t="str">
        <f>IFERROR(VLOOKUP(Tabla_Transformados[[#This Row],[Tipo_Viajero_sucio]],auxiliares!$H$6:$I$6,2,0),Tabla_Transformados[[#This Row],[Tipo_Viajero_sucio]])</f>
        <v>Turista</v>
      </c>
      <c r="J449" t="s">
        <v>1743</v>
      </c>
      <c r="K449" s="8">
        <v>45528</v>
      </c>
      <c r="L449" s="8">
        <v>45651</v>
      </c>
      <c r="M449">
        <v>225</v>
      </c>
      <c r="N449">
        <f>DATEDIF(Tabla_Transformados[[#This Row],[Fecha_Reserva]],Tabla_Transformados[[#This Row],[Fecha_Viaje]],"d")</f>
        <v>123</v>
      </c>
      <c r="O449">
        <v>10</v>
      </c>
      <c r="P449">
        <v>3</v>
      </c>
      <c r="Q449" t="s">
        <v>37</v>
      </c>
      <c r="R449" t="str">
        <f>IFERROR(VLOOKUP(Tabla_Transformados[[#This Row],[Tipo_Paquete_sucio]],auxiliares!$H$6:$I$7,2,0),Tabla_Transformados[[#This Row],[Tipo_Paquete_sucio]])</f>
        <v>Vuelo</v>
      </c>
      <c r="S449" s="10">
        <v>9295.5</v>
      </c>
      <c r="T449" t="s">
        <v>86</v>
      </c>
      <c r="U449" t="s">
        <v>87</v>
      </c>
      <c r="V449" t="str">
        <f>VLOOKUP(Tabla_Transformados[[#This Row],[Destino_sucio]],auxiliares!$E$5:$F$19,2,0)</f>
        <v>Londres</v>
      </c>
      <c r="W449" t="s">
        <v>40</v>
      </c>
      <c r="X449" t="s">
        <v>41</v>
      </c>
      <c r="Y449" t="s">
        <v>40</v>
      </c>
      <c r="Z4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9" t="str">
        <f>IFERROR(VLOOKUP(Tabla_Transformados[[#This Row],[Actividades_Reser_sucio2]],auxiliares!$E$5:$F$20,2,0),Tabla_Transformados[[#This Row],[Actividades_Reser_sucio2]])</f>
        <v/>
      </c>
      <c r="AB449">
        <v>6</v>
      </c>
      <c r="AC449">
        <f>Tabla_Transformados[[#This Row],[Duracion_Viaje_sucio]]-1</f>
        <v>9</v>
      </c>
      <c r="AD449" t="b">
        <v>1</v>
      </c>
      <c r="AE449" t="str">
        <f>VLOOKUP(Tabla_Transformados[[#This Row],[Promocion_Aplicada_sucio]],auxiliares!$H$6:$I$9,2,0)</f>
        <v>Verdadero</v>
      </c>
      <c r="AF449" t="s">
        <v>88</v>
      </c>
      <c r="AG449" t="s">
        <v>115</v>
      </c>
      <c r="AH449">
        <v>6</v>
      </c>
      <c r="AI449" t="str">
        <f>TEXT(Tabla_Transformados[[#This Row],[Fecha_Reserva]],"m")</f>
        <v>8</v>
      </c>
      <c r="AJ449">
        <v>9</v>
      </c>
      <c r="AK449" t="str">
        <f>TEXT(Tabla_Transformados[[#This Row],[Fecha_Viaje]],"m")</f>
        <v>12</v>
      </c>
      <c r="AL449" t="s">
        <v>44</v>
      </c>
      <c r="AM449" t="b">
        <v>1</v>
      </c>
      <c r="AN449" t="str">
        <f>VLOOKUP(Tabla_Transformados[[#This Row],[Cancelacion_Reserva_sucio]],auxiliares!$H$6:$I$9,2,0)</f>
        <v>Verdadero</v>
      </c>
      <c r="AO449">
        <v>1</v>
      </c>
      <c r="AP449" t="s">
        <v>45</v>
      </c>
      <c r="AQ44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9" s="10">
        <f>Tabla_Transformados[[#This Row],[Costo_Total]]/Tabla_Transformados[[#This Row],[Numero_Personas]]</f>
        <v>3098.5</v>
      </c>
      <c r="AS449" s="10">
        <f>Tabla_Transformados[[#This Row],[Costo_Total]]/Tabla_Transformados[[#This Row],[Duracion_Viaje_sucio]]</f>
        <v>929.55</v>
      </c>
    </row>
    <row r="450" spans="1:45" x14ac:dyDescent="0.25">
      <c r="A450" t="s">
        <v>1744</v>
      </c>
      <c r="B450" t="s">
        <v>1745</v>
      </c>
      <c r="C450">
        <v>53</v>
      </c>
      <c r="D450" t="s">
        <v>104</v>
      </c>
      <c r="E450" t="str">
        <f>VLOOKUP(Tabla_Transformados[[#This Row],[Género_sucio]],Tabla4[#All],2,0)</f>
        <v>Masculino</v>
      </c>
      <c r="F450" t="s">
        <v>73</v>
      </c>
      <c r="G450" t="str">
        <f>VLOOKUP(Tabla_Transformados[[#This Row],[Ubicación_sucio]],auxiliares!$E$6:$F$13,2,0)</f>
        <v>Reino unido</v>
      </c>
      <c r="H450" t="s">
        <v>97</v>
      </c>
      <c r="I450" t="str">
        <f>IFERROR(VLOOKUP(Tabla_Transformados[[#This Row],[Tipo_Viajero_sucio]],auxiliares!$H$6:$I$6,2,0),Tabla_Transformados[[#This Row],[Tipo_Viajero_sucio]])</f>
        <v>Negocios</v>
      </c>
      <c r="J450" t="s">
        <v>1746</v>
      </c>
      <c r="K450" s="8">
        <v>45547</v>
      </c>
      <c r="L450" s="8">
        <v>45606</v>
      </c>
      <c r="M450">
        <v>252</v>
      </c>
      <c r="N450">
        <f>DATEDIF(Tabla_Transformados[[#This Row],[Fecha_Reserva]],Tabla_Transformados[[#This Row],[Fecha_Viaje]],"d")</f>
        <v>59</v>
      </c>
      <c r="O450">
        <v>11</v>
      </c>
      <c r="P450">
        <v>2</v>
      </c>
      <c r="Q450" t="s">
        <v>77</v>
      </c>
      <c r="R450" t="str">
        <f>IFERROR(VLOOKUP(Tabla_Transformados[[#This Row],[Tipo_Paquete_sucio]],auxiliares!$H$6:$I$7,2,0),Tabla_Transformados[[#This Row],[Tipo_Paquete_sucio]])</f>
        <v>Vuelo + Hotel</v>
      </c>
      <c r="S450" s="10">
        <v>1007.2</v>
      </c>
      <c r="T450" t="s">
        <v>78</v>
      </c>
      <c r="U450" t="s">
        <v>39</v>
      </c>
      <c r="V450" t="str">
        <f>VLOOKUP(Tabla_Transformados[[#This Row],[Destino_sucio]],auxiliares!$E$5:$F$19,2,0)</f>
        <v>Tokio</v>
      </c>
      <c r="W450" t="s">
        <v>79</v>
      </c>
      <c r="X450" t="s">
        <v>54</v>
      </c>
      <c r="Y450" t="s">
        <v>40</v>
      </c>
      <c r="Z4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0" t="str">
        <f>IFERROR(VLOOKUP(Tabla_Transformados[[#This Row],[Actividades_Reser_sucio2]],auxiliares!$E$5:$F$20,2,0),Tabla_Transformados[[#This Row],[Actividades_Reser_sucio2]])</f>
        <v/>
      </c>
      <c r="AB450">
        <v>2</v>
      </c>
      <c r="AC450">
        <f>Tabla_Transformados[[#This Row],[Duracion_Viaje_sucio]]-1</f>
        <v>10</v>
      </c>
      <c r="AD450" t="b">
        <v>1</v>
      </c>
      <c r="AE450" t="str">
        <f>VLOOKUP(Tabla_Transformados[[#This Row],[Promocion_Aplicada_sucio]],auxiliares!$H$6:$I$9,2,0)</f>
        <v>Verdadero</v>
      </c>
      <c r="AF450" t="s">
        <v>88</v>
      </c>
      <c r="AG450" t="s">
        <v>115</v>
      </c>
      <c r="AH450">
        <v>11</v>
      </c>
      <c r="AI450" t="str">
        <f>TEXT(Tabla_Transformados[[#This Row],[Fecha_Reserva]],"m")</f>
        <v>9</v>
      </c>
      <c r="AJ450">
        <v>9</v>
      </c>
      <c r="AK450" t="str">
        <f>TEXT(Tabla_Transformados[[#This Row],[Fecha_Viaje]],"m")</f>
        <v>11</v>
      </c>
      <c r="AL450" t="s">
        <v>57</v>
      </c>
      <c r="AM450" t="b">
        <v>1</v>
      </c>
      <c r="AN450" t="str">
        <f>VLOOKUP(Tabla_Transformados[[#This Row],[Cancelacion_Reserva_sucio]],auxiliares!$H$6:$I$9,2,0)</f>
        <v>Verdadero</v>
      </c>
      <c r="AO450">
        <v>3</v>
      </c>
      <c r="AP450" t="s">
        <v>108</v>
      </c>
      <c r="AQ45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0" s="10">
        <f>Tabla_Transformados[[#This Row],[Costo_Total]]/Tabla_Transformados[[#This Row],[Numero_Personas]]</f>
        <v>503.6</v>
      </c>
      <c r="AS450" s="10">
        <f>Tabla_Transformados[[#This Row],[Costo_Total]]/Tabla_Transformados[[#This Row],[Duracion_Viaje_sucio]]</f>
        <v>91.563636363636363</v>
      </c>
    </row>
    <row r="451" spans="1:45" x14ac:dyDescent="0.25">
      <c r="A451" t="s">
        <v>1747</v>
      </c>
      <c r="B451" t="s">
        <v>1748</v>
      </c>
      <c r="C451">
        <v>50</v>
      </c>
      <c r="D451" t="s">
        <v>60</v>
      </c>
      <c r="E451" t="str">
        <f>VLOOKUP(Tabla_Transformados[[#This Row],[Género_sucio]],Tabla4[#All],2,0)</f>
        <v>Otro</v>
      </c>
      <c r="F451" t="s">
        <v>123</v>
      </c>
      <c r="G451" t="str">
        <f>VLOOKUP(Tabla_Transformados[[#This Row],[Ubicación_sucio]],auxiliares!$E$6:$F$13,2,0)</f>
        <v>España</v>
      </c>
      <c r="H451" t="s">
        <v>97</v>
      </c>
      <c r="I451" t="str">
        <f>IFERROR(VLOOKUP(Tabla_Transformados[[#This Row],[Tipo_Viajero_sucio]],auxiliares!$H$6:$I$6,2,0),Tabla_Transformados[[#This Row],[Tipo_Viajero_sucio]])</f>
        <v>Negocios</v>
      </c>
      <c r="J451" t="s">
        <v>1749</v>
      </c>
      <c r="K451" s="8">
        <v>45437</v>
      </c>
      <c r="L451" s="8">
        <v>45623</v>
      </c>
      <c r="M451">
        <v>89</v>
      </c>
      <c r="N451">
        <f>DATEDIF(Tabla_Transformados[[#This Row],[Fecha_Reserva]],Tabla_Transformados[[#This Row],[Fecha_Viaje]],"d")</f>
        <v>186</v>
      </c>
      <c r="O451">
        <v>11</v>
      </c>
      <c r="P451">
        <v>4</v>
      </c>
      <c r="Q451" t="s">
        <v>37</v>
      </c>
      <c r="R451" t="str">
        <f>IFERROR(VLOOKUP(Tabla_Transformados[[#This Row],[Tipo_Paquete_sucio]],auxiliares!$H$6:$I$7,2,0),Tabla_Transformados[[#This Row],[Tipo_Paquete_sucio]])</f>
        <v>Vuelo</v>
      </c>
      <c r="S451" s="10">
        <v>3780.3</v>
      </c>
      <c r="T451" t="s">
        <v>86</v>
      </c>
      <c r="U451" t="s">
        <v>137</v>
      </c>
      <c r="V451" t="str">
        <f>VLOOKUP(Tabla_Transformados[[#This Row],[Destino_sucio]],auxiliares!$E$5:$F$19,2,0)</f>
        <v>Paris</v>
      </c>
      <c r="W451" t="s">
        <v>40</v>
      </c>
      <c r="X451" t="s">
        <v>41</v>
      </c>
      <c r="Y451" t="s">
        <v>40</v>
      </c>
      <c r="Z4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1" t="str">
        <f>IFERROR(VLOOKUP(Tabla_Transformados[[#This Row],[Actividades_Reser_sucio2]],auxiliares!$E$5:$F$20,2,0),Tabla_Transformados[[#This Row],[Actividades_Reser_sucio2]])</f>
        <v/>
      </c>
      <c r="AB451">
        <v>8</v>
      </c>
      <c r="AC451">
        <f>Tabla_Transformados[[#This Row],[Duracion_Viaje_sucio]]-1</f>
        <v>10</v>
      </c>
      <c r="AD451" t="b">
        <v>0</v>
      </c>
      <c r="AE451" t="str">
        <f>VLOOKUP(Tabla_Transformados[[#This Row],[Promocion_Aplicada_sucio]],auxiliares!$H$6:$I$9,2,0)</f>
        <v>Falso</v>
      </c>
      <c r="AF451" t="s">
        <v>42</v>
      </c>
      <c r="AG451" t="s">
        <v>56</v>
      </c>
      <c r="AH451">
        <v>6</v>
      </c>
      <c r="AI451" t="str">
        <f>TEXT(Tabla_Transformados[[#This Row],[Fecha_Reserva]],"m")</f>
        <v>5</v>
      </c>
      <c r="AJ451">
        <v>3</v>
      </c>
      <c r="AK451" t="str">
        <f>TEXT(Tabla_Transformados[[#This Row],[Fecha_Viaje]],"m")</f>
        <v>11</v>
      </c>
      <c r="AL451" t="s">
        <v>44</v>
      </c>
      <c r="AM451" t="b">
        <v>0</v>
      </c>
      <c r="AN451" t="str">
        <f>VLOOKUP(Tabla_Transformados[[#This Row],[Cancelacion_Reserva_sucio]],auxiliares!$H$6:$I$9,2,0)</f>
        <v>Falso</v>
      </c>
      <c r="AO451">
        <v>2</v>
      </c>
      <c r="AP451" t="s">
        <v>108</v>
      </c>
      <c r="AQ45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1" s="10">
        <f>Tabla_Transformados[[#This Row],[Costo_Total]]/Tabla_Transformados[[#This Row],[Numero_Personas]]</f>
        <v>945.07500000000005</v>
      </c>
      <c r="AS451" s="10">
        <f>Tabla_Transformados[[#This Row],[Costo_Total]]/Tabla_Transformados[[#This Row],[Duracion_Viaje_sucio]]</f>
        <v>343.66363636363639</v>
      </c>
    </row>
    <row r="452" spans="1:45" x14ac:dyDescent="0.25">
      <c r="A452" t="s">
        <v>1750</v>
      </c>
      <c r="B452" t="s">
        <v>1751</v>
      </c>
      <c r="C452">
        <v>47</v>
      </c>
      <c r="D452" t="s">
        <v>60</v>
      </c>
      <c r="E452" t="str">
        <f>VLOOKUP(Tabla_Transformados[[#This Row],[Género_sucio]],Tabla4[#All],2,0)</f>
        <v>Otro</v>
      </c>
      <c r="F452" t="s">
        <v>123</v>
      </c>
      <c r="G452" t="str">
        <f>VLOOKUP(Tabla_Transformados[[#This Row],[Ubicación_sucio]],auxiliares!$E$6:$F$13,2,0)</f>
        <v>España</v>
      </c>
      <c r="H452" t="s">
        <v>97</v>
      </c>
      <c r="I452" t="str">
        <f>IFERROR(VLOOKUP(Tabla_Transformados[[#This Row],[Tipo_Viajero_sucio]],auxiliares!$H$6:$I$6,2,0),Tabla_Transformados[[#This Row],[Tipo_Viajero_sucio]])</f>
        <v>Negocios</v>
      </c>
      <c r="J452" t="s">
        <v>1752</v>
      </c>
      <c r="K452" s="8">
        <v>45560</v>
      </c>
      <c r="L452" s="8">
        <v>45641</v>
      </c>
      <c r="M452">
        <v>80</v>
      </c>
      <c r="N452">
        <f>DATEDIF(Tabla_Transformados[[#This Row],[Fecha_Reserva]],Tabla_Transformados[[#This Row],[Fecha_Viaje]],"d")</f>
        <v>81</v>
      </c>
      <c r="O452">
        <v>2</v>
      </c>
      <c r="P452">
        <v>2</v>
      </c>
      <c r="Q452" t="s">
        <v>65</v>
      </c>
      <c r="R452" t="str">
        <f>IFERROR(VLOOKUP(Tabla_Transformados[[#This Row],[Tipo_Paquete_sucio]],auxiliares!$H$6:$I$7,2,0),Tabla_Transformados[[#This Row],[Tipo_Paquete_sucio]])</f>
        <v>Vuelo + Hotel + Tour</v>
      </c>
      <c r="S452" s="10">
        <v>5841.8</v>
      </c>
      <c r="T452" t="s">
        <v>38</v>
      </c>
      <c r="U452" t="s">
        <v>101</v>
      </c>
      <c r="V452" t="str">
        <f>VLOOKUP(Tabla_Transformados[[#This Row],[Destino_sucio]],auxiliares!$E$5:$F$19,2,0)</f>
        <v>Roma</v>
      </c>
      <c r="W452" t="s">
        <v>79</v>
      </c>
      <c r="X452" t="s">
        <v>68</v>
      </c>
      <c r="Y452" t="s">
        <v>40</v>
      </c>
      <c r="Z4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52" t="str">
        <f>IFERROR(VLOOKUP(Tabla_Transformados[[#This Row],[Actividades_Reser_sucio2]],auxiliares!$E$5:$F$20,2,0),Tabla_Transformados[[#This Row],[Actividades_Reser_sucio2]])</f>
        <v>Desconocido</v>
      </c>
      <c r="AB452">
        <v>5</v>
      </c>
      <c r="AC452">
        <f>Tabla_Transformados[[#This Row],[Duracion_Viaje_sucio]]-1</f>
        <v>1</v>
      </c>
      <c r="AD452" t="b">
        <v>1</v>
      </c>
      <c r="AE452" t="str">
        <f>VLOOKUP(Tabla_Transformados[[#This Row],[Promocion_Aplicada_sucio]],auxiliares!$H$6:$I$9,2,0)</f>
        <v>Verdadero</v>
      </c>
      <c r="AF452" t="s">
        <v>55</v>
      </c>
      <c r="AG452" t="s">
        <v>43</v>
      </c>
      <c r="AH452">
        <v>9</v>
      </c>
      <c r="AI452" t="str">
        <f>TEXT(Tabla_Transformados[[#This Row],[Fecha_Reserva]],"m")</f>
        <v>9</v>
      </c>
      <c r="AJ452">
        <v>11</v>
      </c>
      <c r="AK452" t="str">
        <f>TEXT(Tabla_Transformados[[#This Row],[Fecha_Viaje]],"m")</f>
        <v>12</v>
      </c>
      <c r="AL452" t="s">
        <v>44</v>
      </c>
      <c r="AM452" t="b">
        <v>0</v>
      </c>
      <c r="AN452" t="str">
        <f>VLOOKUP(Tabla_Transformados[[#This Row],[Cancelacion_Reserva_sucio]],auxiliares!$H$6:$I$9,2,0)</f>
        <v>Falso</v>
      </c>
      <c r="AO452">
        <v>2</v>
      </c>
      <c r="AP452" t="s">
        <v>70</v>
      </c>
      <c r="AQ45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2" s="10">
        <f>Tabla_Transformados[[#This Row],[Costo_Total]]/Tabla_Transformados[[#This Row],[Numero_Personas]]</f>
        <v>2920.9</v>
      </c>
      <c r="AS452" s="10">
        <f>Tabla_Transformados[[#This Row],[Costo_Total]]/Tabla_Transformados[[#This Row],[Duracion_Viaje_sucio]]</f>
        <v>2920.9</v>
      </c>
    </row>
    <row r="453" spans="1:45" x14ac:dyDescent="0.25">
      <c r="A453" t="s">
        <v>1753</v>
      </c>
      <c r="B453" t="s">
        <v>1754</v>
      </c>
      <c r="C453">
        <v>53</v>
      </c>
      <c r="D453" t="s">
        <v>31</v>
      </c>
      <c r="E453" t="str">
        <f>VLOOKUP(Tabla_Transformados[[#This Row],[Género_sucio]],Tabla4[#All],2,0)</f>
        <v>Femenino</v>
      </c>
      <c r="F453" t="s">
        <v>61</v>
      </c>
      <c r="G453" t="str">
        <f>VLOOKUP(Tabla_Transformados[[#This Row],[Ubicación_sucio]],auxiliares!$E$6:$F$13,2,0)</f>
        <v>Australia</v>
      </c>
      <c r="H453" t="s">
        <v>49</v>
      </c>
      <c r="I453" t="str">
        <f>IFERROR(VLOOKUP(Tabla_Transformados[[#This Row],[Tipo_Viajero_sucio]],auxiliares!$H$6:$I$6,2,0),Tabla_Transformados[[#This Row],[Tipo_Viajero_sucio]])</f>
        <v>Turista</v>
      </c>
      <c r="J453" t="s">
        <v>1755</v>
      </c>
      <c r="K453" s="8">
        <v>45594</v>
      </c>
      <c r="L453" s="8">
        <v>45603</v>
      </c>
      <c r="M453">
        <v>45</v>
      </c>
      <c r="N453">
        <f>DATEDIF(Tabla_Transformados[[#This Row],[Fecha_Reserva]],Tabla_Transformados[[#This Row],[Fecha_Viaje]],"d")</f>
        <v>9</v>
      </c>
      <c r="O453">
        <v>11</v>
      </c>
      <c r="P453">
        <v>3</v>
      </c>
      <c r="Q453" t="s">
        <v>37</v>
      </c>
      <c r="R453" t="str">
        <f>IFERROR(VLOOKUP(Tabla_Transformados[[#This Row],[Tipo_Paquete_sucio]],auxiliares!$H$6:$I$7,2,0),Tabla_Transformados[[#This Row],[Tipo_Paquete_sucio]])</f>
        <v>Vuelo</v>
      </c>
      <c r="S453" s="10">
        <v>13771.2</v>
      </c>
      <c r="T453" t="s">
        <v>86</v>
      </c>
      <c r="U453" t="s">
        <v>101</v>
      </c>
      <c r="V453" t="str">
        <f>VLOOKUP(Tabla_Transformados[[#This Row],[Destino_sucio]],auxiliares!$E$5:$F$19,2,0)</f>
        <v>Roma</v>
      </c>
      <c r="W453" t="s">
        <v>40</v>
      </c>
      <c r="X453" t="s">
        <v>41</v>
      </c>
      <c r="Y453" t="s">
        <v>40</v>
      </c>
      <c r="Z4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3" t="str">
        <f>IFERROR(VLOOKUP(Tabla_Transformados[[#This Row],[Actividades_Reser_sucio2]],auxiliares!$E$5:$F$20,2,0),Tabla_Transformados[[#This Row],[Actividades_Reser_sucio2]])</f>
        <v/>
      </c>
      <c r="AB453">
        <v>4</v>
      </c>
      <c r="AC453">
        <f>Tabla_Transformados[[#This Row],[Duracion_Viaje_sucio]]-1</f>
        <v>10</v>
      </c>
      <c r="AD453" t="b">
        <v>1</v>
      </c>
      <c r="AE453" t="str">
        <f>VLOOKUP(Tabla_Transformados[[#This Row],[Promocion_Aplicada_sucio]],auxiliares!$H$6:$I$9,2,0)</f>
        <v>Verdadero</v>
      </c>
      <c r="AF453" t="s">
        <v>55</v>
      </c>
      <c r="AG453" t="s">
        <v>115</v>
      </c>
      <c r="AH453">
        <v>8</v>
      </c>
      <c r="AI453" t="str">
        <f>TEXT(Tabla_Transformados[[#This Row],[Fecha_Reserva]],"m")</f>
        <v>10</v>
      </c>
      <c r="AJ453">
        <v>3</v>
      </c>
      <c r="AK453" t="str">
        <f>TEXT(Tabla_Transformados[[#This Row],[Fecha_Viaje]],"m")</f>
        <v>11</v>
      </c>
      <c r="AL453" t="s">
        <v>57</v>
      </c>
      <c r="AM453" t="b">
        <v>0</v>
      </c>
      <c r="AN453" t="str">
        <f>VLOOKUP(Tabla_Transformados[[#This Row],[Cancelacion_Reserva_sucio]],auxiliares!$H$6:$I$9,2,0)</f>
        <v>Falso</v>
      </c>
      <c r="AO453">
        <v>5</v>
      </c>
      <c r="AP453" t="s">
        <v>108</v>
      </c>
      <c r="AQ4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3" s="10">
        <f>Tabla_Transformados[[#This Row],[Costo_Total]]/Tabla_Transformados[[#This Row],[Numero_Personas]]</f>
        <v>4590.4000000000005</v>
      </c>
      <c r="AS453" s="10">
        <f>Tabla_Transformados[[#This Row],[Costo_Total]]/Tabla_Transformados[[#This Row],[Duracion_Viaje_sucio]]</f>
        <v>1251.9272727272728</v>
      </c>
    </row>
    <row r="454" spans="1:45" x14ac:dyDescent="0.25">
      <c r="A454" t="s">
        <v>1756</v>
      </c>
      <c r="B454" t="s">
        <v>1757</v>
      </c>
      <c r="C454">
        <v>39</v>
      </c>
      <c r="D454" t="s">
        <v>104</v>
      </c>
      <c r="E454" t="str">
        <f>VLOOKUP(Tabla_Transformados[[#This Row],[Género_sucio]],Tabla4[#All],2,0)</f>
        <v>Masculino</v>
      </c>
      <c r="F454" t="s">
        <v>91</v>
      </c>
      <c r="G454" t="str">
        <f>VLOOKUP(Tabla_Transformados[[#This Row],[Ubicación_sucio]],auxiliares!$E$6:$F$13,2,0)</f>
        <v>India</v>
      </c>
      <c r="H454" t="s">
        <v>97</v>
      </c>
      <c r="I454" t="str">
        <f>IFERROR(VLOOKUP(Tabla_Transformados[[#This Row],[Tipo_Viajero_sucio]],auxiliares!$H$6:$I$6,2,0),Tabla_Transformados[[#This Row],[Tipo_Viajero_sucio]])</f>
        <v>Negocios</v>
      </c>
      <c r="J454" t="s">
        <v>1758</v>
      </c>
      <c r="K454" s="8">
        <v>45367</v>
      </c>
      <c r="L454" s="8">
        <v>45402</v>
      </c>
      <c r="M454">
        <v>26</v>
      </c>
      <c r="N454">
        <f>DATEDIF(Tabla_Transformados[[#This Row],[Fecha_Reserva]],Tabla_Transformados[[#This Row],[Fecha_Viaje]],"d")</f>
        <v>35</v>
      </c>
      <c r="O454">
        <v>5</v>
      </c>
      <c r="P454">
        <v>2</v>
      </c>
      <c r="Q454" t="s">
        <v>37</v>
      </c>
      <c r="R454" t="str">
        <f>IFERROR(VLOOKUP(Tabla_Transformados[[#This Row],[Tipo_Paquete_sucio]],auxiliares!$H$6:$I$7,2,0),Tabla_Transformados[[#This Row],[Tipo_Paquete_sucio]])</f>
        <v>Vuelo</v>
      </c>
      <c r="S454" s="10">
        <v>1499.1</v>
      </c>
      <c r="T454" t="s">
        <v>38</v>
      </c>
      <c r="U454" t="s">
        <v>66</v>
      </c>
      <c r="V454" t="str">
        <f>VLOOKUP(Tabla_Transformados[[#This Row],[Destino_sucio]],auxiliares!$E$5:$F$19,2,0)</f>
        <v>Barcelona</v>
      </c>
      <c r="W454" t="s">
        <v>40</v>
      </c>
      <c r="X454" t="s">
        <v>41</v>
      </c>
      <c r="Y454" t="s">
        <v>40</v>
      </c>
      <c r="Z4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4" t="str">
        <f>IFERROR(VLOOKUP(Tabla_Transformados[[#This Row],[Actividades_Reser_sucio2]],auxiliares!$E$5:$F$20,2,0),Tabla_Transformados[[#This Row],[Actividades_Reser_sucio2]])</f>
        <v/>
      </c>
      <c r="AB454">
        <v>5</v>
      </c>
      <c r="AC454">
        <f>Tabla_Transformados[[#This Row],[Duracion_Viaje_sucio]]-1</f>
        <v>4</v>
      </c>
      <c r="AD454" t="b">
        <v>0</v>
      </c>
      <c r="AE454" t="str">
        <f>VLOOKUP(Tabla_Transformados[[#This Row],[Promocion_Aplicada_sucio]],auxiliares!$H$6:$I$9,2,0)</f>
        <v>Falso</v>
      </c>
      <c r="AF454" t="s">
        <v>55</v>
      </c>
      <c r="AG454" t="s">
        <v>115</v>
      </c>
      <c r="AH454">
        <v>2</v>
      </c>
      <c r="AI454" t="str">
        <f>TEXT(Tabla_Transformados[[#This Row],[Fecha_Reserva]],"m")</f>
        <v>3</v>
      </c>
      <c r="AJ454">
        <v>9</v>
      </c>
      <c r="AK454" t="str">
        <f>TEXT(Tabla_Transformados[[#This Row],[Fecha_Viaje]],"m")</f>
        <v>4</v>
      </c>
      <c r="AL454" t="s">
        <v>57</v>
      </c>
      <c r="AM454" t="b">
        <v>0</v>
      </c>
      <c r="AN454" t="str">
        <f>VLOOKUP(Tabla_Transformados[[#This Row],[Cancelacion_Reserva_sucio]],auxiliares!$H$6:$I$9,2,0)</f>
        <v>Falso</v>
      </c>
      <c r="AO454">
        <v>1</v>
      </c>
      <c r="AP454" t="s">
        <v>70</v>
      </c>
      <c r="AQ45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54" s="10">
        <f>Tabla_Transformados[[#This Row],[Costo_Total]]/Tabla_Transformados[[#This Row],[Numero_Personas]]</f>
        <v>749.55</v>
      </c>
      <c r="AS454" s="10">
        <f>Tabla_Transformados[[#This Row],[Costo_Total]]/Tabla_Transformados[[#This Row],[Duracion_Viaje_sucio]]</f>
        <v>299.82</v>
      </c>
    </row>
    <row r="455" spans="1:45" x14ac:dyDescent="0.25">
      <c r="A455" t="s">
        <v>1759</v>
      </c>
      <c r="B455" t="s">
        <v>1760</v>
      </c>
      <c r="C455">
        <v>22</v>
      </c>
      <c r="D455" t="s">
        <v>60</v>
      </c>
      <c r="E455" t="str">
        <f>VLOOKUP(Tabla_Transformados[[#This Row],[Género_sucio]],Tabla4[#All],2,0)</f>
        <v>Otro</v>
      </c>
      <c r="F455" t="s">
        <v>91</v>
      </c>
      <c r="G455" t="str">
        <f>VLOOKUP(Tabla_Transformados[[#This Row],[Ubicación_sucio]],auxiliares!$E$6:$F$13,2,0)</f>
        <v>India</v>
      </c>
      <c r="H455" t="s">
        <v>33</v>
      </c>
      <c r="I455" t="str">
        <f>IFERROR(VLOOKUP(Tabla_Transformados[[#This Row],[Tipo_Viajero_sucio]],auxiliares!$H$6:$I$6,2,0),Tabla_Transformados[[#This Row],[Tipo_Viajero_sucio]])</f>
        <v>Turista</v>
      </c>
      <c r="J455" t="s">
        <v>1761</v>
      </c>
      <c r="K455" s="8">
        <v>45430</v>
      </c>
      <c r="L455" s="8">
        <v>45493</v>
      </c>
      <c r="M455">
        <v>257</v>
      </c>
      <c r="N455">
        <f>DATEDIF(Tabla_Transformados[[#This Row],[Fecha_Reserva]],Tabla_Transformados[[#This Row],[Fecha_Viaje]],"d")</f>
        <v>63</v>
      </c>
      <c r="O455">
        <v>10</v>
      </c>
      <c r="P455">
        <v>4</v>
      </c>
      <c r="Q455" t="s">
        <v>37</v>
      </c>
      <c r="R455" t="str">
        <f>IFERROR(VLOOKUP(Tabla_Transformados[[#This Row],[Tipo_Paquete_sucio]],auxiliares!$H$6:$I$7,2,0),Tabla_Transformados[[#This Row],[Tipo_Paquete_sucio]])</f>
        <v>Vuelo</v>
      </c>
      <c r="S455" s="10">
        <v>16339.5</v>
      </c>
      <c r="T455" t="s">
        <v>38</v>
      </c>
      <c r="U455" t="s">
        <v>94</v>
      </c>
      <c r="V455" t="str">
        <f>VLOOKUP(Tabla_Transformados[[#This Row],[Destino_sucio]],auxiliares!$E$5:$F$19,2,0)</f>
        <v>Cancun</v>
      </c>
      <c r="W455" t="s">
        <v>40</v>
      </c>
      <c r="X455" t="s">
        <v>54</v>
      </c>
      <c r="Y455" t="s">
        <v>40</v>
      </c>
      <c r="Z4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5" t="str">
        <f>IFERROR(VLOOKUP(Tabla_Transformados[[#This Row],[Actividades_Reser_sucio2]],auxiliares!$E$5:$F$20,2,0),Tabla_Transformados[[#This Row],[Actividades_Reser_sucio2]])</f>
        <v/>
      </c>
      <c r="AB455">
        <v>4</v>
      </c>
      <c r="AC455">
        <f>Tabla_Transformados[[#This Row],[Duracion_Viaje_sucio]]-1</f>
        <v>9</v>
      </c>
      <c r="AD455" t="b">
        <v>0</v>
      </c>
      <c r="AE455" t="str">
        <f>VLOOKUP(Tabla_Transformados[[#This Row],[Promocion_Aplicada_sucio]],auxiliares!$H$6:$I$9,2,0)</f>
        <v>Falso</v>
      </c>
      <c r="AF455" t="s">
        <v>88</v>
      </c>
      <c r="AG455" t="s">
        <v>56</v>
      </c>
      <c r="AH455">
        <v>9</v>
      </c>
      <c r="AI455" t="str">
        <f>TEXT(Tabla_Transformados[[#This Row],[Fecha_Reserva]],"m")</f>
        <v>5</v>
      </c>
      <c r="AJ455">
        <v>9</v>
      </c>
      <c r="AK455" t="str">
        <f>TEXT(Tabla_Transformados[[#This Row],[Fecha_Viaje]],"m")</f>
        <v>7</v>
      </c>
      <c r="AL455" t="s">
        <v>44</v>
      </c>
      <c r="AM455" t="b">
        <v>1</v>
      </c>
      <c r="AN455" t="str">
        <f>VLOOKUP(Tabla_Transformados[[#This Row],[Cancelacion_Reserva_sucio]],auxiliares!$H$6:$I$9,2,0)</f>
        <v>Verdadero</v>
      </c>
      <c r="AO455">
        <v>1</v>
      </c>
      <c r="AP455" t="s">
        <v>70</v>
      </c>
      <c r="AQ45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55" s="10">
        <f>Tabla_Transformados[[#This Row],[Costo_Total]]/Tabla_Transformados[[#This Row],[Numero_Personas]]</f>
        <v>4084.875</v>
      </c>
      <c r="AS455" s="10">
        <f>Tabla_Transformados[[#This Row],[Costo_Total]]/Tabla_Transformados[[#This Row],[Duracion_Viaje_sucio]]</f>
        <v>1633.95</v>
      </c>
    </row>
    <row r="456" spans="1:45" x14ac:dyDescent="0.25">
      <c r="A456" t="s">
        <v>1762</v>
      </c>
      <c r="B456" t="s">
        <v>1763</v>
      </c>
      <c r="C456">
        <v>47</v>
      </c>
      <c r="D456" t="s">
        <v>104</v>
      </c>
      <c r="E456" t="str">
        <f>VLOOKUP(Tabla_Transformados[[#This Row],[Género_sucio]],Tabla4[#All],2,0)</f>
        <v>Masculino</v>
      </c>
      <c r="F456" t="s">
        <v>48</v>
      </c>
      <c r="G456" t="str">
        <f>VLOOKUP(Tabla_Transformados[[#This Row],[Ubicación_sucio]],auxiliares!$E$6:$F$13,2,0)</f>
        <v>EEUU</v>
      </c>
      <c r="H456" t="s">
        <v>97</v>
      </c>
      <c r="I456" t="str">
        <f>IFERROR(VLOOKUP(Tabla_Transformados[[#This Row],[Tipo_Viajero_sucio]],auxiliares!$H$6:$I$6,2,0),Tabla_Transformados[[#This Row],[Tipo_Viajero_sucio]])</f>
        <v>Negocios</v>
      </c>
      <c r="J456" t="s">
        <v>1764</v>
      </c>
      <c r="K456" s="8">
        <v>45315</v>
      </c>
      <c r="L456" s="8">
        <v>45595</v>
      </c>
      <c r="M456">
        <v>315</v>
      </c>
      <c r="N456">
        <f>DATEDIF(Tabla_Transformados[[#This Row],[Fecha_Reserva]],Tabla_Transformados[[#This Row],[Fecha_Viaje]],"d")</f>
        <v>280</v>
      </c>
      <c r="O456">
        <v>12</v>
      </c>
      <c r="P456">
        <v>1</v>
      </c>
      <c r="Q456" t="s">
        <v>77</v>
      </c>
      <c r="R456" t="str">
        <f>IFERROR(VLOOKUP(Tabla_Transformados[[#This Row],[Tipo_Paquete_sucio]],auxiliares!$H$6:$I$7,2,0),Tabla_Transformados[[#This Row],[Tipo_Paquete_sucio]])</f>
        <v>Vuelo + Hotel</v>
      </c>
      <c r="S456" s="10">
        <v>14102.6</v>
      </c>
      <c r="T456" t="s">
        <v>78</v>
      </c>
      <c r="U456" t="s">
        <v>39</v>
      </c>
      <c r="V456" t="str">
        <f>VLOOKUP(Tabla_Transformados[[#This Row],[Destino_sucio]],auxiliares!$E$5:$F$19,2,0)</f>
        <v>Tokio</v>
      </c>
      <c r="W456" t="s">
        <v>114</v>
      </c>
      <c r="X456" t="s">
        <v>54</v>
      </c>
      <c r="Y456" t="s">
        <v>40</v>
      </c>
      <c r="Z4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6" t="str">
        <f>IFERROR(VLOOKUP(Tabla_Transformados[[#This Row],[Actividades_Reser_sucio2]],auxiliares!$E$5:$F$20,2,0),Tabla_Transformados[[#This Row],[Actividades_Reser_sucio2]])</f>
        <v/>
      </c>
      <c r="AB456">
        <v>2</v>
      </c>
      <c r="AC456">
        <f>Tabla_Transformados[[#This Row],[Duracion_Viaje_sucio]]-1</f>
        <v>11</v>
      </c>
      <c r="AD456" t="b">
        <v>1</v>
      </c>
      <c r="AE456" t="str">
        <f>VLOOKUP(Tabla_Transformados[[#This Row],[Promocion_Aplicada_sucio]],auxiliares!$H$6:$I$9,2,0)</f>
        <v>Verdadero</v>
      </c>
      <c r="AF456" t="s">
        <v>42</v>
      </c>
      <c r="AG456" t="s">
        <v>115</v>
      </c>
      <c r="AH456">
        <v>11</v>
      </c>
      <c r="AI456" t="str">
        <f>TEXT(Tabla_Transformados[[#This Row],[Fecha_Reserva]],"m")</f>
        <v>1</v>
      </c>
      <c r="AJ456">
        <v>12</v>
      </c>
      <c r="AK456" t="str">
        <f>TEXT(Tabla_Transformados[[#This Row],[Fecha_Viaje]],"m")</f>
        <v>10</v>
      </c>
      <c r="AL456" t="s">
        <v>57</v>
      </c>
      <c r="AM456" t="b">
        <v>0</v>
      </c>
      <c r="AN456" t="str">
        <f>VLOOKUP(Tabla_Transformados[[#This Row],[Cancelacion_Reserva_sucio]],auxiliares!$H$6:$I$9,2,0)</f>
        <v>Falso</v>
      </c>
      <c r="AO456">
        <v>3</v>
      </c>
      <c r="AP456" t="s">
        <v>45</v>
      </c>
      <c r="AQ45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6" s="10">
        <f>Tabla_Transformados[[#This Row],[Costo_Total]]/Tabla_Transformados[[#This Row],[Numero_Personas]]</f>
        <v>14102.6</v>
      </c>
      <c r="AS456" s="10">
        <f>Tabla_Transformados[[#This Row],[Costo_Total]]/Tabla_Transformados[[#This Row],[Duracion_Viaje_sucio]]</f>
        <v>1175.2166666666667</v>
      </c>
    </row>
    <row r="457" spans="1:45" x14ac:dyDescent="0.25">
      <c r="A457" t="s">
        <v>1765</v>
      </c>
      <c r="B457" t="s">
        <v>1766</v>
      </c>
      <c r="C457">
        <v>34</v>
      </c>
      <c r="D457" t="s">
        <v>31</v>
      </c>
      <c r="E457" t="str">
        <f>VLOOKUP(Tabla_Transformados[[#This Row],[Género_sucio]],Tabla4[#All],2,0)</f>
        <v>Femenino</v>
      </c>
      <c r="F457" t="s">
        <v>91</v>
      </c>
      <c r="G457" t="str">
        <f>VLOOKUP(Tabla_Transformados[[#This Row],[Ubicación_sucio]],auxiliares!$E$6:$F$13,2,0)</f>
        <v>India</v>
      </c>
      <c r="H457" t="s">
        <v>33</v>
      </c>
      <c r="I457" t="str">
        <f>IFERROR(VLOOKUP(Tabla_Transformados[[#This Row],[Tipo_Viajero_sucio]],auxiliares!$H$6:$I$6,2,0),Tabla_Transformados[[#This Row],[Tipo_Viajero_sucio]])</f>
        <v>Turista</v>
      </c>
      <c r="J457" t="s">
        <v>1767</v>
      </c>
      <c r="K457" s="8">
        <v>45438</v>
      </c>
      <c r="L457" s="8">
        <v>45509</v>
      </c>
      <c r="M457">
        <v>260</v>
      </c>
      <c r="N457">
        <f>DATEDIF(Tabla_Transformados[[#This Row],[Fecha_Reserva]],Tabla_Transformados[[#This Row],[Fecha_Viaje]],"d")</f>
        <v>71</v>
      </c>
      <c r="O457">
        <v>13</v>
      </c>
      <c r="P457">
        <v>2</v>
      </c>
      <c r="Q457" t="s">
        <v>37</v>
      </c>
      <c r="R457" t="str">
        <f>IFERROR(VLOOKUP(Tabla_Transformados[[#This Row],[Tipo_Paquete_sucio]],auxiliares!$H$6:$I$7,2,0),Tabla_Transformados[[#This Row],[Tipo_Paquete_sucio]])</f>
        <v>Vuelo</v>
      </c>
      <c r="S457" s="10">
        <v>13485.3</v>
      </c>
      <c r="T457" t="s">
        <v>38</v>
      </c>
      <c r="U457" t="s">
        <v>53</v>
      </c>
      <c r="V457" t="str">
        <f>VLOOKUP(Tabla_Transformados[[#This Row],[Destino_sucio]],auxiliares!$E$5:$F$19,2,0)</f>
        <v>Nueva York</v>
      </c>
      <c r="W457" t="s">
        <v>40</v>
      </c>
      <c r="X457" t="s">
        <v>54</v>
      </c>
      <c r="Y457" t="s">
        <v>40</v>
      </c>
      <c r="Z4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7" t="str">
        <f>IFERROR(VLOOKUP(Tabla_Transformados[[#This Row],[Actividades_Reser_sucio2]],auxiliares!$E$5:$F$20,2,0),Tabla_Transformados[[#This Row],[Actividades_Reser_sucio2]])</f>
        <v/>
      </c>
      <c r="AB457">
        <v>4</v>
      </c>
      <c r="AC457">
        <f>Tabla_Transformados[[#This Row],[Duracion_Viaje_sucio]]-1</f>
        <v>12</v>
      </c>
      <c r="AD457" t="b">
        <v>1</v>
      </c>
      <c r="AE457" t="str">
        <f>VLOOKUP(Tabla_Transformados[[#This Row],[Promocion_Aplicada_sucio]],auxiliares!$H$6:$I$9,2,0)</f>
        <v>Verdadero</v>
      </c>
      <c r="AF457" t="s">
        <v>42</v>
      </c>
      <c r="AG457" t="s">
        <v>115</v>
      </c>
      <c r="AH457">
        <v>11</v>
      </c>
      <c r="AI457" t="str">
        <f>TEXT(Tabla_Transformados[[#This Row],[Fecha_Reserva]],"m")</f>
        <v>5</v>
      </c>
      <c r="AJ457">
        <v>12</v>
      </c>
      <c r="AK457" t="str">
        <f>TEXT(Tabla_Transformados[[#This Row],[Fecha_Viaje]],"m")</f>
        <v>8</v>
      </c>
      <c r="AL457" t="s">
        <v>44</v>
      </c>
      <c r="AM457" t="b">
        <v>0</v>
      </c>
      <c r="AN457" t="str">
        <f>VLOOKUP(Tabla_Transformados[[#This Row],[Cancelacion_Reserva_sucio]],auxiliares!$H$6:$I$9,2,0)</f>
        <v>Falso</v>
      </c>
      <c r="AO457">
        <v>3</v>
      </c>
      <c r="AP457" t="s">
        <v>131</v>
      </c>
      <c r="AQ45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57" s="10">
        <f>Tabla_Transformados[[#This Row],[Costo_Total]]/Tabla_Transformados[[#This Row],[Numero_Personas]]</f>
        <v>6742.65</v>
      </c>
      <c r="AS457" s="10">
        <f>Tabla_Transformados[[#This Row],[Costo_Total]]/Tabla_Transformados[[#This Row],[Duracion_Viaje_sucio]]</f>
        <v>1037.3307692307692</v>
      </c>
    </row>
    <row r="458" spans="1:45" x14ac:dyDescent="0.25">
      <c r="A458" t="s">
        <v>1768</v>
      </c>
      <c r="B458" t="s">
        <v>1769</v>
      </c>
      <c r="C458">
        <v>49</v>
      </c>
      <c r="D458" t="s">
        <v>104</v>
      </c>
      <c r="E458" t="str">
        <f>VLOOKUP(Tabla_Transformados[[#This Row],[Género_sucio]],Tabla4[#All],2,0)</f>
        <v>Masculino</v>
      </c>
      <c r="F458" t="s">
        <v>73</v>
      </c>
      <c r="G458" t="str">
        <f>VLOOKUP(Tabla_Transformados[[#This Row],[Ubicación_sucio]],auxiliares!$E$6:$F$13,2,0)</f>
        <v>Reino unido</v>
      </c>
      <c r="H458" t="s">
        <v>97</v>
      </c>
      <c r="I458" t="str">
        <f>IFERROR(VLOOKUP(Tabla_Transformados[[#This Row],[Tipo_Viajero_sucio]],auxiliares!$H$6:$I$6,2,0),Tabla_Transformados[[#This Row],[Tipo_Viajero_sucio]])</f>
        <v>Negocios</v>
      </c>
      <c r="J458" t="s">
        <v>1770</v>
      </c>
      <c r="K458" s="8">
        <v>45574</v>
      </c>
      <c r="L458" s="8">
        <v>45635</v>
      </c>
      <c r="M458">
        <v>208</v>
      </c>
      <c r="N458">
        <f>DATEDIF(Tabla_Transformados[[#This Row],[Fecha_Reserva]],Tabla_Transformados[[#This Row],[Fecha_Viaje]],"d")</f>
        <v>61</v>
      </c>
      <c r="O458">
        <v>1</v>
      </c>
      <c r="P458">
        <v>1</v>
      </c>
      <c r="Q458" t="s">
        <v>65</v>
      </c>
      <c r="R458" t="str">
        <f>IFERROR(VLOOKUP(Tabla_Transformados[[#This Row],[Tipo_Paquete_sucio]],auxiliares!$H$6:$I$7,2,0),Tabla_Transformados[[#This Row],[Tipo_Paquete_sucio]])</f>
        <v>Vuelo + Hotel + Tour</v>
      </c>
      <c r="S458" s="10">
        <v>6019.3</v>
      </c>
      <c r="T458" t="s">
        <v>38</v>
      </c>
      <c r="U458" t="s">
        <v>39</v>
      </c>
      <c r="V458" t="str">
        <f>VLOOKUP(Tabla_Transformados[[#This Row],[Destino_sucio]],auxiliares!$E$5:$F$19,2,0)</f>
        <v>Tokio</v>
      </c>
      <c r="W458" t="s">
        <v>67</v>
      </c>
      <c r="X458" t="s">
        <v>54</v>
      </c>
      <c r="Y458" t="s">
        <v>69</v>
      </c>
      <c r="Z4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58" t="str">
        <f>IFERROR(VLOOKUP(Tabla_Transformados[[#This Row],[Actividades_Reser_sucio2]],auxiliares!$E$5:$F$20,2,0),Tabla_Transformados[[#This Row],[Actividades_Reser_sucio2]])</f>
        <v>Excursión en bote</v>
      </c>
      <c r="AB458">
        <v>7</v>
      </c>
      <c r="AC458">
        <f>Tabla_Transformados[[#This Row],[Duracion_Viaje_sucio]]-1</f>
        <v>0</v>
      </c>
      <c r="AD458" t="b">
        <v>1</v>
      </c>
      <c r="AE458" t="str">
        <f>VLOOKUP(Tabla_Transformados[[#This Row],[Promocion_Aplicada_sucio]],auxiliares!$H$6:$I$9,2,0)</f>
        <v>Verdadero</v>
      </c>
      <c r="AF458" t="s">
        <v>88</v>
      </c>
      <c r="AG458" t="s">
        <v>56</v>
      </c>
      <c r="AH458">
        <v>9</v>
      </c>
      <c r="AI458" t="str">
        <f>TEXT(Tabla_Transformados[[#This Row],[Fecha_Reserva]],"m")</f>
        <v>10</v>
      </c>
      <c r="AJ458">
        <v>2</v>
      </c>
      <c r="AK458" t="str">
        <f>TEXT(Tabla_Transformados[[#This Row],[Fecha_Viaje]],"m")</f>
        <v>12</v>
      </c>
      <c r="AL458" t="s">
        <v>44</v>
      </c>
      <c r="AM458" t="b">
        <v>0</v>
      </c>
      <c r="AN458" t="str">
        <f>VLOOKUP(Tabla_Transformados[[#This Row],[Cancelacion_Reserva_sucio]],auxiliares!$H$6:$I$9,2,0)</f>
        <v>Falso</v>
      </c>
      <c r="AO458">
        <v>1</v>
      </c>
      <c r="AP458" t="s">
        <v>70</v>
      </c>
      <c r="AQ45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8" s="10">
        <f>Tabla_Transformados[[#This Row],[Costo_Total]]/Tabla_Transformados[[#This Row],[Numero_Personas]]</f>
        <v>6019.3</v>
      </c>
      <c r="AS458" s="10">
        <f>Tabla_Transformados[[#This Row],[Costo_Total]]/Tabla_Transformados[[#This Row],[Duracion_Viaje_sucio]]</f>
        <v>6019.3</v>
      </c>
    </row>
    <row r="459" spans="1:45" x14ac:dyDescent="0.25">
      <c r="A459" t="s">
        <v>1771</v>
      </c>
      <c r="B459" t="s">
        <v>1772</v>
      </c>
      <c r="C459">
        <v>21</v>
      </c>
      <c r="D459" t="s">
        <v>60</v>
      </c>
      <c r="E459" t="str">
        <f>VLOOKUP(Tabla_Transformados[[#This Row],[Género_sucio]],Tabla4[#All],2,0)</f>
        <v>Otro</v>
      </c>
      <c r="F459" t="s">
        <v>123</v>
      </c>
      <c r="G459" t="str">
        <f>VLOOKUP(Tabla_Transformados[[#This Row],[Ubicación_sucio]],auxiliares!$E$6:$F$13,2,0)</f>
        <v>España</v>
      </c>
      <c r="H459" t="s">
        <v>49</v>
      </c>
      <c r="I459" t="str">
        <f>IFERROR(VLOOKUP(Tabla_Transformados[[#This Row],[Tipo_Viajero_sucio]],auxiliares!$H$6:$I$6,2,0),Tabla_Transformados[[#This Row],[Tipo_Viajero_sucio]])</f>
        <v>Turista</v>
      </c>
      <c r="J459" t="s">
        <v>1773</v>
      </c>
      <c r="K459" s="8">
        <v>45362</v>
      </c>
      <c r="L459" s="8">
        <v>45629</v>
      </c>
      <c r="M459">
        <v>98</v>
      </c>
      <c r="N459">
        <f>DATEDIF(Tabla_Transformados[[#This Row],[Fecha_Reserva]],Tabla_Transformados[[#This Row],[Fecha_Viaje]],"d")</f>
        <v>267</v>
      </c>
      <c r="O459">
        <v>8</v>
      </c>
      <c r="P459">
        <v>3</v>
      </c>
      <c r="Q459" t="s">
        <v>65</v>
      </c>
      <c r="R459" t="str">
        <f>IFERROR(VLOOKUP(Tabla_Transformados[[#This Row],[Tipo_Paquete_sucio]],auxiliares!$H$6:$I$7,2,0),Tabla_Transformados[[#This Row],[Tipo_Paquete_sucio]])</f>
        <v>Vuelo + Hotel + Tour</v>
      </c>
      <c r="S459" s="10">
        <v>6186.7</v>
      </c>
      <c r="T459" t="s">
        <v>78</v>
      </c>
      <c r="U459" t="s">
        <v>53</v>
      </c>
      <c r="V459" t="str">
        <f>VLOOKUP(Tabla_Transformados[[#This Row],[Destino_sucio]],auxiliares!$E$5:$F$19,2,0)</f>
        <v>Nueva York</v>
      </c>
      <c r="W459" t="s">
        <v>114</v>
      </c>
      <c r="X459" t="s">
        <v>68</v>
      </c>
      <c r="Y459" t="s">
        <v>151</v>
      </c>
      <c r="Z4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59" t="str">
        <f>IFERROR(VLOOKUP(Tabla_Transformados[[#This Row],[Actividades_Reser_sucio2]],auxiliares!$E$5:$F$20,2,0),Tabla_Transformados[[#This Row],[Actividades_Reser_sucio2]])</f>
        <v>Tour en Cuidad</v>
      </c>
      <c r="AB459">
        <v>3</v>
      </c>
      <c r="AC459">
        <f>Tabla_Transformados[[#This Row],[Duracion_Viaje_sucio]]-1</f>
        <v>7</v>
      </c>
      <c r="AD459" t="b">
        <v>1</v>
      </c>
      <c r="AE459" t="str">
        <f>VLOOKUP(Tabla_Transformados[[#This Row],[Promocion_Aplicada_sucio]],auxiliares!$H$6:$I$9,2,0)</f>
        <v>Verdadero</v>
      </c>
      <c r="AF459" t="s">
        <v>55</v>
      </c>
      <c r="AG459" t="s">
        <v>115</v>
      </c>
      <c r="AH459">
        <v>2</v>
      </c>
      <c r="AI459" t="str">
        <f>TEXT(Tabla_Transformados[[#This Row],[Fecha_Reserva]],"m")</f>
        <v>3</v>
      </c>
      <c r="AJ459">
        <v>5</v>
      </c>
      <c r="AK459" t="str">
        <f>TEXT(Tabla_Transformados[[#This Row],[Fecha_Viaje]],"m")</f>
        <v>12</v>
      </c>
      <c r="AL459" t="s">
        <v>57</v>
      </c>
      <c r="AM459" t="b">
        <v>0</v>
      </c>
      <c r="AN459" t="str">
        <f>VLOOKUP(Tabla_Transformados[[#This Row],[Cancelacion_Reserva_sucio]],auxiliares!$H$6:$I$9,2,0)</f>
        <v>Falso</v>
      </c>
      <c r="AO459">
        <v>3</v>
      </c>
      <c r="AP459" t="s">
        <v>131</v>
      </c>
      <c r="AQ45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59" s="10">
        <f>Tabla_Transformados[[#This Row],[Costo_Total]]/Tabla_Transformados[[#This Row],[Numero_Personas]]</f>
        <v>2062.2333333333331</v>
      </c>
      <c r="AS459" s="10">
        <f>Tabla_Transformados[[#This Row],[Costo_Total]]/Tabla_Transformados[[#This Row],[Duracion_Viaje_sucio]]</f>
        <v>773.33749999999998</v>
      </c>
    </row>
    <row r="460" spans="1:45" x14ac:dyDescent="0.25">
      <c r="A460" t="s">
        <v>1774</v>
      </c>
      <c r="B460" t="s">
        <v>1775</v>
      </c>
      <c r="C460">
        <v>60</v>
      </c>
      <c r="D460" t="s">
        <v>31</v>
      </c>
      <c r="E460" t="str">
        <f>VLOOKUP(Tabla_Transformados[[#This Row],[Género_sucio]],Tabla4[#All],2,0)</f>
        <v>Femenino</v>
      </c>
      <c r="F460" t="s">
        <v>32</v>
      </c>
      <c r="G460" t="str">
        <f>VLOOKUP(Tabla_Transformados[[#This Row],[Ubicación_sucio]],auxiliares!$E$6:$F$13,2,0)</f>
        <v>Méjico</v>
      </c>
      <c r="H460" t="s">
        <v>49</v>
      </c>
      <c r="I460" t="str">
        <f>IFERROR(VLOOKUP(Tabla_Transformados[[#This Row],[Tipo_Viajero_sucio]],auxiliares!$H$6:$I$6,2,0),Tabla_Transformados[[#This Row],[Tipo_Viajero_sucio]])</f>
        <v>Turista</v>
      </c>
      <c r="J460" t="s">
        <v>1776</v>
      </c>
      <c r="K460" s="8">
        <v>45382</v>
      </c>
      <c r="L460" s="8">
        <v>45502</v>
      </c>
      <c r="M460">
        <v>56</v>
      </c>
      <c r="N460">
        <f>DATEDIF(Tabla_Transformados[[#This Row],[Fecha_Reserva]],Tabla_Transformados[[#This Row],[Fecha_Viaje]],"d")</f>
        <v>120</v>
      </c>
      <c r="O460">
        <v>7</v>
      </c>
      <c r="P460">
        <v>1</v>
      </c>
      <c r="Q460" t="s">
        <v>77</v>
      </c>
      <c r="R460" t="str">
        <f>IFERROR(VLOOKUP(Tabla_Transformados[[#This Row],[Tipo_Paquete_sucio]],auxiliares!$H$6:$I$7,2,0),Tabla_Transformados[[#This Row],[Tipo_Paquete_sucio]])</f>
        <v>Vuelo + Hotel</v>
      </c>
      <c r="S460" s="10">
        <v>13333.1</v>
      </c>
      <c r="T460" t="s">
        <v>86</v>
      </c>
      <c r="U460" t="s">
        <v>137</v>
      </c>
      <c r="V460" t="str">
        <f>VLOOKUP(Tabla_Transformados[[#This Row],[Destino_sucio]],auxiliares!$E$5:$F$19,2,0)</f>
        <v>Paris</v>
      </c>
      <c r="W460" t="s">
        <v>79</v>
      </c>
      <c r="X460" t="s">
        <v>41</v>
      </c>
      <c r="Y460" t="s">
        <v>40</v>
      </c>
      <c r="Z4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0" t="str">
        <f>IFERROR(VLOOKUP(Tabla_Transformados[[#This Row],[Actividades_Reser_sucio2]],auxiliares!$E$5:$F$20,2,0),Tabla_Transformados[[#This Row],[Actividades_Reser_sucio2]])</f>
        <v/>
      </c>
      <c r="AB460">
        <v>1</v>
      </c>
      <c r="AC460">
        <f>Tabla_Transformados[[#This Row],[Duracion_Viaje_sucio]]-1</f>
        <v>6</v>
      </c>
      <c r="AD460" t="b">
        <v>1</v>
      </c>
      <c r="AE460" t="str">
        <f>VLOOKUP(Tabla_Transformados[[#This Row],[Promocion_Aplicada_sucio]],auxiliares!$H$6:$I$9,2,0)</f>
        <v>Verdadero</v>
      </c>
      <c r="AF460" t="s">
        <v>55</v>
      </c>
      <c r="AG460" t="s">
        <v>56</v>
      </c>
      <c r="AH460">
        <v>8</v>
      </c>
      <c r="AI460" t="str">
        <f>TEXT(Tabla_Transformados[[#This Row],[Fecha_Reserva]],"m")</f>
        <v>3</v>
      </c>
      <c r="AJ460">
        <v>5</v>
      </c>
      <c r="AK460" t="str">
        <f>TEXT(Tabla_Transformados[[#This Row],[Fecha_Viaje]],"m")</f>
        <v>7</v>
      </c>
      <c r="AL460" t="s">
        <v>44</v>
      </c>
      <c r="AM460" t="b">
        <v>0</v>
      </c>
      <c r="AN460" t="str">
        <f>VLOOKUP(Tabla_Transformados[[#This Row],[Cancelacion_Reserva_sucio]],auxiliares!$H$6:$I$9,2,0)</f>
        <v>Falso</v>
      </c>
      <c r="AO460">
        <v>5</v>
      </c>
      <c r="AP460" t="s">
        <v>131</v>
      </c>
      <c r="AQ46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0" s="10">
        <f>Tabla_Transformados[[#This Row],[Costo_Total]]/Tabla_Transformados[[#This Row],[Numero_Personas]]</f>
        <v>13333.1</v>
      </c>
      <c r="AS460" s="10">
        <f>Tabla_Transformados[[#This Row],[Costo_Total]]/Tabla_Transformados[[#This Row],[Duracion_Viaje_sucio]]</f>
        <v>1904.7285714285715</v>
      </c>
    </row>
    <row r="461" spans="1:45" x14ac:dyDescent="0.25">
      <c r="A461" t="s">
        <v>1777</v>
      </c>
      <c r="B461" t="s">
        <v>1778</v>
      </c>
      <c r="C461">
        <v>26</v>
      </c>
      <c r="D461" t="s">
        <v>31</v>
      </c>
      <c r="E461" t="str">
        <f>VLOOKUP(Tabla_Transformados[[#This Row],[Género_sucio]],Tabla4[#All],2,0)</f>
        <v>Femenino</v>
      </c>
      <c r="F461" t="s">
        <v>91</v>
      </c>
      <c r="G461" t="str">
        <f>VLOOKUP(Tabla_Transformados[[#This Row],[Ubicación_sucio]],auxiliares!$E$6:$F$13,2,0)</f>
        <v>India</v>
      </c>
      <c r="H461" t="s">
        <v>33</v>
      </c>
      <c r="I461" t="str">
        <f>IFERROR(VLOOKUP(Tabla_Transformados[[#This Row],[Tipo_Viajero_sucio]],auxiliares!$H$6:$I$6,2,0),Tabla_Transformados[[#This Row],[Tipo_Viajero_sucio]])</f>
        <v>Turista</v>
      </c>
      <c r="J461" t="s">
        <v>1779</v>
      </c>
      <c r="K461" s="8">
        <v>45347</v>
      </c>
      <c r="L461" s="8">
        <v>45409</v>
      </c>
      <c r="M461">
        <v>131</v>
      </c>
      <c r="N461">
        <f>DATEDIF(Tabla_Transformados[[#This Row],[Fecha_Reserva]],Tabla_Transformados[[#This Row],[Fecha_Viaje]],"d")</f>
        <v>62</v>
      </c>
      <c r="O461">
        <v>4</v>
      </c>
      <c r="P461">
        <v>3</v>
      </c>
      <c r="Q461" t="s">
        <v>37</v>
      </c>
      <c r="R461" t="str">
        <f>IFERROR(VLOOKUP(Tabla_Transformados[[#This Row],[Tipo_Paquete_sucio]],auxiliares!$H$6:$I$7,2,0),Tabla_Transformados[[#This Row],[Tipo_Paquete_sucio]])</f>
        <v>Vuelo</v>
      </c>
      <c r="S461" s="10">
        <v>5799.3</v>
      </c>
      <c r="T461" t="s">
        <v>86</v>
      </c>
      <c r="U461" t="s">
        <v>101</v>
      </c>
      <c r="V461" t="str">
        <f>VLOOKUP(Tabla_Transformados[[#This Row],[Destino_sucio]],auxiliares!$E$5:$F$19,2,0)</f>
        <v>Roma</v>
      </c>
      <c r="W461" t="s">
        <v>40</v>
      </c>
      <c r="X461" t="s">
        <v>68</v>
      </c>
      <c r="Y461" t="s">
        <v>40</v>
      </c>
      <c r="Z4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1" t="str">
        <f>IFERROR(VLOOKUP(Tabla_Transformados[[#This Row],[Actividades_Reser_sucio2]],auxiliares!$E$5:$F$20,2,0),Tabla_Transformados[[#This Row],[Actividades_Reser_sucio2]])</f>
        <v/>
      </c>
      <c r="AB461">
        <v>9</v>
      </c>
      <c r="AC461">
        <f>Tabla_Transformados[[#This Row],[Duracion_Viaje_sucio]]-1</f>
        <v>3</v>
      </c>
      <c r="AD461" t="b">
        <v>0</v>
      </c>
      <c r="AE461" t="str">
        <f>VLOOKUP(Tabla_Transformados[[#This Row],[Promocion_Aplicada_sucio]],auxiliares!$H$6:$I$9,2,0)</f>
        <v>Falso</v>
      </c>
      <c r="AF461" t="s">
        <v>42</v>
      </c>
      <c r="AG461" t="s">
        <v>56</v>
      </c>
      <c r="AH461">
        <v>1</v>
      </c>
      <c r="AI461" t="str">
        <f>TEXT(Tabla_Transformados[[#This Row],[Fecha_Reserva]],"m")</f>
        <v>2</v>
      </c>
      <c r="AJ461">
        <v>7</v>
      </c>
      <c r="AK461" t="str">
        <f>TEXT(Tabla_Transformados[[#This Row],[Fecha_Viaje]],"m")</f>
        <v>4</v>
      </c>
      <c r="AL461" t="s">
        <v>44</v>
      </c>
      <c r="AM461" t="b">
        <v>1</v>
      </c>
      <c r="AN461" t="str">
        <f>VLOOKUP(Tabla_Transformados[[#This Row],[Cancelacion_Reserva_sucio]],auxiliares!$H$6:$I$9,2,0)</f>
        <v>Verdadero</v>
      </c>
      <c r="AO461">
        <v>1</v>
      </c>
      <c r="AP461" t="s">
        <v>45</v>
      </c>
      <c r="AQ46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1" s="10">
        <f>Tabla_Transformados[[#This Row],[Costo_Total]]/Tabla_Transformados[[#This Row],[Numero_Personas]]</f>
        <v>1933.1000000000001</v>
      </c>
      <c r="AS461" s="10">
        <f>Tabla_Transformados[[#This Row],[Costo_Total]]/Tabla_Transformados[[#This Row],[Duracion_Viaje_sucio]]</f>
        <v>1449.825</v>
      </c>
    </row>
    <row r="462" spans="1:45" x14ac:dyDescent="0.25">
      <c r="A462" t="s">
        <v>1780</v>
      </c>
      <c r="B462" t="s">
        <v>1781</v>
      </c>
      <c r="C462">
        <v>30</v>
      </c>
      <c r="D462" t="s">
        <v>31</v>
      </c>
      <c r="E462" t="str">
        <f>VLOOKUP(Tabla_Transformados[[#This Row],[Género_sucio]],Tabla4[#All],2,0)</f>
        <v>Femenino</v>
      </c>
      <c r="F462" t="s">
        <v>82</v>
      </c>
      <c r="G462" t="str">
        <f>VLOOKUP(Tabla_Transformados[[#This Row],[Ubicación_sucio]],auxiliares!$E$6:$F$13,2,0)</f>
        <v>Alemania</v>
      </c>
      <c r="H462" t="s">
        <v>33</v>
      </c>
      <c r="I462" t="str">
        <f>IFERROR(VLOOKUP(Tabla_Transformados[[#This Row],[Tipo_Viajero_sucio]],auxiliares!$H$6:$I$6,2,0),Tabla_Transformados[[#This Row],[Tipo_Viajero_sucio]])</f>
        <v>Turista</v>
      </c>
      <c r="J462" t="s">
        <v>1782</v>
      </c>
      <c r="K462" s="8">
        <v>45540</v>
      </c>
      <c r="L462" s="8">
        <v>45591</v>
      </c>
      <c r="M462">
        <v>115</v>
      </c>
      <c r="N462">
        <f>DATEDIF(Tabla_Transformados[[#This Row],[Fecha_Reserva]],Tabla_Transformados[[#This Row],[Fecha_Viaje]],"d")</f>
        <v>51</v>
      </c>
      <c r="O462">
        <v>9</v>
      </c>
      <c r="P462">
        <v>1</v>
      </c>
      <c r="Q462" t="s">
        <v>37</v>
      </c>
      <c r="R462" t="str">
        <f>IFERROR(VLOOKUP(Tabla_Transformados[[#This Row],[Tipo_Paquete_sucio]],auxiliares!$H$6:$I$7,2,0),Tabla_Transformados[[#This Row],[Tipo_Paquete_sucio]])</f>
        <v>Vuelo</v>
      </c>
      <c r="S462" s="10">
        <v>17463.3</v>
      </c>
      <c r="T462" t="s">
        <v>86</v>
      </c>
      <c r="U462" t="s">
        <v>87</v>
      </c>
      <c r="V462" t="str">
        <f>VLOOKUP(Tabla_Transformados[[#This Row],[Destino_sucio]],auxiliares!$E$5:$F$19,2,0)</f>
        <v>Londres</v>
      </c>
      <c r="W462" t="s">
        <v>40</v>
      </c>
      <c r="X462" t="s">
        <v>41</v>
      </c>
      <c r="Y462" t="s">
        <v>40</v>
      </c>
      <c r="Z4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2" t="str">
        <f>IFERROR(VLOOKUP(Tabla_Transformados[[#This Row],[Actividades_Reser_sucio2]],auxiliares!$E$5:$F$20,2,0),Tabla_Transformados[[#This Row],[Actividades_Reser_sucio2]])</f>
        <v/>
      </c>
      <c r="AB462">
        <v>9</v>
      </c>
      <c r="AC462">
        <f>Tabla_Transformados[[#This Row],[Duracion_Viaje_sucio]]-1</f>
        <v>8</v>
      </c>
      <c r="AD462" t="b">
        <v>0</v>
      </c>
      <c r="AE462" t="str">
        <f>VLOOKUP(Tabla_Transformados[[#This Row],[Promocion_Aplicada_sucio]],auxiliares!$H$6:$I$9,2,0)</f>
        <v>Falso</v>
      </c>
      <c r="AF462" t="s">
        <v>55</v>
      </c>
      <c r="AG462" t="s">
        <v>56</v>
      </c>
      <c r="AH462">
        <v>4</v>
      </c>
      <c r="AI462" t="str">
        <f>TEXT(Tabla_Transformados[[#This Row],[Fecha_Reserva]],"m")</f>
        <v>9</v>
      </c>
      <c r="AJ462">
        <v>4</v>
      </c>
      <c r="AK462" t="str">
        <f>TEXT(Tabla_Transformados[[#This Row],[Fecha_Viaje]],"m")</f>
        <v>10</v>
      </c>
      <c r="AL462" t="s">
        <v>57</v>
      </c>
      <c r="AM462" t="b">
        <v>1</v>
      </c>
      <c r="AN462" t="str">
        <f>VLOOKUP(Tabla_Transformados[[#This Row],[Cancelacion_Reserva_sucio]],auxiliares!$H$6:$I$9,2,0)</f>
        <v>Verdadero</v>
      </c>
      <c r="AO462">
        <v>2</v>
      </c>
      <c r="AP462" t="s">
        <v>40</v>
      </c>
      <c r="AQ46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62" s="10">
        <f>Tabla_Transformados[[#This Row],[Costo_Total]]/Tabla_Transformados[[#This Row],[Numero_Personas]]</f>
        <v>17463.3</v>
      </c>
      <c r="AS462" s="10">
        <f>Tabla_Transformados[[#This Row],[Costo_Total]]/Tabla_Transformados[[#This Row],[Duracion_Viaje_sucio]]</f>
        <v>1940.3666666666666</v>
      </c>
    </row>
    <row r="463" spans="1:45" x14ac:dyDescent="0.25">
      <c r="A463" t="s">
        <v>1784</v>
      </c>
      <c r="B463" t="s">
        <v>1785</v>
      </c>
      <c r="C463">
        <v>32</v>
      </c>
      <c r="D463" t="s">
        <v>60</v>
      </c>
      <c r="E463" t="str">
        <f>VLOOKUP(Tabla_Transformados[[#This Row],[Género_sucio]],Tabla4[#All],2,0)</f>
        <v>Otro</v>
      </c>
      <c r="F463" t="s">
        <v>82</v>
      </c>
      <c r="G463" t="str">
        <f>VLOOKUP(Tabla_Transformados[[#This Row],[Ubicación_sucio]],auxiliares!$E$6:$F$13,2,0)</f>
        <v>Alemania</v>
      </c>
      <c r="H463" t="s">
        <v>97</v>
      </c>
      <c r="I463" t="str">
        <f>IFERROR(VLOOKUP(Tabla_Transformados[[#This Row],[Tipo_Viajero_sucio]],auxiliares!$H$6:$I$6,2,0),Tabla_Transformados[[#This Row],[Tipo_Viajero_sucio]])</f>
        <v>Negocios</v>
      </c>
      <c r="J463" t="s">
        <v>1786</v>
      </c>
      <c r="K463" s="8">
        <v>45340</v>
      </c>
      <c r="L463" s="8">
        <v>45350</v>
      </c>
      <c r="M463">
        <v>10</v>
      </c>
      <c r="N463">
        <f>DATEDIF(Tabla_Transformados[[#This Row],[Fecha_Reserva]],Tabla_Transformados[[#This Row],[Fecha_Viaje]],"d")</f>
        <v>10</v>
      </c>
      <c r="O463">
        <v>14</v>
      </c>
      <c r="P463">
        <v>2</v>
      </c>
      <c r="Q463" t="s">
        <v>37</v>
      </c>
      <c r="R463" t="str">
        <f>IFERROR(VLOOKUP(Tabla_Transformados[[#This Row],[Tipo_Paquete_sucio]],auxiliares!$H$6:$I$7,2,0),Tabla_Transformados[[#This Row],[Tipo_Paquete_sucio]])</f>
        <v>Vuelo</v>
      </c>
      <c r="S463" s="10">
        <v>16649.8</v>
      </c>
      <c r="T463" t="s">
        <v>86</v>
      </c>
      <c r="U463" t="s">
        <v>39</v>
      </c>
      <c r="V463" t="str">
        <f>VLOOKUP(Tabla_Transformados[[#This Row],[Destino_sucio]],auxiliares!$E$5:$F$19,2,0)</f>
        <v>Tokio</v>
      </c>
      <c r="W463" t="s">
        <v>40</v>
      </c>
      <c r="X463" t="s">
        <v>54</v>
      </c>
      <c r="Y463" t="s">
        <v>40</v>
      </c>
      <c r="Z4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3" t="str">
        <f>IFERROR(VLOOKUP(Tabla_Transformados[[#This Row],[Actividades_Reser_sucio2]],auxiliares!$E$5:$F$20,2,0),Tabla_Transformados[[#This Row],[Actividades_Reser_sucio2]])</f>
        <v/>
      </c>
      <c r="AB463">
        <v>8</v>
      </c>
      <c r="AC463">
        <f>Tabla_Transformados[[#This Row],[Duracion_Viaje_sucio]]-1</f>
        <v>13</v>
      </c>
      <c r="AD463" t="b">
        <v>0</v>
      </c>
      <c r="AE463" t="str">
        <f>VLOOKUP(Tabla_Transformados[[#This Row],[Promocion_Aplicada_sucio]],auxiliares!$H$6:$I$9,2,0)</f>
        <v>Falso</v>
      </c>
      <c r="AF463" t="s">
        <v>42</v>
      </c>
      <c r="AG463" t="s">
        <v>56</v>
      </c>
      <c r="AH463">
        <v>7</v>
      </c>
      <c r="AI463" t="str">
        <f>TEXT(Tabla_Transformados[[#This Row],[Fecha_Reserva]],"m")</f>
        <v>2</v>
      </c>
      <c r="AJ463">
        <v>10</v>
      </c>
      <c r="AK463" t="str">
        <f>TEXT(Tabla_Transformados[[#This Row],[Fecha_Viaje]],"m")</f>
        <v>2</v>
      </c>
      <c r="AL463" t="s">
        <v>44</v>
      </c>
      <c r="AM463" t="b">
        <v>1</v>
      </c>
      <c r="AN463" t="str">
        <f>VLOOKUP(Tabla_Transformados[[#This Row],[Cancelacion_Reserva_sucio]],auxiliares!$H$6:$I$9,2,0)</f>
        <v>Verdadero</v>
      </c>
      <c r="AO463">
        <v>4</v>
      </c>
      <c r="AP463" t="s">
        <v>70</v>
      </c>
      <c r="AQ46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63" s="10">
        <f>Tabla_Transformados[[#This Row],[Costo_Total]]/Tabla_Transformados[[#This Row],[Numero_Personas]]</f>
        <v>8324.9</v>
      </c>
      <c r="AS463" s="10">
        <f>Tabla_Transformados[[#This Row],[Costo_Total]]/Tabla_Transformados[[#This Row],[Duracion_Viaje_sucio]]</f>
        <v>1189.2714285714285</v>
      </c>
    </row>
    <row r="464" spans="1:45" x14ac:dyDescent="0.25">
      <c r="A464" t="s">
        <v>1787</v>
      </c>
      <c r="B464" t="s">
        <v>1788</v>
      </c>
      <c r="C464">
        <v>40</v>
      </c>
      <c r="D464" t="s">
        <v>60</v>
      </c>
      <c r="E464" t="str">
        <f>VLOOKUP(Tabla_Transformados[[#This Row],[Género_sucio]],Tabla4[#All],2,0)</f>
        <v>Otro</v>
      </c>
      <c r="F464" t="s">
        <v>82</v>
      </c>
      <c r="G464" t="str">
        <f>VLOOKUP(Tabla_Transformados[[#This Row],[Ubicación_sucio]],auxiliares!$E$6:$F$13,2,0)</f>
        <v>Alemania</v>
      </c>
      <c r="H464" t="s">
        <v>97</v>
      </c>
      <c r="I464" t="str">
        <f>IFERROR(VLOOKUP(Tabla_Transformados[[#This Row],[Tipo_Viajero_sucio]],auxiliares!$H$6:$I$6,2,0),Tabla_Transformados[[#This Row],[Tipo_Viajero_sucio]])</f>
        <v>Negocios</v>
      </c>
      <c r="J464" t="s">
        <v>1789</v>
      </c>
      <c r="K464" s="8">
        <v>45312</v>
      </c>
      <c r="L464" s="8">
        <v>45430</v>
      </c>
      <c r="M464">
        <v>163</v>
      </c>
      <c r="N464">
        <f>DATEDIF(Tabla_Transformados[[#This Row],[Fecha_Reserva]],Tabla_Transformados[[#This Row],[Fecha_Viaje]],"d")</f>
        <v>118</v>
      </c>
      <c r="O464">
        <v>4</v>
      </c>
      <c r="P464">
        <v>3</v>
      </c>
      <c r="Q464" t="s">
        <v>37</v>
      </c>
      <c r="R464" t="str">
        <f>IFERROR(VLOOKUP(Tabla_Transformados[[#This Row],[Tipo_Paquete_sucio]],auxiliares!$H$6:$I$7,2,0),Tabla_Transformados[[#This Row],[Tipo_Paquete_sucio]])</f>
        <v>Vuelo</v>
      </c>
      <c r="S464" s="10">
        <v>11718.7</v>
      </c>
      <c r="T464" t="s">
        <v>38</v>
      </c>
      <c r="U464" t="s">
        <v>66</v>
      </c>
      <c r="V464" t="str">
        <f>VLOOKUP(Tabla_Transformados[[#This Row],[Destino_sucio]],auxiliares!$E$5:$F$19,2,0)</f>
        <v>Barcelona</v>
      </c>
      <c r="W464" t="s">
        <v>40</v>
      </c>
      <c r="X464" t="s">
        <v>68</v>
      </c>
      <c r="Y464" t="s">
        <v>40</v>
      </c>
      <c r="Z4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4" t="str">
        <f>IFERROR(VLOOKUP(Tabla_Transformados[[#This Row],[Actividades_Reser_sucio2]],auxiliares!$E$5:$F$20,2,0),Tabla_Transformados[[#This Row],[Actividades_Reser_sucio2]])</f>
        <v/>
      </c>
      <c r="AB464">
        <v>5</v>
      </c>
      <c r="AC464">
        <f>Tabla_Transformados[[#This Row],[Duracion_Viaje_sucio]]-1</f>
        <v>3</v>
      </c>
      <c r="AD464" t="b">
        <v>0</v>
      </c>
      <c r="AE464" t="str">
        <f>VLOOKUP(Tabla_Transformados[[#This Row],[Promocion_Aplicada_sucio]],auxiliares!$H$6:$I$9,2,0)</f>
        <v>Falso</v>
      </c>
      <c r="AF464" t="s">
        <v>42</v>
      </c>
      <c r="AG464" t="s">
        <v>115</v>
      </c>
      <c r="AH464">
        <v>6</v>
      </c>
      <c r="AI464" t="str">
        <f>TEXT(Tabla_Transformados[[#This Row],[Fecha_Reserva]],"m")</f>
        <v>1</v>
      </c>
      <c r="AJ464">
        <v>7</v>
      </c>
      <c r="AK464" t="str">
        <f>TEXT(Tabla_Transformados[[#This Row],[Fecha_Viaje]],"m")</f>
        <v>5</v>
      </c>
      <c r="AL464" t="s">
        <v>57</v>
      </c>
      <c r="AM464" t="b">
        <v>0</v>
      </c>
      <c r="AN464" t="str">
        <f>VLOOKUP(Tabla_Transformados[[#This Row],[Cancelacion_Reserva_sucio]],auxiliares!$H$6:$I$9,2,0)</f>
        <v>Falso</v>
      </c>
      <c r="AO464">
        <v>4</v>
      </c>
      <c r="AP464" t="s">
        <v>131</v>
      </c>
      <c r="AQ46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64" s="10">
        <f>Tabla_Transformados[[#This Row],[Costo_Total]]/Tabla_Transformados[[#This Row],[Numero_Personas]]</f>
        <v>3906.2333333333336</v>
      </c>
      <c r="AS464" s="10">
        <f>Tabla_Transformados[[#This Row],[Costo_Total]]/Tabla_Transformados[[#This Row],[Duracion_Viaje_sucio]]</f>
        <v>2929.6750000000002</v>
      </c>
    </row>
    <row r="465" spans="1:45" x14ac:dyDescent="0.25">
      <c r="A465" t="s">
        <v>1790</v>
      </c>
      <c r="B465" t="s">
        <v>1791</v>
      </c>
      <c r="C465">
        <v>29</v>
      </c>
      <c r="D465" t="s">
        <v>60</v>
      </c>
      <c r="E465" t="str">
        <f>VLOOKUP(Tabla_Transformados[[#This Row],[Género_sucio]],Tabla4[#All],2,0)</f>
        <v>Otro</v>
      </c>
      <c r="F465" t="s">
        <v>82</v>
      </c>
      <c r="G465" t="str">
        <f>VLOOKUP(Tabla_Transformados[[#This Row],[Ubicación_sucio]],auxiliares!$E$6:$F$13,2,0)</f>
        <v>Alemania</v>
      </c>
      <c r="H465" t="s">
        <v>97</v>
      </c>
      <c r="I465" t="str">
        <f>IFERROR(VLOOKUP(Tabla_Transformados[[#This Row],[Tipo_Viajero_sucio]],auxiliares!$H$6:$I$6,2,0),Tabla_Transformados[[#This Row],[Tipo_Viajero_sucio]])</f>
        <v>Negocios</v>
      </c>
      <c r="J465" t="s">
        <v>1792</v>
      </c>
      <c r="K465" s="8">
        <v>45338</v>
      </c>
      <c r="L465" s="8">
        <v>45463</v>
      </c>
      <c r="M465">
        <v>360</v>
      </c>
      <c r="N465">
        <f>DATEDIF(Tabla_Transformados[[#This Row],[Fecha_Reserva]],Tabla_Transformados[[#This Row],[Fecha_Viaje]],"d")</f>
        <v>125</v>
      </c>
      <c r="O465">
        <v>14</v>
      </c>
      <c r="P465">
        <v>2</v>
      </c>
      <c r="Q465" t="s">
        <v>65</v>
      </c>
      <c r="R465" t="str">
        <f>IFERROR(VLOOKUP(Tabla_Transformados[[#This Row],[Tipo_Paquete_sucio]],auxiliares!$H$6:$I$7,2,0),Tabla_Transformados[[#This Row],[Tipo_Paquete_sucio]])</f>
        <v>Vuelo + Hotel + Tour</v>
      </c>
      <c r="S465" s="10">
        <v>17836.3</v>
      </c>
      <c r="T465" t="s">
        <v>38</v>
      </c>
      <c r="U465" t="s">
        <v>137</v>
      </c>
      <c r="V465" t="str">
        <f>VLOOKUP(Tabla_Transformados[[#This Row],[Destino_sucio]],auxiliares!$E$5:$F$19,2,0)</f>
        <v>Paris</v>
      </c>
      <c r="W465" t="s">
        <v>67</v>
      </c>
      <c r="X465" t="s">
        <v>41</v>
      </c>
      <c r="Y465" t="s">
        <v>40</v>
      </c>
      <c r="Z4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65" t="str">
        <f>IFERROR(VLOOKUP(Tabla_Transformados[[#This Row],[Actividades_Reser_sucio2]],auxiliares!$E$5:$F$20,2,0),Tabla_Transformados[[#This Row],[Actividades_Reser_sucio2]])</f>
        <v>Desconocido</v>
      </c>
      <c r="AB465">
        <v>3</v>
      </c>
      <c r="AC465">
        <f>Tabla_Transformados[[#This Row],[Duracion_Viaje_sucio]]-1</f>
        <v>13</v>
      </c>
      <c r="AD465" t="b">
        <v>1</v>
      </c>
      <c r="AE465" t="str">
        <f>VLOOKUP(Tabla_Transformados[[#This Row],[Promocion_Aplicada_sucio]],auxiliares!$H$6:$I$9,2,0)</f>
        <v>Verdadero</v>
      </c>
      <c r="AF465" t="s">
        <v>55</v>
      </c>
      <c r="AG465" t="s">
        <v>115</v>
      </c>
      <c r="AH465">
        <v>7</v>
      </c>
      <c r="AI465" t="str">
        <f>TEXT(Tabla_Transformados[[#This Row],[Fecha_Reserva]],"m")</f>
        <v>2</v>
      </c>
      <c r="AJ465">
        <v>6</v>
      </c>
      <c r="AK465" t="str">
        <f>TEXT(Tabla_Transformados[[#This Row],[Fecha_Viaje]],"m")</f>
        <v>6</v>
      </c>
      <c r="AL465" t="s">
        <v>44</v>
      </c>
      <c r="AM465" t="b">
        <v>0</v>
      </c>
      <c r="AN465" t="str">
        <f>VLOOKUP(Tabla_Transformados[[#This Row],[Cancelacion_Reserva_sucio]],auxiliares!$H$6:$I$9,2,0)</f>
        <v>Falso</v>
      </c>
      <c r="AO465">
        <v>4</v>
      </c>
      <c r="AP465" t="s">
        <v>207</v>
      </c>
      <c r="AQ4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5" s="10">
        <f>Tabla_Transformados[[#This Row],[Costo_Total]]/Tabla_Transformados[[#This Row],[Numero_Personas]]</f>
        <v>8918.15</v>
      </c>
      <c r="AS465" s="10">
        <f>Tabla_Transformados[[#This Row],[Costo_Total]]/Tabla_Transformados[[#This Row],[Duracion_Viaje_sucio]]</f>
        <v>1274.0214285714285</v>
      </c>
    </row>
    <row r="466" spans="1:45" x14ac:dyDescent="0.25">
      <c r="A466" t="s">
        <v>1793</v>
      </c>
      <c r="B466" t="s">
        <v>1794</v>
      </c>
      <c r="C466">
        <v>50</v>
      </c>
      <c r="D466" t="s">
        <v>104</v>
      </c>
      <c r="E466" t="str">
        <f>VLOOKUP(Tabla_Transformados[[#This Row],[Género_sucio]],Tabla4[#All],2,0)</f>
        <v>Masculino</v>
      </c>
      <c r="F466" t="s">
        <v>73</v>
      </c>
      <c r="G466" t="str">
        <f>VLOOKUP(Tabla_Transformados[[#This Row],[Ubicación_sucio]],auxiliares!$E$6:$F$13,2,0)</f>
        <v>Reino unido</v>
      </c>
      <c r="H466" t="s">
        <v>97</v>
      </c>
      <c r="I466" t="str">
        <f>IFERROR(VLOOKUP(Tabla_Transformados[[#This Row],[Tipo_Viajero_sucio]],auxiliares!$H$6:$I$6,2,0),Tabla_Transformados[[#This Row],[Tipo_Viajero_sucio]])</f>
        <v>Negocios</v>
      </c>
      <c r="J466" t="s">
        <v>1795</v>
      </c>
      <c r="K466" s="8">
        <v>45357</v>
      </c>
      <c r="L466" s="8">
        <v>45358</v>
      </c>
      <c r="M466">
        <v>12</v>
      </c>
      <c r="N466">
        <f>DATEDIF(Tabla_Transformados[[#This Row],[Fecha_Reserva]],Tabla_Transformados[[#This Row],[Fecha_Viaje]],"d")</f>
        <v>1</v>
      </c>
      <c r="O466">
        <v>13</v>
      </c>
      <c r="P466">
        <v>4</v>
      </c>
      <c r="Q466" t="s">
        <v>77</v>
      </c>
      <c r="R466" t="str">
        <f>IFERROR(VLOOKUP(Tabla_Transformados[[#This Row],[Tipo_Paquete_sucio]],auxiliares!$H$6:$I$7,2,0),Tabla_Transformados[[#This Row],[Tipo_Paquete_sucio]])</f>
        <v>Vuelo + Hotel</v>
      </c>
      <c r="S466" s="10">
        <v>13167.9</v>
      </c>
      <c r="T466" t="s">
        <v>78</v>
      </c>
      <c r="U466" t="s">
        <v>39</v>
      </c>
      <c r="V466" t="str">
        <f>VLOOKUP(Tabla_Transformados[[#This Row],[Destino_sucio]],auxiliares!$E$5:$F$19,2,0)</f>
        <v>Tokio</v>
      </c>
      <c r="W466" t="s">
        <v>67</v>
      </c>
      <c r="X466" t="s">
        <v>41</v>
      </c>
      <c r="Y466" t="s">
        <v>40</v>
      </c>
      <c r="Z4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6" t="str">
        <f>IFERROR(VLOOKUP(Tabla_Transformados[[#This Row],[Actividades_Reser_sucio2]],auxiliares!$E$5:$F$20,2,0),Tabla_Transformados[[#This Row],[Actividades_Reser_sucio2]])</f>
        <v/>
      </c>
      <c r="AB466">
        <v>9</v>
      </c>
      <c r="AC466">
        <f>Tabla_Transformados[[#This Row],[Duracion_Viaje_sucio]]-1</f>
        <v>12</v>
      </c>
      <c r="AD466" t="b">
        <v>0</v>
      </c>
      <c r="AE466" t="str">
        <f>VLOOKUP(Tabla_Transformados[[#This Row],[Promocion_Aplicada_sucio]],auxiliares!$H$6:$I$9,2,0)</f>
        <v>Falso</v>
      </c>
      <c r="AF466" t="s">
        <v>55</v>
      </c>
      <c r="AG466" t="s">
        <v>56</v>
      </c>
      <c r="AH466">
        <v>2</v>
      </c>
      <c r="AI466" t="str">
        <f>TEXT(Tabla_Transformados[[#This Row],[Fecha_Reserva]],"m")</f>
        <v>3</v>
      </c>
      <c r="AJ466">
        <v>5</v>
      </c>
      <c r="AK466" t="str">
        <f>TEXT(Tabla_Transformados[[#This Row],[Fecha_Viaje]],"m")</f>
        <v>3</v>
      </c>
      <c r="AL466" t="s">
        <v>44</v>
      </c>
      <c r="AM466" t="b">
        <v>0</v>
      </c>
      <c r="AN466" t="str">
        <f>VLOOKUP(Tabla_Transformados[[#This Row],[Cancelacion_Reserva_sucio]],auxiliares!$H$6:$I$9,2,0)</f>
        <v>Falso</v>
      </c>
      <c r="AO466">
        <v>3</v>
      </c>
      <c r="AP466" t="s">
        <v>131</v>
      </c>
      <c r="AQ46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6" s="10">
        <f>Tabla_Transformados[[#This Row],[Costo_Total]]/Tabla_Transformados[[#This Row],[Numero_Personas]]</f>
        <v>3291.9749999999999</v>
      </c>
      <c r="AS466" s="10">
        <f>Tabla_Transformados[[#This Row],[Costo_Total]]/Tabla_Transformados[[#This Row],[Duracion_Viaje_sucio]]</f>
        <v>1012.9153846153846</v>
      </c>
    </row>
    <row r="467" spans="1:45" x14ac:dyDescent="0.25">
      <c r="A467" t="s">
        <v>1797</v>
      </c>
      <c r="B467" t="s">
        <v>1798</v>
      </c>
      <c r="C467">
        <v>58</v>
      </c>
      <c r="D467" t="s">
        <v>31</v>
      </c>
      <c r="E467" t="str">
        <f>VLOOKUP(Tabla_Transformados[[#This Row],[Género_sucio]],Tabla4[#All],2,0)</f>
        <v>Femenino</v>
      </c>
      <c r="F467" t="s">
        <v>82</v>
      </c>
      <c r="G467" t="str">
        <f>VLOOKUP(Tabla_Transformados[[#This Row],[Ubicación_sucio]],auxiliares!$E$6:$F$13,2,0)</f>
        <v>Alemania</v>
      </c>
      <c r="H467" t="s">
        <v>33</v>
      </c>
      <c r="I467" t="str">
        <f>IFERROR(VLOOKUP(Tabla_Transformados[[#This Row],[Tipo_Viajero_sucio]],auxiliares!$H$6:$I$6,2,0),Tabla_Transformados[[#This Row],[Tipo_Viajero_sucio]])</f>
        <v>Turista</v>
      </c>
      <c r="J467" t="s">
        <v>1799</v>
      </c>
      <c r="K467" s="8">
        <v>45363</v>
      </c>
      <c r="L467" s="8">
        <v>45562</v>
      </c>
      <c r="M467">
        <v>35</v>
      </c>
      <c r="N467">
        <f>DATEDIF(Tabla_Transformados[[#This Row],[Fecha_Reserva]],Tabla_Transformados[[#This Row],[Fecha_Viaje]],"d")</f>
        <v>199</v>
      </c>
      <c r="O467">
        <v>14</v>
      </c>
      <c r="P467">
        <v>4</v>
      </c>
      <c r="Q467" t="s">
        <v>77</v>
      </c>
      <c r="R467" t="str">
        <f>IFERROR(VLOOKUP(Tabla_Transformados[[#This Row],[Tipo_Paquete_sucio]],auxiliares!$H$6:$I$7,2,0),Tabla_Transformados[[#This Row],[Tipo_Paquete_sucio]])</f>
        <v>Vuelo + Hotel</v>
      </c>
      <c r="S467" s="10">
        <v>1928.4</v>
      </c>
      <c r="T467" t="s">
        <v>78</v>
      </c>
      <c r="U467" t="s">
        <v>39</v>
      </c>
      <c r="V467" t="str">
        <f>VLOOKUP(Tabla_Transformados[[#This Row],[Destino_sucio]],auxiliares!$E$5:$F$19,2,0)</f>
        <v>Tokio</v>
      </c>
      <c r="W467" t="s">
        <v>67</v>
      </c>
      <c r="X467" t="s">
        <v>41</v>
      </c>
      <c r="Y467" t="s">
        <v>40</v>
      </c>
      <c r="Z4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7" t="str">
        <f>IFERROR(VLOOKUP(Tabla_Transformados[[#This Row],[Actividades_Reser_sucio2]],auxiliares!$E$5:$F$20,2,0),Tabla_Transformados[[#This Row],[Actividades_Reser_sucio2]])</f>
        <v/>
      </c>
      <c r="AB467">
        <v>6</v>
      </c>
      <c r="AC467">
        <f>Tabla_Transformados[[#This Row],[Duracion_Viaje_sucio]]-1</f>
        <v>13</v>
      </c>
      <c r="AD467" t="b">
        <v>0</v>
      </c>
      <c r="AE467" t="str">
        <f>VLOOKUP(Tabla_Transformados[[#This Row],[Promocion_Aplicada_sucio]],auxiliares!$H$6:$I$9,2,0)</f>
        <v>Falso</v>
      </c>
      <c r="AF467" t="s">
        <v>55</v>
      </c>
      <c r="AG467" t="s">
        <v>56</v>
      </c>
      <c r="AH467">
        <v>3</v>
      </c>
      <c r="AI467" t="str">
        <f>TEXT(Tabla_Transformados[[#This Row],[Fecha_Reserva]],"m")</f>
        <v>3</v>
      </c>
      <c r="AJ467">
        <v>4</v>
      </c>
      <c r="AK467" t="str">
        <f>TEXT(Tabla_Transformados[[#This Row],[Fecha_Viaje]],"m")</f>
        <v>9</v>
      </c>
      <c r="AL467" t="s">
        <v>57</v>
      </c>
      <c r="AM467" t="b">
        <v>0</v>
      </c>
      <c r="AN467" t="str">
        <f>VLOOKUP(Tabla_Transformados[[#This Row],[Cancelacion_Reserva_sucio]],auxiliares!$H$6:$I$9,2,0)</f>
        <v>Falso</v>
      </c>
      <c r="AO467">
        <v>4</v>
      </c>
      <c r="AP467" t="s">
        <v>131</v>
      </c>
      <c r="AQ4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7" s="10">
        <f>Tabla_Transformados[[#This Row],[Costo_Total]]/Tabla_Transformados[[#This Row],[Numero_Personas]]</f>
        <v>482.1</v>
      </c>
      <c r="AS467" s="10">
        <f>Tabla_Transformados[[#This Row],[Costo_Total]]/Tabla_Transformados[[#This Row],[Duracion_Viaje_sucio]]</f>
        <v>137.74285714285716</v>
      </c>
    </row>
    <row r="468" spans="1:45" x14ac:dyDescent="0.25">
      <c r="A468" t="s">
        <v>1800</v>
      </c>
      <c r="B468" t="s">
        <v>1801</v>
      </c>
      <c r="C468">
        <v>18</v>
      </c>
      <c r="D468" t="s">
        <v>104</v>
      </c>
      <c r="E468" t="str">
        <f>VLOOKUP(Tabla_Transformados[[#This Row],[Género_sucio]],Tabla4[#All],2,0)</f>
        <v>Masculino</v>
      </c>
      <c r="F468" t="s">
        <v>61</v>
      </c>
      <c r="G468" t="str">
        <f>VLOOKUP(Tabla_Transformados[[#This Row],[Ubicación_sucio]],auxiliares!$E$6:$F$13,2,0)</f>
        <v>Australia</v>
      </c>
      <c r="H468" t="s">
        <v>33</v>
      </c>
      <c r="I468" t="str">
        <f>IFERROR(VLOOKUP(Tabla_Transformados[[#This Row],[Tipo_Viajero_sucio]],auxiliares!$H$6:$I$6,2,0),Tabla_Transformados[[#This Row],[Tipo_Viajero_sucio]])</f>
        <v>Turista</v>
      </c>
      <c r="J468" t="s">
        <v>1802</v>
      </c>
      <c r="K468" s="8">
        <v>45380</v>
      </c>
      <c r="L468" s="8">
        <v>45398</v>
      </c>
      <c r="M468">
        <v>76</v>
      </c>
      <c r="N468">
        <f>DATEDIF(Tabla_Transformados[[#This Row],[Fecha_Reserva]],Tabla_Transformados[[#This Row],[Fecha_Viaje]],"d")</f>
        <v>18</v>
      </c>
      <c r="O468">
        <v>7</v>
      </c>
      <c r="P468">
        <v>4</v>
      </c>
      <c r="Q468" t="s">
        <v>37</v>
      </c>
      <c r="R468" t="str">
        <f>IFERROR(VLOOKUP(Tabla_Transformados[[#This Row],[Tipo_Paquete_sucio]],auxiliares!$H$6:$I$7,2,0),Tabla_Transformados[[#This Row],[Tipo_Paquete_sucio]])</f>
        <v>Vuelo</v>
      </c>
      <c r="S468" s="10">
        <v>643.4</v>
      </c>
      <c r="T468" t="s">
        <v>38</v>
      </c>
      <c r="U468" t="s">
        <v>94</v>
      </c>
      <c r="V468" t="str">
        <f>VLOOKUP(Tabla_Transformados[[#This Row],[Destino_sucio]],auxiliares!$E$5:$F$19,2,0)</f>
        <v>Cancun</v>
      </c>
      <c r="W468" t="s">
        <v>40</v>
      </c>
      <c r="X468" t="s">
        <v>41</v>
      </c>
      <c r="Y468" t="s">
        <v>40</v>
      </c>
      <c r="Z4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8" t="str">
        <f>IFERROR(VLOOKUP(Tabla_Transformados[[#This Row],[Actividades_Reser_sucio2]],auxiliares!$E$5:$F$20,2,0),Tabla_Transformados[[#This Row],[Actividades_Reser_sucio2]])</f>
        <v/>
      </c>
      <c r="AB468">
        <v>1</v>
      </c>
      <c r="AC468">
        <f>Tabla_Transformados[[#This Row],[Duracion_Viaje_sucio]]-1</f>
        <v>6</v>
      </c>
      <c r="AD468" t="b">
        <v>1</v>
      </c>
      <c r="AE468" t="str">
        <f>VLOOKUP(Tabla_Transformados[[#This Row],[Promocion_Aplicada_sucio]],auxiliares!$H$6:$I$9,2,0)</f>
        <v>Verdadero</v>
      </c>
      <c r="AF468" t="s">
        <v>55</v>
      </c>
      <c r="AG468" t="s">
        <v>115</v>
      </c>
      <c r="AH468">
        <v>11</v>
      </c>
      <c r="AI468" t="str">
        <f>TEXT(Tabla_Transformados[[#This Row],[Fecha_Reserva]],"m")</f>
        <v>3</v>
      </c>
      <c r="AJ468">
        <v>8</v>
      </c>
      <c r="AK468" t="str">
        <f>TEXT(Tabla_Transformados[[#This Row],[Fecha_Viaje]],"m")</f>
        <v>4</v>
      </c>
      <c r="AL468" t="s">
        <v>57</v>
      </c>
      <c r="AM468" t="b">
        <v>0</v>
      </c>
      <c r="AN468" t="str">
        <f>VLOOKUP(Tabla_Transformados[[#This Row],[Cancelacion_Reserva_sucio]],auxiliares!$H$6:$I$9,2,0)</f>
        <v>Falso</v>
      </c>
      <c r="AO468">
        <v>4</v>
      </c>
      <c r="AP468" t="s">
        <v>131</v>
      </c>
      <c r="AQ46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8" s="10">
        <f>Tabla_Transformados[[#This Row],[Costo_Total]]/Tabla_Transformados[[#This Row],[Numero_Personas]]</f>
        <v>160.85</v>
      </c>
      <c r="AS468" s="10">
        <f>Tabla_Transformados[[#This Row],[Costo_Total]]/Tabla_Transformados[[#This Row],[Duracion_Viaje_sucio]]</f>
        <v>91.914285714285711</v>
      </c>
    </row>
    <row r="469" spans="1:45" x14ac:dyDescent="0.25">
      <c r="A469" t="s">
        <v>1803</v>
      </c>
      <c r="B469" t="s">
        <v>1804</v>
      </c>
      <c r="C469">
        <v>53</v>
      </c>
      <c r="D469" t="s">
        <v>60</v>
      </c>
      <c r="E469" t="str">
        <f>VLOOKUP(Tabla_Transformados[[#This Row],[Género_sucio]],Tabla4[#All],2,0)</f>
        <v>Otro</v>
      </c>
      <c r="F469" t="s">
        <v>82</v>
      </c>
      <c r="G469" t="str">
        <f>VLOOKUP(Tabla_Transformados[[#This Row],[Ubicación_sucio]],auxiliares!$E$6:$F$13,2,0)</f>
        <v>Alemania</v>
      </c>
      <c r="H469" t="s">
        <v>49</v>
      </c>
      <c r="I469" t="str">
        <f>IFERROR(VLOOKUP(Tabla_Transformados[[#This Row],[Tipo_Viajero_sucio]],auxiliares!$H$6:$I$6,2,0),Tabla_Transformados[[#This Row],[Tipo_Viajero_sucio]])</f>
        <v>Turista</v>
      </c>
      <c r="J469" t="s">
        <v>1805</v>
      </c>
      <c r="K469" s="8">
        <v>45389</v>
      </c>
      <c r="L469" s="8">
        <v>45600</v>
      </c>
      <c r="M469">
        <v>82</v>
      </c>
      <c r="N469">
        <f>DATEDIF(Tabla_Transformados[[#This Row],[Fecha_Reserva]],Tabla_Transformados[[#This Row],[Fecha_Viaje]],"d")</f>
        <v>211</v>
      </c>
      <c r="O469">
        <v>13</v>
      </c>
      <c r="P469">
        <v>4</v>
      </c>
      <c r="Q469" t="s">
        <v>77</v>
      </c>
      <c r="R469" t="str">
        <f>IFERROR(VLOOKUP(Tabla_Transformados[[#This Row],[Tipo_Paquete_sucio]],auxiliares!$H$6:$I$7,2,0),Tabla_Transformados[[#This Row],[Tipo_Paquete_sucio]])</f>
        <v>Vuelo + Hotel</v>
      </c>
      <c r="S469" s="10">
        <v>12527.4</v>
      </c>
      <c r="T469" t="s">
        <v>38</v>
      </c>
      <c r="U469" t="s">
        <v>66</v>
      </c>
      <c r="V469" t="str">
        <f>VLOOKUP(Tabla_Transformados[[#This Row],[Destino_sucio]],auxiliares!$E$5:$F$19,2,0)</f>
        <v>Barcelona</v>
      </c>
      <c r="W469" t="s">
        <v>79</v>
      </c>
      <c r="X469" t="s">
        <v>54</v>
      </c>
      <c r="Y469" t="s">
        <v>40</v>
      </c>
      <c r="Z4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9" t="str">
        <f>IFERROR(VLOOKUP(Tabla_Transformados[[#This Row],[Actividades_Reser_sucio2]],auxiliares!$E$5:$F$20,2,0),Tabla_Transformados[[#This Row],[Actividades_Reser_sucio2]])</f>
        <v/>
      </c>
      <c r="AB469">
        <v>4</v>
      </c>
      <c r="AC469">
        <f>Tabla_Transformados[[#This Row],[Duracion_Viaje_sucio]]-1</f>
        <v>12</v>
      </c>
      <c r="AD469" t="b">
        <v>1</v>
      </c>
      <c r="AE469" t="str">
        <f>VLOOKUP(Tabla_Transformados[[#This Row],[Promocion_Aplicada_sucio]],auxiliares!$H$6:$I$9,2,0)</f>
        <v>Verdadero</v>
      </c>
      <c r="AF469" t="s">
        <v>88</v>
      </c>
      <c r="AG469" t="s">
        <v>56</v>
      </c>
      <c r="AH469">
        <v>7</v>
      </c>
      <c r="AI469" t="str">
        <f>TEXT(Tabla_Transformados[[#This Row],[Fecha_Reserva]],"m")</f>
        <v>4</v>
      </c>
      <c r="AJ469">
        <v>12</v>
      </c>
      <c r="AK469" t="str">
        <f>TEXT(Tabla_Transformados[[#This Row],[Fecha_Viaje]],"m")</f>
        <v>11</v>
      </c>
      <c r="AL469" t="s">
        <v>44</v>
      </c>
      <c r="AM469" t="b">
        <v>1</v>
      </c>
      <c r="AN469" t="str">
        <f>VLOOKUP(Tabla_Transformados[[#This Row],[Cancelacion_Reserva_sucio]],auxiliares!$H$6:$I$9,2,0)</f>
        <v>Verdadero</v>
      </c>
      <c r="AO469">
        <v>1</v>
      </c>
      <c r="AP469" t="s">
        <v>45</v>
      </c>
      <c r="AQ46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9" s="10">
        <f>Tabla_Transformados[[#This Row],[Costo_Total]]/Tabla_Transformados[[#This Row],[Numero_Personas]]</f>
        <v>3131.85</v>
      </c>
      <c r="AS469" s="10">
        <f>Tabla_Transformados[[#This Row],[Costo_Total]]/Tabla_Transformados[[#This Row],[Duracion_Viaje_sucio]]</f>
        <v>963.64615384615377</v>
      </c>
    </row>
    <row r="470" spans="1:45" x14ac:dyDescent="0.25">
      <c r="A470" t="s">
        <v>1806</v>
      </c>
      <c r="B470" t="s">
        <v>1807</v>
      </c>
      <c r="C470">
        <v>52</v>
      </c>
      <c r="D470" t="s">
        <v>31</v>
      </c>
      <c r="E470" t="str">
        <f>VLOOKUP(Tabla_Transformados[[#This Row],[Género_sucio]],Tabla4[#All],2,0)</f>
        <v>Femenino</v>
      </c>
      <c r="F470" t="s">
        <v>48</v>
      </c>
      <c r="G470" t="str">
        <f>VLOOKUP(Tabla_Transformados[[#This Row],[Ubicación_sucio]],auxiliares!$E$6:$F$13,2,0)</f>
        <v>EEUU</v>
      </c>
      <c r="H470" t="s">
        <v>49</v>
      </c>
      <c r="I470" t="str">
        <f>IFERROR(VLOOKUP(Tabla_Transformados[[#This Row],[Tipo_Viajero_sucio]],auxiliares!$H$6:$I$6,2,0),Tabla_Transformados[[#This Row],[Tipo_Viajero_sucio]])</f>
        <v>Turista</v>
      </c>
      <c r="J470" t="s">
        <v>1808</v>
      </c>
      <c r="K470" s="8">
        <v>45364</v>
      </c>
      <c r="L470" s="8">
        <v>45395</v>
      </c>
      <c r="M470">
        <v>22</v>
      </c>
      <c r="N470">
        <f>DATEDIF(Tabla_Transformados[[#This Row],[Fecha_Reserva]],Tabla_Transformados[[#This Row],[Fecha_Viaje]],"d")</f>
        <v>31</v>
      </c>
      <c r="O470">
        <v>6</v>
      </c>
      <c r="P470">
        <v>1</v>
      </c>
      <c r="Q470" t="s">
        <v>37</v>
      </c>
      <c r="R470" t="str">
        <f>IFERROR(VLOOKUP(Tabla_Transformados[[#This Row],[Tipo_Paquete_sucio]],auxiliares!$H$6:$I$7,2,0),Tabla_Transformados[[#This Row],[Tipo_Paquete_sucio]])</f>
        <v>Vuelo</v>
      </c>
      <c r="S470" s="10">
        <v>17073.7</v>
      </c>
      <c r="T470" t="s">
        <v>86</v>
      </c>
      <c r="U470" t="s">
        <v>66</v>
      </c>
      <c r="V470" t="str">
        <f>VLOOKUP(Tabla_Transformados[[#This Row],[Destino_sucio]],auxiliares!$E$5:$F$19,2,0)</f>
        <v>Barcelona</v>
      </c>
      <c r="W470" t="s">
        <v>40</v>
      </c>
      <c r="X470" t="s">
        <v>41</v>
      </c>
      <c r="Y470" t="s">
        <v>40</v>
      </c>
      <c r="Z4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0" t="str">
        <f>IFERROR(VLOOKUP(Tabla_Transformados[[#This Row],[Actividades_Reser_sucio2]],auxiliares!$E$5:$F$20,2,0),Tabla_Transformados[[#This Row],[Actividades_Reser_sucio2]])</f>
        <v/>
      </c>
      <c r="AB470">
        <v>7</v>
      </c>
      <c r="AC470">
        <f>Tabla_Transformados[[#This Row],[Duracion_Viaje_sucio]]-1</f>
        <v>5</v>
      </c>
      <c r="AD470" t="b">
        <v>0</v>
      </c>
      <c r="AE470" t="str">
        <f>VLOOKUP(Tabla_Transformados[[#This Row],[Promocion_Aplicada_sucio]],auxiliares!$H$6:$I$9,2,0)</f>
        <v>Falso</v>
      </c>
      <c r="AF470" t="s">
        <v>42</v>
      </c>
      <c r="AG470" t="s">
        <v>56</v>
      </c>
      <c r="AH470">
        <v>4</v>
      </c>
      <c r="AI470" t="str">
        <f>TEXT(Tabla_Transformados[[#This Row],[Fecha_Reserva]],"m")</f>
        <v>3</v>
      </c>
      <c r="AJ470">
        <v>2</v>
      </c>
      <c r="AK470" t="str">
        <f>TEXT(Tabla_Transformados[[#This Row],[Fecha_Viaje]],"m")</f>
        <v>4</v>
      </c>
      <c r="AL470" t="s">
        <v>57</v>
      </c>
      <c r="AM470" t="b">
        <v>0</v>
      </c>
      <c r="AN470" t="str">
        <f>VLOOKUP(Tabla_Transformados[[#This Row],[Cancelacion_Reserva_sucio]],auxiliares!$H$6:$I$9,2,0)</f>
        <v>Falso</v>
      </c>
      <c r="AO470">
        <v>1</v>
      </c>
      <c r="AP470" t="s">
        <v>40</v>
      </c>
      <c r="AQ47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0" s="10">
        <f>Tabla_Transformados[[#This Row],[Costo_Total]]/Tabla_Transformados[[#This Row],[Numero_Personas]]</f>
        <v>17073.7</v>
      </c>
      <c r="AS470" s="10">
        <f>Tabla_Transformados[[#This Row],[Costo_Total]]/Tabla_Transformados[[#This Row],[Duracion_Viaje_sucio]]</f>
        <v>2845.6166666666668</v>
      </c>
    </row>
    <row r="471" spans="1:45" x14ac:dyDescent="0.25">
      <c r="A471" t="s">
        <v>1809</v>
      </c>
      <c r="B471" t="s">
        <v>1810</v>
      </c>
      <c r="C471">
        <v>38</v>
      </c>
      <c r="D471" t="s">
        <v>104</v>
      </c>
      <c r="E471" t="str">
        <f>VLOOKUP(Tabla_Transformados[[#This Row],[Género_sucio]],Tabla4[#All],2,0)</f>
        <v>Masculino</v>
      </c>
      <c r="F471" t="s">
        <v>48</v>
      </c>
      <c r="G471" t="str">
        <f>VLOOKUP(Tabla_Transformados[[#This Row],[Ubicación_sucio]],auxiliares!$E$6:$F$13,2,0)</f>
        <v>EEUU</v>
      </c>
      <c r="H471" t="s">
        <v>97</v>
      </c>
      <c r="I471" t="str">
        <f>IFERROR(VLOOKUP(Tabla_Transformados[[#This Row],[Tipo_Viajero_sucio]],auxiliares!$H$6:$I$6,2,0),Tabla_Transformados[[#This Row],[Tipo_Viajero_sucio]])</f>
        <v>Negocios</v>
      </c>
      <c r="J471" t="s">
        <v>1811</v>
      </c>
      <c r="K471" s="8">
        <v>45355</v>
      </c>
      <c r="L471" s="8">
        <v>45494</v>
      </c>
      <c r="M471">
        <v>215</v>
      </c>
      <c r="N471">
        <f>DATEDIF(Tabla_Transformados[[#This Row],[Fecha_Reserva]],Tabla_Transformados[[#This Row],[Fecha_Viaje]],"d")</f>
        <v>139</v>
      </c>
      <c r="O471">
        <v>10</v>
      </c>
      <c r="P471">
        <v>3</v>
      </c>
      <c r="Q471" t="s">
        <v>37</v>
      </c>
      <c r="R471" t="str">
        <f>IFERROR(VLOOKUP(Tabla_Transformados[[#This Row],[Tipo_Paquete_sucio]],auxiliares!$H$6:$I$7,2,0),Tabla_Transformados[[#This Row],[Tipo_Paquete_sucio]])</f>
        <v>Vuelo</v>
      </c>
      <c r="S471" s="10">
        <v>17986.599999999999</v>
      </c>
      <c r="T471" t="s">
        <v>78</v>
      </c>
      <c r="U471" t="s">
        <v>137</v>
      </c>
      <c r="V471" t="str">
        <f>VLOOKUP(Tabla_Transformados[[#This Row],[Destino_sucio]],auxiliares!$E$5:$F$19,2,0)</f>
        <v>Paris</v>
      </c>
      <c r="W471" t="s">
        <v>40</v>
      </c>
      <c r="X471" t="s">
        <v>68</v>
      </c>
      <c r="Y471" t="s">
        <v>40</v>
      </c>
      <c r="Z4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1" t="str">
        <f>IFERROR(VLOOKUP(Tabla_Transformados[[#This Row],[Actividades_Reser_sucio2]],auxiliares!$E$5:$F$20,2,0),Tabla_Transformados[[#This Row],[Actividades_Reser_sucio2]])</f>
        <v/>
      </c>
      <c r="AB471">
        <v>3</v>
      </c>
      <c r="AC471">
        <f>Tabla_Transformados[[#This Row],[Duracion_Viaje_sucio]]-1</f>
        <v>9</v>
      </c>
      <c r="AD471" t="b">
        <v>1</v>
      </c>
      <c r="AE471" t="str">
        <f>VLOOKUP(Tabla_Transformados[[#This Row],[Promocion_Aplicada_sucio]],auxiliares!$H$6:$I$9,2,0)</f>
        <v>Verdadero</v>
      </c>
      <c r="AF471" t="s">
        <v>55</v>
      </c>
      <c r="AG471" t="s">
        <v>43</v>
      </c>
      <c r="AH471">
        <v>4</v>
      </c>
      <c r="AI471" t="str">
        <f>TEXT(Tabla_Transformados[[#This Row],[Fecha_Reserva]],"m")</f>
        <v>3</v>
      </c>
      <c r="AJ471">
        <v>2</v>
      </c>
      <c r="AK471" t="str">
        <f>TEXT(Tabla_Transformados[[#This Row],[Fecha_Viaje]],"m")</f>
        <v>7</v>
      </c>
      <c r="AL471" t="s">
        <v>57</v>
      </c>
      <c r="AM471" t="b">
        <v>1</v>
      </c>
      <c r="AN471" t="str">
        <f>VLOOKUP(Tabla_Transformados[[#This Row],[Cancelacion_Reserva_sucio]],auxiliares!$H$6:$I$9,2,0)</f>
        <v>Verdadero</v>
      </c>
      <c r="AO471">
        <v>4</v>
      </c>
      <c r="AP471" t="s">
        <v>131</v>
      </c>
      <c r="AQ47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71" s="10">
        <f>Tabla_Transformados[[#This Row],[Costo_Total]]/Tabla_Transformados[[#This Row],[Numero_Personas]]</f>
        <v>5995.5333333333328</v>
      </c>
      <c r="AS471" s="10">
        <f>Tabla_Transformados[[#This Row],[Costo_Total]]/Tabla_Transformados[[#This Row],[Duracion_Viaje_sucio]]</f>
        <v>1798.6599999999999</v>
      </c>
    </row>
    <row r="472" spans="1:45" x14ac:dyDescent="0.25">
      <c r="A472" t="s">
        <v>1812</v>
      </c>
      <c r="B472" t="s">
        <v>1813</v>
      </c>
      <c r="C472">
        <v>54</v>
      </c>
      <c r="D472" t="s">
        <v>104</v>
      </c>
      <c r="E472" t="str">
        <f>VLOOKUP(Tabla_Transformados[[#This Row],[Género_sucio]],Tabla4[#All],2,0)</f>
        <v>Masculino</v>
      </c>
      <c r="F472" t="s">
        <v>61</v>
      </c>
      <c r="G472" t="str">
        <f>VLOOKUP(Tabla_Transformados[[#This Row],[Ubicación_sucio]],auxiliares!$E$6:$F$13,2,0)</f>
        <v>Australia</v>
      </c>
      <c r="H472" t="s">
        <v>49</v>
      </c>
      <c r="I472" t="str">
        <f>IFERROR(VLOOKUP(Tabla_Transformados[[#This Row],[Tipo_Viajero_sucio]],auxiliares!$H$6:$I$6,2,0),Tabla_Transformados[[#This Row],[Tipo_Viajero_sucio]])</f>
        <v>Turista</v>
      </c>
      <c r="J472" t="s">
        <v>1814</v>
      </c>
      <c r="K472" s="8">
        <v>45398</v>
      </c>
      <c r="L472" s="8">
        <v>45494</v>
      </c>
      <c r="M472">
        <v>282</v>
      </c>
      <c r="N472">
        <f>DATEDIF(Tabla_Transformados[[#This Row],[Fecha_Reserva]],Tabla_Transformados[[#This Row],[Fecha_Viaje]],"d")</f>
        <v>96</v>
      </c>
      <c r="O472">
        <v>12</v>
      </c>
      <c r="P472">
        <v>4</v>
      </c>
      <c r="Q472" t="s">
        <v>77</v>
      </c>
      <c r="R472" t="str">
        <f>IFERROR(VLOOKUP(Tabla_Transformados[[#This Row],[Tipo_Paquete_sucio]],auxiliares!$H$6:$I$7,2,0),Tabla_Transformados[[#This Row],[Tipo_Paquete_sucio]])</f>
        <v>Vuelo + Hotel</v>
      </c>
      <c r="S472" s="10">
        <v>10120.4</v>
      </c>
      <c r="T472" t="s">
        <v>78</v>
      </c>
      <c r="U472" t="s">
        <v>87</v>
      </c>
      <c r="V472" t="str">
        <f>VLOOKUP(Tabla_Transformados[[#This Row],[Destino_sucio]],auxiliares!$E$5:$F$19,2,0)</f>
        <v>Londres</v>
      </c>
      <c r="W472" t="s">
        <v>67</v>
      </c>
      <c r="X472" t="s">
        <v>54</v>
      </c>
      <c r="Y472" t="s">
        <v>40</v>
      </c>
      <c r="Z4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2" t="str">
        <f>IFERROR(VLOOKUP(Tabla_Transformados[[#This Row],[Actividades_Reser_sucio2]],auxiliares!$E$5:$F$20,2,0),Tabla_Transformados[[#This Row],[Actividades_Reser_sucio2]])</f>
        <v/>
      </c>
      <c r="AB472">
        <v>5</v>
      </c>
      <c r="AC472">
        <f>Tabla_Transformados[[#This Row],[Duracion_Viaje_sucio]]-1</f>
        <v>11</v>
      </c>
      <c r="AD472" t="b">
        <v>0</v>
      </c>
      <c r="AE472" t="str">
        <f>VLOOKUP(Tabla_Transformados[[#This Row],[Promocion_Aplicada_sucio]],auxiliares!$H$6:$I$9,2,0)</f>
        <v>Falso</v>
      </c>
      <c r="AF472" t="s">
        <v>88</v>
      </c>
      <c r="AG472" t="s">
        <v>115</v>
      </c>
      <c r="AH472">
        <v>9</v>
      </c>
      <c r="AI472" t="str">
        <f>TEXT(Tabla_Transformados[[#This Row],[Fecha_Reserva]],"m")</f>
        <v>4</v>
      </c>
      <c r="AJ472">
        <v>12</v>
      </c>
      <c r="AK472" t="str">
        <f>TEXT(Tabla_Transformados[[#This Row],[Fecha_Viaje]],"m")</f>
        <v>7</v>
      </c>
      <c r="AL472" t="s">
        <v>57</v>
      </c>
      <c r="AM472" t="b">
        <v>0</v>
      </c>
      <c r="AN472" t="str">
        <f>VLOOKUP(Tabla_Transformados[[#This Row],[Cancelacion_Reserva_sucio]],auxiliares!$H$6:$I$9,2,0)</f>
        <v>Falso</v>
      </c>
      <c r="AO472">
        <v>2</v>
      </c>
      <c r="AP472" t="s">
        <v>70</v>
      </c>
      <c r="AQ47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2" s="10">
        <f>Tabla_Transformados[[#This Row],[Costo_Total]]/Tabla_Transformados[[#This Row],[Numero_Personas]]</f>
        <v>2530.1</v>
      </c>
      <c r="AS472" s="10">
        <f>Tabla_Transformados[[#This Row],[Costo_Total]]/Tabla_Transformados[[#This Row],[Duracion_Viaje_sucio]]</f>
        <v>843.36666666666667</v>
      </c>
    </row>
    <row r="473" spans="1:45" x14ac:dyDescent="0.25">
      <c r="A473" t="s">
        <v>1815</v>
      </c>
      <c r="B473" t="s">
        <v>1816</v>
      </c>
      <c r="C473">
        <v>48</v>
      </c>
      <c r="D473" t="s">
        <v>60</v>
      </c>
      <c r="E473" t="str">
        <f>VLOOKUP(Tabla_Transformados[[#This Row],[Género_sucio]],Tabla4[#All],2,0)</f>
        <v>Otro</v>
      </c>
      <c r="F473" t="s">
        <v>82</v>
      </c>
      <c r="G473" t="str">
        <f>VLOOKUP(Tabla_Transformados[[#This Row],[Ubicación_sucio]],auxiliares!$E$6:$F$13,2,0)</f>
        <v>Alemania</v>
      </c>
      <c r="H473" t="s">
        <v>97</v>
      </c>
      <c r="I473" t="str">
        <f>IFERROR(VLOOKUP(Tabla_Transformados[[#This Row],[Tipo_Viajero_sucio]],auxiliares!$H$6:$I$6,2,0),Tabla_Transformados[[#This Row],[Tipo_Viajero_sucio]])</f>
        <v>Negocios</v>
      </c>
      <c r="J473" t="s">
        <v>1817</v>
      </c>
      <c r="K473" s="8">
        <v>45491</v>
      </c>
      <c r="L473" s="8">
        <v>45579</v>
      </c>
      <c r="M473">
        <v>321</v>
      </c>
      <c r="N473">
        <f>DATEDIF(Tabla_Transformados[[#This Row],[Fecha_Reserva]],Tabla_Transformados[[#This Row],[Fecha_Viaje]],"d")</f>
        <v>88</v>
      </c>
      <c r="O473">
        <v>8</v>
      </c>
      <c r="P473">
        <v>1</v>
      </c>
      <c r="Q473" t="s">
        <v>37</v>
      </c>
      <c r="R473" t="str">
        <f>IFERROR(VLOOKUP(Tabla_Transformados[[#This Row],[Tipo_Paquete_sucio]],auxiliares!$H$6:$I$7,2,0),Tabla_Transformados[[#This Row],[Tipo_Paquete_sucio]])</f>
        <v>Vuelo</v>
      </c>
      <c r="S473" s="10">
        <v>7678.2</v>
      </c>
      <c r="T473" t="s">
        <v>86</v>
      </c>
      <c r="U473" t="s">
        <v>39</v>
      </c>
      <c r="V473" t="str">
        <f>VLOOKUP(Tabla_Transformados[[#This Row],[Destino_sucio]],auxiliares!$E$5:$F$19,2,0)</f>
        <v>Tokio</v>
      </c>
      <c r="W473" t="s">
        <v>40</v>
      </c>
      <c r="X473" t="s">
        <v>68</v>
      </c>
      <c r="Y473" t="s">
        <v>40</v>
      </c>
      <c r="Z4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3" t="str">
        <f>IFERROR(VLOOKUP(Tabla_Transformados[[#This Row],[Actividades_Reser_sucio2]],auxiliares!$E$5:$F$20,2,0),Tabla_Transformados[[#This Row],[Actividades_Reser_sucio2]])</f>
        <v/>
      </c>
      <c r="AB473">
        <v>4</v>
      </c>
      <c r="AC473">
        <f>Tabla_Transformados[[#This Row],[Duracion_Viaje_sucio]]-1</f>
        <v>7</v>
      </c>
      <c r="AD473" t="b">
        <v>0</v>
      </c>
      <c r="AE473" t="str">
        <f>VLOOKUP(Tabla_Transformados[[#This Row],[Promocion_Aplicada_sucio]],auxiliares!$H$6:$I$9,2,0)</f>
        <v>Falso</v>
      </c>
      <c r="AF473" t="s">
        <v>55</v>
      </c>
      <c r="AG473" t="s">
        <v>56</v>
      </c>
      <c r="AH473">
        <v>9</v>
      </c>
      <c r="AI473" t="str">
        <f>TEXT(Tabla_Transformados[[#This Row],[Fecha_Reserva]],"m")</f>
        <v>7</v>
      </c>
      <c r="AJ473">
        <v>12</v>
      </c>
      <c r="AK473" t="str">
        <f>TEXT(Tabla_Transformados[[#This Row],[Fecha_Viaje]],"m")</f>
        <v>10</v>
      </c>
      <c r="AL473" t="s">
        <v>44</v>
      </c>
      <c r="AM473" t="b">
        <v>1</v>
      </c>
      <c r="AN473" t="str">
        <f>VLOOKUP(Tabla_Transformados[[#This Row],[Cancelacion_Reserva_sucio]],auxiliares!$H$6:$I$9,2,0)</f>
        <v>Verdadero</v>
      </c>
      <c r="AO473">
        <v>5</v>
      </c>
      <c r="AP473" t="s">
        <v>108</v>
      </c>
      <c r="AQ47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73" s="10">
        <f>Tabla_Transformados[[#This Row],[Costo_Total]]/Tabla_Transformados[[#This Row],[Numero_Personas]]</f>
        <v>7678.2</v>
      </c>
      <c r="AS473" s="10">
        <f>Tabla_Transformados[[#This Row],[Costo_Total]]/Tabla_Transformados[[#This Row],[Duracion_Viaje_sucio]]</f>
        <v>959.77499999999998</v>
      </c>
    </row>
    <row r="474" spans="1:45" x14ac:dyDescent="0.25">
      <c r="A474" t="s">
        <v>1818</v>
      </c>
      <c r="B474" t="s">
        <v>1819</v>
      </c>
      <c r="C474">
        <v>27</v>
      </c>
      <c r="D474" t="s">
        <v>104</v>
      </c>
      <c r="E474" t="str">
        <f>VLOOKUP(Tabla_Transformados[[#This Row],[Género_sucio]],Tabla4[#All],2,0)</f>
        <v>Masculino</v>
      </c>
      <c r="F474" t="s">
        <v>91</v>
      </c>
      <c r="G474" t="str">
        <f>VLOOKUP(Tabla_Transformados[[#This Row],[Ubicación_sucio]],auxiliares!$E$6:$F$13,2,0)</f>
        <v>India</v>
      </c>
      <c r="H474" t="s">
        <v>97</v>
      </c>
      <c r="I474" t="str">
        <f>IFERROR(VLOOKUP(Tabla_Transformados[[#This Row],[Tipo_Viajero_sucio]],auxiliares!$H$6:$I$6,2,0),Tabla_Transformados[[#This Row],[Tipo_Viajero_sucio]])</f>
        <v>Negocios</v>
      </c>
      <c r="J474" t="s">
        <v>1820</v>
      </c>
      <c r="K474" s="8">
        <v>45327</v>
      </c>
      <c r="L474" s="8">
        <v>45579</v>
      </c>
      <c r="M474">
        <v>295</v>
      </c>
      <c r="N474">
        <f>DATEDIF(Tabla_Transformados[[#This Row],[Fecha_Reserva]],Tabla_Transformados[[#This Row],[Fecha_Viaje]],"d")</f>
        <v>252</v>
      </c>
      <c r="O474">
        <v>3</v>
      </c>
      <c r="P474">
        <v>3</v>
      </c>
      <c r="Q474" t="s">
        <v>65</v>
      </c>
      <c r="R474" t="str">
        <f>IFERROR(VLOOKUP(Tabla_Transformados[[#This Row],[Tipo_Paquete_sucio]],auxiliares!$H$6:$I$7,2,0),Tabla_Transformados[[#This Row],[Tipo_Paquete_sucio]])</f>
        <v>Vuelo + Hotel + Tour</v>
      </c>
      <c r="S474" s="10">
        <v>8275.1</v>
      </c>
      <c r="T474" t="s">
        <v>78</v>
      </c>
      <c r="U474" t="s">
        <v>137</v>
      </c>
      <c r="V474" t="str">
        <f>VLOOKUP(Tabla_Transformados[[#This Row],[Destino_sucio]],auxiliares!$E$5:$F$19,2,0)</f>
        <v>Paris</v>
      </c>
      <c r="W474" t="s">
        <v>114</v>
      </c>
      <c r="X474" t="s">
        <v>68</v>
      </c>
      <c r="Y474" t="s">
        <v>40</v>
      </c>
      <c r="Z4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74" t="str">
        <f>IFERROR(VLOOKUP(Tabla_Transformados[[#This Row],[Actividades_Reser_sucio2]],auxiliares!$E$5:$F$20,2,0),Tabla_Transformados[[#This Row],[Actividades_Reser_sucio2]])</f>
        <v>Desconocido</v>
      </c>
      <c r="AB474">
        <v>3</v>
      </c>
      <c r="AC474">
        <f>Tabla_Transformados[[#This Row],[Duracion_Viaje_sucio]]-1</f>
        <v>2</v>
      </c>
      <c r="AD474" t="b">
        <v>1</v>
      </c>
      <c r="AE474" t="str">
        <f>VLOOKUP(Tabla_Transformados[[#This Row],[Promocion_Aplicada_sucio]],auxiliares!$H$6:$I$9,2,0)</f>
        <v>Verdadero</v>
      </c>
      <c r="AF474" t="s">
        <v>88</v>
      </c>
      <c r="AG474" t="s">
        <v>56</v>
      </c>
      <c r="AH474">
        <v>8</v>
      </c>
      <c r="AI474" t="str">
        <f>TEXT(Tabla_Transformados[[#This Row],[Fecha_Reserva]],"m")</f>
        <v>2</v>
      </c>
      <c r="AJ474">
        <v>3</v>
      </c>
      <c r="AK474" t="str">
        <f>TEXT(Tabla_Transformados[[#This Row],[Fecha_Viaje]],"m")</f>
        <v>10</v>
      </c>
      <c r="AL474" t="s">
        <v>57</v>
      </c>
      <c r="AM474" t="b">
        <v>1</v>
      </c>
      <c r="AN474" t="str">
        <f>VLOOKUP(Tabla_Transformados[[#This Row],[Cancelacion_Reserva_sucio]],auxiliares!$H$6:$I$9,2,0)</f>
        <v>Verdadero</v>
      </c>
      <c r="AO474">
        <v>1</v>
      </c>
      <c r="AP474" t="s">
        <v>45</v>
      </c>
      <c r="AQ47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4" s="10">
        <f>Tabla_Transformados[[#This Row],[Costo_Total]]/Tabla_Transformados[[#This Row],[Numero_Personas]]</f>
        <v>2758.3666666666668</v>
      </c>
      <c r="AS474" s="10">
        <f>Tabla_Transformados[[#This Row],[Costo_Total]]/Tabla_Transformados[[#This Row],[Duracion_Viaje_sucio]]</f>
        <v>2758.3666666666668</v>
      </c>
    </row>
    <row r="475" spans="1:45" x14ac:dyDescent="0.25">
      <c r="A475" t="s">
        <v>1821</v>
      </c>
      <c r="B475" t="s">
        <v>1822</v>
      </c>
      <c r="C475">
        <v>64</v>
      </c>
      <c r="D475" t="s">
        <v>104</v>
      </c>
      <c r="E475" t="str">
        <f>VLOOKUP(Tabla_Transformados[[#This Row],[Género_sucio]],Tabla4[#All],2,0)</f>
        <v>Masculino</v>
      </c>
      <c r="F475" t="s">
        <v>48</v>
      </c>
      <c r="G475" t="str">
        <f>VLOOKUP(Tabla_Transformados[[#This Row],[Ubicación_sucio]],auxiliares!$E$6:$F$13,2,0)</f>
        <v>EEUU</v>
      </c>
      <c r="H475" t="s">
        <v>97</v>
      </c>
      <c r="I475" t="str">
        <f>IFERROR(VLOOKUP(Tabla_Transformados[[#This Row],[Tipo_Viajero_sucio]],auxiliares!$H$6:$I$6,2,0),Tabla_Transformados[[#This Row],[Tipo_Viajero_sucio]])</f>
        <v>Negocios</v>
      </c>
      <c r="J475" t="s">
        <v>1823</v>
      </c>
      <c r="K475" s="8">
        <v>45344</v>
      </c>
      <c r="L475" s="8">
        <v>45638</v>
      </c>
      <c r="M475">
        <v>242</v>
      </c>
      <c r="N475">
        <f>DATEDIF(Tabla_Transformados[[#This Row],[Fecha_Reserva]],Tabla_Transformados[[#This Row],[Fecha_Viaje]],"d")</f>
        <v>294</v>
      </c>
      <c r="O475">
        <v>7</v>
      </c>
      <c r="P475">
        <v>3</v>
      </c>
      <c r="Q475" t="s">
        <v>37</v>
      </c>
      <c r="R475" t="str">
        <f>IFERROR(VLOOKUP(Tabla_Transformados[[#This Row],[Tipo_Paquete_sucio]],auxiliares!$H$6:$I$7,2,0),Tabla_Transformados[[#This Row],[Tipo_Paquete_sucio]])</f>
        <v>Vuelo</v>
      </c>
      <c r="S475" s="10">
        <v>9062.1</v>
      </c>
      <c r="T475" t="s">
        <v>38</v>
      </c>
      <c r="U475" t="s">
        <v>101</v>
      </c>
      <c r="V475" t="str">
        <f>VLOOKUP(Tabla_Transformados[[#This Row],[Destino_sucio]],auxiliares!$E$5:$F$19,2,0)</f>
        <v>Roma</v>
      </c>
      <c r="W475" t="s">
        <v>40</v>
      </c>
      <c r="X475" t="s">
        <v>68</v>
      </c>
      <c r="Y475" t="s">
        <v>40</v>
      </c>
      <c r="Z4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5" t="str">
        <f>IFERROR(VLOOKUP(Tabla_Transformados[[#This Row],[Actividades_Reser_sucio2]],auxiliares!$E$5:$F$20,2,0),Tabla_Transformados[[#This Row],[Actividades_Reser_sucio2]])</f>
        <v/>
      </c>
      <c r="AB475">
        <v>2</v>
      </c>
      <c r="AC475">
        <f>Tabla_Transformados[[#This Row],[Duracion_Viaje_sucio]]-1</f>
        <v>6</v>
      </c>
      <c r="AD475" t="b">
        <v>1</v>
      </c>
      <c r="AE475" t="str">
        <f>VLOOKUP(Tabla_Transformados[[#This Row],[Promocion_Aplicada_sucio]],auxiliares!$H$6:$I$9,2,0)</f>
        <v>Verdadero</v>
      </c>
      <c r="AF475" t="s">
        <v>88</v>
      </c>
      <c r="AG475" t="s">
        <v>56</v>
      </c>
      <c r="AH475">
        <v>1</v>
      </c>
      <c r="AI475" t="str">
        <f>TEXT(Tabla_Transformados[[#This Row],[Fecha_Reserva]],"m")</f>
        <v>2</v>
      </c>
      <c r="AJ475">
        <v>10</v>
      </c>
      <c r="AK475" t="str">
        <f>TEXT(Tabla_Transformados[[#This Row],[Fecha_Viaje]],"m")</f>
        <v>12</v>
      </c>
      <c r="AL475" t="s">
        <v>44</v>
      </c>
      <c r="AM475" t="b">
        <v>1</v>
      </c>
      <c r="AN475" t="str">
        <f>VLOOKUP(Tabla_Transformados[[#This Row],[Cancelacion_Reserva_sucio]],auxiliares!$H$6:$I$9,2,0)</f>
        <v>Verdadero</v>
      </c>
      <c r="AO475">
        <v>2</v>
      </c>
      <c r="AP475" t="s">
        <v>40</v>
      </c>
      <c r="AQ4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5" s="10">
        <f>Tabla_Transformados[[#This Row],[Costo_Total]]/Tabla_Transformados[[#This Row],[Numero_Personas]]</f>
        <v>3020.7000000000003</v>
      </c>
      <c r="AS475" s="10">
        <f>Tabla_Transformados[[#This Row],[Costo_Total]]/Tabla_Transformados[[#This Row],[Duracion_Viaje_sucio]]</f>
        <v>1294.5857142857144</v>
      </c>
    </row>
    <row r="476" spans="1:45" x14ac:dyDescent="0.25">
      <c r="A476" t="s">
        <v>1824</v>
      </c>
      <c r="B476" t="s">
        <v>1825</v>
      </c>
      <c r="C476">
        <v>28</v>
      </c>
      <c r="D476" t="s">
        <v>31</v>
      </c>
      <c r="E476" t="str">
        <f>VLOOKUP(Tabla_Transformados[[#This Row],[Género_sucio]],Tabla4[#All],2,0)</f>
        <v>Femenino</v>
      </c>
      <c r="F476" t="s">
        <v>73</v>
      </c>
      <c r="G476" t="str">
        <f>VLOOKUP(Tabla_Transformados[[#This Row],[Ubicación_sucio]],auxiliares!$E$6:$F$13,2,0)</f>
        <v>Reino unido</v>
      </c>
      <c r="H476" t="s">
        <v>49</v>
      </c>
      <c r="I476" t="str">
        <f>IFERROR(VLOOKUP(Tabla_Transformados[[#This Row],[Tipo_Viajero_sucio]],auxiliares!$H$6:$I$6,2,0),Tabla_Transformados[[#This Row],[Tipo_Viajero_sucio]])</f>
        <v>Turista</v>
      </c>
      <c r="J476" t="s">
        <v>1826</v>
      </c>
      <c r="K476" s="8">
        <v>45298</v>
      </c>
      <c r="L476" s="8">
        <v>45642</v>
      </c>
      <c r="M476">
        <v>300</v>
      </c>
      <c r="N476">
        <f>DATEDIF(Tabla_Transformados[[#This Row],[Fecha_Reserva]],Tabla_Transformados[[#This Row],[Fecha_Viaje]],"d")</f>
        <v>344</v>
      </c>
      <c r="O476">
        <v>1</v>
      </c>
      <c r="P476">
        <v>3</v>
      </c>
      <c r="Q476" t="s">
        <v>77</v>
      </c>
      <c r="R476" t="str">
        <f>IFERROR(VLOOKUP(Tabla_Transformados[[#This Row],[Tipo_Paquete_sucio]],auxiliares!$H$6:$I$7,2,0),Tabla_Transformados[[#This Row],[Tipo_Paquete_sucio]])</f>
        <v>Vuelo + Hotel</v>
      </c>
      <c r="S476" s="10">
        <v>4380.3999999999996</v>
      </c>
      <c r="T476" t="s">
        <v>86</v>
      </c>
      <c r="U476" t="s">
        <v>66</v>
      </c>
      <c r="V476" t="str">
        <f>VLOOKUP(Tabla_Transformados[[#This Row],[Destino_sucio]],auxiliares!$E$5:$F$19,2,0)</f>
        <v>Barcelona</v>
      </c>
      <c r="W476" t="s">
        <v>67</v>
      </c>
      <c r="X476" t="s">
        <v>41</v>
      </c>
      <c r="Y476" t="s">
        <v>40</v>
      </c>
      <c r="Z4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6" t="str">
        <f>IFERROR(VLOOKUP(Tabla_Transformados[[#This Row],[Actividades_Reser_sucio2]],auxiliares!$E$5:$F$20,2,0),Tabla_Transformados[[#This Row],[Actividades_Reser_sucio2]])</f>
        <v/>
      </c>
      <c r="AB476">
        <v>8</v>
      </c>
      <c r="AC476">
        <f>Tabla_Transformados[[#This Row],[Duracion_Viaje_sucio]]-1</f>
        <v>0</v>
      </c>
      <c r="AD476" t="b">
        <v>1</v>
      </c>
      <c r="AE476" t="str">
        <f>VLOOKUP(Tabla_Transformados[[#This Row],[Promocion_Aplicada_sucio]],auxiliares!$H$6:$I$9,2,0)</f>
        <v>Verdadero</v>
      </c>
      <c r="AF476" t="s">
        <v>42</v>
      </c>
      <c r="AG476" t="s">
        <v>115</v>
      </c>
      <c r="AH476">
        <v>10</v>
      </c>
      <c r="AI476" t="str">
        <f>TEXT(Tabla_Transformados[[#This Row],[Fecha_Reserva]],"m")</f>
        <v>1</v>
      </c>
      <c r="AJ476">
        <v>2</v>
      </c>
      <c r="AK476" t="str">
        <f>TEXT(Tabla_Transformados[[#This Row],[Fecha_Viaje]],"m")</f>
        <v>12</v>
      </c>
      <c r="AL476" t="s">
        <v>57</v>
      </c>
      <c r="AM476" t="b">
        <v>0</v>
      </c>
      <c r="AN476" t="str">
        <f>VLOOKUP(Tabla_Transformados[[#This Row],[Cancelacion_Reserva_sucio]],auxiliares!$H$6:$I$9,2,0)</f>
        <v>Falso</v>
      </c>
      <c r="AO476">
        <v>3</v>
      </c>
      <c r="AP476" t="s">
        <v>207</v>
      </c>
      <c r="AQ47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6" s="10">
        <f>Tabla_Transformados[[#This Row],[Costo_Total]]/Tabla_Transformados[[#This Row],[Numero_Personas]]</f>
        <v>1460.1333333333332</v>
      </c>
      <c r="AS476" s="10">
        <f>Tabla_Transformados[[#This Row],[Costo_Total]]/Tabla_Transformados[[#This Row],[Duracion_Viaje_sucio]]</f>
        <v>4380.3999999999996</v>
      </c>
    </row>
    <row r="477" spans="1:45" x14ac:dyDescent="0.25">
      <c r="A477" t="s">
        <v>1827</v>
      </c>
      <c r="B477" t="s">
        <v>1828</v>
      </c>
      <c r="C477">
        <v>18</v>
      </c>
      <c r="D477" t="s">
        <v>104</v>
      </c>
      <c r="E477" t="str">
        <f>VLOOKUP(Tabla_Transformados[[#This Row],[Género_sucio]],Tabla4[#All],2,0)</f>
        <v>Masculino</v>
      </c>
      <c r="F477" t="s">
        <v>91</v>
      </c>
      <c r="G477" t="str">
        <f>VLOOKUP(Tabla_Transformados[[#This Row],[Ubicación_sucio]],auxiliares!$E$6:$F$13,2,0)</f>
        <v>India</v>
      </c>
      <c r="H477" t="s">
        <v>49</v>
      </c>
      <c r="I477" t="str">
        <f>IFERROR(VLOOKUP(Tabla_Transformados[[#This Row],[Tipo_Viajero_sucio]],auxiliares!$H$6:$I$6,2,0),Tabla_Transformados[[#This Row],[Tipo_Viajero_sucio]])</f>
        <v>Turista</v>
      </c>
      <c r="J477" t="s">
        <v>1829</v>
      </c>
      <c r="K477" s="8">
        <v>45451</v>
      </c>
      <c r="L477" s="8">
        <v>45639</v>
      </c>
      <c r="M477">
        <v>58</v>
      </c>
      <c r="N477">
        <f>DATEDIF(Tabla_Transformados[[#This Row],[Fecha_Reserva]],Tabla_Transformados[[#This Row],[Fecha_Viaje]],"d")</f>
        <v>188</v>
      </c>
      <c r="O477">
        <v>3</v>
      </c>
      <c r="P477">
        <v>1</v>
      </c>
      <c r="Q477" t="s">
        <v>77</v>
      </c>
      <c r="R477" t="str">
        <f>IFERROR(VLOOKUP(Tabla_Transformados[[#This Row],[Tipo_Paquete_sucio]],auxiliares!$H$6:$I$7,2,0),Tabla_Transformados[[#This Row],[Tipo_Paquete_sucio]])</f>
        <v>Vuelo + Hotel</v>
      </c>
      <c r="S477" s="10">
        <v>909.1</v>
      </c>
      <c r="T477" t="s">
        <v>86</v>
      </c>
      <c r="U477" t="s">
        <v>87</v>
      </c>
      <c r="V477" t="str">
        <f>VLOOKUP(Tabla_Transformados[[#This Row],[Destino_sucio]],auxiliares!$E$5:$F$19,2,0)</f>
        <v>Londres</v>
      </c>
      <c r="W477" t="s">
        <v>79</v>
      </c>
      <c r="X477" t="s">
        <v>68</v>
      </c>
      <c r="Y477" t="s">
        <v>40</v>
      </c>
      <c r="Z4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7" t="str">
        <f>IFERROR(VLOOKUP(Tabla_Transformados[[#This Row],[Actividades_Reser_sucio2]],auxiliares!$E$5:$F$20,2,0),Tabla_Transformados[[#This Row],[Actividades_Reser_sucio2]])</f>
        <v/>
      </c>
      <c r="AB477">
        <v>2</v>
      </c>
      <c r="AC477">
        <f>Tabla_Transformados[[#This Row],[Duracion_Viaje_sucio]]-1</f>
        <v>2</v>
      </c>
      <c r="AD477" t="b">
        <v>0</v>
      </c>
      <c r="AE477" t="str">
        <f>VLOOKUP(Tabla_Transformados[[#This Row],[Promocion_Aplicada_sucio]],auxiliares!$H$6:$I$9,2,0)</f>
        <v>Falso</v>
      </c>
      <c r="AF477" t="s">
        <v>55</v>
      </c>
      <c r="AG477" t="s">
        <v>56</v>
      </c>
      <c r="AH477">
        <v>6</v>
      </c>
      <c r="AI477" t="str">
        <f>TEXT(Tabla_Transformados[[#This Row],[Fecha_Reserva]],"m")</f>
        <v>6</v>
      </c>
      <c r="AJ477">
        <v>9</v>
      </c>
      <c r="AK477" t="str">
        <f>TEXT(Tabla_Transformados[[#This Row],[Fecha_Viaje]],"m")</f>
        <v>12</v>
      </c>
      <c r="AL477" t="s">
        <v>57</v>
      </c>
      <c r="AM477" t="b">
        <v>1</v>
      </c>
      <c r="AN477" t="str">
        <f>VLOOKUP(Tabla_Transformados[[#This Row],[Cancelacion_Reserva_sucio]],auxiliares!$H$6:$I$9,2,0)</f>
        <v>Verdadero</v>
      </c>
      <c r="AO477">
        <v>3</v>
      </c>
      <c r="AP477" t="s">
        <v>40</v>
      </c>
      <c r="AQ47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7" s="10">
        <f>Tabla_Transformados[[#This Row],[Costo_Total]]/Tabla_Transformados[[#This Row],[Numero_Personas]]</f>
        <v>909.1</v>
      </c>
      <c r="AS477" s="10">
        <f>Tabla_Transformados[[#This Row],[Costo_Total]]/Tabla_Transformados[[#This Row],[Duracion_Viaje_sucio]]</f>
        <v>303.03333333333336</v>
      </c>
    </row>
    <row r="478" spans="1:45" x14ac:dyDescent="0.25">
      <c r="A478" t="s">
        <v>1830</v>
      </c>
      <c r="B478" t="s">
        <v>1831</v>
      </c>
      <c r="C478">
        <v>63</v>
      </c>
      <c r="D478" t="s">
        <v>31</v>
      </c>
      <c r="E478" t="str">
        <f>VLOOKUP(Tabla_Transformados[[#This Row],[Género_sucio]],Tabla4[#All],2,0)</f>
        <v>Femenino</v>
      </c>
      <c r="F478" t="s">
        <v>32</v>
      </c>
      <c r="G478" t="str">
        <f>VLOOKUP(Tabla_Transformados[[#This Row],[Ubicación_sucio]],auxiliares!$E$6:$F$13,2,0)</f>
        <v>Méjico</v>
      </c>
      <c r="H478" t="s">
        <v>97</v>
      </c>
      <c r="I478" t="str">
        <f>IFERROR(VLOOKUP(Tabla_Transformados[[#This Row],[Tipo_Viajero_sucio]],auxiliares!$H$6:$I$6,2,0),Tabla_Transformados[[#This Row],[Tipo_Viajero_sucio]])</f>
        <v>Negocios</v>
      </c>
      <c r="J478" t="s">
        <v>1832</v>
      </c>
      <c r="K478" s="8">
        <v>45422</v>
      </c>
      <c r="L478" s="8">
        <v>45650</v>
      </c>
      <c r="M478">
        <v>35</v>
      </c>
      <c r="N478">
        <f>DATEDIF(Tabla_Transformados[[#This Row],[Fecha_Reserva]],Tabla_Transformados[[#This Row],[Fecha_Viaje]],"d")</f>
        <v>228</v>
      </c>
      <c r="O478">
        <v>6</v>
      </c>
      <c r="P478">
        <v>4</v>
      </c>
      <c r="Q478" t="s">
        <v>65</v>
      </c>
      <c r="R478" t="str">
        <f>IFERROR(VLOOKUP(Tabla_Transformados[[#This Row],[Tipo_Paquete_sucio]],auxiliares!$H$6:$I$7,2,0),Tabla_Transformados[[#This Row],[Tipo_Paquete_sucio]])</f>
        <v>Vuelo + Hotel + Tour</v>
      </c>
      <c r="S478" s="10">
        <v>17757.400000000001</v>
      </c>
      <c r="T478" t="s">
        <v>86</v>
      </c>
      <c r="U478" t="s">
        <v>53</v>
      </c>
      <c r="V478" t="str">
        <f>VLOOKUP(Tabla_Transformados[[#This Row],[Destino_sucio]],auxiliares!$E$5:$F$19,2,0)</f>
        <v>Nueva York</v>
      </c>
      <c r="W478" t="s">
        <v>67</v>
      </c>
      <c r="X478" t="s">
        <v>41</v>
      </c>
      <c r="Y478" t="s">
        <v>151</v>
      </c>
      <c r="Z4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78" t="str">
        <f>IFERROR(VLOOKUP(Tabla_Transformados[[#This Row],[Actividades_Reser_sucio2]],auxiliares!$E$5:$F$20,2,0),Tabla_Transformados[[#This Row],[Actividades_Reser_sucio2]])</f>
        <v>Tour en Cuidad</v>
      </c>
      <c r="AB478">
        <v>2</v>
      </c>
      <c r="AC478">
        <f>Tabla_Transformados[[#This Row],[Duracion_Viaje_sucio]]-1</f>
        <v>5</v>
      </c>
      <c r="AD478" t="b">
        <v>1</v>
      </c>
      <c r="AE478" t="str">
        <f>VLOOKUP(Tabla_Transformados[[#This Row],[Promocion_Aplicada_sucio]],auxiliares!$H$6:$I$9,2,0)</f>
        <v>Verdadero</v>
      </c>
      <c r="AF478" t="s">
        <v>42</v>
      </c>
      <c r="AG478" t="s">
        <v>56</v>
      </c>
      <c r="AH478">
        <v>12</v>
      </c>
      <c r="AI478" t="str">
        <f>TEXT(Tabla_Transformados[[#This Row],[Fecha_Reserva]],"m")</f>
        <v>5</v>
      </c>
      <c r="AJ478">
        <v>10</v>
      </c>
      <c r="AK478" t="str">
        <f>TEXT(Tabla_Transformados[[#This Row],[Fecha_Viaje]],"m")</f>
        <v>12</v>
      </c>
      <c r="AL478" t="s">
        <v>44</v>
      </c>
      <c r="AM478" t="b">
        <v>0</v>
      </c>
      <c r="AN478" t="str">
        <f>VLOOKUP(Tabla_Transformados[[#This Row],[Cancelacion_Reserva_sucio]],auxiliares!$H$6:$I$9,2,0)</f>
        <v>Falso</v>
      </c>
      <c r="AO478">
        <v>3</v>
      </c>
      <c r="AP478" t="s">
        <v>45</v>
      </c>
      <c r="AQ47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8" s="10">
        <f>Tabla_Transformados[[#This Row],[Costo_Total]]/Tabla_Transformados[[#This Row],[Numero_Personas]]</f>
        <v>4439.3500000000004</v>
      </c>
      <c r="AS478" s="10">
        <f>Tabla_Transformados[[#This Row],[Costo_Total]]/Tabla_Transformados[[#This Row],[Duracion_Viaje_sucio]]</f>
        <v>2959.5666666666671</v>
      </c>
    </row>
    <row r="479" spans="1:45" x14ac:dyDescent="0.25">
      <c r="A479" t="s">
        <v>1833</v>
      </c>
      <c r="B479" t="s">
        <v>1834</v>
      </c>
      <c r="C479">
        <v>62</v>
      </c>
      <c r="D479" t="s">
        <v>60</v>
      </c>
      <c r="E479" t="str">
        <f>VLOOKUP(Tabla_Transformados[[#This Row],[Género_sucio]],Tabla4[#All],2,0)</f>
        <v>Otro</v>
      </c>
      <c r="F479" t="s">
        <v>91</v>
      </c>
      <c r="G479" t="str">
        <f>VLOOKUP(Tabla_Transformados[[#This Row],[Ubicación_sucio]],auxiliares!$E$6:$F$13,2,0)</f>
        <v>India</v>
      </c>
      <c r="H479" t="s">
        <v>33</v>
      </c>
      <c r="I479" t="str">
        <f>IFERROR(VLOOKUP(Tabla_Transformados[[#This Row],[Tipo_Viajero_sucio]],auxiliares!$H$6:$I$6,2,0),Tabla_Transformados[[#This Row],[Tipo_Viajero_sucio]])</f>
        <v>Turista</v>
      </c>
      <c r="J479" t="s">
        <v>1835</v>
      </c>
      <c r="K479" s="8">
        <v>45357</v>
      </c>
      <c r="L479" s="8">
        <v>45436</v>
      </c>
      <c r="M479">
        <v>198</v>
      </c>
      <c r="N479">
        <f>DATEDIF(Tabla_Transformados[[#This Row],[Fecha_Reserva]],Tabla_Transformados[[#This Row],[Fecha_Viaje]],"d")</f>
        <v>79</v>
      </c>
      <c r="O479">
        <v>10</v>
      </c>
      <c r="P479">
        <v>3</v>
      </c>
      <c r="Q479" t="s">
        <v>65</v>
      </c>
      <c r="R479" t="str">
        <f>IFERROR(VLOOKUP(Tabla_Transformados[[#This Row],[Tipo_Paquete_sucio]],auxiliares!$H$6:$I$7,2,0),Tabla_Transformados[[#This Row],[Tipo_Paquete_sucio]])</f>
        <v>Vuelo + Hotel + Tour</v>
      </c>
      <c r="S479" s="10">
        <v>3489.2</v>
      </c>
      <c r="T479" t="s">
        <v>86</v>
      </c>
      <c r="U479" t="s">
        <v>101</v>
      </c>
      <c r="V479" t="str">
        <f>VLOOKUP(Tabla_Transformados[[#This Row],[Destino_sucio]],auxiliares!$E$5:$F$19,2,0)</f>
        <v>Roma</v>
      </c>
      <c r="W479" t="s">
        <v>79</v>
      </c>
      <c r="X479" t="s">
        <v>54</v>
      </c>
      <c r="Y479" t="s">
        <v>69</v>
      </c>
      <c r="Z4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79" t="str">
        <f>IFERROR(VLOOKUP(Tabla_Transformados[[#This Row],[Actividades_Reser_sucio2]],auxiliares!$E$5:$F$20,2,0),Tabla_Transformados[[#This Row],[Actividades_Reser_sucio2]])</f>
        <v>Excursión en bote</v>
      </c>
      <c r="AB479">
        <v>3</v>
      </c>
      <c r="AC479">
        <f>Tabla_Transformados[[#This Row],[Duracion_Viaje_sucio]]-1</f>
        <v>9</v>
      </c>
      <c r="AD479" t="b">
        <v>0</v>
      </c>
      <c r="AE479" t="str">
        <f>VLOOKUP(Tabla_Transformados[[#This Row],[Promocion_Aplicada_sucio]],auxiliares!$H$6:$I$9,2,0)</f>
        <v>Falso</v>
      </c>
      <c r="AF479" t="s">
        <v>42</v>
      </c>
      <c r="AG479" t="s">
        <v>56</v>
      </c>
      <c r="AH479">
        <v>4</v>
      </c>
      <c r="AI479" t="str">
        <f>TEXT(Tabla_Transformados[[#This Row],[Fecha_Reserva]],"m")</f>
        <v>3</v>
      </c>
      <c r="AJ479">
        <v>6</v>
      </c>
      <c r="AK479" t="str">
        <f>TEXT(Tabla_Transformados[[#This Row],[Fecha_Viaje]],"m")</f>
        <v>5</v>
      </c>
      <c r="AL479" t="s">
        <v>57</v>
      </c>
      <c r="AM479" t="b">
        <v>1</v>
      </c>
      <c r="AN479" t="str">
        <f>VLOOKUP(Tabla_Transformados[[#This Row],[Cancelacion_Reserva_sucio]],auxiliares!$H$6:$I$9,2,0)</f>
        <v>Verdadero</v>
      </c>
      <c r="AO479">
        <v>2</v>
      </c>
      <c r="AP479" t="s">
        <v>108</v>
      </c>
      <c r="AQ47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9" s="10">
        <f>Tabla_Transformados[[#This Row],[Costo_Total]]/Tabla_Transformados[[#This Row],[Numero_Personas]]</f>
        <v>1163.0666666666666</v>
      </c>
      <c r="AS479" s="10">
        <f>Tabla_Transformados[[#This Row],[Costo_Total]]/Tabla_Transformados[[#This Row],[Duracion_Viaje_sucio]]</f>
        <v>348.91999999999996</v>
      </c>
    </row>
    <row r="480" spans="1:45" x14ac:dyDescent="0.25">
      <c r="A480" t="s">
        <v>1836</v>
      </c>
      <c r="B480" t="s">
        <v>1837</v>
      </c>
      <c r="C480">
        <v>23</v>
      </c>
      <c r="D480" t="s">
        <v>31</v>
      </c>
      <c r="E480" t="str">
        <f>VLOOKUP(Tabla_Transformados[[#This Row],[Género_sucio]],Tabla4[#All],2,0)</f>
        <v>Femenino</v>
      </c>
      <c r="F480" t="s">
        <v>123</v>
      </c>
      <c r="G480" t="str">
        <f>VLOOKUP(Tabla_Transformados[[#This Row],[Ubicación_sucio]],auxiliares!$E$6:$F$13,2,0)</f>
        <v>España</v>
      </c>
      <c r="H480" t="s">
        <v>49</v>
      </c>
      <c r="I480" t="str">
        <f>IFERROR(VLOOKUP(Tabla_Transformados[[#This Row],[Tipo_Viajero_sucio]],auxiliares!$H$6:$I$6,2,0),Tabla_Transformados[[#This Row],[Tipo_Viajero_sucio]])</f>
        <v>Turista</v>
      </c>
      <c r="J480" t="s">
        <v>1838</v>
      </c>
      <c r="K480" s="8">
        <v>45573</v>
      </c>
      <c r="L480" s="8">
        <v>45620</v>
      </c>
      <c r="M480">
        <v>303</v>
      </c>
      <c r="N480">
        <f>DATEDIF(Tabla_Transformados[[#This Row],[Fecha_Reserva]],Tabla_Transformados[[#This Row],[Fecha_Viaje]],"d")</f>
        <v>47</v>
      </c>
      <c r="O480">
        <v>3</v>
      </c>
      <c r="P480">
        <v>3</v>
      </c>
      <c r="Q480" t="s">
        <v>37</v>
      </c>
      <c r="R480" t="str">
        <f>IFERROR(VLOOKUP(Tabla_Transformados[[#This Row],[Tipo_Paquete_sucio]],auxiliares!$H$6:$I$7,2,0),Tabla_Transformados[[#This Row],[Tipo_Paquete_sucio]])</f>
        <v>Vuelo</v>
      </c>
      <c r="S480" s="10">
        <v>5906.1</v>
      </c>
      <c r="T480" t="s">
        <v>78</v>
      </c>
      <c r="U480" t="s">
        <v>39</v>
      </c>
      <c r="V480" t="str">
        <f>VLOOKUP(Tabla_Transformados[[#This Row],[Destino_sucio]],auxiliares!$E$5:$F$19,2,0)</f>
        <v>Tokio</v>
      </c>
      <c r="W480" t="s">
        <v>40</v>
      </c>
      <c r="X480" t="s">
        <v>68</v>
      </c>
      <c r="Y480" t="s">
        <v>40</v>
      </c>
      <c r="Z4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0" t="str">
        <f>IFERROR(VLOOKUP(Tabla_Transformados[[#This Row],[Actividades_Reser_sucio2]],auxiliares!$E$5:$F$20,2,0),Tabla_Transformados[[#This Row],[Actividades_Reser_sucio2]])</f>
        <v/>
      </c>
      <c r="AB480">
        <v>1</v>
      </c>
      <c r="AC480">
        <f>Tabla_Transformados[[#This Row],[Duracion_Viaje_sucio]]-1</f>
        <v>2</v>
      </c>
      <c r="AD480" t="b">
        <v>0</v>
      </c>
      <c r="AE480" t="str">
        <f>VLOOKUP(Tabla_Transformados[[#This Row],[Promocion_Aplicada_sucio]],auxiliares!$H$6:$I$9,2,0)</f>
        <v>Falso</v>
      </c>
      <c r="AF480" t="s">
        <v>55</v>
      </c>
      <c r="AG480" t="s">
        <v>115</v>
      </c>
      <c r="AH480">
        <v>2</v>
      </c>
      <c r="AI480" t="str">
        <f>TEXT(Tabla_Transformados[[#This Row],[Fecha_Reserva]],"m")</f>
        <v>10</v>
      </c>
      <c r="AJ480">
        <v>4</v>
      </c>
      <c r="AK480" t="str">
        <f>TEXT(Tabla_Transformados[[#This Row],[Fecha_Viaje]],"m")</f>
        <v>11</v>
      </c>
      <c r="AL480" t="s">
        <v>57</v>
      </c>
      <c r="AM480" t="b">
        <v>0</v>
      </c>
      <c r="AN480" t="str">
        <f>VLOOKUP(Tabla_Transformados[[#This Row],[Cancelacion_Reserva_sucio]],auxiliares!$H$6:$I$9,2,0)</f>
        <v>Falso</v>
      </c>
      <c r="AO480">
        <v>3</v>
      </c>
      <c r="AP480" t="s">
        <v>207</v>
      </c>
      <c r="AQ48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0" s="10">
        <f>Tabla_Transformados[[#This Row],[Costo_Total]]/Tabla_Transformados[[#This Row],[Numero_Personas]]</f>
        <v>1968.7</v>
      </c>
      <c r="AS480" s="10">
        <f>Tabla_Transformados[[#This Row],[Costo_Total]]/Tabla_Transformados[[#This Row],[Duracion_Viaje_sucio]]</f>
        <v>1968.7</v>
      </c>
    </row>
    <row r="481" spans="1:45" x14ac:dyDescent="0.25">
      <c r="A481" t="s">
        <v>1840</v>
      </c>
      <c r="B481" t="s">
        <v>1841</v>
      </c>
      <c r="C481">
        <v>65</v>
      </c>
      <c r="D481" t="s">
        <v>104</v>
      </c>
      <c r="E481" t="str">
        <f>VLOOKUP(Tabla_Transformados[[#This Row],[Género_sucio]],Tabla4[#All],2,0)</f>
        <v>Masculino</v>
      </c>
      <c r="F481" t="s">
        <v>123</v>
      </c>
      <c r="G481" t="str">
        <f>VLOOKUP(Tabla_Transformados[[#This Row],[Ubicación_sucio]],auxiliares!$E$6:$F$13,2,0)</f>
        <v>España</v>
      </c>
      <c r="H481" t="s">
        <v>49</v>
      </c>
      <c r="I481" t="str">
        <f>IFERROR(VLOOKUP(Tabla_Transformados[[#This Row],[Tipo_Viajero_sucio]],auxiliares!$H$6:$I$6,2,0),Tabla_Transformados[[#This Row],[Tipo_Viajero_sucio]])</f>
        <v>Turista</v>
      </c>
      <c r="J481" t="s">
        <v>1842</v>
      </c>
      <c r="K481" s="8">
        <v>45585</v>
      </c>
      <c r="L481" s="8">
        <v>45645</v>
      </c>
      <c r="M481">
        <v>157</v>
      </c>
      <c r="N481">
        <f>DATEDIF(Tabla_Transformados[[#This Row],[Fecha_Reserva]],Tabla_Transformados[[#This Row],[Fecha_Viaje]],"d")</f>
        <v>60</v>
      </c>
      <c r="O481">
        <v>2</v>
      </c>
      <c r="P481">
        <v>2</v>
      </c>
      <c r="Q481" t="s">
        <v>77</v>
      </c>
      <c r="R481" t="str">
        <f>IFERROR(VLOOKUP(Tabla_Transformados[[#This Row],[Tipo_Paquete_sucio]],auxiliares!$H$6:$I$7,2,0),Tabla_Transformados[[#This Row],[Tipo_Paquete_sucio]])</f>
        <v>Vuelo + Hotel</v>
      </c>
      <c r="S481" s="10">
        <v>7719.1</v>
      </c>
      <c r="T481" t="s">
        <v>78</v>
      </c>
      <c r="U481" t="s">
        <v>137</v>
      </c>
      <c r="V481" t="str">
        <f>VLOOKUP(Tabla_Transformados[[#This Row],[Destino_sucio]],auxiliares!$E$5:$F$19,2,0)</f>
        <v>Paris</v>
      </c>
      <c r="W481" t="s">
        <v>79</v>
      </c>
      <c r="X481" t="s">
        <v>68</v>
      </c>
      <c r="Y481" t="s">
        <v>40</v>
      </c>
      <c r="Z4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1" t="str">
        <f>IFERROR(VLOOKUP(Tabla_Transformados[[#This Row],[Actividades_Reser_sucio2]],auxiliares!$E$5:$F$20,2,0),Tabla_Transformados[[#This Row],[Actividades_Reser_sucio2]])</f>
        <v/>
      </c>
      <c r="AB481">
        <v>2</v>
      </c>
      <c r="AC481">
        <f>Tabla_Transformados[[#This Row],[Duracion_Viaje_sucio]]-1</f>
        <v>1</v>
      </c>
      <c r="AD481" t="b">
        <v>1</v>
      </c>
      <c r="AE481" t="str">
        <f>VLOOKUP(Tabla_Transformados[[#This Row],[Promocion_Aplicada_sucio]],auxiliares!$H$6:$I$9,2,0)</f>
        <v>Verdadero</v>
      </c>
      <c r="AF481" t="s">
        <v>88</v>
      </c>
      <c r="AG481" t="s">
        <v>56</v>
      </c>
      <c r="AH481">
        <v>8</v>
      </c>
      <c r="AI481" t="str">
        <f>TEXT(Tabla_Transformados[[#This Row],[Fecha_Reserva]],"m")</f>
        <v>10</v>
      </c>
      <c r="AJ481">
        <v>2</v>
      </c>
      <c r="AK481" t="str">
        <f>TEXT(Tabla_Transformados[[#This Row],[Fecha_Viaje]],"m")</f>
        <v>12</v>
      </c>
      <c r="AL481" t="s">
        <v>44</v>
      </c>
      <c r="AM481" t="b">
        <v>1</v>
      </c>
      <c r="AN481" t="str">
        <f>VLOOKUP(Tabla_Transformados[[#This Row],[Cancelacion_Reserva_sucio]],auxiliares!$H$6:$I$9,2,0)</f>
        <v>Verdadero</v>
      </c>
      <c r="AO481">
        <v>1</v>
      </c>
      <c r="AP481" t="s">
        <v>70</v>
      </c>
      <c r="AQ48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1" s="10">
        <f>Tabla_Transformados[[#This Row],[Costo_Total]]/Tabla_Transformados[[#This Row],[Numero_Personas]]</f>
        <v>3859.55</v>
      </c>
      <c r="AS481" s="10">
        <f>Tabla_Transformados[[#This Row],[Costo_Total]]/Tabla_Transformados[[#This Row],[Duracion_Viaje_sucio]]</f>
        <v>3859.55</v>
      </c>
    </row>
    <row r="482" spans="1:45" x14ac:dyDescent="0.25">
      <c r="A482" t="s">
        <v>1843</v>
      </c>
      <c r="B482" t="s">
        <v>1844</v>
      </c>
      <c r="C482">
        <v>21</v>
      </c>
      <c r="D482" t="s">
        <v>31</v>
      </c>
      <c r="E482" t="str">
        <f>VLOOKUP(Tabla_Transformados[[#This Row],[Género_sucio]],Tabla4[#All],2,0)</f>
        <v>Femenino</v>
      </c>
      <c r="F482" t="s">
        <v>61</v>
      </c>
      <c r="G482" t="str">
        <f>VLOOKUP(Tabla_Transformados[[#This Row],[Ubicación_sucio]],auxiliares!$E$6:$F$13,2,0)</f>
        <v>Australia</v>
      </c>
      <c r="H482" t="s">
        <v>49</v>
      </c>
      <c r="I482" t="str">
        <f>IFERROR(VLOOKUP(Tabla_Transformados[[#This Row],[Tipo_Viajero_sucio]],auxiliares!$H$6:$I$6,2,0),Tabla_Transformados[[#This Row],[Tipo_Viajero_sucio]])</f>
        <v>Turista</v>
      </c>
      <c r="J482" t="s">
        <v>1845</v>
      </c>
      <c r="K482" s="8">
        <v>45294</v>
      </c>
      <c r="L482" s="8">
        <v>45642</v>
      </c>
      <c r="M482">
        <v>117</v>
      </c>
      <c r="N482">
        <f>DATEDIF(Tabla_Transformados[[#This Row],[Fecha_Reserva]],Tabla_Transformados[[#This Row],[Fecha_Viaje]],"d")</f>
        <v>348</v>
      </c>
      <c r="O482">
        <v>12</v>
      </c>
      <c r="P482">
        <v>4</v>
      </c>
      <c r="Q482" t="s">
        <v>65</v>
      </c>
      <c r="R482" t="str">
        <f>IFERROR(VLOOKUP(Tabla_Transformados[[#This Row],[Tipo_Paquete_sucio]],auxiliares!$H$6:$I$7,2,0),Tabla_Transformados[[#This Row],[Tipo_Paquete_sucio]])</f>
        <v>Vuelo + Hotel + Tour</v>
      </c>
      <c r="S482" s="10">
        <v>18242.5</v>
      </c>
      <c r="T482" t="s">
        <v>86</v>
      </c>
      <c r="U482" t="s">
        <v>53</v>
      </c>
      <c r="V482" t="str">
        <f>VLOOKUP(Tabla_Transformados[[#This Row],[Destino_sucio]],auxiliares!$E$5:$F$19,2,0)</f>
        <v>Nueva York</v>
      </c>
      <c r="W482" t="s">
        <v>114</v>
      </c>
      <c r="X482" t="s">
        <v>68</v>
      </c>
      <c r="Y482" t="s">
        <v>302</v>
      </c>
      <c r="Z4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82" t="str">
        <f>IFERROR(VLOOKUP(Tabla_Transformados[[#This Row],[Actividades_Reser_sucio2]],auxiliares!$E$5:$F$20,2,0),Tabla_Transformados[[#This Row],[Actividades_Reser_sucio2]])</f>
        <v>Tour en bus</v>
      </c>
      <c r="AB482">
        <v>6</v>
      </c>
      <c r="AC482">
        <f>Tabla_Transformados[[#This Row],[Duracion_Viaje_sucio]]-1</f>
        <v>11</v>
      </c>
      <c r="AD482" t="b">
        <v>0</v>
      </c>
      <c r="AE482" t="str">
        <f>VLOOKUP(Tabla_Transformados[[#This Row],[Promocion_Aplicada_sucio]],auxiliares!$H$6:$I$9,2,0)</f>
        <v>Falso</v>
      </c>
      <c r="AF482" t="s">
        <v>42</v>
      </c>
      <c r="AG482" t="s">
        <v>56</v>
      </c>
      <c r="AH482">
        <v>8</v>
      </c>
      <c r="AI482" t="str">
        <f>TEXT(Tabla_Transformados[[#This Row],[Fecha_Reserva]],"m")</f>
        <v>1</v>
      </c>
      <c r="AJ482">
        <v>5</v>
      </c>
      <c r="AK482" t="str">
        <f>TEXT(Tabla_Transformados[[#This Row],[Fecha_Viaje]],"m")</f>
        <v>12</v>
      </c>
      <c r="AL482" t="s">
        <v>44</v>
      </c>
      <c r="AM482" t="b">
        <v>1</v>
      </c>
      <c r="AN482" t="str">
        <f>VLOOKUP(Tabla_Transformados[[#This Row],[Cancelacion_Reserva_sucio]],auxiliares!$H$6:$I$9,2,0)</f>
        <v>Verdadero</v>
      </c>
      <c r="AO482">
        <v>2</v>
      </c>
      <c r="AP482" t="s">
        <v>45</v>
      </c>
      <c r="AQ48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2" s="10">
        <f>Tabla_Transformados[[#This Row],[Costo_Total]]/Tabla_Transformados[[#This Row],[Numero_Personas]]</f>
        <v>4560.625</v>
      </c>
      <c r="AS482" s="10">
        <f>Tabla_Transformados[[#This Row],[Costo_Total]]/Tabla_Transformados[[#This Row],[Duracion_Viaje_sucio]]</f>
        <v>1520.2083333333333</v>
      </c>
    </row>
    <row r="483" spans="1:45" x14ac:dyDescent="0.25">
      <c r="A483" t="s">
        <v>1846</v>
      </c>
      <c r="B483" t="s">
        <v>1847</v>
      </c>
      <c r="C483">
        <v>61</v>
      </c>
      <c r="D483" t="s">
        <v>104</v>
      </c>
      <c r="E483" t="str">
        <f>VLOOKUP(Tabla_Transformados[[#This Row],[Género_sucio]],Tabla4[#All],2,0)</f>
        <v>Masculino</v>
      </c>
      <c r="F483" t="s">
        <v>32</v>
      </c>
      <c r="G483" t="str">
        <f>VLOOKUP(Tabla_Transformados[[#This Row],[Ubicación_sucio]],auxiliares!$E$6:$F$13,2,0)</f>
        <v>Méjico</v>
      </c>
      <c r="H483" t="s">
        <v>49</v>
      </c>
      <c r="I483" t="str">
        <f>IFERROR(VLOOKUP(Tabla_Transformados[[#This Row],[Tipo_Viajero_sucio]],auxiliares!$H$6:$I$6,2,0),Tabla_Transformados[[#This Row],[Tipo_Viajero_sucio]])</f>
        <v>Turista</v>
      </c>
      <c r="J483" t="s">
        <v>1848</v>
      </c>
      <c r="K483" s="8">
        <v>45342</v>
      </c>
      <c r="L483" s="8">
        <v>45373</v>
      </c>
      <c r="M483">
        <v>57</v>
      </c>
      <c r="N483">
        <f>DATEDIF(Tabla_Transformados[[#This Row],[Fecha_Reserva]],Tabla_Transformados[[#This Row],[Fecha_Viaje]],"d")</f>
        <v>31</v>
      </c>
      <c r="O483">
        <v>2</v>
      </c>
      <c r="P483">
        <v>2</v>
      </c>
      <c r="Q483" t="s">
        <v>77</v>
      </c>
      <c r="R483" t="str">
        <f>IFERROR(VLOOKUP(Tabla_Transformados[[#This Row],[Tipo_Paquete_sucio]],auxiliares!$H$6:$I$7,2,0),Tabla_Transformados[[#This Row],[Tipo_Paquete_sucio]])</f>
        <v>Vuelo + Hotel</v>
      </c>
      <c r="S483" s="10">
        <v>8923.7999999999993</v>
      </c>
      <c r="T483" t="s">
        <v>38</v>
      </c>
      <c r="U483" t="s">
        <v>87</v>
      </c>
      <c r="V483" t="str">
        <f>VLOOKUP(Tabla_Transformados[[#This Row],[Destino_sucio]],auxiliares!$E$5:$F$19,2,0)</f>
        <v>Londres</v>
      </c>
      <c r="W483" t="s">
        <v>114</v>
      </c>
      <c r="X483" t="s">
        <v>68</v>
      </c>
      <c r="Y483" t="s">
        <v>40</v>
      </c>
      <c r="Z4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3" t="str">
        <f>IFERROR(VLOOKUP(Tabla_Transformados[[#This Row],[Actividades_Reser_sucio2]],auxiliares!$E$5:$F$20,2,0),Tabla_Transformados[[#This Row],[Actividades_Reser_sucio2]])</f>
        <v/>
      </c>
      <c r="AB483">
        <v>6</v>
      </c>
      <c r="AC483">
        <f>Tabla_Transformados[[#This Row],[Duracion_Viaje_sucio]]-1</f>
        <v>1</v>
      </c>
      <c r="AD483" t="b">
        <v>0</v>
      </c>
      <c r="AE483" t="str">
        <f>VLOOKUP(Tabla_Transformados[[#This Row],[Promocion_Aplicada_sucio]],auxiliares!$H$6:$I$9,2,0)</f>
        <v>Falso</v>
      </c>
      <c r="AF483" t="s">
        <v>42</v>
      </c>
      <c r="AG483" t="s">
        <v>56</v>
      </c>
      <c r="AH483">
        <v>6</v>
      </c>
      <c r="AI483" t="str">
        <f>TEXT(Tabla_Transformados[[#This Row],[Fecha_Reserva]],"m")</f>
        <v>2</v>
      </c>
      <c r="AJ483">
        <v>10</v>
      </c>
      <c r="AK483" t="str">
        <f>TEXT(Tabla_Transformados[[#This Row],[Fecha_Viaje]],"m")</f>
        <v>3</v>
      </c>
      <c r="AL483" t="s">
        <v>44</v>
      </c>
      <c r="AM483" t="b">
        <v>1</v>
      </c>
      <c r="AN483" t="str">
        <f>VLOOKUP(Tabla_Transformados[[#This Row],[Cancelacion_Reserva_sucio]],auxiliares!$H$6:$I$9,2,0)</f>
        <v>Verdadero</v>
      </c>
      <c r="AO483">
        <v>1</v>
      </c>
      <c r="AP483" t="s">
        <v>70</v>
      </c>
      <c r="AQ48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3" s="10">
        <f>Tabla_Transformados[[#This Row],[Costo_Total]]/Tabla_Transformados[[#This Row],[Numero_Personas]]</f>
        <v>4461.8999999999996</v>
      </c>
      <c r="AS483" s="10">
        <f>Tabla_Transformados[[#This Row],[Costo_Total]]/Tabla_Transformados[[#This Row],[Duracion_Viaje_sucio]]</f>
        <v>4461.8999999999996</v>
      </c>
    </row>
    <row r="484" spans="1:45" x14ac:dyDescent="0.25">
      <c r="A484" t="s">
        <v>1849</v>
      </c>
      <c r="B484" t="s">
        <v>1850</v>
      </c>
      <c r="C484">
        <v>24</v>
      </c>
      <c r="D484" t="s">
        <v>60</v>
      </c>
      <c r="E484" t="str">
        <f>VLOOKUP(Tabla_Transformados[[#This Row],[Género_sucio]],Tabla4[#All],2,0)</f>
        <v>Otro</v>
      </c>
      <c r="F484" t="s">
        <v>73</v>
      </c>
      <c r="G484" t="str">
        <f>VLOOKUP(Tabla_Transformados[[#This Row],[Ubicación_sucio]],auxiliares!$E$6:$F$13,2,0)</f>
        <v>Reino unido</v>
      </c>
      <c r="H484" t="s">
        <v>97</v>
      </c>
      <c r="I484" t="str">
        <f>IFERROR(VLOOKUP(Tabla_Transformados[[#This Row],[Tipo_Viajero_sucio]],auxiliares!$H$6:$I$6,2,0),Tabla_Transformados[[#This Row],[Tipo_Viajero_sucio]])</f>
        <v>Negocios</v>
      </c>
      <c r="J484" t="s">
        <v>1851</v>
      </c>
      <c r="K484" s="8">
        <v>45305</v>
      </c>
      <c r="L484" s="8">
        <v>45460</v>
      </c>
      <c r="M484">
        <v>234</v>
      </c>
      <c r="N484">
        <f>DATEDIF(Tabla_Transformados[[#This Row],[Fecha_Reserva]],Tabla_Transformados[[#This Row],[Fecha_Viaje]],"d")</f>
        <v>155</v>
      </c>
      <c r="O484">
        <v>10</v>
      </c>
      <c r="P484">
        <v>4</v>
      </c>
      <c r="Q484" t="s">
        <v>37</v>
      </c>
      <c r="R484" t="str">
        <f>IFERROR(VLOOKUP(Tabla_Transformados[[#This Row],[Tipo_Paquete_sucio]],auxiliares!$H$6:$I$7,2,0),Tabla_Transformados[[#This Row],[Tipo_Paquete_sucio]])</f>
        <v>Vuelo</v>
      </c>
      <c r="S484" s="10">
        <v>5691.2</v>
      </c>
      <c r="T484" t="s">
        <v>38</v>
      </c>
      <c r="U484" t="s">
        <v>94</v>
      </c>
      <c r="V484" t="str">
        <f>VLOOKUP(Tabla_Transformados[[#This Row],[Destino_sucio]],auxiliares!$E$5:$F$19,2,0)</f>
        <v>Cancun</v>
      </c>
      <c r="W484" t="s">
        <v>40</v>
      </c>
      <c r="X484" t="s">
        <v>68</v>
      </c>
      <c r="Y484" t="s">
        <v>40</v>
      </c>
      <c r="Z4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4" t="str">
        <f>IFERROR(VLOOKUP(Tabla_Transformados[[#This Row],[Actividades_Reser_sucio2]],auxiliares!$E$5:$F$20,2,0),Tabla_Transformados[[#This Row],[Actividades_Reser_sucio2]])</f>
        <v/>
      </c>
      <c r="AB484">
        <v>3</v>
      </c>
      <c r="AC484">
        <f>Tabla_Transformados[[#This Row],[Duracion_Viaje_sucio]]-1</f>
        <v>9</v>
      </c>
      <c r="AD484" t="b">
        <v>0</v>
      </c>
      <c r="AE484" t="str">
        <f>VLOOKUP(Tabla_Transformados[[#This Row],[Promocion_Aplicada_sucio]],auxiliares!$H$6:$I$9,2,0)</f>
        <v>Falso</v>
      </c>
      <c r="AF484" t="s">
        <v>88</v>
      </c>
      <c r="AG484" t="s">
        <v>115</v>
      </c>
      <c r="AH484">
        <v>12</v>
      </c>
      <c r="AI484" t="str">
        <f>TEXT(Tabla_Transformados[[#This Row],[Fecha_Reserva]],"m")</f>
        <v>1</v>
      </c>
      <c r="AJ484">
        <v>4</v>
      </c>
      <c r="AK484" t="str">
        <f>TEXT(Tabla_Transformados[[#This Row],[Fecha_Viaje]],"m")</f>
        <v>6</v>
      </c>
      <c r="AL484" t="s">
        <v>57</v>
      </c>
      <c r="AM484" t="b">
        <v>0</v>
      </c>
      <c r="AN484" t="str">
        <f>VLOOKUP(Tabla_Transformados[[#This Row],[Cancelacion_Reserva_sucio]],auxiliares!$H$6:$I$9,2,0)</f>
        <v>Falso</v>
      </c>
      <c r="AO484">
        <v>5</v>
      </c>
      <c r="AP484" t="s">
        <v>207</v>
      </c>
      <c r="AQ48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4" s="10">
        <f>Tabla_Transformados[[#This Row],[Costo_Total]]/Tabla_Transformados[[#This Row],[Numero_Personas]]</f>
        <v>1422.8</v>
      </c>
      <c r="AS484" s="10">
        <f>Tabla_Transformados[[#This Row],[Costo_Total]]/Tabla_Transformados[[#This Row],[Duracion_Viaje_sucio]]</f>
        <v>569.12</v>
      </c>
    </row>
    <row r="485" spans="1:45" x14ac:dyDescent="0.25">
      <c r="A485" t="s">
        <v>1853</v>
      </c>
      <c r="B485" t="s">
        <v>1854</v>
      </c>
      <c r="C485">
        <v>26</v>
      </c>
      <c r="D485" t="s">
        <v>60</v>
      </c>
      <c r="E485" t="str">
        <f>VLOOKUP(Tabla_Transformados[[#This Row],[Género_sucio]],Tabla4[#All],2,0)</f>
        <v>Otro</v>
      </c>
      <c r="F485" t="s">
        <v>48</v>
      </c>
      <c r="G485" t="str">
        <f>VLOOKUP(Tabla_Transformados[[#This Row],[Ubicación_sucio]],auxiliares!$E$6:$F$13,2,0)</f>
        <v>EEUU</v>
      </c>
      <c r="H485" t="s">
        <v>49</v>
      </c>
      <c r="I485" t="str">
        <f>IFERROR(VLOOKUP(Tabla_Transformados[[#This Row],[Tipo_Viajero_sucio]],auxiliares!$H$6:$I$6,2,0),Tabla_Transformados[[#This Row],[Tipo_Viajero_sucio]])</f>
        <v>Turista</v>
      </c>
      <c r="J485" t="s">
        <v>1855</v>
      </c>
      <c r="K485" s="8">
        <v>45488</v>
      </c>
      <c r="L485" s="8">
        <v>45620</v>
      </c>
      <c r="M485">
        <v>226</v>
      </c>
      <c r="N485">
        <f>DATEDIF(Tabla_Transformados[[#This Row],[Fecha_Reserva]],Tabla_Transformados[[#This Row],[Fecha_Viaje]],"d")</f>
        <v>132</v>
      </c>
      <c r="O485">
        <v>5</v>
      </c>
      <c r="P485">
        <v>1</v>
      </c>
      <c r="Q485" t="s">
        <v>65</v>
      </c>
      <c r="R485" t="str">
        <f>IFERROR(VLOOKUP(Tabla_Transformados[[#This Row],[Tipo_Paquete_sucio]],auxiliares!$H$6:$I$7,2,0),Tabla_Transformados[[#This Row],[Tipo_Paquete_sucio]])</f>
        <v>Vuelo + Hotel + Tour</v>
      </c>
      <c r="S485" s="10">
        <v>11145.3</v>
      </c>
      <c r="T485" t="s">
        <v>38</v>
      </c>
      <c r="U485" t="s">
        <v>53</v>
      </c>
      <c r="V485" t="str">
        <f>VLOOKUP(Tabla_Transformados[[#This Row],[Destino_sucio]],auxiliares!$E$5:$F$19,2,0)</f>
        <v>Nueva York</v>
      </c>
      <c r="W485" t="s">
        <v>79</v>
      </c>
      <c r="X485" t="s">
        <v>68</v>
      </c>
      <c r="Y485" t="s">
        <v>40</v>
      </c>
      <c r="Z4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85" t="str">
        <f>IFERROR(VLOOKUP(Tabla_Transformados[[#This Row],[Actividades_Reser_sucio2]],auxiliares!$E$5:$F$20,2,0),Tabla_Transformados[[#This Row],[Actividades_Reser_sucio2]])</f>
        <v>Desconocido</v>
      </c>
      <c r="AB485">
        <v>1</v>
      </c>
      <c r="AC485">
        <f>Tabla_Transformados[[#This Row],[Duracion_Viaje_sucio]]-1</f>
        <v>4</v>
      </c>
      <c r="AD485" t="b">
        <v>0</v>
      </c>
      <c r="AE485" t="str">
        <f>VLOOKUP(Tabla_Transformados[[#This Row],[Promocion_Aplicada_sucio]],auxiliares!$H$6:$I$9,2,0)</f>
        <v>Falso</v>
      </c>
      <c r="AF485" t="s">
        <v>55</v>
      </c>
      <c r="AG485" t="s">
        <v>43</v>
      </c>
      <c r="AH485">
        <v>8</v>
      </c>
      <c r="AI485" t="str">
        <f>TEXT(Tabla_Transformados[[#This Row],[Fecha_Reserva]],"m")</f>
        <v>7</v>
      </c>
      <c r="AJ485">
        <v>1</v>
      </c>
      <c r="AK485" t="str">
        <f>TEXT(Tabla_Transformados[[#This Row],[Fecha_Viaje]],"m")</f>
        <v>11</v>
      </c>
      <c r="AL485" t="s">
        <v>57</v>
      </c>
      <c r="AM485" t="b">
        <v>0</v>
      </c>
      <c r="AN485" t="str">
        <f>VLOOKUP(Tabla_Transformados[[#This Row],[Cancelacion_Reserva_sucio]],auxiliares!$H$6:$I$9,2,0)</f>
        <v>Falso</v>
      </c>
      <c r="AO485">
        <v>2</v>
      </c>
      <c r="AP485" t="s">
        <v>108</v>
      </c>
      <c r="AQ48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5" s="10">
        <f>Tabla_Transformados[[#This Row],[Costo_Total]]/Tabla_Transformados[[#This Row],[Numero_Personas]]</f>
        <v>11145.3</v>
      </c>
      <c r="AS485" s="10">
        <f>Tabla_Transformados[[#This Row],[Costo_Total]]/Tabla_Transformados[[#This Row],[Duracion_Viaje_sucio]]</f>
        <v>2229.06</v>
      </c>
    </row>
    <row r="486" spans="1:45" x14ac:dyDescent="0.25">
      <c r="A486" t="s">
        <v>1856</v>
      </c>
      <c r="B486" t="s">
        <v>1857</v>
      </c>
      <c r="C486">
        <v>41</v>
      </c>
      <c r="D486" t="s">
        <v>31</v>
      </c>
      <c r="E486" t="str">
        <f>VLOOKUP(Tabla_Transformados[[#This Row],[Género_sucio]],Tabla4[#All],2,0)</f>
        <v>Femenino</v>
      </c>
      <c r="F486" t="s">
        <v>73</v>
      </c>
      <c r="G486" t="str">
        <f>VLOOKUP(Tabla_Transformados[[#This Row],[Ubicación_sucio]],auxiliares!$E$6:$F$13,2,0)</f>
        <v>Reino unido</v>
      </c>
      <c r="H486" t="s">
        <v>33</v>
      </c>
      <c r="I486" t="str">
        <f>IFERROR(VLOOKUP(Tabla_Transformados[[#This Row],[Tipo_Viajero_sucio]],auxiliares!$H$6:$I$6,2,0),Tabla_Transformados[[#This Row],[Tipo_Viajero_sucio]])</f>
        <v>Turista</v>
      </c>
      <c r="J486" t="s">
        <v>1858</v>
      </c>
      <c r="K486" s="8">
        <v>45498</v>
      </c>
      <c r="L486" s="8">
        <v>45517</v>
      </c>
      <c r="M486">
        <v>97</v>
      </c>
      <c r="N486">
        <f>DATEDIF(Tabla_Transformados[[#This Row],[Fecha_Reserva]],Tabla_Transformados[[#This Row],[Fecha_Viaje]],"d")</f>
        <v>19</v>
      </c>
      <c r="O486">
        <v>1</v>
      </c>
      <c r="P486">
        <v>4</v>
      </c>
      <c r="Q486" t="s">
        <v>77</v>
      </c>
      <c r="R486" t="str">
        <f>IFERROR(VLOOKUP(Tabla_Transformados[[#This Row],[Tipo_Paquete_sucio]],auxiliares!$H$6:$I$7,2,0),Tabla_Transformados[[#This Row],[Tipo_Paquete_sucio]])</f>
        <v>Vuelo + Hotel</v>
      </c>
      <c r="S486" s="10">
        <v>2814.5</v>
      </c>
      <c r="T486" t="s">
        <v>38</v>
      </c>
      <c r="U486" t="s">
        <v>137</v>
      </c>
      <c r="V486" t="str">
        <f>VLOOKUP(Tabla_Transformados[[#This Row],[Destino_sucio]],auxiliares!$E$5:$F$19,2,0)</f>
        <v>Paris</v>
      </c>
      <c r="W486" t="s">
        <v>67</v>
      </c>
      <c r="X486" t="s">
        <v>41</v>
      </c>
      <c r="Y486" t="s">
        <v>40</v>
      </c>
      <c r="Z4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6" t="str">
        <f>IFERROR(VLOOKUP(Tabla_Transformados[[#This Row],[Actividades_Reser_sucio2]],auxiliares!$E$5:$F$20,2,0),Tabla_Transformados[[#This Row],[Actividades_Reser_sucio2]])</f>
        <v/>
      </c>
      <c r="AB486">
        <v>9</v>
      </c>
      <c r="AC486">
        <f>Tabla_Transformados[[#This Row],[Duracion_Viaje_sucio]]-1</f>
        <v>0</v>
      </c>
      <c r="AD486" t="b">
        <v>0</v>
      </c>
      <c r="AE486" t="str">
        <f>VLOOKUP(Tabla_Transformados[[#This Row],[Promocion_Aplicada_sucio]],auxiliares!$H$6:$I$9,2,0)</f>
        <v>Falso</v>
      </c>
      <c r="AF486" t="s">
        <v>88</v>
      </c>
      <c r="AG486" t="s">
        <v>115</v>
      </c>
      <c r="AH486">
        <v>9</v>
      </c>
      <c r="AI486" t="str">
        <f>TEXT(Tabla_Transformados[[#This Row],[Fecha_Reserva]],"m")</f>
        <v>7</v>
      </c>
      <c r="AJ486">
        <v>7</v>
      </c>
      <c r="AK486" t="str">
        <f>TEXT(Tabla_Transformados[[#This Row],[Fecha_Viaje]],"m")</f>
        <v>8</v>
      </c>
      <c r="AL486" t="s">
        <v>57</v>
      </c>
      <c r="AM486" t="b">
        <v>1</v>
      </c>
      <c r="AN486" t="str">
        <f>VLOOKUP(Tabla_Transformados[[#This Row],[Cancelacion_Reserva_sucio]],auxiliares!$H$6:$I$9,2,0)</f>
        <v>Verdadero</v>
      </c>
      <c r="AO486">
        <v>5</v>
      </c>
      <c r="AP486" t="s">
        <v>207</v>
      </c>
      <c r="AQ48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86" s="10">
        <f>Tabla_Transformados[[#This Row],[Costo_Total]]/Tabla_Transformados[[#This Row],[Numero_Personas]]</f>
        <v>703.625</v>
      </c>
      <c r="AS486" s="10">
        <f>Tabla_Transformados[[#This Row],[Costo_Total]]/Tabla_Transformados[[#This Row],[Duracion_Viaje_sucio]]</f>
        <v>2814.5</v>
      </c>
    </row>
    <row r="487" spans="1:45" x14ac:dyDescent="0.25">
      <c r="A487" t="s">
        <v>1859</v>
      </c>
      <c r="B487" t="s">
        <v>1860</v>
      </c>
      <c r="C487">
        <v>57</v>
      </c>
      <c r="D487" t="s">
        <v>60</v>
      </c>
      <c r="E487" t="str">
        <f>VLOOKUP(Tabla_Transformados[[#This Row],[Género_sucio]],Tabla4[#All],2,0)</f>
        <v>Otro</v>
      </c>
      <c r="F487" t="s">
        <v>123</v>
      </c>
      <c r="G487" t="str">
        <f>VLOOKUP(Tabla_Transformados[[#This Row],[Ubicación_sucio]],auxiliares!$E$6:$F$13,2,0)</f>
        <v>España</v>
      </c>
      <c r="H487" t="s">
        <v>97</v>
      </c>
      <c r="I487" t="str">
        <f>IFERROR(VLOOKUP(Tabla_Transformados[[#This Row],[Tipo_Viajero_sucio]],auxiliares!$H$6:$I$6,2,0),Tabla_Transformados[[#This Row],[Tipo_Viajero_sucio]])</f>
        <v>Negocios</v>
      </c>
      <c r="J487" t="s">
        <v>1861</v>
      </c>
      <c r="K487" s="8">
        <v>45445</v>
      </c>
      <c r="L487" s="8">
        <v>45489</v>
      </c>
      <c r="M487">
        <v>119</v>
      </c>
      <c r="N487">
        <f>DATEDIF(Tabla_Transformados[[#This Row],[Fecha_Reserva]],Tabla_Transformados[[#This Row],[Fecha_Viaje]],"d")</f>
        <v>44</v>
      </c>
      <c r="O487">
        <v>2</v>
      </c>
      <c r="P487">
        <v>4</v>
      </c>
      <c r="Q487" t="s">
        <v>77</v>
      </c>
      <c r="R487" t="str">
        <f>IFERROR(VLOOKUP(Tabla_Transformados[[#This Row],[Tipo_Paquete_sucio]],auxiliares!$H$6:$I$7,2,0),Tabla_Transformados[[#This Row],[Tipo_Paquete_sucio]])</f>
        <v>Vuelo + Hotel</v>
      </c>
      <c r="S487" s="10">
        <v>13958.3</v>
      </c>
      <c r="T487" t="s">
        <v>86</v>
      </c>
      <c r="U487" t="s">
        <v>39</v>
      </c>
      <c r="V487" t="str">
        <f>VLOOKUP(Tabla_Transformados[[#This Row],[Destino_sucio]],auxiliares!$E$5:$F$19,2,0)</f>
        <v>Tokio</v>
      </c>
      <c r="W487" t="s">
        <v>67</v>
      </c>
      <c r="X487" t="s">
        <v>68</v>
      </c>
      <c r="Y487" t="s">
        <v>40</v>
      </c>
      <c r="Z4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7" t="str">
        <f>IFERROR(VLOOKUP(Tabla_Transformados[[#This Row],[Actividades_Reser_sucio2]],auxiliares!$E$5:$F$20,2,0),Tabla_Transformados[[#This Row],[Actividades_Reser_sucio2]])</f>
        <v/>
      </c>
      <c r="AB487">
        <v>2</v>
      </c>
      <c r="AC487">
        <f>Tabla_Transformados[[#This Row],[Duracion_Viaje_sucio]]-1</f>
        <v>1</v>
      </c>
      <c r="AD487" t="b">
        <v>1</v>
      </c>
      <c r="AE487" t="str">
        <f>VLOOKUP(Tabla_Transformados[[#This Row],[Promocion_Aplicada_sucio]],auxiliares!$H$6:$I$9,2,0)</f>
        <v>Verdadero</v>
      </c>
      <c r="AF487" t="s">
        <v>88</v>
      </c>
      <c r="AG487" t="s">
        <v>56</v>
      </c>
      <c r="AH487">
        <v>8</v>
      </c>
      <c r="AI487" t="str">
        <f>TEXT(Tabla_Transformados[[#This Row],[Fecha_Reserva]],"m")</f>
        <v>6</v>
      </c>
      <c r="AJ487">
        <v>5</v>
      </c>
      <c r="AK487" t="str">
        <f>TEXT(Tabla_Transformados[[#This Row],[Fecha_Viaje]],"m")</f>
        <v>7</v>
      </c>
      <c r="AL487" t="s">
        <v>44</v>
      </c>
      <c r="AM487" t="b">
        <v>1</v>
      </c>
      <c r="AN487" t="str">
        <f>VLOOKUP(Tabla_Transformados[[#This Row],[Cancelacion_Reserva_sucio]],auxiliares!$H$6:$I$9,2,0)</f>
        <v>Verdadero</v>
      </c>
      <c r="AO487">
        <v>3</v>
      </c>
      <c r="AP487" t="s">
        <v>131</v>
      </c>
      <c r="AQ48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7" s="10">
        <f>Tabla_Transformados[[#This Row],[Costo_Total]]/Tabla_Transformados[[#This Row],[Numero_Personas]]</f>
        <v>3489.5749999999998</v>
      </c>
      <c r="AS487" s="10">
        <f>Tabla_Transformados[[#This Row],[Costo_Total]]/Tabla_Transformados[[#This Row],[Duracion_Viaje_sucio]]</f>
        <v>6979.15</v>
      </c>
    </row>
    <row r="488" spans="1:45" x14ac:dyDescent="0.25">
      <c r="A488" t="s">
        <v>1862</v>
      </c>
      <c r="B488" t="s">
        <v>1863</v>
      </c>
      <c r="C488">
        <v>50</v>
      </c>
      <c r="D488" t="s">
        <v>60</v>
      </c>
      <c r="E488" t="str">
        <f>VLOOKUP(Tabla_Transformados[[#This Row],[Género_sucio]],Tabla4[#All],2,0)</f>
        <v>Otro</v>
      </c>
      <c r="F488" t="s">
        <v>73</v>
      </c>
      <c r="G488" t="str">
        <f>VLOOKUP(Tabla_Transformados[[#This Row],[Ubicación_sucio]],auxiliares!$E$6:$F$13,2,0)</f>
        <v>Reino unido</v>
      </c>
      <c r="H488" t="s">
        <v>97</v>
      </c>
      <c r="I488" t="str">
        <f>IFERROR(VLOOKUP(Tabla_Transformados[[#This Row],[Tipo_Viajero_sucio]],auxiliares!$H$6:$I$6,2,0),Tabla_Transformados[[#This Row],[Tipo_Viajero_sucio]])</f>
        <v>Negocios</v>
      </c>
      <c r="J488" t="s">
        <v>1864</v>
      </c>
      <c r="K488" s="8">
        <v>45370</v>
      </c>
      <c r="L488" s="8">
        <v>45610</v>
      </c>
      <c r="M488">
        <v>357</v>
      </c>
      <c r="N488">
        <f>DATEDIF(Tabla_Transformados[[#This Row],[Fecha_Reserva]],Tabla_Transformados[[#This Row],[Fecha_Viaje]],"d")</f>
        <v>240</v>
      </c>
      <c r="O488">
        <v>7</v>
      </c>
      <c r="P488">
        <v>3</v>
      </c>
      <c r="Q488" t="s">
        <v>77</v>
      </c>
      <c r="R488" t="str">
        <f>IFERROR(VLOOKUP(Tabla_Transformados[[#This Row],[Tipo_Paquete_sucio]],auxiliares!$H$6:$I$7,2,0),Tabla_Transformados[[#This Row],[Tipo_Paquete_sucio]])</f>
        <v>Vuelo + Hotel</v>
      </c>
      <c r="S488" s="10">
        <v>5890.8</v>
      </c>
      <c r="T488" t="s">
        <v>86</v>
      </c>
      <c r="U488" t="s">
        <v>53</v>
      </c>
      <c r="V488" t="str">
        <f>VLOOKUP(Tabla_Transformados[[#This Row],[Destino_sucio]],auxiliares!$E$5:$F$19,2,0)</f>
        <v>Nueva York</v>
      </c>
      <c r="W488" t="s">
        <v>79</v>
      </c>
      <c r="X488" t="s">
        <v>68</v>
      </c>
      <c r="Y488" t="s">
        <v>40</v>
      </c>
      <c r="Z4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8" t="str">
        <f>IFERROR(VLOOKUP(Tabla_Transformados[[#This Row],[Actividades_Reser_sucio2]],auxiliares!$E$5:$F$20,2,0),Tabla_Transformados[[#This Row],[Actividades_Reser_sucio2]])</f>
        <v/>
      </c>
      <c r="AB488">
        <v>3</v>
      </c>
      <c r="AC488">
        <f>Tabla_Transformados[[#This Row],[Duracion_Viaje_sucio]]-1</f>
        <v>6</v>
      </c>
      <c r="AD488" t="b">
        <v>0</v>
      </c>
      <c r="AE488" t="str">
        <f>VLOOKUP(Tabla_Transformados[[#This Row],[Promocion_Aplicada_sucio]],auxiliares!$H$6:$I$9,2,0)</f>
        <v>Falso</v>
      </c>
      <c r="AF488" t="s">
        <v>88</v>
      </c>
      <c r="AG488" t="s">
        <v>56</v>
      </c>
      <c r="AH488">
        <v>9</v>
      </c>
      <c r="AI488" t="str">
        <f>TEXT(Tabla_Transformados[[#This Row],[Fecha_Reserva]],"m")</f>
        <v>3</v>
      </c>
      <c r="AJ488">
        <v>2</v>
      </c>
      <c r="AK488" t="str">
        <f>TEXT(Tabla_Transformados[[#This Row],[Fecha_Viaje]],"m")</f>
        <v>11</v>
      </c>
      <c r="AL488" t="s">
        <v>57</v>
      </c>
      <c r="AM488" t="b">
        <v>1</v>
      </c>
      <c r="AN488" t="str">
        <f>VLOOKUP(Tabla_Transformados[[#This Row],[Cancelacion_Reserva_sucio]],auxiliares!$H$6:$I$9,2,0)</f>
        <v>Verdadero</v>
      </c>
      <c r="AO488">
        <v>2</v>
      </c>
      <c r="AP488" t="s">
        <v>45</v>
      </c>
      <c r="AQ48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8" s="10">
        <f>Tabla_Transformados[[#This Row],[Costo_Total]]/Tabla_Transformados[[#This Row],[Numero_Personas]]</f>
        <v>1963.6000000000001</v>
      </c>
      <c r="AS488" s="10">
        <f>Tabla_Transformados[[#This Row],[Costo_Total]]/Tabla_Transformados[[#This Row],[Duracion_Viaje_sucio]]</f>
        <v>841.5428571428572</v>
      </c>
    </row>
    <row r="489" spans="1:45" x14ac:dyDescent="0.25">
      <c r="A489" t="s">
        <v>1866</v>
      </c>
      <c r="B489" t="s">
        <v>1867</v>
      </c>
      <c r="C489">
        <v>63</v>
      </c>
      <c r="D489" t="s">
        <v>104</v>
      </c>
      <c r="E489" t="str">
        <f>VLOOKUP(Tabla_Transformados[[#This Row],[Género_sucio]],Tabla4[#All],2,0)</f>
        <v>Masculino</v>
      </c>
      <c r="F489" t="s">
        <v>91</v>
      </c>
      <c r="G489" t="str">
        <f>VLOOKUP(Tabla_Transformados[[#This Row],[Ubicación_sucio]],auxiliares!$E$6:$F$13,2,0)</f>
        <v>India</v>
      </c>
      <c r="H489" t="s">
        <v>49</v>
      </c>
      <c r="I489" t="str">
        <f>IFERROR(VLOOKUP(Tabla_Transformados[[#This Row],[Tipo_Viajero_sucio]],auxiliares!$H$6:$I$6,2,0),Tabla_Transformados[[#This Row],[Tipo_Viajero_sucio]])</f>
        <v>Turista</v>
      </c>
      <c r="J489" t="s">
        <v>1868</v>
      </c>
      <c r="K489" s="8">
        <v>45330</v>
      </c>
      <c r="L489" s="8">
        <v>45404</v>
      </c>
      <c r="M489">
        <v>147</v>
      </c>
      <c r="N489">
        <f>DATEDIF(Tabla_Transformados[[#This Row],[Fecha_Reserva]],Tabla_Transformados[[#This Row],[Fecha_Viaje]],"d")</f>
        <v>74</v>
      </c>
      <c r="O489">
        <v>14</v>
      </c>
      <c r="P489">
        <v>3</v>
      </c>
      <c r="Q489" t="s">
        <v>77</v>
      </c>
      <c r="R489" t="str">
        <f>IFERROR(VLOOKUP(Tabla_Transformados[[#This Row],[Tipo_Paquete_sucio]],auxiliares!$H$6:$I$7,2,0),Tabla_Transformados[[#This Row],[Tipo_Paquete_sucio]])</f>
        <v>Vuelo + Hotel</v>
      </c>
      <c r="S489" s="10">
        <v>6460.6</v>
      </c>
      <c r="T489" t="s">
        <v>78</v>
      </c>
      <c r="U489" t="s">
        <v>101</v>
      </c>
      <c r="V489" t="str">
        <f>VLOOKUP(Tabla_Transformados[[#This Row],[Destino_sucio]],auxiliares!$E$5:$F$19,2,0)</f>
        <v>Roma</v>
      </c>
      <c r="W489" t="s">
        <v>114</v>
      </c>
      <c r="X489" t="s">
        <v>54</v>
      </c>
      <c r="Y489" t="s">
        <v>40</v>
      </c>
      <c r="Z4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9" t="str">
        <f>IFERROR(VLOOKUP(Tabla_Transformados[[#This Row],[Actividades_Reser_sucio2]],auxiliares!$E$5:$F$20,2,0),Tabla_Transformados[[#This Row],[Actividades_Reser_sucio2]])</f>
        <v/>
      </c>
      <c r="AB489">
        <v>7</v>
      </c>
      <c r="AC489">
        <f>Tabla_Transformados[[#This Row],[Duracion_Viaje_sucio]]-1</f>
        <v>13</v>
      </c>
      <c r="AD489" t="b">
        <v>1</v>
      </c>
      <c r="AE489" t="str">
        <f>VLOOKUP(Tabla_Transformados[[#This Row],[Promocion_Aplicada_sucio]],auxiliares!$H$6:$I$9,2,0)</f>
        <v>Verdadero</v>
      </c>
      <c r="AF489" t="s">
        <v>42</v>
      </c>
      <c r="AG489" t="s">
        <v>56</v>
      </c>
      <c r="AH489">
        <v>12</v>
      </c>
      <c r="AI489" t="str">
        <f>TEXT(Tabla_Transformados[[#This Row],[Fecha_Reserva]],"m")</f>
        <v>2</v>
      </c>
      <c r="AJ489">
        <v>5</v>
      </c>
      <c r="AK489" t="str">
        <f>TEXT(Tabla_Transformados[[#This Row],[Fecha_Viaje]],"m")</f>
        <v>4</v>
      </c>
      <c r="AL489" t="s">
        <v>44</v>
      </c>
      <c r="AM489" t="b">
        <v>0</v>
      </c>
      <c r="AN489" t="str">
        <f>VLOOKUP(Tabla_Transformados[[#This Row],[Cancelacion_Reserva_sucio]],auxiliares!$H$6:$I$9,2,0)</f>
        <v>Falso</v>
      </c>
      <c r="AO489">
        <v>4</v>
      </c>
      <c r="AP489" t="s">
        <v>131</v>
      </c>
      <c r="AQ48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9" s="10">
        <f>Tabla_Transformados[[#This Row],[Costo_Total]]/Tabla_Transformados[[#This Row],[Numero_Personas]]</f>
        <v>2153.5333333333333</v>
      </c>
      <c r="AS489" s="10">
        <f>Tabla_Transformados[[#This Row],[Costo_Total]]/Tabla_Transformados[[#This Row],[Duracion_Viaje_sucio]]</f>
        <v>461.47142857142859</v>
      </c>
    </row>
    <row r="490" spans="1:45" x14ac:dyDescent="0.25">
      <c r="A490" t="s">
        <v>1869</v>
      </c>
      <c r="B490" t="s">
        <v>1870</v>
      </c>
      <c r="C490">
        <v>38</v>
      </c>
      <c r="D490" t="s">
        <v>104</v>
      </c>
      <c r="E490" t="str">
        <f>VLOOKUP(Tabla_Transformados[[#This Row],[Género_sucio]],Tabla4[#All],2,0)</f>
        <v>Masculino</v>
      </c>
      <c r="F490" t="s">
        <v>32</v>
      </c>
      <c r="G490" t="str">
        <f>VLOOKUP(Tabla_Transformados[[#This Row],[Ubicación_sucio]],auxiliares!$E$6:$F$13,2,0)</f>
        <v>Méjico</v>
      </c>
      <c r="H490" t="s">
        <v>97</v>
      </c>
      <c r="I490" t="str">
        <f>IFERROR(VLOOKUP(Tabla_Transformados[[#This Row],[Tipo_Viajero_sucio]],auxiliares!$H$6:$I$6,2,0),Tabla_Transformados[[#This Row],[Tipo_Viajero_sucio]])</f>
        <v>Negocios</v>
      </c>
      <c r="J490" t="s">
        <v>1871</v>
      </c>
      <c r="K490" s="8">
        <v>45404</v>
      </c>
      <c r="L490" s="8">
        <v>45428</v>
      </c>
      <c r="M490">
        <v>19</v>
      </c>
      <c r="N490">
        <f>DATEDIF(Tabla_Transformados[[#This Row],[Fecha_Reserva]],Tabla_Transformados[[#This Row],[Fecha_Viaje]],"d")</f>
        <v>24</v>
      </c>
      <c r="O490">
        <v>4</v>
      </c>
      <c r="P490">
        <v>2</v>
      </c>
      <c r="Q490" t="s">
        <v>77</v>
      </c>
      <c r="R490" t="str">
        <f>IFERROR(VLOOKUP(Tabla_Transformados[[#This Row],[Tipo_Paquete_sucio]],auxiliares!$H$6:$I$7,2,0),Tabla_Transformados[[#This Row],[Tipo_Paquete_sucio]])</f>
        <v>Vuelo + Hotel</v>
      </c>
      <c r="S490" s="10">
        <v>7228.8</v>
      </c>
      <c r="T490" t="s">
        <v>86</v>
      </c>
      <c r="U490" t="s">
        <v>87</v>
      </c>
      <c r="V490" t="str">
        <f>VLOOKUP(Tabla_Transformados[[#This Row],[Destino_sucio]],auxiliares!$E$5:$F$19,2,0)</f>
        <v>Londres</v>
      </c>
      <c r="W490" t="s">
        <v>67</v>
      </c>
      <c r="X490" t="s">
        <v>41</v>
      </c>
      <c r="Y490" t="s">
        <v>40</v>
      </c>
      <c r="Z4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0" t="str">
        <f>IFERROR(VLOOKUP(Tabla_Transformados[[#This Row],[Actividades_Reser_sucio2]],auxiliares!$E$5:$F$20,2,0),Tabla_Transformados[[#This Row],[Actividades_Reser_sucio2]])</f>
        <v/>
      </c>
      <c r="AB490">
        <v>7</v>
      </c>
      <c r="AC490">
        <f>Tabla_Transformados[[#This Row],[Duracion_Viaje_sucio]]-1</f>
        <v>3</v>
      </c>
      <c r="AD490" t="b">
        <v>0</v>
      </c>
      <c r="AE490" t="str">
        <f>VLOOKUP(Tabla_Transformados[[#This Row],[Promocion_Aplicada_sucio]],auxiliares!$H$6:$I$9,2,0)</f>
        <v>Falso</v>
      </c>
      <c r="AF490" t="s">
        <v>55</v>
      </c>
      <c r="AG490" t="s">
        <v>115</v>
      </c>
      <c r="AH490">
        <v>10</v>
      </c>
      <c r="AI490" t="str">
        <f>TEXT(Tabla_Transformados[[#This Row],[Fecha_Reserva]],"m")</f>
        <v>4</v>
      </c>
      <c r="AJ490">
        <v>4</v>
      </c>
      <c r="AK490" t="str">
        <f>TEXT(Tabla_Transformados[[#This Row],[Fecha_Viaje]],"m")</f>
        <v>5</v>
      </c>
      <c r="AL490" t="s">
        <v>44</v>
      </c>
      <c r="AM490" t="b">
        <v>0</v>
      </c>
      <c r="AN490" t="str">
        <f>VLOOKUP(Tabla_Transformados[[#This Row],[Cancelacion_Reserva_sucio]],auxiliares!$H$6:$I$9,2,0)</f>
        <v>Falso</v>
      </c>
      <c r="AO490">
        <v>4</v>
      </c>
      <c r="AP490" t="s">
        <v>108</v>
      </c>
      <c r="AQ49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0" s="10">
        <f>Tabla_Transformados[[#This Row],[Costo_Total]]/Tabla_Transformados[[#This Row],[Numero_Personas]]</f>
        <v>3614.4</v>
      </c>
      <c r="AS490" s="10">
        <f>Tabla_Transformados[[#This Row],[Costo_Total]]/Tabla_Transformados[[#This Row],[Duracion_Viaje_sucio]]</f>
        <v>1807.2</v>
      </c>
    </row>
    <row r="491" spans="1:45" x14ac:dyDescent="0.25">
      <c r="A491" t="s">
        <v>1872</v>
      </c>
      <c r="B491" t="s">
        <v>1873</v>
      </c>
      <c r="C491">
        <v>34</v>
      </c>
      <c r="D491" t="s">
        <v>31</v>
      </c>
      <c r="E491" t="str">
        <f>VLOOKUP(Tabla_Transformados[[#This Row],[Género_sucio]],Tabla4[#All],2,0)</f>
        <v>Femenino</v>
      </c>
      <c r="F491" t="s">
        <v>61</v>
      </c>
      <c r="G491" t="str">
        <f>VLOOKUP(Tabla_Transformados[[#This Row],[Ubicación_sucio]],auxiliares!$E$6:$F$13,2,0)</f>
        <v>Australia</v>
      </c>
      <c r="H491" t="s">
        <v>49</v>
      </c>
      <c r="I491" t="str">
        <f>IFERROR(VLOOKUP(Tabla_Transformados[[#This Row],[Tipo_Viajero_sucio]],auxiliares!$H$6:$I$6,2,0),Tabla_Transformados[[#This Row],[Tipo_Viajero_sucio]])</f>
        <v>Turista</v>
      </c>
      <c r="J491" t="s">
        <v>1874</v>
      </c>
      <c r="K491" s="8">
        <v>45329</v>
      </c>
      <c r="L491" s="8">
        <v>45375</v>
      </c>
      <c r="M491">
        <v>294</v>
      </c>
      <c r="N491">
        <f>DATEDIF(Tabla_Transformados[[#This Row],[Fecha_Reserva]],Tabla_Transformados[[#This Row],[Fecha_Viaje]],"d")</f>
        <v>46</v>
      </c>
      <c r="O491">
        <v>1</v>
      </c>
      <c r="P491">
        <v>3</v>
      </c>
      <c r="Q491" t="s">
        <v>65</v>
      </c>
      <c r="R491" t="str">
        <f>IFERROR(VLOOKUP(Tabla_Transformados[[#This Row],[Tipo_Paquete_sucio]],auxiliares!$H$6:$I$7,2,0),Tabla_Transformados[[#This Row],[Tipo_Paquete_sucio]])</f>
        <v>Vuelo + Hotel + Tour</v>
      </c>
      <c r="S491" s="10">
        <v>10243.9</v>
      </c>
      <c r="T491" t="s">
        <v>86</v>
      </c>
      <c r="U491" t="s">
        <v>66</v>
      </c>
      <c r="V491" t="str">
        <f>VLOOKUP(Tabla_Transformados[[#This Row],[Destino_sucio]],auxiliares!$E$5:$F$19,2,0)</f>
        <v>Barcelona</v>
      </c>
      <c r="W491" t="s">
        <v>67</v>
      </c>
      <c r="X491" t="s">
        <v>41</v>
      </c>
      <c r="Y491" t="s">
        <v>40</v>
      </c>
      <c r="Z4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1" t="str">
        <f>IFERROR(VLOOKUP(Tabla_Transformados[[#This Row],[Actividades_Reser_sucio2]],auxiliares!$E$5:$F$20,2,0),Tabla_Transformados[[#This Row],[Actividades_Reser_sucio2]])</f>
        <v>Desconocido</v>
      </c>
      <c r="AB491">
        <v>3</v>
      </c>
      <c r="AC491">
        <f>Tabla_Transformados[[#This Row],[Duracion_Viaje_sucio]]-1</f>
        <v>0</v>
      </c>
      <c r="AD491" t="b">
        <v>0</v>
      </c>
      <c r="AE491" t="str">
        <f>VLOOKUP(Tabla_Transformados[[#This Row],[Promocion_Aplicada_sucio]],auxiliares!$H$6:$I$9,2,0)</f>
        <v>Falso</v>
      </c>
      <c r="AF491" t="s">
        <v>88</v>
      </c>
      <c r="AG491" t="s">
        <v>115</v>
      </c>
      <c r="AH491">
        <v>2</v>
      </c>
      <c r="AI491" t="str">
        <f>TEXT(Tabla_Transformados[[#This Row],[Fecha_Reserva]],"m")</f>
        <v>2</v>
      </c>
      <c r="AJ491">
        <v>1</v>
      </c>
      <c r="AK491" t="str">
        <f>TEXT(Tabla_Transformados[[#This Row],[Fecha_Viaje]],"m")</f>
        <v>3</v>
      </c>
      <c r="AL491" t="s">
        <v>57</v>
      </c>
      <c r="AM491" t="b">
        <v>0</v>
      </c>
      <c r="AN491" t="str">
        <f>VLOOKUP(Tabla_Transformados[[#This Row],[Cancelacion_Reserva_sucio]],auxiliares!$H$6:$I$9,2,0)</f>
        <v>Falso</v>
      </c>
      <c r="AO491">
        <v>1</v>
      </c>
      <c r="AP491" t="s">
        <v>45</v>
      </c>
      <c r="AQ49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1" s="10">
        <f>Tabla_Transformados[[#This Row],[Costo_Total]]/Tabla_Transformados[[#This Row],[Numero_Personas]]</f>
        <v>3414.6333333333332</v>
      </c>
      <c r="AS491" s="10">
        <f>Tabla_Transformados[[#This Row],[Costo_Total]]/Tabla_Transformados[[#This Row],[Duracion_Viaje_sucio]]</f>
        <v>10243.9</v>
      </c>
    </row>
    <row r="492" spans="1:45" x14ac:dyDescent="0.25">
      <c r="A492" t="s">
        <v>1875</v>
      </c>
      <c r="B492" t="s">
        <v>1876</v>
      </c>
      <c r="C492">
        <v>48</v>
      </c>
      <c r="D492" t="s">
        <v>104</v>
      </c>
      <c r="E492" t="str">
        <f>VLOOKUP(Tabla_Transformados[[#This Row],[Género_sucio]],Tabla4[#All],2,0)</f>
        <v>Masculino</v>
      </c>
      <c r="F492" t="s">
        <v>73</v>
      </c>
      <c r="G492" t="str">
        <f>VLOOKUP(Tabla_Transformados[[#This Row],[Ubicación_sucio]],auxiliares!$E$6:$F$13,2,0)</f>
        <v>Reino unido</v>
      </c>
      <c r="H492" t="s">
        <v>97</v>
      </c>
      <c r="I492" t="str">
        <f>IFERROR(VLOOKUP(Tabla_Transformados[[#This Row],[Tipo_Viajero_sucio]],auxiliares!$H$6:$I$6,2,0),Tabla_Transformados[[#This Row],[Tipo_Viajero_sucio]])</f>
        <v>Negocios</v>
      </c>
      <c r="J492" t="s">
        <v>1877</v>
      </c>
      <c r="K492" s="8">
        <v>45385</v>
      </c>
      <c r="L492" s="8">
        <v>45393</v>
      </c>
      <c r="M492">
        <v>224</v>
      </c>
      <c r="N492">
        <f>DATEDIF(Tabla_Transformados[[#This Row],[Fecha_Reserva]],Tabla_Transformados[[#This Row],[Fecha_Viaje]],"d")</f>
        <v>8</v>
      </c>
      <c r="O492">
        <v>13</v>
      </c>
      <c r="P492">
        <v>1</v>
      </c>
      <c r="Q492" t="s">
        <v>37</v>
      </c>
      <c r="R492" t="str">
        <f>IFERROR(VLOOKUP(Tabla_Transformados[[#This Row],[Tipo_Paquete_sucio]],auxiliares!$H$6:$I$7,2,0),Tabla_Transformados[[#This Row],[Tipo_Paquete_sucio]])</f>
        <v>Vuelo</v>
      </c>
      <c r="S492" s="10">
        <v>15278.3</v>
      </c>
      <c r="T492" t="s">
        <v>86</v>
      </c>
      <c r="U492" t="s">
        <v>101</v>
      </c>
      <c r="V492" t="str">
        <f>VLOOKUP(Tabla_Transformados[[#This Row],[Destino_sucio]],auxiliares!$E$5:$F$19,2,0)</f>
        <v>Roma</v>
      </c>
      <c r="W492" t="s">
        <v>40</v>
      </c>
      <c r="X492" t="s">
        <v>68</v>
      </c>
      <c r="Y492" t="s">
        <v>40</v>
      </c>
      <c r="Z4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2" t="str">
        <f>IFERROR(VLOOKUP(Tabla_Transformados[[#This Row],[Actividades_Reser_sucio2]],auxiliares!$E$5:$F$20,2,0),Tabla_Transformados[[#This Row],[Actividades_Reser_sucio2]])</f>
        <v/>
      </c>
      <c r="AB492">
        <v>2</v>
      </c>
      <c r="AC492">
        <f>Tabla_Transformados[[#This Row],[Duracion_Viaje_sucio]]-1</f>
        <v>12</v>
      </c>
      <c r="AD492" t="b">
        <v>0</v>
      </c>
      <c r="AE492" t="str">
        <f>VLOOKUP(Tabla_Transformados[[#This Row],[Promocion_Aplicada_sucio]],auxiliares!$H$6:$I$9,2,0)</f>
        <v>Falso</v>
      </c>
      <c r="AF492" t="s">
        <v>42</v>
      </c>
      <c r="AG492" t="s">
        <v>56</v>
      </c>
      <c r="AH492">
        <v>9</v>
      </c>
      <c r="AI492" t="str">
        <f>TEXT(Tabla_Transformados[[#This Row],[Fecha_Reserva]],"m")</f>
        <v>4</v>
      </c>
      <c r="AJ492">
        <v>2</v>
      </c>
      <c r="AK492" t="str">
        <f>TEXT(Tabla_Transformados[[#This Row],[Fecha_Viaje]],"m")</f>
        <v>4</v>
      </c>
      <c r="AL492" t="s">
        <v>44</v>
      </c>
      <c r="AM492" t="b">
        <v>1</v>
      </c>
      <c r="AN492" t="str">
        <f>VLOOKUP(Tabla_Transformados[[#This Row],[Cancelacion_Reserva_sucio]],auxiliares!$H$6:$I$9,2,0)</f>
        <v>Verdadero</v>
      </c>
      <c r="AO492">
        <v>3</v>
      </c>
      <c r="AP492" t="s">
        <v>108</v>
      </c>
      <c r="AQ49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2" s="10">
        <f>Tabla_Transformados[[#This Row],[Costo_Total]]/Tabla_Transformados[[#This Row],[Numero_Personas]]</f>
        <v>15278.3</v>
      </c>
      <c r="AS492" s="10">
        <f>Tabla_Transformados[[#This Row],[Costo_Total]]/Tabla_Transformados[[#This Row],[Duracion_Viaje_sucio]]</f>
        <v>1175.2538461538461</v>
      </c>
    </row>
    <row r="493" spans="1:45" x14ac:dyDescent="0.25">
      <c r="A493" t="s">
        <v>1878</v>
      </c>
      <c r="B493" t="s">
        <v>1879</v>
      </c>
      <c r="C493">
        <v>43</v>
      </c>
      <c r="D493" t="s">
        <v>31</v>
      </c>
      <c r="E493" t="str">
        <f>VLOOKUP(Tabla_Transformados[[#This Row],[Género_sucio]],Tabla4[#All],2,0)</f>
        <v>Femenino</v>
      </c>
      <c r="F493" t="s">
        <v>73</v>
      </c>
      <c r="G493" t="str">
        <f>VLOOKUP(Tabla_Transformados[[#This Row],[Ubicación_sucio]],auxiliares!$E$6:$F$13,2,0)</f>
        <v>Reino unido</v>
      </c>
      <c r="H493" t="s">
        <v>49</v>
      </c>
      <c r="I493" t="str">
        <f>IFERROR(VLOOKUP(Tabla_Transformados[[#This Row],[Tipo_Viajero_sucio]],auxiliares!$H$6:$I$6,2,0),Tabla_Transformados[[#This Row],[Tipo_Viajero_sucio]])</f>
        <v>Turista</v>
      </c>
      <c r="J493" t="s">
        <v>1880</v>
      </c>
      <c r="K493" s="8">
        <v>45348</v>
      </c>
      <c r="L493" s="8">
        <v>45487</v>
      </c>
      <c r="M493">
        <v>180</v>
      </c>
      <c r="N493">
        <f>DATEDIF(Tabla_Transformados[[#This Row],[Fecha_Reserva]],Tabla_Transformados[[#This Row],[Fecha_Viaje]],"d")</f>
        <v>139</v>
      </c>
      <c r="O493">
        <v>3</v>
      </c>
      <c r="P493">
        <v>4</v>
      </c>
      <c r="Q493" t="s">
        <v>77</v>
      </c>
      <c r="R493" t="str">
        <f>IFERROR(VLOOKUP(Tabla_Transformados[[#This Row],[Tipo_Paquete_sucio]],auxiliares!$H$6:$I$7,2,0),Tabla_Transformados[[#This Row],[Tipo_Paquete_sucio]])</f>
        <v>Vuelo + Hotel</v>
      </c>
      <c r="S493" s="10">
        <v>16013.1</v>
      </c>
      <c r="T493" t="s">
        <v>86</v>
      </c>
      <c r="U493" t="s">
        <v>66</v>
      </c>
      <c r="V493" t="str">
        <f>VLOOKUP(Tabla_Transformados[[#This Row],[Destino_sucio]],auxiliares!$E$5:$F$19,2,0)</f>
        <v>Barcelona</v>
      </c>
      <c r="W493" t="s">
        <v>79</v>
      </c>
      <c r="X493" t="s">
        <v>68</v>
      </c>
      <c r="Y493" t="s">
        <v>40</v>
      </c>
      <c r="Z4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3" t="str">
        <f>IFERROR(VLOOKUP(Tabla_Transformados[[#This Row],[Actividades_Reser_sucio2]],auxiliares!$E$5:$F$20,2,0),Tabla_Transformados[[#This Row],[Actividades_Reser_sucio2]])</f>
        <v/>
      </c>
      <c r="AB493">
        <v>5</v>
      </c>
      <c r="AC493">
        <f>Tabla_Transformados[[#This Row],[Duracion_Viaje_sucio]]-1</f>
        <v>2</v>
      </c>
      <c r="AD493" t="b">
        <v>0</v>
      </c>
      <c r="AE493" t="str">
        <f>VLOOKUP(Tabla_Transformados[[#This Row],[Promocion_Aplicada_sucio]],auxiliares!$H$6:$I$9,2,0)</f>
        <v>Falso</v>
      </c>
      <c r="AF493" t="s">
        <v>42</v>
      </c>
      <c r="AG493" t="s">
        <v>43</v>
      </c>
      <c r="AH493">
        <v>3</v>
      </c>
      <c r="AI493" t="str">
        <f>TEXT(Tabla_Transformados[[#This Row],[Fecha_Reserva]],"m")</f>
        <v>2</v>
      </c>
      <c r="AJ493">
        <v>2</v>
      </c>
      <c r="AK493" t="str">
        <f>TEXT(Tabla_Transformados[[#This Row],[Fecha_Viaje]],"m")</f>
        <v>7</v>
      </c>
      <c r="AL493" t="s">
        <v>57</v>
      </c>
      <c r="AM493" t="b">
        <v>1</v>
      </c>
      <c r="AN493" t="str">
        <f>VLOOKUP(Tabla_Transformados[[#This Row],[Cancelacion_Reserva_sucio]],auxiliares!$H$6:$I$9,2,0)</f>
        <v>Verdadero</v>
      </c>
      <c r="AO493">
        <v>5</v>
      </c>
      <c r="AP493" t="s">
        <v>108</v>
      </c>
      <c r="AQ49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3" s="10">
        <f>Tabla_Transformados[[#This Row],[Costo_Total]]/Tabla_Transformados[[#This Row],[Numero_Personas]]</f>
        <v>4003.2750000000001</v>
      </c>
      <c r="AS493" s="10">
        <f>Tabla_Transformados[[#This Row],[Costo_Total]]/Tabla_Transformados[[#This Row],[Duracion_Viaje_sucio]]</f>
        <v>5337.7</v>
      </c>
    </row>
    <row r="494" spans="1:45" x14ac:dyDescent="0.25">
      <c r="A494" t="s">
        <v>1881</v>
      </c>
      <c r="B494" t="s">
        <v>1882</v>
      </c>
      <c r="C494">
        <v>51</v>
      </c>
      <c r="D494" t="s">
        <v>31</v>
      </c>
      <c r="E494" t="str">
        <f>VLOOKUP(Tabla_Transformados[[#This Row],[Género_sucio]],Tabla4[#All],2,0)</f>
        <v>Femenino</v>
      </c>
      <c r="F494" t="s">
        <v>82</v>
      </c>
      <c r="G494" t="str">
        <f>VLOOKUP(Tabla_Transformados[[#This Row],[Ubicación_sucio]],auxiliares!$E$6:$F$13,2,0)</f>
        <v>Alemania</v>
      </c>
      <c r="H494" t="s">
        <v>49</v>
      </c>
      <c r="I494" t="str">
        <f>IFERROR(VLOOKUP(Tabla_Transformados[[#This Row],[Tipo_Viajero_sucio]],auxiliares!$H$6:$I$6,2,0),Tabla_Transformados[[#This Row],[Tipo_Viajero_sucio]])</f>
        <v>Turista</v>
      </c>
      <c r="J494" t="s">
        <v>1883</v>
      </c>
      <c r="K494" s="8">
        <v>45374</v>
      </c>
      <c r="L494" s="8">
        <v>45437</v>
      </c>
      <c r="M494">
        <v>93</v>
      </c>
      <c r="N494">
        <f>DATEDIF(Tabla_Transformados[[#This Row],[Fecha_Reserva]],Tabla_Transformados[[#This Row],[Fecha_Viaje]],"d")</f>
        <v>63</v>
      </c>
      <c r="O494">
        <v>9</v>
      </c>
      <c r="P494">
        <v>1</v>
      </c>
      <c r="Q494" t="s">
        <v>65</v>
      </c>
      <c r="R494" t="str">
        <f>IFERROR(VLOOKUP(Tabla_Transformados[[#This Row],[Tipo_Paquete_sucio]],auxiliares!$H$6:$I$7,2,0),Tabla_Transformados[[#This Row],[Tipo_Paquete_sucio]])</f>
        <v>Vuelo + Hotel + Tour</v>
      </c>
      <c r="S494" s="10">
        <v>6450.4</v>
      </c>
      <c r="T494" t="s">
        <v>78</v>
      </c>
      <c r="U494" t="s">
        <v>39</v>
      </c>
      <c r="V494" t="str">
        <f>VLOOKUP(Tabla_Transformados[[#This Row],[Destino_sucio]],auxiliares!$E$5:$F$19,2,0)</f>
        <v>Tokio</v>
      </c>
      <c r="W494" t="s">
        <v>114</v>
      </c>
      <c r="X494" t="s">
        <v>41</v>
      </c>
      <c r="Y494" t="s">
        <v>40</v>
      </c>
      <c r="Z4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4" t="str">
        <f>IFERROR(VLOOKUP(Tabla_Transformados[[#This Row],[Actividades_Reser_sucio2]],auxiliares!$E$5:$F$20,2,0),Tabla_Transformados[[#This Row],[Actividades_Reser_sucio2]])</f>
        <v>Desconocido</v>
      </c>
      <c r="AB494">
        <v>7</v>
      </c>
      <c r="AC494">
        <f>Tabla_Transformados[[#This Row],[Duracion_Viaje_sucio]]-1</f>
        <v>8</v>
      </c>
      <c r="AD494" t="b">
        <v>1</v>
      </c>
      <c r="AE494" t="str">
        <f>VLOOKUP(Tabla_Transformados[[#This Row],[Promocion_Aplicada_sucio]],auxiliares!$H$6:$I$9,2,0)</f>
        <v>Verdadero</v>
      </c>
      <c r="AF494" t="s">
        <v>88</v>
      </c>
      <c r="AG494" t="s">
        <v>115</v>
      </c>
      <c r="AH494">
        <v>4</v>
      </c>
      <c r="AI494" t="str">
        <f>TEXT(Tabla_Transformados[[#This Row],[Fecha_Reserva]],"m")</f>
        <v>3</v>
      </c>
      <c r="AJ494">
        <v>5</v>
      </c>
      <c r="AK494" t="str">
        <f>TEXT(Tabla_Transformados[[#This Row],[Fecha_Viaje]],"m")</f>
        <v>5</v>
      </c>
      <c r="AL494" t="s">
        <v>44</v>
      </c>
      <c r="AM494" t="b">
        <v>1</v>
      </c>
      <c r="AN494" t="str">
        <f>VLOOKUP(Tabla_Transformados[[#This Row],[Cancelacion_Reserva_sucio]],auxiliares!$H$6:$I$9,2,0)</f>
        <v>Verdadero</v>
      </c>
      <c r="AO494">
        <v>4</v>
      </c>
      <c r="AP494" t="s">
        <v>207</v>
      </c>
      <c r="AQ49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4" s="10">
        <f>Tabla_Transformados[[#This Row],[Costo_Total]]/Tabla_Transformados[[#This Row],[Numero_Personas]]</f>
        <v>6450.4</v>
      </c>
      <c r="AS494" s="10">
        <f>Tabla_Transformados[[#This Row],[Costo_Total]]/Tabla_Transformados[[#This Row],[Duracion_Viaje_sucio]]</f>
        <v>716.71111111111111</v>
      </c>
    </row>
    <row r="495" spans="1:45" x14ac:dyDescent="0.25">
      <c r="A495" t="s">
        <v>1884</v>
      </c>
      <c r="B495" t="s">
        <v>1885</v>
      </c>
      <c r="C495">
        <v>63</v>
      </c>
      <c r="D495" t="s">
        <v>60</v>
      </c>
      <c r="E495" t="str">
        <f>VLOOKUP(Tabla_Transformados[[#This Row],[Género_sucio]],Tabla4[#All],2,0)</f>
        <v>Otro</v>
      </c>
      <c r="F495" t="s">
        <v>91</v>
      </c>
      <c r="G495" t="str">
        <f>VLOOKUP(Tabla_Transformados[[#This Row],[Ubicación_sucio]],auxiliares!$E$6:$F$13,2,0)</f>
        <v>India</v>
      </c>
      <c r="H495" t="s">
        <v>49</v>
      </c>
      <c r="I495" t="str">
        <f>IFERROR(VLOOKUP(Tabla_Transformados[[#This Row],[Tipo_Viajero_sucio]],auxiliares!$H$6:$I$6,2,0),Tabla_Transformados[[#This Row],[Tipo_Viajero_sucio]])</f>
        <v>Turista</v>
      </c>
      <c r="J495" t="s">
        <v>1886</v>
      </c>
      <c r="K495" s="8">
        <v>45312</v>
      </c>
      <c r="L495" s="8">
        <v>45555</v>
      </c>
      <c r="M495">
        <v>3</v>
      </c>
      <c r="N495">
        <f>DATEDIF(Tabla_Transformados[[#This Row],[Fecha_Reserva]],Tabla_Transformados[[#This Row],[Fecha_Viaje]],"d")</f>
        <v>243</v>
      </c>
      <c r="O495">
        <v>2</v>
      </c>
      <c r="P495">
        <v>3</v>
      </c>
      <c r="Q495" t="s">
        <v>65</v>
      </c>
      <c r="R495" t="str">
        <f>IFERROR(VLOOKUP(Tabla_Transformados[[#This Row],[Tipo_Paquete_sucio]],auxiliares!$H$6:$I$7,2,0),Tabla_Transformados[[#This Row],[Tipo_Paquete_sucio]])</f>
        <v>Vuelo + Hotel + Tour</v>
      </c>
      <c r="S495" s="10">
        <v>1564.2</v>
      </c>
      <c r="T495" t="s">
        <v>78</v>
      </c>
      <c r="U495" t="s">
        <v>137</v>
      </c>
      <c r="V495" t="str">
        <f>VLOOKUP(Tabla_Transformados[[#This Row],[Destino_sucio]],auxiliares!$E$5:$F$19,2,0)</f>
        <v>Paris</v>
      </c>
      <c r="W495" t="s">
        <v>67</v>
      </c>
      <c r="X495" t="s">
        <v>41</v>
      </c>
      <c r="Y495" t="s">
        <v>40</v>
      </c>
      <c r="Z4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5" t="str">
        <f>IFERROR(VLOOKUP(Tabla_Transformados[[#This Row],[Actividades_Reser_sucio2]],auxiliares!$E$5:$F$20,2,0),Tabla_Transformados[[#This Row],[Actividades_Reser_sucio2]])</f>
        <v>Desconocido</v>
      </c>
      <c r="AB495">
        <v>7</v>
      </c>
      <c r="AC495">
        <f>Tabla_Transformados[[#This Row],[Duracion_Viaje_sucio]]-1</f>
        <v>1</v>
      </c>
      <c r="AD495" t="b">
        <v>1</v>
      </c>
      <c r="AE495" t="str">
        <f>VLOOKUP(Tabla_Transformados[[#This Row],[Promocion_Aplicada_sucio]],auxiliares!$H$6:$I$9,2,0)</f>
        <v>Verdadero</v>
      </c>
      <c r="AF495" t="s">
        <v>88</v>
      </c>
      <c r="AG495" t="s">
        <v>115</v>
      </c>
      <c r="AH495">
        <v>11</v>
      </c>
      <c r="AI495" t="str">
        <f>TEXT(Tabla_Transformados[[#This Row],[Fecha_Reserva]],"m")</f>
        <v>1</v>
      </c>
      <c r="AJ495">
        <v>2</v>
      </c>
      <c r="AK495" t="str">
        <f>TEXT(Tabla_Transformados[[#This Row],[Fecha_Viaje]],"m")</f>
        <v>9</v>
      </c>
      <c r="AL495" t="s">
        <v>57</v>
      </c>
      <c r="AM495" t="b">
        <v>0</v>
      </c>
      <c r="AN495" t="str">
        <f>VLOOKUP(Tabla_Transformados[[#This Row],[Cancelacion_Reserva_sucio]],auxiliares!$H$6:$I$9,2,0)</f>
        <v>Falso</v>
      </c>
      <c r="AO495">
        <v>3</v>
      </c>
      <c r="AP495" t="s">
        <v>131</v>
      </c>
      <c r="AQ49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5" s="10">
        <f>Tabla_Transformados[[#This Row],[Costo_Total]]/Tabla_Transformados[[#This Row],[Numero_Personas]]</f>
        <v>521.4</v>
      </c>
      <c r="AS495" s="10">
        <f>Tabla_Transformados[[#This Row],[Costo_Total]]/Tabla_Transformados[[#This Row],[Duracion_Viaje_sucio]]</f>
        <v>782.1</v>
      </c>
    </row>
    <row r="496" spans="1:45" x14ac:dyDescent="0.25">
      <c r="A496" t="s">
        <v>1887</v>
      </c>
      <c r="B496" t="s">
        <v>1888</v>
      </c>
      <c r="C496">
        <v>22</v>
      </c>
      <c r="D496" t="s">
        <v>60</v>
      </c>
      <c r="E496" t="str">
        <f>VLOOKUP(Tabla_Transformados[[#This Row],[Género_sucio]],Tabla4[#All],2,0)</f>
        <v>Otro</v>
      </c>
      <c r="F496" t="s">
        <v>91</v>
      </c>
      <c r="G496" t="str">
        <f>VLOOKUP(Tabla_Transformados[[#This Row],[Ubicación_sucio]],auxiliares!$E$6:$F$13,2,0)</f>
        <v>India</v>
      </c>
      <c r="H496" t="s">
        <v>97</v>
      </c>
      <c r="I496" t="str">
        <f>IFERROR(VLOOKUP(Tabla_Transformados[[#This Row],[Tipo_Viajero_sucio]],auxiliares!$H$6:$I$6,2,0),Tabla_Transformados[[#This Row],[Tipo_Viajero_sucio]])</f>
        <v>Negocios</v>
      </c>
      <c r="J496" t="s">
        <v>1889</v>
      </c>
      <c r="K496" s="8">
        <v>45613</v>
      </c>
      <c r="L496" s="8">
        <v>45640</v>
      </c>
      <c r="M496">
        <v>23</v>
      </c>
      <c r="N496">
        <f>DATEDIF(Tabla_Transformados[[#This Row],[Fecha_Reserva]],Tabla_Transformados[[#This Row],[Fecha_Viaje]],"d")</f>
        <v>27</v>
      </c>
      <c r="O496">
        <v>11</v>
      </c>
      <c r="P496">
        <v>2</v>
      </c>
      <c r="Q496" t="s">
        <v>65</v>
      </c>
      <c r="R496" t="str">
        <f>IFERROR(VLOOKUP(Tabla_Transformados[[#This Row],[Tipo_Paquete_sucio]],auxiliares!$H$6:$I$7,2,0),Tabla_Transformados[[#This Row],[Tipo_Paquete_sucio]])</f>
        <v>Vuelo + Hotel + Tour</v>
      </c>
      <c r="S496" s="10">
        <v>11130.2</v>
      </c>
      <c r="T496" t="s">
        <v>86</v>
      </c>
      <c r="U496" t="s">
        <v>101</v>
      </c>
      <c r="V496" t="str">
        <f>VLOOKUP(Tabla_Transformados[[#This Row],[Destino_sucio]],auxiliares!$E$5:$F$19,2,0)</f>
        <v>Roma</v>
      </c>
      <c r="W496" t="s">
        <v>67</v>
      </c>
      <c r="X496" t="s">
        <v>54</v>
      </c>
      <c r="Y496" t="s">
        <v>302</v>
      </c>
      <c r="Z4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96" t="str">
        <f>IFERROR(VLOOKUP(Tabla_Transformados[[#This Row],[Actividades_Reser_sucio2]],auxiliares!$E$5:$F$20,2,0),Tabla_Transformados[[#This Row],[Actividades_Reser_sucio2]])</f>
        <v>Tour en bus</v>
      </c>
      <c r="AB496">
        <v>2</v>
      </c>
      <c r="AC496">
        <f>Tabla_Transformados[[#This Row],[Duracion_Viaje_sucio]]-1</f>
        <v>10</v>
      </c>
      <c r="AD496" t="b">
        <v>0</v>
      </c>
      <c r="AE496" t="str">
        <f>VLOOKUP(Tabla_Transformados[[#This Row],[Promocion_Aplicada_sucio]],auxiliares!$H$6:$I$9,2,0)</f>
        <v>Falso</v>
      </c>
      <c r="AF496" t="s">
        <v>88</v>
      </c>
      <c r="AG496" t="s">
        <v>56</v>
      </c>
      <c r="AH496">
        <v>3</v>
      </c>
      <c r="AI496" t="str">
        <f>TEXT(Tabla_Transformados[[#This Row],[Fecha_Reserva]],"m")</f>
        <v>11</v>
      </c>
      <c r="AJ496">
        <v>7</v>
      </c>
      <c r="AK496" t="str">
        <f>TEXT(Tabla_Transformados[[#This Row],[Fecha_Viaje]],"m")</f>
        <v>12</v>
      </c>
      <c r="AL496" t="s">
        <v>57</v>
      </c>
      <c r="AM496" t="b">
        <v>1</v>
      </c>
      <c r="AN496" t="str">
        <f>VLOOKUP(Tabla_Transformados[[#This Row],[Cancelacion_Reserva_sucio]],auxiliares!$H$6:$I$9,2,0)</f>
        <v>Verdadero</v>
      </c>
      <c r="AO496">
        <v>5</v>
      </c>
      <c r="AP496" t="s">
        <v>131</v>
      </c>
      <c r="AQ49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96" s="10">
        <f>Tabla_Transformados[[#This Row],[Costo_Total]]/Tabla_Transformados[[#This Row],[Numero_Personas]]</f>
        <v>5565.1</v>
      </c>
      <c r="AS496" s="10">
        <f>Tabla_Transformados[[#This Row],[Costo_Total]]/Tabla_Transformados[[#This Row],[Duracion_Viaje_sucio]]</f>
        <v>1011.8363636363637</v>
      </c>
    </row>
    <row r="497" spans="1:45" x14ac:dyDescent="0.25">
      <c r="A497" t="s">
        <v>1890</v>
      </c>
      <c r="B497" t="s">
        <v>1891</v>
      </c>
      <c r="C497">
        <v>38</v>
      </c>
      <c r="D497" t="s">
        <v>31</v>
      </c>
      <c r="E497" t="str">
        <f>VLOOKUP(Tabla_Transformados[[#This Row],[Género_sucio]],Tabla4[#All],2,0)</f>
        <v>Femenino</v>
      </c>
      <c r="F497" t="s">
        <v>123</v>
      </c>
      <c r="G497" t="str">
        <f>VLOOKUP(Tabla_Transformados[[#This Row],[Ubicación_sucio]],auxiliares!$E$6:$F$13,2,0)</f>
        <v>España</v>
      </c>
      <c r="H497" t="s">
        <v>33</v>
      </c>
      <c r="I497" t="str">
        <f>IFERROR(VLOOKUP(Tabla_Transformados[[#This Row],[Tipo_Viajero_sucio]],auxiliares!$H$6:$I$6,2,0),Tabla_Transformados[[#This Row],[Tipo_Viajero_sucio]])</f>
        <v>Turista</v>
      </c>
      <c r="J497" t="s">
        <v>1892</v>
      </c>
      <c r="K497" s="8">
        <v>45328</v>
      </c>
      <c r="L497" s="8">
        <v>45342</v>
      </c>
      <c r="M497">
        <v>147</v>
      </c>
      <c r="N497">
        <f>DATEDIF(Tabla_Transformados[[#This Row],[Fecha_Reserva]],Tabla_Transformados[[#This Row],[Fecha_Viaje]],"d")</f>
        <v>14</v>
      </c>
      <c r="O497">
        <v>1</v>
      </c>
      <c r="P497">
        <v>4</v>
      </c>
      <c r="Q497" t="s">
        <v>37</v>
      </c>
      <c r="R497" t="str">
        <f>IFERROR(VLOOKUP(Tabla_Transformados[[#This Row],[Tipo_Paquete_sucio]],auxiliares!$H$6:$I$7,2,0),Tabla_Transformados[[#This Row],[Tipo_Paquete_sucio]])</f>
        <v>Vuelo</v>
      </c>
      <c r="S497" s="10">
        <v>16337.5</v>
      </c>
      <c r="T497" t="s">
        <v>38</v>
      </c>
      <c r="U497" t="s">
        <v>39</v>
      </c>
      <c r="V497" t="str">
        <f>VLOOKUP(Tabla_Transformados[[#This Row],[Destino_sucio]],auxiliares!$E$5:$F$19,2,0)</f>
        <v>Tokio</v>
      </c>
      <c r="W497" t="s">
        <v>40</v>
      </c>
      <c r="X497" t="s">
        <v>41</v>
      </c>
      <c r="Y497" t="s">
        <v>40</v>
      </c>
      <c r="Z4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7" t="str">
        <f>IFERROR(VLOOKUP(Tabla_Transformados[[#This Row],[Actividades_Reser_sucio2]],auxiliares!$E$5:$F$20,2,0),Tabla_Transformados[[#This Row],[Actividades_Reser_sucio2]])</f>
        <v/>
      </c>
      <c r="AB497">
        <v>5</v>
      </c>
      <c r="AC497">
        <f>Tabla_Transformados[[#This Row],[Duracion_Viaje_sucio]]-1</f>
        <v>0</v>
      </c>
      <c r="AD497" t="b">
        <v>0</v>
      </c>
      <c r="AE497" t="str">
        <f>VLOOKUP(Tabla_Transformados[[#This Row],[Promocion_Aplicada_sucio]],auxiliares!$H$6:$I$9,2,0)</f>
        <v>Falso</v>
      </c>
      <c r="AF497" t="s">
        <v>55</v>
      </c>
      <c r="AG497" t="s">
        <v>56</v>
      </c>
      <c r="AH497">
        <v>1</v>
      </c>
      <c r="AI497" t="str">
        <f>TEXT(Tabla_Transformados[[#This Row],[Fecha_Reserva]],"m")</f>
        <v>2</v>
      </c>
      <c r="AJ497">
        <v>5</v>
      </c>
      <c r="AK497" t="str">
        <f>TEXT(Tabla_Transformados[[#This Row],[Fecha_Viaje]],"m")</f>
        <v>2</v>
      </c>
      <c r="AL497" t="s">
        <v>57</v>
      </c>
      <c r="AM497" t="b">
        <v>1</v>
      </c>
      <c r="AN497" t="str">
        <f>VLOOKUP(Tabla_Transformados[[#This Row],[Cancelacion_Reserva_sucio]],auxiliares!$H$6:$I$9,2,0)</f>
        <v>Verdadero</v>
      </c>
      <c r="AO497">
        <v>1</v>
      </c>
      <c r="AP497" t="s">
        <v>70</v>
      </c>
      <c r="AQ49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7" s="10">
        <f>Tabla_Transformados[[#This Row],[Costo_Total]]/Tabla_Transformados[[#This Row],[Numero_Personas]]</f>
        <v>4084.375</v>
      </c>
      <c r="AS497" s="10">
        <f>Tabla_Transformados[[#This Row],[Costo_Total]]/Tabla_Transformados[[#This Row],[Duracion_Viaje_sucio]]</f>
        <v>16337.5</v>
      </c>
    </row>
    <row r="498" spans="1:45" x14ac:dyDescent="0.25">
      <c r="A498" t="s">
        <v>1893</v>
      </c>
      <c r="B498" t="s">
        <v>1894</v>
      </c>
      <c r="C498">
        <v>59</v>
      </c>
      <c r="D498" t="s">
        <v>104</v>
      </c>
      <c r="E498" t="str">
        <f>VLOOKUP(Tabla_Transformados[[#This Row],[Género_sucio]],Tabla4[#All],2,0)</f>
        <v>Masculino</v>
      </c>
      <c r="F498" t="s">
        <v>73</v>
      </c>
      <c r="G498" t="str">
        <f>VLOOKUP(Tabla_Transformados[[#This Row],[Ubicación_sucio]],auxiliares!$E$6:$F$13,2,0)</f>
        <v>Reino unido</v>
      </c>
      <c r="H498" t="s">
        <v>49</v>
      </c>
      <c r="I498" t="str">
        <f>IFERROR(VLOOKUP(Tabla_Transformados[[#This Row],[Tipo_Viajero_sucio]],auxiliares!$H$6:$I$6,2,0),Tabla_Transformados[[#This Row],[Tipo_Viajero_sucio]])</f>
        <v>Turista</v>
      </c>
      <c r="J498" t="s">
        <v>1895</v>
      </c>
      <c r="K498" s="8">
        <v>45354</v>
      </c>
      <c r="L498" s="8">
        <v>45639</v>
      </c>
      <c r="M498">
        <v>337</v>
      </c>
      <c r="N498">
        <f>DATEDIF(Tabla_Transformados[[#This Row],[Fecha_Reserva]],Tabla_Transformados[[#This Row],[Fecha_Viaje]],"d")</f>
        <v>285</v>
      </c>
      <c r="O498">
        <v>7</v>
      </c>
      <c r="P498">
        <v>4</v>
      </c>
      <c r="Q498" t="s">
        <v>77</v>
      </c>
      <c r="R498" t="str">
        <f>IFERROR(VLOOKUP(Tabla_Transformados[[#This Row],[Tipo_Paquete_sucio]],auxiliares!$H$6:$I$7,2,0),Tabla_Transformados[[#This Row],[Tipo_Paquete_sucio]])</f>
        <v>Vuelo + Hotel</v>
      </c>
      <c r="S498" s="10">
        <v>212.3</v>
      </c>
      <c r="T498" t="s">
        <v>38</v>
      </c>
      <c r="U498" t="s">
        <v>137</v>
      </c>
      <c r="V498" t="str">
        <f>VLOOKUP(Tabla_Transformados[[#This Row],[Destino_sucio]],auxiliares!$E$5:$F$19,2,0)</f>
        <v>Paris</v>
      </c>
      <c r="W498" t="s">
        <v>67</v>
      </c>
      <c r="X498" t="s">
        <v>68</v>
      </c>
      <c r="Y498" t="s">
        <v>40</v>
      </c>
      <c r="Z4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8" t="str">
        <f>IFERROR(VLOOKUP(Tabla_Transformados[[#This Row],[Actividades_Reser_sucio2]],auxiliares!$E$5:$F$20,2,0),Tabla_Transformados[[#This Row],[Actividades_Reser_sucio2]])</f>
        <v/>
      </c>
      <c r="AB498">
        <v>5</v>
      </c>
      <c r="AC498">
        <f>Tabla_Transformados[[#This Row],[Duracion_Viaje_sucio]]-1</f>
        <v>6</v>
      </c>
      <c r="AD498" t="b">
        <v>1</v>
      </c>
      <c r="AE498" t="str">
        <f>VLOOKUP(Tabla_Transformados[[#This Row],[Promocion_Aplicada_sucio]],auxiliares!$H$6:$I$9,2,0)</f>
        <v>Verdadero</v>
      </c>
      <c r="AF498" t="s">
        <v>42</v>
      </c>
      <c r="AG498" t="s">
        <v>115</v>
      </c>
      <c r="AH498">
        <v>12</v>
      </c>
      <c r="AI498" t="str">
        <f>TEXT(Tabla_Transformados[[#This Row],[Fecha_Reserva]],"m")</f>
        <v>3</v>
      </c>
      <c r="AJ498">
        <v>7</v>
      </c>
      <c r="AK498" t="str">
        <f>TEXT(Tabla_Transformados[[#This Row],[Fecha_Viaje]],"m")</f>
        <v>12</v>
      </c>
      <c r="AL498" t="s">
        <v>44</v>
      </c>
      <c r="AM498" t="b">
        <v>0</v>
      </c>
      <c r="AN498" t="str">
        <f>VLOOKUP(Tabla_Transformados[[#This Row],[Cancelacion_Reserva_sucio]],auxiliares!$H$6:$I$9,2,0)</f>
        <v>Falso</v>
      </c>
      <c r="AO498">
        <v>3</v>
      </c>
      <c r="AP498" t="s">
        <v>207</v>
      </c>
      <c r="AQ49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8" s="10">
        <f>Tabla_Transformados[[#This Row],[Costo_Total]]/Tabla_Transformados[[#This Row],[Numero_Personas]]</f>
        <v>53.075000000000003</v>
      </c>
      <c r="AS498" s="10">
        <f>Tabla_Transformados[[#This Row],[Costo_Total]]/Tabla_Transformados[[#This Row],[Duracion_Viaje_sucio]]</f>
        <v>30.328571428571429</v>
      </c>
    </row>
    <row r="499" spans="1:45" x14ac:dyDescent="0.25">
      <c r="A499" t="s">
        <v>1896</v>
      </c>
      <c r="B499" t="s">
        <v>1897</v>
      </c>
      <c r="C499">
        <v>44</v>
      </c>
      <c r="D499" t="s">
        <v>60</v>
      </c>
      <c r="E499" t="str">
        <f>VLOOKUP(Tabla_Transformados[[#This Row],[Género_sucio]],Tabla4[#All],2,0)</f>
        <v>Otro</v>
      </c>
      <c r="F499" t="s">
        <v>61</v>
      </c>
      <c r="G499" t="str">
        <f>VLOOKUP(Tabla_Transformados[[#This Row],[Ubicación_sucio]],auxiliares!$E$6:$F$13,2,0)</f>
        <v>Australia</v>
      </c>
      <c r="H499" t="s">
        <v>49</v>
      </c>
      <c r="I499" t="str">
        <f>IFERROR(VLOOKUP(Tabla_Transformados[[#This Row],[Tipo_Viajero_sucio]],auxiliares!$H$6:$I$6,2,0),Tabla_Transformados[[#This Row],[Tipo_Viajero_sucio]])</f>
        <v>Turista</v>
      </c>
      <c r="J499" t="s">
        <v>1898</v>
      </c>
      <c r="K499" s="8">
        <v>45310</v>
      </c>
      <c r="L499" s="8">
        <v>45625</v>
      </c>
      <c r="M499">
        <v>298</v>
      </c>
      <c r="N499">
        <f>DATEDIF(Tabla_Transformados[[#This Row],[Fecha_Reserva]],Tabla_Transformados[[#This Row],[Fecha_Viaje]],"d")</f>
        <v>315</v>
      </c>
      <c r="O499">
        <v>3</v>
      </c>
      <c r="P499">
        <v>1</v>
      </c>
      <c r="Q499" t="s">
        <v>37</v>
      </c>
      <c r="R499" t="str">
        <f>IFERROR(VLOOKUP(Tabla_Transformados[[#This Row],[Tipo_Paquete_sucio]],auxiliares!$H$6:$I$7,2,0),Tabla_Transformados[[#This Row],[Tipo_Paquete_sucio]])</f>
        <v>Vuelo</v>
      </c>
      <c r="S499" s="10">
        <v>11617.3</v>
      </c>
      <c r="T499" t="s">
        <v>38</v>
      </c>
      <c r="U499" t="s">
        <v>66</v>
      </c>
      <c r="V499" t="str">
        <f>VLOOKUP(Tabla_Transformados[[#This Row],[Destino_sucio]],auxiliares!$E$5:$F$19,2,0)</f>
        <v>Barcelona</v>
      </c>
      <c r="W499" t="s">
        <v>40</v>
      </c>
      <c r="X499" t="s">
        <v>68</v>
      </c>
      <c r="Y499" t="s">
        <v>40</v>
      </c>
      <c r="Z4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9" t="str">
        <f>IFERROR(VLOOKUP(Tabla_Transformados[[#This Row],[Actividades_Reser_sucio2]],auxiliares!$E$5:$F$20,2,0),Tabla_Transformados[[#This Row],[Actividades_Reser_sucio2]])</f>
        <v/>
      </c>
      <c r="AB499">
        <v>1</v>
      </c>
      <c r="AC499">
        <f>Tabla_Transformados[[#This Row],[Duracion_Viaje_sucio]]-1</f>
        <v>2</v>
      </c>
      <c r="AD499" t="b">
        <v>1</v>
      </c>
      <c r="AE499" t="str">
        <f>VLOOKUP(Tabla_Transformados[[#This Row],[Promocion_Aplicada_sucio]],auxiliares!$H$6:$I$9,2,0)</f>
        <v>Verdadero</v>
      </c>
      <c r="AF499" t="s">
        <v>42</v>
      </c>
      <c r="AG499" t="s">
        <v>56</v>
      </c>
      <c r="AH499">
        <v>3</v>
      </c>
      <c r="AI499" t="str">
        <f>TEXT(Tabla_Transformados[[#This Row],[Fecha_Reserva]],"m")</f>
        <v>1</v>
      </c>
      <c r="AJ499">
        <v>9</v>
      </c>
      <c r="AK499" t="str">
        <f>TEXT(Tabla_Transformados[[#This Row],[Fecha_Viaje]],"m")</f>
        <v>11</v>
      </c>
      <c r="AL499" t="s">
        <v>57</v>
      </c>
      <c r="AM499" t="b">
        <v>1</v>
      </c>
      <c r="AN499" t="str">
        <f>VLOOKUP(Tabla_Transformados[[#This Row],[Cancelacion_Reserva_sucio]],auxiliares!$H$6:$I$9,2,0)</f>
        <v>Verdadero</v>
      </c>
      <c r="AO499">
        <v>2</v>
      </c>
      <c r="AP499" t="s">
        <v>45</v>
      </c>
      <c r="AQ49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9" s="10">
        <f>Tabla_Transformados[[#This Row],[Costo_Total]]/Tabla_Transformados[[#This Row],[Numero_Personas]]</f>
        <v>11617.3</v>
      </c>
      <c r="AS499" s="10">
        <f>Tabla_Transformados[[#This Row],[Costo_Total]]/Tabla_Transformados[[#This Row],[Duracion_Viaje_sucio]]</f>
        <v>3872.4333333333329</v>
      </c>
    </row>
    <row r="500" spans="1:45" x14ac:dyDescent="0.25">
      <c r="A500" t="s">
        <v>1899</v>
      </c>
      <c r="B500" t="s">
        <v>1900</v>
      </c>
      <c r="C500">
        <v>47</v>
      </c>
      <c r="D500" t="s">
        <v>31</v>
      </c>
      <c r="E500" t="str">
        <f>VLOOKUP(Tabla_Transformados[[#This Row],[Género_sucio]],Tabla4[#All],2,0)</f>
        <v>Femenino</v>
      </c>
      <c r="F500" t="s">
        <v>48</v>
      </c>
      <c r="G500" t="str">
        <f>VLOOKUP(Tabla_Transformados[[#This Row],[Ubicación_sucio]],auxiliares!$E$6:$F$13,2,0)</f>
        <v>EEUU</v>
      </c>
      <c r="H500" t="s">
        <v>97</v>
      </c>
      <c r="I500" t="str">
        <f>IFERROR(VLOOKUP(Tabla_Transformados[[#This Row],[Tipo_Viajero_sucio]],auxiliares!$H$6:$I$6,2,0),Tabla_Transformados[[#This Row],[Tipo_Viajero_sucio]])</f>
        <v>Negocios</v>
      </c>
      <c r="J500" t="s">
        <v>1901</v>
      </c>
      <c r="K500" s="8">
        <v>45524</v>
      </c>
      <c r="L500" s="8">
        <v>45553</v>
      </c>
      <c r="M500">
        <v>131</v>
      </c>
      <c r="N500">
        <f>DATEDIF(Tabla_Transformados[[#This Row],[Fecha_Reserva]],Tabla_Transformados[[#This Row],[Fecha_Viaje]],"d")</f>
        <v>29</v>
      </c>
      <c r="O500">
        <v>4</v>
      </c>
      <c r="P500">
        <v>2</v>
      </c>
      <c r="Q500" t="s">
        <v>77</v>
      </c>
      <c r="R500" t="str">
        <f>IFERROR(VLOOKUP(Tabla_Transformados[[#This Row],[Tipo_Paquete_sucio]],auxiliares!$H$6:$I$7,2,0),Tabla_Transformados[[#This Row],[Tipo_Paquete_sucio]])</f>
        <v>Vuelo + Hotel</v>
      </c>
      <c r="S500" s="10">
        <v>16161.6</v>
      </c>
      <c r="T500" t="s">
        <v>38</v>
      </c>
      <c r="U500" t="s">
        <v>53</v>
      </c>
      <c r="V500" t="str">
        <f>VLOOKUP(Tabla_Transformados[[#This Row],[Destino_sucio]],auxiliares!$E$5:$F$19,2,0)</f>
        <v>Nueva York</v>
      </c>
      <c r="W500" t="s">
        <v>114</v>
      </c>
      <c r="X500" t="s">
        <v>68</v>
      </c>
      <c r="Y500" t="s">
        <v>40</v>
      </c>
      <c r="Z5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0" t="str">
        <f>IFERROR(VLOOKUP(Tabla_Transformados[[#This Row],[Actividades_Reser_sucio2]],auxiliares!$E$5:$F$20,2,0),Tabla_Transformados[[#This Row],[Actividades_Reser_sucio2]])</f>
        <v/>
      </c>
      <c r="AB500">
        <v>3</v>
      </c>
      <c r="AC500">
        <f>Tabla_Transformados[[#This Row],[Duracion_Viaje_sucio]]-1</f>
        <v>3</v>
      </c>
      <c r="AD500" t="b">
        <v>1</v>
      </c>
      <c r="AE500" t="str">
        <f>VLOOKUP(Tabla_Transformados[[#This Row],[Promocion_Aplicada_sucio]],auxiliares!$H$6:$I$9,2,0)</f>
        <v>Verdadero</v>
      </c>
      <c r="AF500" t="s">
        <v>88</v>
      </c>
      <c r="AG500" t="s">
        <v>115</v>
      </c>
      <c r="AH500">
        <v>3</v>
      </c>
      <c r="AI500" t="str">
        <f>TEXT(Tabla_Transformados[[#This Row],[Fecha_Reserva]],"m")</f>
        <v>8</v>
      </c>
      <c r="AJ500">
        <v>3</v>
      </c>
      <c r="AK500" t="str">
        <f>TEXT(Tabla_Transformados[[#This Row],[Fecha_Viaje]],"m")</f>
        <v>9</v>
      </c>
      <c r="AL500" t="s">
        <v>44</v>
      </c>
      <c r="AM500" t="b">
        <v>0</v>
      </c>
      <c r="AN500" t="str">
        <f>VLOOKUP(Tabla_Transformados[[#This Row],[Cancelacion_Reserva_sucio]],auxiliares!$H$6:$I$9,2,0)</f>
        <v>Falso</v>
      </c>
      <c r="AO500">
        <v>4</v>
      </c>
      <c r="AP500" t="s">
        <v>108</v>
      </c>
      <c r="AQ50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0" s="10">
        <f>Tabla_Transformados[[#This Row],[Costo_Total]]/Tabla_Transformados[[#This Row],[Numero_Personas]]</f>
        <v>8080.8</v>
      </c>
      <c r="AS500" s="10">
        <f>Tabla_Transformados[[#This Row],[Costo_Total]]/Tabla_Transformados[[#This Row],[Duracion_Viaje_sucio]]</f>
        <v>4040.4</v>
      </c>
    </row>
    <row r="501" spans="1:45" x14ac:dyDescent="0.25">
      <c r="A501" t="s">
        <v>1902</v>
      </c>
      <c r="B501" t="s">
        <v>1903</v>
      </c>
      <c r="C501">
        <v>22</v>
      </c>
      <c r="D501" t="s">
        <v>104</v>
      </c>
      <c r="E501" t="str">
        <f>VLOOKUP(Tabla_Transformados[[#This Row],[Género_sucio]],Tabla4[#All],2,0)</f>
        <v>Masculino</v>
      </c>
      <c r="F501" t="s">
        <v>48</v>
      </c>
      <c r="G501" t="str">
        <f>VLOOKUP(Tabla_Transformados[[#This Row],[Ubicación_sucio]],auxiliares!$E$6:$F$13,2,0)</f>
        <v>EEUU</v>
      </c>
      <c r="H501" t="s">
        <v>97</v>
      </c>
      <c r="I501" t="str">
        <f>IFERROR(VLOOKUP(Tabla_Transformados[[#This Row],[Tipo_Viajero_sucio]],auxiliares!$H$6:$I$6,2,0),Tabla_Transformados[[#This Row],[Tipo_Viajero_sucio]])</f>
        <v>Negocios</v>
      </c>
      <c r="J501" t="s">
        <v>1904</v>
      </c>
      <c r="K501" s="8">
        <v>45376</v>
      </c>
      <c r="L501" s="8">
        <v>45426</v>
      </c>
      <c r="M501">
        <v>64</v>
      </c>
      <c r="N501">
        <f>DATEDIF(Tabla_Transformados[[#This Row],[Fecha_Reserva]],Tabla_Transformados[[#This Row],[Fecha_Viaje]],"d")</f>
        <v>50</v>
      </c>
      <c r="O501">
        <v>9</v>
      </c>
      <c r="P501">
        <v>4</v>
      </c>
      <c r="Q501" t="s">
        <v>37</v>
      </c>
      <c r="R501" t="str">
        <f>IFERROR(VLOOKUP(Tabla_Transformados[[#This Row],[Tipo_Paquete_sucio]],auxiliares!$H$6:$I$7,2,0),Tabla_Transformados[[#This Row],[Tipo_Paquete_sucio]])</f>
        <v>Vuelo</v>
      </c>
      <c r="S501" s="10">
        <v>8938.4</v>
      </c>
      <c r="T501" t="s">
        <v>86</v>
      </c>
      <c r="U501" t="s">
        <v>53</v>
      </c>
      <c r="V501" t="str">
        <f>VLOOKUP(Tabla_Transformados[[#This Row],[Destino_sucio]],auxiliares!$E$5:$F$19,2,0)</f>
        <v>Nueva York</v>
      </c>
      <c r="W501" t="s">
        <v>40</v>
      </c>
      <c r="X501" t="s">
        <v>54</v>
      </c>
      <c r="Y501" t="s">
        <v>40</v>
      </c>
      <c r="Z5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1" t="str">
        <f>IFERROR(VLOOKUP(Tabla_Transformados[[#This Row],[Actividades_Reser_sucio2]],auxiliares!$E$5:$F$20,2,0),Tabla_Transformados[[#This Row],[Actividades_Reser_sucio2]])</f>
        <v/>
      </c>
      <c r="AB501">
        <v>8</v>
      </c>
      <c r="AC501">
        <f>Tabla_Transformados[[#This Row],[Duracion_Viaje_sucio]]-1</f>
        <v>8</v>
      </c>
      <c r="AD501" t="b">
        <v>0</v>
      </c>
      <c r="AE501" t="str">
        <f>VLOOKUP(Tabla_Transformados[[#This Row],[Promocion_Aplicada_sucio]],auxiliares!$H$6:$I$9,2,0)</f>
        <v>Falso</v>
      </c>
      <c r="AF501" t="s">
        <v>55</v>
      </c>
      <c r="AG501" t="s">
        <v>56</v>
      </c>
      <c r="AH501">
        <v>7</v>
      </c>
      <c r="AI501" t="str">
        <f>TEXT(Tabla_Transformados[[#This Row],[Fecha_Reserva]],"m")</f>
        <v>3</v>
      </c>
      <c r="AJ501">
        <v>1</v>
      </c>
      <c r="AK501" t="str">
        <f>TEXT(Tabla_Transformados[[#This Row],[Fecha_Viaje]],"m")</f>
        <v>5</v>
      </c>
      <c r="AL501" t="s">
        <v>44</v>
      </c>
      <c r="AM501" t="b">
        <v>1</v>
      </c>
      <c r="AN501" t="str">
        <f>VLOOKUP(Tabla_Transformados[[#This Row],[Cancelacion_Reserva_sucio]],auxiliares!$H$6:$I$9,2,0)</f>
        <v>Verdadero</v>
      </c>
      <c r="AO501">
        <v>5</v>
      </c>
      <c r="AP501" t="s">
        <v>131</v>
      </c>
      <c r="AQ50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1" s="10">
        <f>Tabla_Transformados[[#This Row],[Costo_Total]]/Tabla_Transformados[[#This Row],[Numero_Personas]]</f>
        <v>2234.6</v>
      </c>
      <c r="AS501" s="10">
        <f>Tabla_Transformados[[#This Row],[Costo_Total]]/Tabla_Transformados[[#This Row],[Duracion_Viaje_sucio]]</f>
        <v>993.15555555555557</v>
      </c>
    </row>
    <row r="502" spans="1:45" x14ac:dyDescent="0.25">
      <c r="A502" t="s">
        <v>1905</v>
      </c>
      <c r="B502" t="s">
        <v>1906</v>
      </c>
      <c r="C502">
        <v>61</v>
      </c>
      <c r="D502" t="s">
        <v>31</v>
      </c>
      <c r="E502" t="str">
        <f>VLOOKUP(Tabla_Transformados[[#This Row],[Género_sucio]],Tabla4[#All],2,0)</f>
        <v>Femenino</v>
      </c>
      <c r="F502" t="s">
        <v>48</v>
      </c>
      <c r="G502" t="str">
        <f>VLOOKUP(Tabla_Transformados[[#This Row],[Ubicación_sucio]],auxiliares!$E$6:$F$13,2,0)</f>
        <v>EEUU</v>
      </c>
      <c r="H502" t="s">
        <v>33</v>
      </c>
      <c r="I502" t="str">
        <f>IFERROR(VLOOKUP(Tabla_Transformados[[#This Row],[Tipo_Viajero_sucio]],auxiliares!$H$6:$I$6,2,0),Tabla_Transformados[[#This Row],[Tipo_Viajero_sucio]])</f>
        <v>Turista</v>
      </c>
      <c r="J502" t="s">
        <v>1907</v>
      </c>
      <c r="K502" s="8">
        <v>45294</v>
      </c>
      <c r="L502" s="8">
        <v>45518</v>
      </c>
      <c r="M502">
        <v>51</v>
      </c>
      <c r="N502">
        <f>DATEDIF(Tabla_Transformados[[#This Row],[Fecha_Reserva]],Tabla_Transformados[[#This Row],[Fecha_Viaje]],"d")</f>
        <v>224</v>
      </c>
      <c r="O502">
        <v>3</v>
      </c>
      <c r="P502">
        <v>1</v>
      </c>
      <c r="Q502" t="s">
        <v>77</v>
      </c>
      <c r="R502" t="str">
        <f>IFERROR(VLOOKUP(Tabla_Transformados[[#This Row],[Tipo_Paquete_sucio]],auxiliares!$H$6:$I$7,2,0),Tabla_Transformados[[#This Row],[Tipo_Paquete_sucio]])</f>
        <v>Vuelo + Hotel</v>
      </c>
      <c r="S502" s="10">
        <v>1290.8</v>
      </c>
      <c r="T502" t="s">
        <v>78</v>
      </c>
      <c r="U502" t="s">
        <v>39</v>
      </c>
      <c r="V502" t="str">
        <f>VLOOKUP(Tabla_Transformados[[#This Row],[Destino_sucio]],auxiliares!$E$5:$F$19,2,0)</f>
        <v>Tokio</v>
      </c>
      <c r="W502" t="s">
        <v>67</v>
      </c>
      <c r="X502" t="s">
        <v>41</v>
      </c>
      <c r="Y502" t="s">
        <v>40</v>
      </c>
      <c r="Z5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2" t="str">
        <f>IFERROR(VLOOKUP(Tabla_Transformados[[#This Row],[Actividades_Reser_sucio2]],auxiliares!$E$5:$F$20,2,0),Tabla_Transformados[[#This Row],[Actividades_Reser_sucio2]])</f>
        <v/>
      </c>
      <c r="AB502">
        <v>9</v>
      </c>
      <c r="AC502">
        <f>Tabla_Transformados[[#This Row],[Duracion_Viaje_sucio]]-1</f>
        <v>2</v>
      </c>
      <c r="AD502" t="b">
        <v>1</v>
      </c>
      <c r="AE502" t="str">
        <f>VLOOKUP(Tabla_Transformados[[#This Row],[Promocion_Aplicada_sucio]],auxiliares!$H$6:$I$9,2,0)</f>
        <v>Verdadero</v>
      </c>
      <c r="AF502" t="s">
        <v>42</v>
      </c>
      <c r="AG502" t="s">
        <v>56</v>
      </c>
      <c r="AH502">
        <v>11</v>
      </c>
      <c r="AI502" t="str">
        <f>TEXT(Tabla_Transformados[[#This Row],[Fecha_Reserva]],"m")</f>
        <v>1</v>
      </c>
      <c r="AJ502">
        <v>5</v>
      </c>
      <c r="AK502" t="str">
        <f>TEXT(Tabla_Transformados[[#This Row],[Fecha_Viaje]],"m")</f>
        <v>8</v>
      </c>
      <c r="AL502" t="s">
        <v>57</v>
      </c>
      <c r="AM502" t="b">
        <v>0</v>
      </c>
      <c r="AN502" t="str">
        <f>VLOOKUP(Tabla_Transformados[[#This Row],[Cancelacion_Reserva_sucio]],auxiliares!$H$6:$I$9,2,0)</f>
        <v>Falso</v>
      </c>
      <c r="AO502">
        <v>1</v>
      </c>
      <c r="AP502" t="s">
        <v>70</v>
      </c>
      <c r="AQ50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2" s="10">
        <f>Tabla_Transformados[[#This Row],[Costo_Total]]/Tabla_Transformados[[#This Row],[Numero_Personas]]</f>
        <v>1290.8</v>
      </c>
      <c r="AS502" s="10">
        <f>Tabla_Transformados[[#This Row],[Costo_Total]]/Tabla_Transformados[[#This Row],[Duracion_Viaje_sucio]]</f>
        <v>430.26666666666665</v>
      </c>
    </row>
    <row r="503" spans="1:45" x14ac:dyDescent="0.25">
      <c r="A503" t="s">
        <v>1908</v>
      </c>
      <c r="B503" t="s">
        <v>1909</v>
      </c>
      <c r="C503">
        <v>25</v>
      </c>
      <c r="D503" t="s">
        <v>60</v>
      </c>
      <c r="E503" t="str">
        <f>VLOOKUP(Tabla_Transformados[[#This Row],[Género_sucio]],Tabla4[#All],2,0)</f>
        <v>Otro</v>
      </c>
      <c r="F503" t="s">
        <v>61</v>
      </c>
      <c r="G503" t="str">
        <f>VLOOKUP(Tabla_Transformados[[#This Row],[Ubicación_sucio]],auxiliares!$E$6:$F$13,2,0)</f>
        <v>Australia</v>
      </c>
      <c r="H503" t="s">
        <v>49</v>
      </c>
      <c r="I503" t="str">
        <f>IFERROR(VLOOKUP(Tabla_Transformados[[#This Row],[Tipo_Viajero_sucio]],auxiliares!$H$6:$I$6,2,0),Tabla_Transformados[[#This Row],[Tipo_Viajero_sucio]])</f>
        <v>Turista</v>
      </c>
      <c r="J503" t="s">
        <v>1910</v>
      </c>
      <c r="K503" s="8">
        <v>45378</v>
      </c>
      <c r="L503" s="8">
        <v>45437</v>
      </c>
      <c r="M503">
        <v>234</v>
      </c>
      <c r="N503">
        <f>DATEDIF(Tabla_Transformados[[#This Row],[Fecha_Reserva]],Tabla_Transformados[[#This Row],[Fecha_Viaje]],"d")</f>
        <v>59</v>
      </c>
      <c r="O503">
        <v>10</v>
      </c>
      <c r="P503">
        <v>2</v>
      </c>
      <c r="Q503" t="s">
        <v>77</v>
      </c>
      <c r="R503" t="str">
        <f>IFERROR(VLOOKUP(Tabla_Transformados[[#This Row],[Tipo_Paquete_sucio]],auxiliares!$H$6:$I$7,2,0),Tabla_Transformados[[#This Row],[Tipo_Paquete_sucio]])</f>
        <v>Vuelo + Hotel</v>
      </c>
      <c r="S503" s="10">
        <v>1010.2</v>
      </c>
      <c r="T503" t="s">
        <v>38</v>
      </c>
      <c r="U503" t="s">
        <v>53</v>
      </c>
      <c r="V503" t="str">
        <f>VLOOKUP(Tabla_Transformados[[#This Row],[Destino_sucio]],auxiliares!$E$5:$F$19,2,0)</f>
        <v>Nueva York</v>
      </c>
      <c r="W503" t="s">
        <v>67</v>
      </c>
      <c r="X503" t="s">
        <v>68</v>
      </c>
      <c r="Y503" t="s">
        <v>40</v>
      </c>
      <c r="Z5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3" t="str">
        <f>IFERROR(VLOOKUP(Tabla_Transformados[[#This Row],[Actividades_Reser_sucio2]],auxiliares!$E$5:$F$20,2,0),Tabla_Transformados[[#This Row],[Actividades_Reser_sucio2]])</f>
        <v/>
      </c>
      <c r="AB503">
        <v>1</v>
      </c>
      <c r="AC503">
        <f>Tabla_Transformados[[#This Row],[Duracion_Viaje_sucio]]-1</f>
        <v>9</v>
      </c>
      <c r="AD503" t="b">
        <v>0</v>
      </c>
      <c r="AE503" t="str">
        <f>VLOOKUP(Tabla_Transformados[[#This Row],[Promocion_Aplicada_sucio]],auxiliares!$H$6:$I$9,2,0)</f>
        <v>Falso</v>
      </c>
      <c r="AF503" t="s">
        <v>55</v>
      </c>
      <c r="AG503" t="s">
        <v>43</v>
      </c>
      <c r="AH503">
        <v>9</v>
      </c>
      <c r="AI503" t="str">
        <f>TEXT(Tabla_Transformados[[#This Row],[Fecha_Reserva]],"m")</f>
        <v>3</v>
      </c>
      <c r="AJ503">
        <v>8</v>
      </c>
      <c r="AK503" t="str">
        <f>TEXT(Tabla_Transformados[[#This Row],[Fecha_Viaje]],"m")</f>
        <v>5</v>
      </c>
      <c r="AL503" t="s">
        <v>57</v>
      </c>
      <c r="AM503" t="b">
        <v>0</v>
      </c>
      <c r="AN503" t="str">
        <f>VLOOKUP(Tabla_Transformados[[#This Row],[Cancelacion_Reserva_sucio]],auxiliares!$H$6:$I$9,2,0)</f>
        <v>Falso</v>
      </c>
      <c r="AO503">
        <v>5</v>
      </c>
      <c r="AP503" t="s">
        <v>108</v>
      </c>
      <c r="AQ50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3" s="10">
        <f>Tabla_Transformados[[#This Row],[Costo_Total]]/Tabla_Transformados[[#This Row],[Numero_Personas]]</f>
        <v>505.1</v>
      </c>
      <c r="AS503" s="10">
        <f>Tabla_Transformados[[#This Row],[Costo_Total]]/Tabla_Transformados[[#This Row],[Duracion_Viaje_sucio]]</f>
        <v>101.02000000000001</v>
      </c>
    </row>
    <row r="504" spans="1:45" x14ac:dyDescent="0.25">
      <c r="A504" t="s">
        <v>1911</v>
      </c>
      <c r="B504" t="s">
        <v>1912</v>
      </c>
      <c r="C504">
        <v>29</v>
      </c>
      <c r="D504" t="s">
        <v>104</v>
      </c>
      <c r="E504" t="str">
        <f>VLOOKUP(Tabla_Transformados[[#This Row],[Género_sucio]],Tabla4[#All],2,0)</f>
        <v>Masculino</v>
      </c>
      <c r="F504" t="s">
        <v>48</v>
      </c>
      <c r="G504" t="str">
        <f>VLOOKUP(Tabla_Transformados[[#This Row],[Ubicación_sucio]],auxiliares!$E$6:$F$13,2,0)</f>
        <v>EEUU</v>
      </c>
      <c r="H504" t="s">
        <v>49</v>
      </c>
      <c r="I504" t="str">
        <f>IFERROR(VLOOKUP(Tabla_Transformados[[#This Row],[Tipo_Viajero_sucio]],auxiliares!$H$6:$I$6,2,0),Tabla_Transformados[[#This Row],[Tipo_Viajero_sucio]])</f>
        <v>Turista</v>
      </c>
      <c r="J504" t="s">
        <v>1913</v>
      </c>
      <c r="K504" s="8">
        <v>45414</v>
      </c>
      <c r="L504" s="8">
        <v>45422</v>
      </c>
      <c r="M504">
        <v>171</v>
      </c>
      <c r="N504">
        <f>DATEDIF(Tabla_Transformados[[#This Row],[Fecha_Reserva]],Tabla_Transformados[[#This Row],[Fecha_Viaje]],"d")</f>
        <v>8</v>
      </c>
      <c r="O504">
        <v>6</v>
      </c>
      <c r="P504">
        <v>4</v>
      </c>
      <c r="Q504" t="s">
        <v>65</v>
      </c>
      <c r="R504" t="str">
        <f>IFERROR(VLOOKUP(Tabla_Transformados[[#This Row],[Tipo_Paquete_sucio]],auxiliares!$H$6:$I$7,2,0),Tabla_Transformados[[#This Row],[Tipo_Paquete_sucio]])</f>
        <v>Vuelo + Hotel + Tour</v>
      </c>
      <c r="S504" s="10">
        <v>5822.5</v>
      </c>
      <c r="T504" t="s">
        <v>78</v>
      </c>
      <c r="U504" t="s">
        <v>87</v>
      </c>
      <c r="V504" t="str">
        <f>VLOOKUP(Tabla_Transformados[[#This Row],[Destino_sucio]],auxiliares!$E$5:$F$19,2,0)</f>
        <v>Londres</v>
      </c>
      <c r="W504" t="s">
        <v>114</v>
      </c>
      <c r="X504" t="s">
        <v>41</v>
      </c>
      <c r="Y504" t="s">
        <v>151</v>
      </c>
      <c r="Z5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04" t="str">
        <f>IFERROR(VLOOKUP(Tabla_Transformados[[#This Row],[Actividades_Reser_sucio2]],auxiliares!$E$5:$F$20,2,0),Tabla_Transformados[[#This Row],[Actividades_Reser_sucio2]])</f>
        <v>Tour en Cuidad</v>
      </c>
      <c r="AB504">
        <v>2</v>
      </c>
      <c r="AC504">
        <f>Tabla_Transformados[[#This Row],[Duracion_Viaje_sucio]]-1</f>
        <v>5</v>
      </c>
      <c r="AD504" t="b">
        <v>1</v>
      </c>
      <c r="AE504" t="str">
        <f>VLOOKUP(Tabla_Transformados[[#This Row],[Promocion_Aplicada_sucio]],auxiliares!$H$6:$I$9,2,0)</f>
        <v>Verdadero</v>
      </c>
      <c r="AF504" t="s">
        <v>42</v>
      </c>
      <c r="AG504" t="s">
        <v>115</v>
      </c>
      <c r="AH504">
        <v>11</v>
      </c>
      <c r="AI504" t="str">
        <f>TEXT(Tabla_Transformados[[#This Row],[Fecha_Reserva]],"m")</f>
        <v>5</v>
      </c>
      <c r="AJ504">
        <v>11</v>
      </c>
      <c r="AK504" t="str">
        <f>TEXT(Tabla_Transformados[[#This Row],[Fecha_Viaje]],"m")</f>
        <v>5</v>
      </c>
      <c r="AL504" t="s">
        <v>57</v>
      </c>
      <c r="AM504" t="b">
        <v>0</v>
      </c>
      <c r="AN504" t="str">
        <f>VLOOKUP(Tabla_Transformados[[#This Row],[Cancelacion_Reserva_sucio]],auxiliares!$H$6:$I$9,2,0)</f>
        <v>Falso</v>
      </c>
      <c r="AO504">
        <v>3</v>
      </c>
      <c r="AP504" t="s">
        <v>108</v>
      </c>
      <c r="AQ50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4" s="10">
        <f>Tabla_Transformados[[#This Row],[Costo_Total]]/Tabla_Transformados[[#This Row],[Numero_Personas]]</f>
        <v>1455.625</v>
      </c>
      <c r="AS504" s="10">
        <f>Tabla_Transformados[[#This Row],[Costo_Total]]/Tabla_Transformados[[#This Row],[Duracion_Viaje_sucio]]</f>
        <v>970.41666666666663</v>
      </c>
    </row>
    <row r="505" spans="1:45" x14ac:dyDescent="0.25">
      <c r="A505" t="s">
        <v>1915</v>
      </c>
      <c r="B505" t="s">
        <v>1916</v>
      </c>
      <c r="C505">
        <v>52</v>
      </c>
      <c r="D505" t="s">
        <v>31</v>
      </c>
      <c r="E505" t="str">
        <f>VLOOKUP(Tabla_Transformados[[#This Row],[Género_sucio]],Tabla4[#All],2,0)</f>
        <v>Femenino</v>
      </c>
      <c r="F505" t="s">
        <v>48</v>
      </c>
      <c r="G505" t="str">
        <f>VLOOKUP(Tabla_Transformados[[#This Row],[Ubicación_sucio]],auxiliares!$E$6:$F$13,2,0)</f>
        <v>EEUU</v>
      </c>
      <c r="H505" t="s">
        <v>49</v>
      </c>
      <c r="I505" t="str">
        <f>IFERROR(VLOOKUP(Tabla_Transformados[[#This Row],[Tipo_Viajero_sucio]],auxiliares!$H$6:$I$6,2,0),Tabla_Transformados[[#This Row],[Tipo_Viajero_sucio]])</f>
        <v>Turista</v>
      </c>
      <c r="J505" t="s">
        <v>1917</v>
      </c>
      <c r="K505" s="8">
        <v>45493</v>
      </c>
      <c r="L505" s="8">
        <v>45575</v>
      </c>
      <c r="M505">
        <v>337</v>
      </c>
      <c r="N505">
        <f>DATEDIF(Tabla_Transformados[[#This Row],[Fecha_Reserva]],Tabla_Transformados[[#This Row],[Fecha_Viaje]],"d")</f>
        <v>82</v>
      </c>
      <c r="O505">
        <v>13</v>
      </c>
      <c r="P505">
        <v>4</v>
      </c>
      <c r="Q505" t="s">
        <v>65</v>
      </c>
      <c r="R505" t="str">
        <f>IFERROR(VLOOKUP(Tabla_Transformados[[#This Row],[Tipo_Paquete_sucio]],auxiliares!$H$6:$I$7,2,0),Tabla_Transformados[[#This Row],[Tipo_Paquete_sucio]])</f>
        <v>Vuelo + Hotel + Tour</v>
      </c>
      <c r="S505" s="10">
        <v>19541.8</v>
      </c>
      <c r="T505" t="s">
        <v>38</v>
      </c>
      <c r="U505" t="s">
        <v>137</v>
      </c>
      <c r="V505" t="str">
        <f>VLOOKUP(Tabla_Transformados[[#This Row],[Destino_sucio]],auxiliares!$E$5:$F$19,2,0)</f>
        <v>Paris</v>
      </c>
      <c r="W505" t="s">
        <v>114</v>
      </c>
      <c r="X505" t="s">
        <v>41</v>
      </c>
      <c r="Y505" t="s">
        <v>40</v>
      </c>
      <c r="Z5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05" t="str">
        <f>IFERROR(VLOOKUP(Tabla_Transformados[[#This Row],[Actividades_Reser_sucio2]],auxiliares!$E$5:$F$20,2,0),Tabla_Transformados[[#This Row],[Actividades_Reser_sucio2]])</f>
        <v>Desconocido</v>
      </c>
      <c r="AB505">
        <v>4</v>
      </c>
      <c r="AC505">
        <f>Tabla_Transformados[[#This Row],[Duracion_Viaje_sucio]]-1</f>
        <v>12</v>
      </c>
      <c r="AD505" t="b">
        <v>1</v>
      </c>
      <c r="AE505" t="str">
        <f>VLOOKUP(Tabla_Transformados[[#This Row],[Promocion_Aplicada_sucio]],auxiliares!$H$6:$I$9,2,0)</f>
        <v>Verdadero</v>
      </c>
      <c r="AF505" t="s">
        <v>42</v>
      </c>
      <c r="AG505" t="s">
        <v>115</v>
      </c>
      <c r="AH505">
        <v>4</v>
      </c>
      <c r="AI505" t="str">
        <f>TEXT(Tabla_Transformados[[#This Row],[Fecha_Reserva]],"m")</f>
        <v>7</v>
      </c>
      <c r="AJ505">
        <v>8</v>
      </c>
      <c r="AK505" t="str">
        <f>TEXT(Tabla_Transformados[[#This Row],[Fecha_Viaje]],"m")</f>
        <v>10</v>
      </c>
      <c r="AL505" t="s">
        <v>44</v>
      </c>
      <c r="AM505" t="b">
        <v>0</v>
      </c>
      <c r="AN505" t="str">
        <f>VLOOKUP(Tabla_Transformados[[#This Row],[Cancelacion_Reserva_sucio]],auxiliares!$H$6:$I$9,2,0)</f>
        <v>Falso</v>
      </c>
      <c r="AO505">
        <v>3</v>
      </c>
      <c r="AP505" t="s">
        <v>70</v>
      </c>
      <c r="AQ50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5" s="10">
        <f>Tabla_Transformados[[#This Row],[Costo_Total]]/Tabla_Transformados[[#This Row],[Numero_Personas]]</f>
        <v>4885.45</v>
      </c>
      <c r="AS505" s="10">
        <f>Tabla_Transformados[[#This Row],[Costo_Total]]/Tabla_Transformados[[#This Row],[Duracion_Viaje_sucio]]</f>
        <v>1503.2153846153847</v>
      </c>
    </row>
    <row r="506" spans="1:45" x14ac:dyDescent="0.25">
      <c r="A506" t="s">
        <v>1918</v>
      </c>
      <c r="B506" t="s">
        <v>1919</v>
      </c>
      <c r="C506">
        <v>61</v>
      </c>
      <c r="D506" t="s">
        <v>60</v>
      </c>
      <c r="E506" t="str">
        <f>VLOOKUP(Tabla_Transformados[[#This Row],[Género_sucio]],Tabla4[#All],2,0)</f>
        <v>Otro</v>
      </c>
      <c r="F506" t="s">
        <v>48</v>
      </c>
      <c r="G506" t="str">
        <f>VLOOKUP(Tabla_Transformados[[#This Row],[Ubicación_sucio]],auxiliares!$E$6:$F$13,2,0)</f>
        <v>EEUU</v>
      </c>
      <c r="H506" t="s">
        <v>33</v>
      </c>
      <c r="I506" t="str">
        <f>IFERROR(VLOOKUP(Tabla_Transformados[[#This Row],[Tipo_Viajero_sucio]],auxiliares!$H$6:$I$6,2,0),Tabla_Transformados[[#This Row],[Tipo_Viajero_sucio]])</f>
        <v>Turista</v>
      </c>
      <c r="J506" t="s">
        <v>1920</v>
      </c>
      <c r="K506" s="8">
        <v>45389</v>
      </c>
      <c r="L506" s="8">
        <v>45503</v>
      </c>
      <c r="M506">
        <v>158</v>
      </c>
      <c r="N506">
        <f>DATEDIF(Tabla_Transformados[[#This Row],[Fecha_Reserva]],Tabla_Transformados[[#This Row],[Fecha_Viaje]],"d")</f>
        <v>114</v>
      </c>
      <c r="O506">
        <v>5</v>
      </c>
      <c r="P506">
        <v>2</v>
      </c>
      <c r="Q506" t="s">
        <v>77</v>
      </c>
      <c r="R506" t="str">
        <f>IFERROR(VLOOKUP(Tabla_Transformados[[#This Row],[Tipo_Paquete_sucio]],auxiliares!$H$6:$I$7,2,0),Tabla_Transformados[[#This Row],[Tipo_Paquete_sucio]])</f>
        <v>Vuelo + Hotel</v>
      </c>
      <c r="S506" s="10">
        <v>10469.5</v>
      </c>
      <c r="T506" t="s">
        <v>78</v>
      </c>
      <c r="U506" t="s">
        <v>66</v>
      </c>
      <c r="V506" t="str">
        <f>VLOOKUP(Tabla_Transformados[[#This Row],[Destino_sucio]],auxiliares!$E$5:$F$19,2,0)</f>
        <v>Barcelona</v>
      </c>
      <c r="W506" t="s">
        <v>79</v>
      </c>
      <c r="X506" t="s">
        <v>41</v>
      </c>
      <c r="Y506" t="s">
        <v>40</v>
      </c>
      <c r="Z5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6" t="str">
        <f>IFERROR(VLOOKUP(Tabla_Transformados[[#This Row],[Actividades_Reser_sucio2]],auxiliares!$E$5:$F$20,2,0),Tabla_Transformados[[#This Row],[Actividades_Reser_sucio2]])</f>
        <v/>
      </c>
      <c r="AB506">
        <v>5</v>
      </c>
      <c r="AC506">
        <f>Tabla_Transformados[[#This Row],[Duracion_Viaje_sucio]]-1</f>
        <v>4</v>
      </c>
      <c r="AD506" t="b">
        <v>0</v>
      </c>
      <c r="AE506" t="str">
        <f>VLOOKUP(Tabla_Transformados[[#This Row],[Promocion_Aplicada_sucio]],auxiliares!$H$6:$I$9,2,0)</f>
        <v>Falso</v>
      </c>
      <c r="AF506" t="s">
        <v>55</v>
      </c>
      <c r="AG506" t="s">
        <v>115</v>
      </c>
      <c r="AH506">
        <v>6</v>
      </c>
      <c r="AI506" t="str">
        <f>TEXT(Tabla_Transformados[[#This Row],[Fecha_Reserva]],"m")</f>
        <v>4</v>
      </c>
      <c r="AJ506">
        <v>6</v>
      </c>
      <c r="AK506" t="str">
        <f>TEXT(Tabla_Transformados[[#This Row],[Fecha_Viaje]],"m")</f>
        <v>7</v>
      </c>
      <c r="AL506" t="s">
        <v>44</v>
      </c>
      <c r="AM506" t="b">
        <v>1</v>
      </c>
      <c r="AN506" t="str">
        <f>VLOOKUP(Tabla_Transformados[[#This Row],[Cancelacion_Reserva_sucio]],auxiliares!$H$6:$I$9,2,0)</f>
        <v>Verdadero</v>
      </c>
      <c r="AO506">
        <v>4</v>
      </c>
      <c r="AP506" t="s">
        <v>207</v>
      </c>
      <c r="AQ50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6" s="10">
        <f>Tabla_Transformados[[#This Row],[Costo_Total]]/Tabla_Transformados[[#This Row],[Numero_Personas]]</f>
        <v>5234.75</v>
      </c>
      <c r="AS506" s="10">
        <f>Tabla_Transformados[[#This Row],[Costo_Total]]/Tabla_Transformados[[#This Row],[Duracion_Viaje_sucio]]</f>
        <v>2093.9</v>
      </c>
    </row>
    <row r="507" spans="1:45" x14ac:dyDescent="0.25">
      <c r="A507" t="s">
        <v>1921</v>
      </c>
      <c r="B507" t="s">
        <v>1922</v>
      </c>
      <c r="C507">
        <v>41</v>
      </c>
      <c r="D507" t="s">
        <v>60</v>
      </c>
      <c r="E507" t="str">
        <f>VLOOKUP(Tabla_Transformados[[#This Row],[Género_sucio]],Tabla4[#All],2,0)</f>
        <v>Otro</v>
      </c>
      <c r="F507" t="s">
        <v>48</v>
      </c>
      <c r="G507" t="str">
        <f>VLOOKUP(Tabla_Transformados[[#This Row],[Ubicación_sucio]],auxiliares!$E$6:$F$13,2,0)</f>
        <v>EEUU</v>
      </c>
      <c r="H507" t="s">
        <v>97</v>
      </c>
      <c r="I507" t="str">
        <f>IFERROR(VLOOKUP(Tabla_Transformados[[#This Row],[Tipo_Viajero_sucio]],auxiliares!$H$6:$I$6,2,0),Tabla_Transformados[[#This Row],[Tipo_Viajero_sucio]])</f>
        <v>Negocios</v>
      </c>
      <c r="J507" t="s">
        <v>1923</v>
      </c>
      <c r="K507" s="8">
        <v>45420</v>
      </c>
      <c r="L507" s="8">
        <v>45531</v>
      </c>
      <c r="M507">
        <v>229</v>
      </c>
      <c r="N507">
        <f>DATEDIF(Tabla_Transformados[[#This Row],[Fecha_Reserva]],Tabla_Transformados[[#This Row],[Fecha_Viaje]],"d")</f>
        <v>111</v>
      </c>
      <c r="O507">
        <v>12</v>
      </c>
      <c r="P507">
        <v>2</v>
      </c>
      <c r="Q507" t="s">
        <v>65</v>
      </c>
      <c r="R507" t="str">
        <f>IFERROR(VLOOKUP(Tabla_Transformados[[#This Row],[Tipo_Paquete_sucio]],auxiliares!$H$6:$I$7,2,0),Tabla_Transformados[[#This Row],[Tipo_Paquete_sucio]])</f>
        <v>Vuelo + Hotel + Tour</v>
      </c>
      <c r="S507" s="10">
        <v>11979.4</v>
      </c>
      <c r="T507" t="s">
        <v>38</v>
      </c>
      <c r="U507" t="s">
        <v>87</v>
      </c>
      <c r="V507" t="str">
        <f>VLOOKUP(Tabla_Transformados[[#This Row],[Destino_sucio]],auxiliares!$E$5:$F$19,2,0)</f>
        <v>Londres</v>
      </c>
      <c r="W507" t="s">
        <v>114</v>
      </c>
      <c r="X507" t="s">
        <v>68</v>
      </c>
      <c r="Y507" t="s">
        <v>69</v>
      </c>
      <c r="Z5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07" t="str">
        <f>IFERROR(VLOOKUP(Tabla_Transformados[[#This Row],[Actividades_Reser_sucio2]],auxiliares!$E$5:$F$20,2,0),Tabla_Transformados[[#This Row],[Actividades_Reser_sucio2]])</f>
        <v>Excursión en bote</v>
      </c>
      <c r="AB507">
        <v>3</v>
      </c>
      <c r="AC507">
        <f>Tabla_Transformados[[#This Row],[Duracion_Viaje_sucio]]-1</f>
        <v>11</v>
      </c>
      <c r="AD507" t="b">
        <v>1</v>
      </c>
      <c r="AE507" t="str">
        <f>VLOOKUP(Tabla_Transformados[[#This Row],[Promocion_Aplicada_sucio]],auxiliares!$H$6:$I$9,2,0)</f>
        <v>Verdadero</v>
      </c>
      <c r="AF507" t="s">
        <v>55</v>
      </c>
      <c r="AG507" t="s">
        <v>115</v>
      </c>
      <c r="AH507">
        <v>11</v>
      </c>
      <c r="AI507" t="str">
        <f>TEXT(Tabla_Transformados[[#This Row],[Fecha_Reserva]],"m")</f>
        <v>5</v>
      </c>
      <c r="AJ507">
        <v>4</v>
      </c>
      <c r="AK507" t="str">
        <f>TEXT(Tabla_Transformados[[#This Row],[Fecha_Viaje]],"m")</f>
        <v>8</v>
      </c>
      <c r="AL507" t="s">
        <v>57</v>
      </c>
      <c r="AM507" t="b">
        <v>0</v>
      </c>
      <c r="AN507" t="str">
        <f>VLOOKUP(Tabla_Transformados[[#This Row],[Cancelacion_Reserva_sucio]],auxiliares!$H$6:$I$9,2,0)</f>
        <v>Falso</v>
      </c>
      <c r="AO507">
        <v>1</v>
      </c>
      <c r="AP507" t="s">
        <v>70</v>
      </c>
      <c r="AQ50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7" s="10">
        <f>Tabla_Transformados[[#This Row],[Costo_Total]]/Tabla_Transformados[[#This Row],[Numero_Personas]]</f>
        <v>5989.7</v>
      </c>
      <c r="AS507" s="10">
        <f>Tabla_Transformados[[#This Row],[Costo_Total]]/Tabla_Transformados[[#This Row],[Duracion_Viaje_sucio]]</f>
        <v>998.2833333333333</v>
      </c>
    </row>
    <row r="508" spans="1:45" x14ac:dyDescent="0.25">
      <c r="A508" t="s">
        <v>1924</v>
      </c>
      <c r="B508" t="s">
        <v>1925</v>
      </c>
      <c r="C508">
        <v>28</v>
      </c>
      <c r="D508" t="s">
        <v>31</v>
      </c>
      <c r="E508" t="str">
        <f>VLOOKUP(Tabla_Transformados[[#This Row],[Género_sucio]],Tabla4[#All],2,0)</f>
        <v>Femenino</v>
      </c>
      <c r="F508" t="s">
        <v>123</v>
      </c>
      <c r="G508" t="str">
        <f>VLOOKUP(Tabla_Transformados[[#This Row],[Ubicación_sucio]],auxiliares!$E$6:$F$13,2,0)</f>
        <v>España</v>
      </c>
      <c r="H508" t="s">
        <v>49</v>
      </c>
      <c r="I508" t="str">
        <f>IFERROR(VLOOKUP(Tabla_Transformados[[#This Row],[Tipo_Viajero_sucio]],auxiliares!$H$6:$I$6,2,0),Tabla_Transformados[[#This Row],[Tipo_Viajero_sucio]])</f>
        <v>Turista</v>
      </c>
      <c r="J508" t="s">
        <v>1926</v>
      </c>
      <c r="K508" s="8">
        <v>45491</v>
      </c>
      <c r="L508" s="8">
        <v>45492</v>
      </c>
      <c r="M508">
        <v>210</v>
      </c>
      <c r="N508">
        <f>DATEDIF(Tabla_Transformados[[#This Row],[Fecha_Reserva]],Tabla_Transformados[[#This Row],[Fecha_Viaje]],"d")</f>
        <v>1</v>
      </c>
      <c r="O508">
        <v>6</v>
      </c>
      <c r="P508">
        <v>2</v>
      </c>
      <c r="Q508" t="s">
        <v>65</v>
      </c>
      <c r="R508" t="str">
        <f>IFERROR(VLOOKUP(Tabla_Transformados[[#This Row],[Tipo_Paquete_sucio]],auxiliares!$H$6:$I$7,2,0),Tabla_Transformados[[#This Row],[Tipo_Paquete_sucio]])</f>
        <v>Vuelo + Hotel + Tour</v>
      </c>
      <c r="S508" s="10">
        <v>1981.2</v>
      </c>
      <c r="T508" t="s">
        <v>86</v>
      </c>
      <c r="U508" t="s">
        <v>39</v>
      </c>
      <c r="V508" t="str">
        <f>VLOOKUP(Tabla_Transformados[[#This Row],[Destino_sucio]],auxiliares!$E$5:$F$19,2,0)</f>
        <v>Tokio</v>
      </c>
      <c r="W508" t="s">
        <v>67</v>
      </c>
      <c r="X508" t="s">
        <v>41</v>
      </c>
      <c r="Y508" t="s">
        <v>69</v>
      </c>
      <c r="Z5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08" t="str">
        <f>IFERROR(VLOOKUP(Tabla_Transformados[[#This Row],[Actividades_Reser_sucio2]],auxiliares!$E$5:$F$20,2,0),Tabla_Transformados[[#This Row],[Actividades_Reser_sucio2]])</f>
        <v>Excursión en bote</v>
      </c>
      <c r="AB508">
        <v>1</v>
      </c>
      <c r="AC508">
        <f>Tabla_Transformados[[#This Row],[Duracion_Viaje_sucio]]-1</f>
        <v>5</v>
      </c>
      <c r="AD508" t="b">
        <v>0</v>
      </c>
      <c r="AE508" t="str">
        <f>VLOOKUP(Tabla_Transformados[[#This Row],[Promocion_Aplicada_sucio]],auxiliares!$H$6:$I$9,2,0)</f>
        <v>Falso</v>
      </c>
      <c r="AF508" t="s">
        <v>55</v>
      </c>
      <c r="AG508" t="s">
        <v>56</v>
      </c>
      <c r="AH508">
        <v>12</v>
      </c>
      <c r="AI508" t="str">
        <f>TEXT(Tabla_Transformados[[#This Row],[Fecha_Reserva]],"m")</f>
        <v>7</v>
      </c>
      <c r="AJ508">
        <v>11</v>
      </c>
      <c r="AK508" t="str">
        <f>TEXT(Tabla_Transformados[[#This Row],[Fecha_Viaje]],"m")</f>
        <v>7</v>
      </c>
      <c r="AL508" t="s">
        <v>44</v>
      </c>
      <c r="AM508" t="b">
        <v>0</v>
      </c>
      <c r="AN508" t="str">
        <f>VLOOKUP(Tabla_Transformados[[#This Row],[Cancelacion_Reserva_sucio]],auxiliares!$H$6:$I$9,2,0)</f>
        <v>Falso</v>
      </c>
      <c r="AO508">
        <v>2</v>
      </c>
      <c r="AP508" t="s">
        <v>40</v>
      </c>
      <c r="AQ50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8" s="10">
        <f>Tabla_Transformados[[#This Row],[Costo_Total]]/Tabla_Transformados[[#This Row],[Numero_Personas]]</f>
        <v>990.6</v>
      </c>
      <c r="AS508" s="10">
        <f>Tabla_Transformados[[#This Row],[Costo_Total]]/Tabla_Transformados[[#This Row],[Duracion_Viaje_sucio]]</f>
        <v>330.2</v>
      </c>
    </row>
    <row r="509" spans="1:45" x14ac:dyDescent="0.25">
      <c r="A509" t="s">
        <v>1927</v>
      </c>
      <c r="B509" t="s">
        <v>1928</v>
      </c>
      <c r="C509">
        <v>41</v>
      </c>
      <c r="D509" t="s">
        <v>31</v>
      </c>
      <c r="E509" t="str">
        <f>VLOOKUP(Tabla_Transformados[[#This Row],[Género_sucio]],Tabla4[#All],2,0)</f>
        <v>Femenino</v>
      </c>
      <c r="F509" t="s">
        <v>123</v>
      </c>
      <c r="G509" t="str">
        <f>VLOOKUP(Tabla_Transformados[[#This Row],[Ubicación_sucio]],auxiliares!$E$6:$F$13,2,0)</f>
        <v>España</v>
      </c>
      <c r="H509" t="s">
        <v>49</v>
      </c>
      <c r="I509" t="str">
        <f>IFERROR(VLOOKUP(Tabla_Transformados[[#This Row],[Tipo_Viajero_sucio]],auxiliares!$H$6:$I$6,2,0),Tabla_Transformados[[#This Row],[Tipo_Viajero_sucio]])</f>
        <v>Turista</v>
      </c>
      <c r="J509" t="s">
        <v>1929</v>
      </c>
      <c r="K509" s="8">
        <v>45479</v>
      </c>
      <c r="L509" s="8">
        <v>45607</v>
      </c>
      <c r="M509">
        <v>314</v>
      </c>
      <c r="N509">
        <f>DATEDIF(Tabla_Transformados[[#This Row],[Fecha_Reserva]],Tabla_Transformados[[#This Row],[Fecha_Viaje]],"d")</f>
        <v>128</v>
      </c>
      <c r="O509">
        <v>4</v>
      </c>
      <c r="P509">
        <v>1</v>
      </c>
      <c r="Q509" t="s">
        <v>77</v>
      </c>
      <c r="R509" t="str">
        <f>IFERROR(VLOOKUP(Tabla_Transformados[[#This Row],[Tipo_Paquete_sucio]],auxiliares!$H$6:$I$7,2,0),Tabla_Transformados[[#This Row],[Tipo_Paquete_sucio]])</f>
        <v>Vuelo + Hotel</v>
      </c>
      <c r="S509" s="10">
        <v>15986.8</v>
      </c>
      <c r="T509" t="s">
        <v>38</v>
      </c>
      <c r="U509" t="s">
        <v>39</v>
      </c>
      <c r="V509" t="str">
        <f>VLOOKUP(Tabla_Transformados[[#This Row],[Destino_sucio]],auxiliares!$E$5:$F$19,2,0)</f>
        <v>Tokio</v>
      </c>
      <c r="W509" t="s">
        <v>67</v>
      </c>
      <c r="X509" t="s">
        <v>41</v>
      </c>
      <c r="Y509" t="s">
        <v>40</v>
      </c>
      <c r="Z5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9" t="str">
        <f>IFERROR(VLOOKUP(Tabla_Transformados[[#This Row],[Actividades_Reser_sucio2]],auxiliares!$E$5:$F$20,2,0),Tabla_Transformados[[#This Row],[Actividades_Reser_sucio2]])</f>
        <v/>
      </c>
      <c r="AB509">
        <v>1</v>
      </c>
      <c r="AC509">
        <f>Tabla_Transformados[[#This Row],[Duracion_Viaje_sucio]]-1</f>
        <v>3</v>
      </c>
      <c r="AD509" t="b">
        <v>1</v>
      </c>
      <c r="AE509" t="str">
        <f>VLOOKUP(Tabla_Transformados[[#This Row],[Promocion_Aplicada_sucio]],auxiliares!$H$6:$I$9,2,0)</f>
        <v>Verdadero</v>
      </c>
      <c r="AF509" t="s">
        <v>55</v>
      </c>
      <c r="AG509" t="s">
        <v>56</v>
      </c>
      <c r="AH509">
        <v>4</v>
      </c>
      <c r="AI509" t="str">
        <f>TEXT(Tabla_Transformados[[#This Row],[Fecha_Reserva]],"m")</f>
        <v>7</v>
      </c>
      <c r="AJ509">
        <v>8</v>
      </c>
      <c r="AK509" t="str">
        <f>TEXT(Tabla_Transformados[[#This Row],[Fecha_Viaje]],"m")</f>
        <v>11</v>
      </c>
      <c r="AL509" t="s">
        <v>44</v>
      </c>
      <c r="AM509" t="b">
        <v>1</v>
      </c>
      <c r="AN509" t="str">
        <f>VLOOKUP(Tabla_Transformados[[#This Row],[Cancelacion_Reserva_sucio]],auxiliares!$H$6:$I$9,2,0)</f>
        <v>Verdadero</v>
      </c>
      <c r="AO509">
        <v>5</v>
      </c>
      <c r="AP509" t="s">
        <v>131</v>
      </c>
      <c r="AQ50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9" s="10">
        <f>Tabla_Transformados[[#This Row],[Costo_Total]]/Tabla_Transformados[[#This Row],[Numero_Personas]]</f>
        <v>15986.8</v>
      </c>
      <c r="AS509" s="10">
        <f>Tabla_Transformados[[#This Row],[Costo_Total]]/Tabla_Transformados[[#This Row],[Duracion_Viaje_sucio]]</f>
        <v>3996.7</v>
      </c>
    </row>
    <row r="510" spans="1:45" x14ac:dyDescent="0.25">
      <c r="A510" t="s">
        <v>1930</v>
      </c>
      <c r="B510" t="s">
        <v>1931</v>
      </c>
      <c r="C510">
        <v>45</v>
      </c>
      <c r="D510" t="s">
        <v>31</v>
      </c>
      <c r="E510" t="str">
        <f>VLOOKUP(Tabla_Transformados[[#This Row],[Género_sucio]],Tabla4[#All],2,0)</f>
        <v>Femenino</v>
      </c>
      <c r="F510" t="s">
        <v>82</v>
      </c>
      <c r="G510" t="str">
        <f>VLOOKUP(Tabla_Transformados[[#This Row],[Ubicación_sucio]],auxiliares!$E$6:$F$13,2,0)</f>
        <v>Alemania</v>
      </c>
      <c r="H510" t="s">
        <v>97</v>
      </c>
      <c r="I510" t="str">
        <f>IFERROR(VLOOKUP(Tabla_Transformados[[#This Row],[Tipo_Viajero_sucio]],auxiliares!$H$6:$I$6,2,0),Tabla_Transformados[[#This Row],[Tipo_Viajero_sucio]])</f>
        <v>Negocios</v>
      </c>
      <c r="J510" t="s">
        <v>1932</v>
      </c>
      <c r="K510" s="8">
        <v>45335</v>
      </c>
      <c r="L510" s="8">
        <v>45348</v>
      </c>
      <c r="M510">
        <v>147</v>
      </c>
      <c r="N510">
        <f>DATEDIF(Tabla_Transformados[[#This Row],[Fecha_Reserva]],Tabla_Transformados[[#This Row],[Fecha_Viaje]],"d")</f>
        <v>13</v>
      </c>
      <c r="O510">
        <v>4</v>
      </c>
      <c r="P510">
        <v>2</v>
      </c>
      <c r="Q510" t="s">
        <v>65</v>
      </c>
      <c r="R510" t="str">
        <f>IFERROR(VLOOKUP(Tabla_Transformados[[#This Row],[Tipo_Paquete_sucio]],auxiliares!$H$6:$I$7,2,0),Tabla_Transformados[[#This Row],[Tipo_Paquete_sucio]])</f>
        <v>Vuelo + Hotel + Tour</v>
      </c>
      <c r="S510" s="10">
        <v>4163.6000000000004</v>
      </c>
      <c r="T510" t="s">
        <v>86</v>
      </c>
      <c r="U510" t="s">
        <v>87</v>
      </c>
      <c r="V510" t="str">
        <f>VLOOKUP(Tabla_Transformados[[#This Row],[Destino_sucio]],auxiliares!$E$5:$F$19,2,0)</f>
        <v>Londres</v>
      </c>
      <c r="W510" t="s">
        <v>67</v>
      </c>
      <c r="X510" t="s">
        <v>54</v>
      </c>
      <c r="Y510" t="s">
        <v>40</v>
      </c>
      <c r="Z5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10" t="str">
        <f>IFERROR(VLOOKUP(Tabla_Transformados[[#This Row],[Actividades_Reser_sucio2]],auxiliares!$E$5:$F$20,2,0),Tabla_Transformados[[#This Row],[Actividades_Reser_sucio2]])</f>
        <v>Desconocido</v>
      </c>
      <c r="AB510">
        <v>4</v>
      </c>
      <c r="AC510">
        <f>Tabla_Transformados[[#This Row],[Duracion_Viaje_sucio]]-1</f>
        <v>3</v>
      </c>
      <c r="AD510" t="b">
        <v>1</v>
      </c>
      <c r="AE510" t="str">
        <f>VLOOKUP(Tabla_Transformados[[#This Row],[Promocion_Aplicada_sucio]],auxiliares!$H$6:$I$9,2,0)</f>
        <v>Verdadero</v>
      </c>
      <c r="AF510" t="s">
        <v>88</v>
      </c>
      <c r="AG510" t="s">
        <v>115</v>
      </c>
      <c r="AH510">
        <v>9</v>
      </c>
      <c r="AI510" t="str">
        <f>TEXT(Tabla_Transformados[[#This Row],[Fecha_Reserva]],"m")</f>
        <v>2</v>
      </c>
      <c r="AJ510">
        <v>2</v>
      </c>
      <c r="AK510" t="str">
        <f>TEXT(Tabla_Transformados[[#This Row],[Fecha_Viaje]],"m")</f>
        <v>2</v>
      </c>
      <c r="AL510" t="s">
        <v>57</v>
      </c>
      <c r="AM510" t="b">
        <v>1</v>
      </c>
      <c r="AN510" t="str">
        <f>VLOOKUP(Tabla_Transformados[[#This Row],[Cancelacion_Reserva_sucio]],auxiliares!$H$6:$I$9,2,0)</f>
        <v>Verdadero</v>
      </c>
      <c r="AO510">
        <v>5</v>
      </c>
      <c r="AP510" t="s">
        <v>131</v>
      </c>
      <c r="AQ51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10" s="10">
        <f>Tabla_Transformados[[#This Row],[Costo_Total]]/Tabla_Transformados[[#This Row],[Numero_Personas]]</f>
        <v>2081.8000000000002</v>
      </c>
      <c r="AS510" s="10">
        <f>Tabla_Transformados[[#This Row],[Costo_Total]]/Tabla_Transformados[[#This Row],[Duracion_Viaje_sucio]]</f>
        <v>1040.9000000000001</v>
      </c>
    </row>
    <row r="511" spans="1:45" x14ac:dyDescent="0.25">
      <c r="A511" t="s">
        <v>1933</v>
      </c>
      <c r="B511" t="s">
        <v>1934</v>
      </c>
      <c r="C511">
        <v>34</v>
      </c>
      <c r="D511" t="s">
        <v>31</v>
      </c>
      <c r="E511" t="str">
        <f>VLOOKUP(Tabla_Transformados[[#This Row],[Género_sucio]],Tabla4[#All],2,0)</f>
        <v>Femenino</v>
      </c>
      <c r="F511" t="s">
        <v>73</v>
      </c>
      <c r="G511" t="str">
        <f>VLOOKUP(Tabla_Transformados[[#This Row],[Ubicación_sucio]],auxiliares!$E$6:$F$13,2,0)</f>
        <v>Reino unido</v>
      </c>
      <c r="H511" t="s">
        <v>33</v>
      </c>
      <c r="I511" t="str">
        <f>IFERROR(VLOOKUP(Tabla_Transformados[[#This Row],[Tipo_Viajero_sucio]],auxiliares!$H$6:$I$6,2,0),Tabla_Transformados[[#This Row],[Tipo_Viajero_sucio]])</f>
        <v>Turista</v>
      </c>
      <c r="J511" t="s">
        <v>1935</v>
      </c>
      <c r="K511" s="8">
        <v>45555</v>
      </c>
      <c r="L511" s="8">
        <v>45567</v>
      </c>
      <c r="M511">
        <v>116</v>
      </c>
      <c r="N511">
        <f>DATEDIF(Tabla_Transformados[[#This Row],[Fecha_Reserva]],Tabla_Transformados[[#This Row],[Fecha_Viaje]],"d")</f>
        <v>12</v>
      </c>
      <c r="O511">
        <v>14</v>
      </c>
      <c r="P511">
        <v>1</v>
      </c>
      <c r="Q511" t="s">
        <v>37</v>
      </c>
      <c r="R511" t="str">
        <f>IFERROR(VLOOKUP(Tabla_Transformados[[#This Row],[Tipo_Paquete_sucio]],auxiliares!$H$6:$I$7,2,0),Tabla_Transformados[[#This Row],[Tipo_Paquete_sucio]])</f>
        <v>Vuelo</v>
      </c>
      <c r="S511" s="10">
        <v>19135.7</v>
      </c>
      <c r="T511" t="s">
        <v>78</v>
      </c>
      <c r="U511" t="s">
        <v>94</v>
      </c>
      <c r="V511" t="str">
        <f>VLOOKUP(Tabla_Transformados[[#This Row],[Destino_sucio]],auxiliares!$E$5:$F$19,2,0)</f>
        <v>Cancun</v>
      </c>
      <c r="W511" t="s">
        <v>40</v>
      </c>
      <c r="X511" t="s">
        <v>41</v>
      </c>
      <c r="Y511" t="s">
        <v>40</v>
      </c>
      <c r="Z5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1" t="str">
        <f>IFERROR(VLOOKUP(Tabla_Transformados[[#This Row],[Actividades_Reser_sucio2]],auxiliares!$E$5:$F$20,2,0),Tabla_Transformados[[#This Row],[Actividades_Reser_sucio2]])</f>
        <v/>
      </c>
      <c r="AB511">
        <v>4</v>
      </c>
      <c r="AC511">
        <f>Tabla_Transformados[[#This Row],[Duracion_Viaje_sucio]]-1</f>
        <v>13</v>
      </c>
      <c r="AD511" t="b">
        <v>0</v>
      </c>
      <c r="AE511" t="str">
        <f>VLOOKUP(Tabla_Transformados[[#This Row],[Promocion_Aplicada_sucio]],auxiliares!$H$6:$I$9,2,0)</f>
        <v>Falso</v>
      </c>
      <c r="AF511" t="s">
        <v>88</v>
      </c>
      <c r="AG511" t="s">
        <v>115</v>
      </c>
      <c r="AH511">
        <v>9</v>
      </c>
      <c r="AI511" t="str">
        <f>TEXT(Tabla_Transformados[[#This Row],[Fecha_Reserva]],"m")</f>
        <v>9</v>
      </c>
      <c r="AJ511">
        <v>11</v>
      </c>
      <c r="AK511" t="str">
        <f>TEXT(Tabla_Transformados[[#This Row],[Fecha_Viaje]],"m")</f>
        <v>10</v>
      </c>
      <c r="AL511" t="s">
        <v>44</v>
      </c>
      <c r="AM511" t="b">
        <v>0</v>
      </c>
      <c r="AN511" t="str">
        <f>VLOOKUP(Tabla_Transformados[[#This Row],[Cancelacion_Reserva_sucio]],auxiliares!$H$6:$I$9,2,0)</f>
        <v>Falso</v>
      </c>
      <c r="AO511">
        <v>5</v>
      </c>
      <c r="AP511" t="s">
        <v>207</v>
      </c>
      <c r="AQ5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11" s="10">
        <f>Tabla_Transformados[[#This Row],[Costo_Total]]/Tabla_Transformados[[#This Row],[Numero_Personas]]</f>
        <v>19135.7</v>
      </c>
      <c r="AS511" s="10">
        <f>Tabla_Transformados[[#This Row],[Costo_Total]]/Tabla_Transformados[[#This Row],[Duracion_Viaje_sucio]]</f>
        <v>1366.8357142857144</v>
      </c>
    </row>
    <row r="512" spans="1:45" x14ac:dyDescent="0.25">
      <c r="A512" t="s">
        <v>1936</v>
      </c>
      <c r="B512" t="s">
        <v>1937</v>
      </c>
      <c r="C512">
        <v>47</v>
      </c>
      <c r="D512" t="s">
        <v>104</v>
      </c>
      <c r="E512" t="str">
        <f>VLOOKUP(Tabla_Transformados[[#This Row],[Género_sucio]],Tabla4[#All],2,0)</f>
        <v>Masculino</v>
      </c>
      <c r="F512" t="s">
        <v>123</v>
      </c>
      <c r="G512" t="str">
        <f>VLOOKUP(Tabla_Transformados[[#This Row],[Ubicación_sucio]],auxiliares!$E$6:$F$13,2,0)</f>
        <v>España</v>
      </c>
      <c r="H512" t="s">
        <v>49</v>
      </c>
      <c r="I512" t="str">
        <f>IFERROR(VLOOKUP(Tabla_Transformados[[#This Row],[Tipo_Viajero_sucio]],auxiliares!$H$6:$I$6,2,0),Tabla_Transformados[[#This Row],[Tipo_Viajero_sucio]])</f>
        <v>Turista</v>
      </c>
      <c r="J512" t="s">
        <v>1938</v>
      </c>
      <c r="K512" s="8">
        <v>45337</v>
      </c>
      <c r="L512" s="8">
        <v>45456</v>
      </c>
      <c r="M512">
        <v>146</v>
      </c>
      <c r="N512">
        <f>DATEDIF(Tabla_Transformados[[#This Row],[Fecha_Reserva]],Tabla_Transformados[[#This Row],[Fecha_Viaje]],"d")</f>
        <v>119</v>
      </c>
      <c r="O512">
        <v>11</v>
      </c>
      <c r="P512">
        <v>2</v>
      </c>
      <c r="Q512" t="s">
        <v>37</v>
      </c>
      <c r="R512" t="str">
        <f>IFERROR(VLOOKUP(Tabla_Transformados[[#This Row],[Tipo_Paquete_sucio]],auxiliares!$H$6:$I$7,2,0),Tabla_Transformados[[#This Row],[Tipo_Paquete_sucio]])</f>
        <v>Vuelo</v>
      </c>
      <c r="S512" s="10">
        <v>8817.4</v>
      </c>
      <c r="T512" t="s">
        <v>38</v>
      </c>
      <c r="U512" t="s">
        <v>66</v>
      </c>
      <c r="V512" t="str">
        <f>VLOOKUP(Tabla_Transformados[[#This Row],[Destino_sucio]],auxiliares!$E$5:$F$19,2,0)</f>
        <v>Barcelona</v>
      </c>
      <c r="W512" t="s">
        <v>40</v>
      </c>
      <c r="X512" t="s">
        <v>41</v>
      </c>
      <c r="Y512" t="s">
        <v>40</v>
      </c>
      <c r="Z5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2" t="str">
        <f>IFERROR(VLOOKUP(Tabla_Transformados[[#This Row],[Actividades_Reser_sucio2]],auxiliares!$E$5:$F$20,2,0),Tabla_Transformados[[#This Row],[Actividades_Reser_sucio2]])</f>
        <v/>
      </c>
      <c r="AB512">
        <v>9</v>
      </c>
      <c r="AC512">
        <f>Tabla_Transformados[[#This Row],[Duracion_Viaje_sucio]]-1</f>
        <v>10</v>
      </c>
      <c r="AD512" t="b">
        <v>0</v>
      </c>
      <c r="AE512" t="str">
        <f>VLOOKUP(Tabla_Transformados[[#This Row],[Promocion_Aplicada_sucio]],auxiliares!$H$6:$I$9,2,0)</f>
        <v>Falso</v>
      </c>
      <c r="AF512" t="s">
        <v>55</v>
      </c>
      <c r="AG512" t="s">
        <v>115</v>
      </c>
      <c r="AH512">
        <v>1</v>
      </c>
      <c r="AI512" t="str">
        <f>TEXT(Tabla_Transformados[[#This Row],[Fecha_Reserva]],"m")</f>
        <v>2</v>
      </c>
      <c r="AJ512">
        <v>9</v>
      </c>
      <c r="AK512" t="str">
        <f>TEXT(Tabla_Transformados[[#This Row],[Fecha_Viaje]],"m")</f>
        <v>6</v>
      </c>
      <c r="AL512" t="s">
        <v>57</v>
      </c>
      <c r="AM512" t="b">
        <v>1</v>
      </c>
      <c r="AN512" t="str">
        <f>VLOOKUP(Tabla_Transformados[[#This Row],[Cancelacion_Reserva_sucio]],auxiliares!$H$6:$I$9,2,0)</f>
        <v>Verdadero</v>
      </c>
      <c r="AO512">
        <v>1</v>
      </c>
      <c r="AP512" t="s">
        <v>45</v>
      </c>
      <c r="AQ51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12" s="10">
        <f>Tabla_Transformados[[#This Row],[Costo_Total]]/Tabla_Transformados[[#This Row],[Numero_Personas]]</f>
        <v>4408.7</v>
      </c>
      <c r="AS512" s="10">
        <f>Tabla_Transformados[[#This Row],[Costo_Total]]/Tabla_Transformados[[#This Row],[Duracion_Viaje_sucio]]</f>
        <v>801.58181818181811</v>
      </c>
    </row>
    <row r="513" spans="1:45" x14ac:dyDescent="0.25">
      <c r="A513" t="s">
        <v>1939</v>
      </c>
      <c r="B513" t="s">
        <v>1940</v>
      </c>
      <c r="C513">
        <v>59</v>
      </c>
      <c r="D513" t="s">
        <v>60</v>
      </c>
      <c r="E513" t="str">
        <f>VLOOKUP(Tabla_Transformados[[#This Row],[Género_sucio]],Tabla4[#All],2,0)</f>
        <v>Otro</v>
      </c>
      <c r="F513" t="s">
        <v>73</v>
      </c>
      <c r="G513" t="str">
        <f>VLOOKUP(Tabla_Transformados[[#This Row],[Ubicación_sucio]],auxiliares!$E$6:$F$13,2,0)</f>
        <v>Reino unido</v>
      </c>
      <c r="H513" t="s">
        <v>97</v>
      </c>
      <c r="I513" t="str">
        <f>IFERROR(VLOOKUP(Tabla_Transformados[[#This Row],[Tipo_Viajero_sucio]],auxiliares!$H$6:$I$6,2,0),Tabla_Transformados[[#This Row],[Tipo_Viajero_sucio]])</f>
        <v>Negocios</v>
      </c>
      <c r="J513" t="s">
        <v>1941</v>
      </c>
      <c r="K513" s="8">
        <v>45422</v>
      </c>
      <c r="L513" s="8">
        <v>45590</v>
      </c>
      <c r="M513">
        <v>208</v>
      </c>
      <c r="N513">
        <f>DATEDIF(Tabla_Transformados[[#This Row],[Fecha_Reserva]],Tabla_Transformados[[#This Row],[Fecha_Viaje]],"d")</f>
        <v>168</v>
      </c>
      <c r="O513">
        <v>9</v>
      </c>
      <c r="P513">
        <v>1</v>
      </c>
      <c r="Q513" t="s">
        <v>65</v>
      </c>
      <c r="R513" t="str">
        <f>IFERROR(VLOOKUP(Tabla_Transformados[[#This Row],[Tipo_Paquete_sucio]],auxiliares!$H$6:$I$7,2,0),Tabla_Transformados[[#This Row],[Tipo_Paquete_sucio]])</f>
        <v>Vuelo + Hotel + Tour</v>
      </c>
      <c r="S513" s="10">
        <v>4771.5</v>
      </c>
      <c r="T513" t="s">
        <v>38</v>
      </c>
      <c r="U513" t="s">
        <v>87</v>
      </c>
      <c r="V513" t="str">
        <f>VLOOKUP(Tabla_Transformados[[#This Row],[Destino_sucio]],auxiliares!$E$5:$F$19,2,0)</f>
        <v>Londres</v>
      </c>
      <c r="W513" t="s">
        <v>67</v>
      </c>
      <c r="X513" t="s">
        <v>54</v>
      </c>
      <c r="Y513" t="s">
        <v>40</v>
      </c>
      <c r="Z5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13" t="str">
        <f>IFERROR(VLOOKUP(Tabla_Transformados[[#This Row],[Actividades_Reser_sucio2]],auxiliares!$E$5:$F$20,2,0),Tabla_Transformados[[#This Row],[Actividades_Reser_sucio2]])</f>
        <v>Desconocido</v>
      </c>
      <c r="AB513">
        <v>2</v>
      </c>
      <c r="AC513">
        <f>Tabla_Transformados[[#This Row],[Duracion_Viaje_sucio]]-1</f>
        <v>8</v>
      </c>
      <c r="AD513" t="b">
        <v>1</v>
      </c>
      <c r="AE513" t="str">
        <f>VLOOKUP(Tabla_Transformados[[#This Row],[Promocion_Aplicada_sucio]],auxiliares!$H$6:$I$9,2,0)</f>
        <v>Verdadero</v>
      </c>
      <c r="AF513" t="s">
        <v>42</v>
      </c>
      <c r="AG513" t="s">
        <v>56</v>
      </c>
      <c r="AH513">
        <v>4</v>
      </c>
      <c r="AI513" t="str">
        <f>TEXT(Tabla_Transformados[[#This Row],[Fecha_Reserva]],"m")</f>
        <v>5</v>
      </c>
      <c r="AJ513">
        <v>6</v>
      </c>
      <c r="AK513" t="str">
        <f>TEXT(Tabla_Transformados[[#This Row],[Fecha_Viaje]],"m")</f>
        <v>10</v>
      </c>
      <c r="AL513" t="s">
        <v>57</v>
      </c>
      <c r="AM513" t="b">
        <v>1</v>
      </c>
      <c r="AN513" t="str">
        <f>VLOOKUP(Tabla_Transformados[[#This Row],[Cancelacion_Reserva_sucio]],auxiliares!$H$6:$I$9,2,0)</f>
        <v>Verdadero</v>
      </c>
      <c r="AO513">
        <v>1</v>
      </c>
      <c r="AP513" t="s">
        <v>70</v>
      </c>
      <c r="AQ51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3" s="10">
        <f>Tabla_Transformados[[#This Row],[Costo_Total]]/Tabla_Transformados[[#This Row],[Numero_Personas]]</f>
        <v>4771.5</v>
      </c>
      <c r="AS513" s="10">
        <f>Tabla_Transformados[[#This Row],[Costo_Total]]/Tabla_Transformados[[#This Row],[Duracion_Viaje_sucio]]</f>
        <v>530.16666666666663</v>
      </c>
    </row>
    <row r="514" spans="1:45" x14ac:dyDescent="0.25">
      <c r="A514" t="s">
        <v>1942</v>
      </c>
      <c r="B514" t="s">
        <v>1943</v>
      </c>
      <c r="C514">
        <v>27</v>
      </c>
      <c r="D514" t="s">
        <v>60</v>
      </c>
      <c r="E514" t="str">
        <f>VLOOKUP(Tabla_Transformados[[#This Row],[Género_sucio]],Tabla4[#All],2,0)</f>
        <v>Otro</v>
      </c>
      <c r="F514" t="s">
        <v>82</v>
      </c>
      <c r="G514" t="str">
        <f>VLOOKUP(Tabla_Transformados[[#This Row],[Ubicación_sucio]],auxiliares!$E$6:$F$13,2,0)</f>
        <v>Alemania</v>
      </c>
      <c r="H514" t="s">
        <v>97</v>
      </c>
      <c r="I514" t="str">
        <f>IFERROR(VLOOKUP(Tabla_Transformados[[#This Row],[Tipo_Viajero_sucio]],auxiliares!$H$6:$I$6,2,0),Tabla_Transformados[[#This Row],[Tipo_Viajero_sucio]])</f>
        <v>Negocios</v>
      </c>
      <c r="J514" t="s">
        <v>1944</v>
      </c>
      <c r="K514" s="8">
        <v>45323</v>
      </c>
      <c r="L514" s="8">
        <v>45439</v>
      </c>
      <c r="M514">
        <v>27</v>
      </c>
      <c r="N514">
        <f>DATEDIF(Tabla_Transformados[[#This Row],[Fecha_Reserva]],Tabla_Transformados[[#This Row],[Fecha_Viaje]],"d")</f>
        <v>116</v>
      </c>
      <c r="O514">
        <v>12</v>
      </c>
      <c r="P514">
        <v>2</v>
      </c>
      <c r="Q514" t="s">
        <v>37</v>
      </c>
      <c r="R514" t="str">
        <f>IFERROR(VLOOKUP(Tabla_Transformados[[#This Row],[Tipo_Paquete_sucio]],auxiliares!$H$6:$I$7,2,0),Tabla_Transformados[[#This Row],[Tipo_Paquete_sucio]])</f>
        <v>Vuelo</v>
      </c>
      <c r="S514" s="10">
        <v>18870.8</v>
      </c>
      <c r="T514" t="s">
        <v>78</v>
      </c>
      <c r="U514" t="s">
        <v>94</v>
      </c>
      <c r="V514" t="str">
        <f>VLOOKUP(Tabla_Transformados[[#This Row],[Destino_sucio]],auxiliares!$E$5:$F$19,2,0)</f>
        <v>Cancun</v>
      </c>
      <c r="W514" t="s">
        <v>40</v>
      </c>
      <c r="X514" t="s">
        <v>41</v>
      </c>
      <c r="Y514" t="s">
        <v>40</v>
      </c>
      <c r="Z5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4" t="str">
        <f>IFERROR(VLOOKUP(Tabla_Transformados[[#This Row],[Actividades_Reser_sucio2]],auxiliares!$E$5:$F$20,2,0),Tabla_Transformados[[#This Row],[Actividades_Reser_sucio2]])</f>
        <v/>
      </c>
      <c r="AB514">
        <v>8</v>
      </c>
      <c r="AC514">
        <f>Tabla_Transformados[[#This Row],[Duracion_Viaje_sucio]]-1</f>
        <v>11</v>
      </c>
      <c r="AD514" t="b">
        <v>1</v>
      </c>
      <c r="AE514" t="str">
        <f>VLOOKUP(Tabla_Transformados[[#This Row],[Promocion_Aplicada_sucio]],auxiliares!$H$6:$I$9,2,0)</f>
        <v>Verdadero</v>
      </c>
      <c r="AF514" t="s">
        <v>42</v>
      </c>
      <c r="AG514" t="s">
        <v>115</v>
      </c>
      <c r="AH514">
        <v>7</v>
      </c>
      <c r="AI514" t="str">
        <f>TEXT(Tabla_Transformados[[#This Row],[Fecha_Reserva]],"m")</f>
        <v>2</v>
      </c>
      <c r="AJ514">
        <v>6</v>
      </c>
      <c r="AK514" t="str">
        <f>TEXT(Tabla_Transformados[[#This Row],[Fecha_Viaje]],"m")</f>
        <v>5</v>
      </c>
      <c r="AL514" t="s">
        <v>44</v>
      </c>
      <c r="AM514" t="b">
        <v>0</v>
      </c>
      <c r="AN514" t="str">
        <f>VLOOKUP(Tabla_Transformados[[#This Row],[Cancelacion_Reserva_sucio]],auxiliares!$H$6:$I$9,2,0)</f>
        <v>Falso</v>
      </c>
      <c r="AO514">
        <v>2</v>
      </c>
      <c r="AP514" t="s">
        <v>70</v>
      </c>
      <c r="AQ51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14" s="10">
        <f>Tabla_Transformados[[#This Row],[Costo_Total]]/Tabla_Transformados[[#This Row],[Numero_Personas]]</f>
        <v>9435.4</v>
      </c>
      <c r="AS514" s="10">
        <f>Tabla_Transformados[[#This Row],[Costo_Total]]/Tabla_Transformados[[#This Row],[Duracion_Viaje_sucio]]</f>
        <v>1572.5666666666666</v>
      </c>
    </row>
    <row r="515" spans="1:45" x14ac:dyDescent="0.25">
      <c r="A515" t="s">
        <v>1945</v>
      </c>
      <c r="B515" t="s">
        <v>1946</v>
      </c>
      <c r="C515">
        <v>51</v>
      </c>
      <c r="D515" t="s">
        <v>31</v>
      </c>
      <c r="E515" t="str">
        <f>VLOOKUP(Tabla_Transformados[[#This Row],[Género_sucio]],Tabla4[#All],2,0)</f>
        <v>Femenino</v>
      </c>
      <c r="F515" t="s">
        <v>91</v>
      </c>
      <c r="G515" t="str">
        <f>VLOOKUP(Tabla_Transformados[[#This Row],[Ubicación_sucio]],auxiliares!$E$6:$F$13,2,0)</f>
        <v>India</v>
      </c>
      <c r="H515" t="s">
        <v>49</v>
      </c>
      <c r="I515" t="str">
        <f>IFERROR(VLOOKUP(Tabla_Transformados[[#This Row],[Tipo_Viajero_sucio]],auxiliares!$H$6:$I$6,2,0),Tabla_Transformados[[#This Row],[Tipo_Viajero_sucio]])</f>
        <v>Turista</v>
      </c>
      <c r="J515" t="s">
        <v>1947</v>
      </c>
      <c r="K515" s="8">
        <v>45351</v>
      </c>
      <c r="L515" s="8">
        <v>45545</v>
      </c>
      <c r="M515">
        <v>183</v>
      </c>
      <c r="N515">
        <f>DATEDIF(Tabla_Transformados[[#This Row],[Fecha_Reserva]],Tabla_Transformados[[#This Row],[Fecha_Viaje]],"d")</f>
        <v>194</v>
      </c>
      <c r="O515">
        <v>7</v>
      </c>
      <c r="P515">
        <v>1</v>
      </c>
      <c r="Q515" t="s">
        <v>37</v>
      </c>
      <c r="R515" t="str">
        <f>IFERROR(VLOOKUP(Tabla_Transformados[[#This Row],[Tipo_Paquete_sucio]],auxiliares!$H$6:$I$7,2,0),Tabla_Transformados[[#This Row],[Tipo_Paquete_sucio]])</f>
        <v>Vuelo</v>
      </c>
      <c r="S515" s="10">
        <v>18616.900000000001</v>
      </c>
      <c r="T515" t="s">
        <v>38</v>
      </c>
      <c r="U515" t="s">
        <v>39</v>
      </c>
      <c r="V515" t="str">
        <f>VLOOKUP(Tabla_Transformados[[#This Row],[Destino_sucio]],auxiliares!$E$5:$F$19,2,0)</f>
        <v>Tokio</v>
      </c>
      <c r="W515" t="s">
        <v>40</v>
      </c>
      <c r="X515" t="s">
        <v>68</v>
      </c>
      <c r="Y515" t="s">
        <v>40</v>
      </c>
      <c r="Z5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5" t="str">
        <f>IFERROR(VLOOKUP(Tabla_Transformados[[#This Row],[Actividades_Reser_sucio2]],auxiliares!$E$5:$F$20,2,0),Tabla_Transformados[[#This Row],[Actividades_Reser_sucio2]])</f>
        <v/>
      </c>
      <c r="AB515">
        <v>9</v>
      </c>
      <c r="AC515">
        <f>Tabla_Transformados[[#This Row],[Duracion_Viaje_sucio]]-1</f>
        <v>6</v>
      </c>
      <c r="AD515" t="b">
        <v>1</v>
      </c>
      <c r="AE515" t="str">
        <f>VLOOKUP(Tabla_Transformados[[#This Row],[Promocion_Aplicada_sucio]],auxiliares!$H$6:$I$9,2,0)</f>
        <v>Verdadero</v>
      </c>
      <c r="AF515" t="s">
        <v>55</v>
      </c>
      <c r="AG515" t="s">
        <v>43</v>
      </c>
      <c r="AH515">
        <v>6</v>
      </c>
      <c r="AI515" t="str">
        <f>TEXT(Tabla_Transformados[[#This Row],[Fecha_Reserva]],"m")</f>
        <v>2</v>
      </c>
      <c r="AJ515">
        <v>2</v>
      </c>
      <c r="AK515" t="str">
        <f>TEXT(Tabla_Transformados[[#This Row],[Fecha_Viaje]],"m")</f>
        <v>9</v>
      </c>
      <c r="AL515" t="s">
        <v>44</v>
      </c>
      <c r="AM515" t="b">
        <v>1</v>
      </c>
      <c r="AN515" t="str">
        <f>VLOOKUP(Tabla_Transformados[[#This Row],[Cancelacion_Reserva_sucio]],auxiliares!$H$6:$I$9,2,0)</f>
        <v>Verdadero</v>
      </c>
      <c r="AO515">
        <v>3</v>
      </c>
      <c r="AP515" t="s">
        <v>70</v>
      </c>
      <c r="AQ51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5" s="10">
        <f>Tabla_Transformados[[#This Row],[Costo_Total]]/Tabla_Transformados[[#This Row],[Numero_Personas]]</f>
        <v>18616.900000000001</v>
      </c>
      <c r="AS515" s="10">
        <f>Tabla_Transformados[[#This Row],[Costo_Total]]/Tabla_Transformados[[#This Row],[Duracion_Viaje_sucio]]</f>
        <v>2659.5571428571429</v>
      </c>
    </row>
    <row r="516" spans="1:45" x14ac:dyDescent="0.25">
      <c r="A516" t="s">
        <v>1948</v>
      </c>
      <c r="B516" t="s">
        <v>1949</v>
      </c>
      <c r="C516">
        <v>25</v>
      </c>
      <c r="D516" t="s">
        <v>104</v>
      </c>
      <c r="E516" t="str">
        <f>VLOOKUP(Tabla_Transformados[[#This Row],[Género_sucio]],Tabla4[#All],2,0)</f>
        <v>Masculino</v>
      </c>
      <c r="F516" t="s">
        <v>32</v>
      </c>
      <c r="G516" t="str">
        <f>VLOOKUP(Tabla_Transformados[[#This Row],[Ubicación_sucio]],auxiliares!$E$6:$F$13,2,0)</f>
        <v>Méjico</v>
      </c>
      <c r="H516" t="s">
        <v>33</v>
      </c>
      <c r="I516" t="str">
        <f>IFERROR(VLOOKUP(Tabla_Transformados[[#This Row],[Tipo_Viajero_sucio]],auxiliares!$H$6:$I$6,2,0),Tabla_Transformados[[#This Row],[Tipo_Viajero_sucio]])</f>
        <v>Turista</v>
      </c>
      <c r="J516" t="s">
        <v>1950</v>
      </c>
      <c r="K516" s="8">
        <v>45601</v>
      </c>
      <c r="L516" s="8">
        <v>45612</v>
      </c>
      <c r="M516">
        <v>20</v>
      </c>
      <c r="N516">
        <f>DATEDIF(Tabla_Transformados[[#This Row],[Fecha_Reserva]],Tabla_Transformados[[#This Row],[Fecha_Viaje]],"d")</f>
        <v>11</v>
      </c>
      <c r="O516">
        <v>13</v>
      </c>
      <c r="P516">
        <v>2</v>
      </c>
      <c r="Q516" t="s">
        <v>77</v>
      </c>
      <c r="R516" t="str">
        <f>IFERROR(VLOOKUP(Tabla_Transformados[[#This Row],[Tipo_Paquete_sucio]],auxiliares!$H$6:$I$7,2,0),Tabla_Transformados[[#This Row],[Tipo_Paquete_sucio]])</f>
        <v>Vuelo + Hotel</v>
      </c>
      <c r="S516" s="10">
        <v>2486.6</v>
      </c>
      <c r="T516" t="s">
        <v>38</v>
      </c>
      <c r="U516" t="s">
        <v>53</v>
      </c>
      <c r="V516" t="str">
        <f>VLOOKUP(Tabla_Transformados[[#This Row],[Destino_sucio]],auxiliares!$E$5:$F$19,2,0)</f>
        <v>Nueva York</v>
      </c>
      <c r="W516" t="s">
        <v>114</v>
      </c>
      <c r="X516" t="s">
        <v>41</v>
      </c>
      <c r="Y516" t="s">
        <v>40</v>
      </c>
      <c r="Z5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6" t="str">
        <f>IFERROR(VLOOKUP(Tabla_Transformados[[#This Row],[Actividades_Reser_sucio2]],auxiliares!$E$5:$F$20,2,0),Tabla_Transformados[[#This Row],[Actividades_Reser_sucio2]])</f>
        <v/>
      </c>
      <c r="AB516">
        <v>1</v>
      </c>
      <c r="AC516">
        <f>Tabla_Transformados[[#This Row],[Duracion_Viaje_sucio]]-1</f>
        <v>12</v>
      </c>
      <c r="AD516" t="b">
        <v>0</v>
      </c>
      <c r="AE516" t="str">
        <f>VLOOKUP(Tabla_Transformados[[#This Row],[Promocion_Aplicada_sucio]],auxiliares!$H$6:$I$9,2,0)</f>
        <v>Falso</v>
      </c>
      <c r="AF516" t="s">
        <v>88</v>
      </c>
      <c r="AG516" t="s">
        <v>56</v>
      </c>
      <c r="AH516">
        <v>5</v>
      </c>
      <c r="AI516" t="str">
        <f>TEXT(Tabla_Transformados[[#This Row],[Fecha_Reserva]],"m")</f>
        <v>11</v>
      </c>
      <c r="AJ516">
        <v>6</v>
      </c>
      <c r="AK516" t="str">
        <f>TEXT(Tabla_Transformados[[#This Row],[Fecha_Viaje]],"m")</f>
        <v>11</v>
      </c>
      <c r="AL516" t="s">
        <v>44</v>
      </c>
      <c r="AM516" t="b">
        <v>0</v>
      </c>
      <c r="AN516" t="str">
        <f>VLOOKUP(Tabla_Transformados[[#This Row],[Cancelacion_Reserva_sucio]],auxiliares!$H$6:$I$9,2,0)</f>
        <v>Falso</v>
      </c>
      <c r="AO516">
        <v>4</v>
      </c>
      <c r="AP516" t="s">
        <v>131</v>
      </c>
      <c r="AQ51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16" s="10">
        <f>Tabla_Transformados[[#This Row],[Costo_Total]]/Tabla_Transformados[[#This Row],[Numero_Personas]]</f>
        <v>1243.3</v>
      </c>
      <c r="AS516" s="10">
        <f>Tabla_Transformados[[#This Row],[Costo_Total]]/Tabla_Transformados[[#This Row],[Duracion_Viaje_sucio]]</f>
        <v>191.27692307692308</v>
      </c>
    </row>
    <row r="517" spans="1:45" x14ac:dyDescent="0.25">
      <c r="A517" t="s">
        <v>1951</v>
      </c>
      <c r="B517" t="s">
        <v>1952</v>
      </c>
      <c r="C517">
        <v>52</v>
      </c>
      <c r="D517" t="s">
        <v>104</v>
      </c>
      <c r="E517" t="str">
        <f>VLOOKUP(Tabla_Transformados[[#This Row],[Género_sucio]],Tabla4[#All],2,0)</f>
        <v>Masculino</v>
      </c>
      <c r="F517" t="s">
        <v>82</v>
      </c>
      <c r="G517" t="str">
        <f>VLOOKUP(Tabla_Transformados[[#This Row],[Ubicación_sucio]],auxiliares!$E$6:$F$13,2,0)</f>
        <v>Alemania</v>
      </c>
      <c r="H517" t="s">
        <v>49</v>
      </c>
      <c r="I517" t="str">
        <f>IFERROR(VLOOKUP(Tabla_Transformados[[#This Row],[Tipo_Viajero_sucio]],auxiliares!$H$6:$I$6,2,0),Tabla_Transformados[[#This Row],[Tipo_Viajero_sucio]])</f>
        <v>Turista</v>
      </c>
      <c r="J517" t="s">
        <v>1953</v>
      </c>
      <c r="K517" s="8">
        <v>45338</v>
      </c>
      <c r="L517" s="8">
        <v>45394</v>
      </c>
      <c r="M517">
        <v>234</v>
      </c>
      <c r="N517">
        <f>DATEDIF(Tabla_Transformados[[#This Row],[Fecha_Reserva]],Tabla_Transformados[[#This Row],[Fecha_Viaje]],"d")</f>
        <v>56</v>
      </c>
      <c r="O517">
        <v>5</v>
      </c>
      <c r="P517">
        <v>4</v>
      </c>
      <c r="Q517" t="s">
        <v>37</v>
      </c>
      <c r="R517" t="str">
        <f>IFERROR(VLOOKUP(Tabla_Transformados[[#This Row],[Tipo_Paquete_sucio]],auxiliares!$H$6:$I$7,2,0),Tabla_Transformados[[#This Row],[Tipo_Paquete_sucio]])</f>
        <v>Vuelo</v>
      </c>
      <c r="S517" s="10">
        <v>5518.8</v>
      </c>
      <c r="T517" t="s">
        <v>86</v>
      </c>
      <c r="U517" t="s">
        <v>101</v>
      </c>
      <c r="V517" t="str">
        <f>VLOOKUP(Tabla_Transformados[[#This Row],[Destino_sucio]],auxiliares!$E$5:$F$19,2,0)</f>
        <v>Roma</v>
      </c>
      <c r="W517" t="s">
        <v>40</v>
      </c>
      <c r="X517" t="s">
        <v>68</v>
      </c>
      <c r="Y517" t="s">
        <v>40</v>
      </c>
      <c r="Z5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7" t="str">
        <f>IFERROR(VLOOKUP(Tabla_Transformados[[#This Row],[Actividades_Reser_sucio2]],auxiliares!$E$5:$F$20,2,0),Tabla_Transformados[[#This Row],[Actividades_Reser_sucio2]])</f>
        <v/>
      </c>
      <c r="AB517">
        <v>6</v>
      </c>
      <c r="AC517">
        <f>Tabla_Transformados[[#This Row],[Duracion_Viaje_sucio]]-1</f>
        <v>4</v>
      </c>
      <c r="AD517" t="b">
        <v>0</v>
      </c>
      <c r="AE517" t="str">
        <f>VLOOKUP(Tabla_Transformados[[#This Row],[Promocion_Aplicada_sucio]],auxiliares!$H$6:$I$9,2,0)</f>
        <v>Falso</v>
      </c>
      <c r="AF517" t="s">
        <v>42</v>
      </c>
      <c r="AG517" t="s">
        <v>56</v>
      </c>
      <c r="AH517">
        <v>3</v>
      </c>
      <c r="AI517" t="str">
        <f>TEXT(Tabla_Transformados[[#This Row],[Fecha_Reserva]],"m")</f>
        <v>2</v>
      </c>
      <c r="AJ517">
        <v>6</v>
      </c>
      <c r="AK517" t="str">
        <f>TEXT(Tabla_Transformados[[#This Row],[Fecha_Viaje]],"m")</f>
        <v>4</v>
      </c>
      <c r="AL517" t="s">
        <v>44</v>
      </c>
      <c r="AM517" t="b">
        <v>1</v>
      </c>
      <c r="AN517" t="str">
        <f>VLOOKUP(Tabla_Transformados[[#This Row],[Cancelacion_Reserva_sucio]],auxiliares!$H$6:$I$9,2,0)</f>
        <v>Verdadero</v>
      </c>
      <c r="AO517">
        <v>5</v>
      </c>
      <c r="AP517" t="s">
        <v>131</v>
      </c>
      <c r="AQ51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7" s="10">
        <f>Tabla_Transformados[[#This Row],[Costo_Total]]/Tabla_Transformados[[#This Row],[Numero_Personas]]</f>
        <v>1379.7</v>
      </c>
      <c r="AS517" s="10">
        <f>Tabla_Transformados[[#This Row],[Costo_Total]]/Tabla_Transformados[[#This Row],[Duracion_Viaje_sucio]]</f>
        <v>1103.76</v>
      </c>
    </row>
    <row r="518" spans="1:45" x14ac:dyDescent="0.25">
      <c r="A518" t="s">
        <v>1954</v>
      </c>
      <c r="B518" t="s">
        <v>1955</v>
      </c>
      <c r="C518">
        <v>60</v>
      </c>
      <c r="D518" t="s">
        <v>31</v>
      </c>
      <c r="E518" t="str">
        <f>VLOOKUP(Tabla_Transformados[[#This Row],[Género_sucio]],Tabla4[#All],2,0)</f>
        <v>Femenino</v>
      </c>
      <c r="F518" t="s">
        <v>91</v>
      </c>
      <c r="G518" t="str">
        <f>VLOOKUP(Tabla_Transformados[[#This Row],[Ubicación_sucio]],auxiliares!$E$6:$F$13,2,0)</f>
        <v>India</v>
      </c>
      <c r="H518" t="s">
        <v>49</v>
      </c>
      <c r="I518" t="str">
        <f>IFERROR(VLOOKUP(Tabla_Transformados[[#This Row],[Tipo_Viajero_sucio]],auxiliares!$H$6:$I$6,2,0),Tabla_Transformados[[#This Row],[Tipo_Viajero_sucio]])</f>
        <v>Turista</v>
      </c>
      <c r="J518" t="s">
        <v>1956</v>
      </c>
      <c r="K518" s="8">
        <v>45404</v>
      </c>
      <c r="L518" s="8">
        <v>45445</v>
      </c>
      <c r="M518">
        <v>341</v>
      </c>
      <c r="N518">
        <f>DATEDIF(Tabla_Transformados[[#This Row],[Fecha_Reserva]],Tabla_Transformados[[#This Row],[Fecha_Viaje]],"d")</f>
        <v>41</v>
      </c>
      <c r="O518">
        <v>12</v>
      </c>
      <c r="P518">
        <v>2</v>
      </c>
      <c r="Q518" t="s">
        <v>65</v>
      </c>
      <c r="R518" t="str">
        <f>IFERROR(VLOOKUP(Tabla_Transformados[[#This Row],[Tipo_Paquete_sucio]],auxiliares!$H$6:$I$7,2,0),Tabla_Transformados[[#This Row],[Tipo_Paquete_sucio]])</f>
        <v>Vuelo + Hotel + Tour</v>
      </c>
      <c r="S518" s="10">
        <v>3584.4</v>
      </c>
      <c r="T518" t="s">
        <v>78</v>
      </c>
      <c r="U518" t="s">
        <v>94</v>
      </c>
      <c r="V518" t="str">
        <f>VLOOKUP(Tabla_Transformados[[#This Row],[Destino_sucio]],auxiliares!$E$5:$F$19,2,0)</f>
        <v>Cancun</v>
      </c>
      <c r="W518" t="s">
        <v>67</v>
      </c>
      <c r="X518" t="s">
        <v>54</v>
      </c>
      <c r="Y518" t="s">
        <v>302</v>
      </c>
      <c r="Z5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18" t="str">
        <f>IFERROR(VLOOKUP(Tabla_Transformados[[#This Row],[Actividades_Reser_sucio2]],auxiliares!$E$5:$F$20,2,0),Tabla_Transformados[[#This Row],[Actividades_Reser_sucio2]])</f>
        <v>Tour en bus</v>
      </c>
      <c r="AB518">
        <v>9</v>
      </c>
      <c r="AC518">
        <f>Tabla_Transformados[[#This Row],[Duracion_Viaje_sucio]]-1</f>
        <v>11</v>
      </c>
      <c r="AD518" t="b">
        <v>0</v>
      </c>
      <c r="AE518" t="str">
        <f>VLOOKUP(Tabla_Transformados[[#This Row],[Promocion_Aplicada_sucio]],auxiliares!$H$6:$I$9,2,0)</f>
        <v>Falso</v>
      </c>
      <c r="AF518" t="s">
        <v>88</v>
      </c>
      <c r="AG518" t="s">
        <v>56</v>
      </c>
      <c r="AH518">
        <v>10</v>
      </c>
      <c r="AI518" t="str">
        <f>TEXT(Tabla_Transformados[[#This Row],[Fecha_Reserva]],"m")</f>
        <v>4</v>
      </c>
      <c r="AJ518">
        <v>8</v>
      </c>
      <c r="AK518" t="str">
        <f>TEXT(Tabla_Transformados[[#This Row],[Fecha_Viaje]],"m")</f>
        <v>6</v>
      </c>
      <c r="AL518" t="s">
        <v>44</v>
      </c>
      <c r="AM518" t="b">
        <v>0</v>
      </c>
      <c r="AN518" t="str">
        <f>VLOOKUP(Tabla_Transformados[[#This Row],[Cancelacion_Reserva_sucio]],auxiliares!$H$6:$I$9,2,0)</f>
        <v>Falso</v>
      </c>
      <c r="AO518">
        <v>2</v>
      </c>
      <c r="AP518" t="s">
        <v>40</v>
      </c>
      <c r="AQ51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8" s="10">
        <f>Tabla_Transformados[[#This Row],[Costo_Total]]/Tabla_Transformados[[#This Row],[Numero_Personas]]</f>
        <v>1792.2</v>
      </c>
      <c r="AS518" s="10">
        <f>Tabla_Transformados[[#This Row],[Costo_Total]]/Tabla_Transformados[[#This Row],[Duracion_Viaje_sucio]]</f>
        <v>298.7</v>
      </c>
    </row>
    <row r="519" spans="1:45" x14ac:dyDescent="0.25">
      <c r="A519" t="s">
        <v>1957</v>
      </c>
      <c r="B519" t="s">
        <v>1958</v>
      </c>
      <c r="C519">
        <v>54</v>
      </c>
      <c r="D519" t="s">
        <v>60</v>
      </c>
      <c r="E519" t="str">
        <f>VLOOKUP(Tabla_Transformados[[#This Row],[Género_sucio]],Tabla4[#All],2,0)</f>
        <v>Otro</v>
      </c>
      <c r="F519" t="s">
        <v>61</v>
      </c>
      <c r="G519" t="str">
        <f>VLOOKUP(Tabla_Transformados[[#This Row],[Ubicación_sucio]],auxiliares!$E$6:$F$13,2,0)</f>
        <v>Australia</v>
      </c>
      <c r="H519" t="s">
        <v>97</v>
      </c>
      <c r="I519" t="str">
        <f>IFERROR(VLOOKUP(Tabla_Transformados[[#This Row],[Tipo_Viajero_sucio]],auxiliares!$H$6:$I$6,2,0),Tabla_Transformados[[#This Row],[Tipo_Viajero_sucio]])</f>
        <v>Negocios</v>
      </c>
      <c r="J519" t="s">
        <v>1959</v>
      </c>
      <c r="K519" s="8">
        <v>45323</v>
      </c>
      <c r="L519" s="8">
        <v>45613</v>
      </c>
      <c r="M519">
        <v>363</v>
      </c>
      <c r="N519">
        <f>DATEDIF(Tabla_Transformados[[#This Row],[Fecha_Reserva]],Tabla_Transformados[[#This Row],[Fecha_Viaje]],"d")</f>
        <v>290</v>
      </c>
      <c r="O519">
        <v>4</v>
      </c>
      <c r="P519">
        <v>3</v>
      </c>
      <c r="Q519" t="s">
        <v>37</v>
      </c>
      <c r="R519" t="str">
        <f>IFERROR(VLOOKUP(Tabla_Transformados[[#This Row],[Tipo_Paquete_sucio]],auxiliares!$H$6:$I$7,2,0),Tabla_Transformados[[#This Row],[Tipo_Paquete_sucio]])</f>
        <v>Vuelo</v>
      </c>
      <c r="S519" s="10">
        <v>17930.400000000001</v>
      </c>
      <c r="T519" t="s">
        <v>78</v>
      </c>
      <c r="U519" t="s">
        <v>101</v>
      </c>
      <c r="V519" t="str">
        <f>VLOOKUP(Tabla_Transformados[[#This Row],[Destino_sucio]],auxiliares!$E$5:$F$19,2,0)</f>
        <v>Roma</v>
      </c>
      <c r="W519" t="s">
        <v>40</v>
      </c>
      <c r="X519" t="s">
        <v>54</v>
      </c>
      <c r="Y519" t="s">
        <v>40</v>
      </c>
      <c r="Z5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9" t="str">
        <f>IFERROR(VLOOKUP(Tabla_Transformados[[#This Row],[Actividades_Reser_sucio2]],auxiliares!$E$5:$F$20,2,0),Tabla_Transformados[[#This Row],[Actividades_Reser_sucio2]])</f>
        <v/>
      </c>
      <c r="AB519">
        <v>4</v>
      </c>
      <c r="AC519">
        <f>Tabla_Transformados[[#This Row],[Duracion_Viaje_sucio]]-1</f>
        <v>3</v>
      </c>
      <c r="AD519" t="b">
        <v>0</v>
      </c>
      <c r="AE519" t="str">
        <f>VLOOKUP(Tabla_Transformados[[#This Row],[Promocion_Aplicada_sucio]],auxiliares!$H$6:$I$9,2,0)</f>
        <v>Falso</v>
      </c>
      <c r="AF519" t="s">
        <v>55</v>
      </c>
      <c r="AG519" t="s">
        <v>56</v>
      </c>
      <c r="AH519">
        <v>4</v>
      </c>
      <c r="AI519" t="str">
        <f>TEXT(Tabla_Transformados[[#This Row],[Fecha_Reserva]],"m")</f>
        <v>2</v>
      </c>
      <c r="AJ519">
        <v>1</v>
      </c>
      <c r="AK519" t="str">
        <f>TEXT(Tabla_Transformados[[#This Row],[Fecha_Viaje]],"m")</f>
        <v>11</v>
      </c>
      <c r="AL519" t="s">
        <v>57</v>
      </c>
      <c r="AM519" t="b">
        <v>1</v>
      </c>
      <c r="AN519" t="str">
        <f>VLOOKUP(Tabla_Transformados[[#This Row],[Cancelacion_Reserva_sucio]],auxiliares!$H$6:$I$9,2,0)</f>
        <v>Verdadero</v>
      </c>
      <c r="AO519">
        <v>3</v>
      </c>
      <c r="AP519" t="s">
        <v>131</v>
      </c>
      <c r="AQ51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9" s="10">
        <f>Tabla_Transformados[[#This Row],[Costo_Total]]/Tabla_Transformados[[#This Row],[Numero_Personas]]</f>
        <v>5976.8</v>
      </c>
      <c r="AS519" s="10">
        <f>Tabla_Transformados[[#This Row],[Costo_Total]]/Tabla_Transformados[[#This Row],[Duracion_Viaje_sucio]]</f>
        <v>4482.6000000000004</v>
      </c>
    </row>
    <row r="520" spans="1:45" x14ac:dyDescent="0.25">
      <c r="A520" t="s">
        <v>1960</v>
      </c>
      <c r="B520" t="s">
        <v>1961</v>
      </c>
      <c r="C520">
        <v>32</v>
      </c>
      <c r="D520" t="s">
        <v>60</v>
      </c>
      <c r="E520" t="str">
        <f>VLOOKUP(Tabla_Transformados[[#This Row],[Género_sucio]],Tabla4[#All],2,0)</f>
        <v>Otro</v>
      </c>
      <c r="F520" t="s">
        <v>91</v>
      </c>
      <c r="G520" t="str">
        <f>VLOOKUP(Tabla_Transformados[[#This Row],[Ubicación_sucio]],auxiliares!$E$6:$F$13,2,0)</f>
        <v>India</v>
      </c>
      <c r="H520" t="s">
        <v>97</v>
      </c>
      <c r="I520" t="str">
        <f>IFERROR(VLOOKUP(Tabla_Transformados[[#This Row],[Tipo_Viajero_sucio]],auxiliares!$H$6:$I$6,2,0),Tabla_Transformados[[#This Row],[Tipo_Viajero_sucio]])</f>
        <v>Negocios</v>
      </c>
      <c r="J520" t="s">
        <v>1962</v>
      </c>
      <c r="K520" s="8">
        <v>45328</v>
      </c>
      <c r="L520" s="8">
        <v>45416</v>
      </c>
      <c r="M520">
        <v>216</v>
      </c>
      <c r="N520">
        <f>DATEDIF(Tabla_Transformados[[#This Row],[Fecha_Reserva]],Tabla_Transformados[[#This Row],[Fecha_Viaje]],"d")</f>
        <v>88</v>
      </c>
      <c r="O520">
        <v>7</v>
      </c>
      <c r="P520">
        <v>1</v>
      </c>
      <c r="Q520" t="s">
        <v>37</v>
      </c>
      <c r="R520" t="str">
        <f>IFERROR(VLOOKUP(Tabla_Transformados[[#This Row],[Tipo_Paquete_sucio]],auxiliares!$H$6:$I$7,2,0),Tabla_Transformados[[#This Row],[Tipo_Paquete_sucio]])</f>
        <v>Vuelo</v>
      </c>
      <c r="S520" s="10">
        <v>16530.599999999999</v>
      </c>
      <c r="T520" t="s">
        <v>86</v>
      </c>
      <c r="U520" t="s">
        <v>87</v>
      </c>
      <c r="V520" t="str">
        <f>VLOOKUP(Tabla_Transformados[[#This Row],[Destino_sucio]],auxiliares!$E$5:$F$19,2,0)</f>
        <v>Londres</v>
      </c>
      <c r="W520" t="s">
        <v>40</v>
      </c>
      <c r="X520" t="s">
        <v>68</v>
      </c>
      <c r="Y520" t="s">
        <v>40</v>
      </c>
      <c r="Z5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0" t="str">
        <f>IFERROR(VLOOKUP(Tabla_Transformados[[#This Row],[Actividades_Reser_sucio2]],auxiliares!$E$5:$F$20,2,0),Tabla_Transformados[[#This Row],[Actividades_Reser_sucio2]])</f>
        <v/>
      </c>
      <c r="AB520">
        <v>8</v>
      </c>
      <c r="AC520">
        <f>Tabla_Transformados[[#This Row],[Duracion_Viaje_sucio]]-1</f>
        <v>6</v>
      </c>
      <c r="AD520" t="b">
        <v>1</v>
      </c>
      <c r="AE520" t="str">
        <f>VLOOKUP(Tabla_Transformados[[#This Row],[Promocion_Aplicada_sucio]],auxiliares!$H$6:$I$9,2,0)</f>
        <v>Verdadero</v>
      </c>
      <c r="AF520" t="s">
        <v>55</v>
      </c>
      <c r="AG520" t="s">
        <v>56</v>
      </c>
      <c r="AH520">
        <v>10</v>
      </c>
      <c r="AI520" t="str">
        <f>TEXT(Tabla_Transformados[[#This Row],[Fecha_Reserva]],"m")</f>
        <v>2</v>
      </c>
      <c r="AJ520">
        <v>6</v>
      </c>
      <c r="AK520" t="str">
        <f>TEXT(Tabla_Transformados[[#This Row],[Fecha_Viaje]],"m")</f>
        <v>5</v>
      </c>
      <c r="AL520" t="s">
        <v>44</v>
      </c>
      <c r="AM520" t="b">
        <v>1</v>
      </c>
      <c r="AN520" t="str">
        <f>VLOOKUP(Tabla_Transformados[[#This Row],[Cancelacion_Reserva_sucio]],auxiliares!$H$6:$I$9,2,0)</f>
        <v>Verdadero</v>
      </c>
      <c r="AO520">
        <v>4</v>
      </c>
      <c r="AP520" t="s">
        <v>131</v>
      </c>
      <c r="AQ52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0" s="10">
        <f>Tabla_Transformados[[#This Row],[Costo_Total]]/Tabla_Transformados[[#This Row],[Numero_Personas]]</f>
        <v>16530.599999999999</v>
      </c>
      <c r="AS520" s="10">
        <f>Tabla_Transformados[[#This Row],[Costo_Total]]/Tabla_Transformados[[#This Row],[Duracion_Viaje_sucio]]</f>
        <v>2361.5142857142855</v>
      </c>
    </row>
    <row r="521" spans="1:45" x14ac:dyDescent="0.25">
      <c r="A521" t="s">
        <v>1964</v>
      </c>
      <c r="B521" t="s">
        <v>1965</v>
      </c>
      <c r="C521">
        <v>52</v>
      </c>
      <c r="D521" t="s">
        <v>104</v>
      </c>
      <c r="E521" t="str">
        <f>VLOOKUP(Tabla_Transformados[[#This Row],[Género_sucio]],Tabla4[#All],2,0)</f>
        <v>Masculino</v>
      </c>
      <c r="F521" t="s">
        <v>82</v>
      </c>
      <c r="G521" t="str">
        <f>VLOOKUP(Tabla_Transformados[[#This Row],[Ubicación_sucio]],auxiliares!$E$6:$F$13,2,0)</f>
        <v>Alemania</v>
      </c>
      <c r="H521" t="s">
        <v>97</v>
      </c>
      <c r="I521" t="str">
        <f>IFERROR(VLOOKUP(Tabla_Transformados[[#This Row],[Tipo_Viajero_sucio]],auxiliares!$H$6:$I$6,2,0),Tabla_Transformados[[#This Row],[Tipo_Viajero_sucio]])</f>
        <v>Negocios</v>
      </c>
      <c r="J521" t="s">
        <v>1966</v>
      </c>
      <c r="K521" s="8">
        <v>45376</v>
      </c>
      <c r="L521" s="8">
        <v>45638</v>
      </c>
      <c r="M521">
        <v>36</v>
      </c>
      <c r="N521">
        <f>DATEDIF(Tabla_Transformados[[#This Row],[Fecha_Reserva]],Tabla_Transformados[[#This Row],[Fecha_Viaje]],"d")</f>
        <v>262</v>
      </c>
      <c r="O521">
        <v>6</v>
      </c>
      <c r="P521">
        <v>2</v>
      </c>
      <c r="Q521" t="s">
        <v>65</v>
      </c>
      <c r="R521" t="str">
        <f>IFERROR(VLOOKUP(Tabla_Transformados[[#This Row],[Tipo_Paquete_sucio]],auxiliares!$H$6:$I$7,2,0),Tabla_Transformados[[#This Row],[Tipo_Paquete_sucio]])</f>
        <v>Vuelo + Hotel + Tour</v>
      </c>
      <c r="S521" s="10">
        <v>10910.1</v>
      </c>
      <c r="T521" t="s">
        <v>78</v>
      </c>
      <c r="U521" t="s">
        <v>53</v>
      </c>
      <c r="V521" t="str">
        <f>VLOOKUP(Tabla_Transformados[[#This Row],[Destino_sucio]],auxiliares!$E$5:$F$19,2,0)</f>
        <v>Nueva York</v>
      </c>
      <c r="W521" t="s">
        <v>114</v>
      </c>
      <c r="X521" t="s">
        <v>54</v>
      </c>
      <c r="Y521" t="s">
        <v>69</v>
      </c>
      <c r="Z5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21" t="str">
        <f>IFERROR(VLOOKUP(Tabla_Transformados[[#This Row],[Actividades_Reser_sucio2]],auxiliares!$E$5:$F$20,2,0),Tabla_Transformados[[#This Row],[Actividades_Reser_sucio2]])</f>
        <v>Excursión en bote</v>
      </c>
      <c r="AB521">
        <v>1</v>
      </c>
      <c r="AC521">
        <f>Tabla_Transformados[[#This Row],[Duracion_Viaje_sucio]]-1</f>
        <v>5</v>
      </c>
      <c r="AD521" t="b">
        <v>0</v>
      </c>
      <c r="AE521" t="str">
        <f>VLOOKUP(Tabla_Transformados[[#This Row],[Promocion_Aplicada_sucio]],auxiliares!$H$6:$I$9,2,0)</f>
        <v>Falso</v>
      </c>
      <c r="AF521" t="s">
        <v>55</v>
      </c>
      <c r="AG521" t="s">
        <v>56</v>
      </c>
      <c r="AH521">
        <v>5</v>
      </c>
      <c r="AI521" t="str">
        <f>TEXT(Tabla_Transformados[[#This Row],[Fecha_Reserva]],"m")</f>
        <v>3</v>
      </c>
      <c r="AJ521">
        <v>2</v>
      </c>
      <c r="AK521" t="str">
        <f>TEXT(Tabla_Transformados[[#This Row],[Fecha_Viaje]],"m")</f>
        <v>12</v>
      </c>
      <c r="AL521" t="s">
        <v>57</v>
      </c>
      <c r="AM521" t="b">
        <v>0</v>
      </c>
      <c r="AN521" t="str">
        <f>VLOOKUP(Tabla_Transformados[[#This Row],[Cancelacion_Reserva_sucio]],auxiliares!$H$6:$I$9,2,0)</f>
        <v>Falso</v>
      </c>
      <c r="AO521">
        <v>2</v>
      </c>
      <c r="AP521" t="s">
        <v>40</v>
      </c>
      <c r="AQ5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1" s="10">
        <f>Tabla_Transformados[[#This Row],[Costo_Total]]/Tabla_Transformados[[#This Row],[Numero_Personas]]</f>
        <v>5455.05</v>
      </c>
      <c r="AS521" s="10">
        <f>Tabla_Transformados[[#This Row],[Costo_Total]]/Tabla_Transformados[[#This Row],[Duracion_Viaje_sucio]]</f>
        <v>1818.3500000000001</v>
      </c>
    </row>
    <row r="522" spans="1:45" x14ac:dyDescent="0.25">
      <c r="A522" t="s">
        <v>1967</v>
      </c>
      <c r="B522" t="s">
        <v>1968</v>
      </c>
      <c r="C522">
        <v>44</v>
      </c>
      <c r="D522" t="s">
        <v>60</v>
      </c>
      <c r="E522" t="str">
        <f>VLOOKUP(Tabla_Transformados[[#This Row],[Género_sucio]],Tabla4[#All],2,0)</f>
        <v>Otro</v>
      </c>
      <c r="F522" t="s">
        <v>61</v>
      </c>
      <c r="G522" t="str">
        <f>VLOOKUP(Tabla_Transformados[[#This Row],[Ubicación_sucio]],auxiliares!$E$6:$F$13,2,0)</f>
        <v>Australia</v>
      </c>
      <c r="H522" t="s">
        <v>49</v>
      </c>
      <c r="I522" t="str">
        <f>IFERROR(VLOOKUP(Tabla_Transformados[[#This Row],[Tipo_Viajero_sucio]],auxiliares!$H$6:$I$6,2,0),Tabla_Transformados[[#This Row],[Tipo_Viajero_sucio]])</f>
        <v>Turista</v>
      </c>
      <c r="J522" t="s">
        <v>1969</v>
      </c>
      <c r="K522" s="8">
        <v>45505</v>
      </c>
      <c r="L522" s="8">
        <v>45591</v>
      </c>
      <c r="M522">
        <v>107</v>
      </c>
      <c r="N522">
        <f>DATEDIF(Tabla_Transformados[[#This Row],[Fecha_Reserva]],Tabla_Transformados[[#This Row],[Fecha_Viaje]],"d")</f>
        <v>86</v>
      </c>
      <c r="O522">
        <v>9</v>
      </c>
      <c r="P522">
        <v>3</v>
      </c>
      <c r="Q522" t="s">
        <v>37</v>
      </c>
      <c r="R522" t="str">
        <f>IFERROR(VLOOKUP(Tabla_Transformados[[#This Row],[Tipo_Paquete_sucio]],auxiliares!$H$6:$I$7,2,0),Tabla_Transformados[[#This Row],[Tipo_Paquete_sucio]])</f>
        <v>Vuelo</v>
      </c>
      <c r="S522" s="10">
        <v>4643.3</v>
      </c>
      <c r="T522" t="s">
        <v>38</v>
      </c>
      <c r="U522" t="s">
        <v>53</v>
      </c>
      <c r="V522" t="str">
        <f>VLOOKUP(Tabla_Transformados[[#This Row],[Destino_sucio]],auxiliares!$E$5:$F$19,2,0)</f>
        <v>Nueva York</v>
      </c>
      <c r="W522" t="s">
        <v>40</v>
      </c>
      <c r="X522" t="s">
        <v>41</v>
      </c>
      <c r="Y522" t="s">
        <v>40</v>
      </c>
      <c r="Z5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2" t="str">
        <f>IFERROR(VLOOKUP(Tabla_Transformados[[#This Row],[Actividades_Reser_sucio2]],auxiliares!$E$5:$F$20,2,0),Tabla_Transformados[[#This Row],[Actividades_Reser_sucio2]])</f>
        <v/>
      </c>
      <c r="AB522">
        <v>6</v>
      </c>
      <c r="AC522">
        <f>Tabla_Transformados[[#This Row],[Duracion_Viaje_sucio]]-1</f>
        <v>8</v>
      </c>
      <c r="AD522" t="b">
        <v>1</v>
      </c>
      <c r="AE522" t="str">
        <f>VLOOKUP(Tabla_Transformados[[#This Row],[Promocion_Aplicada_sucio]],auxiliares!$H$6:$I$9,2,0)</f>
        <v>Verdadero</v>
      </c>
      <c r="AF522" t="s">
        <v>42</v>
      </c>
      <c r="AG522" t="s">
        <v>56</v>
      </c>
      <c r="AH522">
        <v>11</v>
      </c>
      <c r="AI522" t="str">
        <f>TEXT(Tabla_Transformados[[#This Row],[Fecha_Reserva]],"m")</f>
        <v>8</v>
      </c>
      <c r="AJ522">
        <v>7</v>
      </c>
      <c r="AK522" t="str">
        <f>TEXT(Tabla_Transformados[[#This Row],[Fecha_Viaje]],"m")</f>
        <v>10</v>
      </c>
      <c r="AL522" t="s">
        <v>57</v>
      </c>
      <c r="AM522" t="b">
        <v>1</v>
      </c>
      <c r="AN522" t="str">
        <f>VLOOKUP(Tabla_Transformados[[#This Row],[Cancelacion_Reserva_sucio]],auxiliares!$H$6:$I$9,2,0)</f>
        <v>Verdadero</v>
      </c>
      <c r="AO522">
        <v>3</v>
      </c>
      <c r="AP522" t="s">
        <v>40</v>
      </c>
      <c r="AQ52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22" s="10">
        <f>Tabla_Transformados[[#This Row],[Costo_Total]]/Tabla_Transformados[[#This Row],[Numero_Personas]]</f>
        <v>1547.7666666666667</v>
      </c>
      <c r="AS522" s="10">
        <f>Tabla_Transformados[[#This Row],[Costo_Total]]/Tabla_Transformados[[#This Row],[Duracion_Viaje_sucio]]</f>
        <v>515.92222222222222</v>
      </c>
    </row>
    <row r="523" spans="1:45" x14ac:dyDescent="0.25">
      <c r="A523" t="s">
        <v>1970</v>
      </c>
      <c r="B523" t="s">
        <v>1971</v>
      </c>
      <c r="C523">
        <v>31</v>
      </c>
      <c r="D523" t="s">
        <v>31</v>
      </c>
      <c r="E523" t="str">
        <f>VLOOKUP(Tabla_Transformados[[#This Row],[Género_sucio]],Tabla4[#All],2,0)</f>
        <v>Femenino</v>
      </c>
      <c r="F523" t="s">
        <v>91</v>
      </c>
      <c r="G523" t="str">
        <f>VLOOKUP(Tabla_Transformados[[#This Row],[Ubicación_sucio]],auxiliares!$E$6:$F$13,2,0)</f>
        <v>India</v>
      </c>
      <c r="H523" t="s">
        <v>49</v>
      </c>
      <c r="I523" t="str">
        <f>IFERROR(VLOOKUP(Tabla_Transformados[[#This Row],[Tipo_Viajero_sucio]],auxiliares!$H$6:$I$6,2,0),Tabla_Transformados[[#This Row],[Tipo_Viajero_sucio]])</f>
        <v>Turista</v>
      </c>
      <c r="J523" t="s">
        <v>1972</v>
      </c>
      <c r="K523" s="8">
        <v>45313</v>
      </c>
      <c r="L523" s="8">
        <v>45476</v>
      </c>
      <c r="M523">
        <v>21</v>
      </c>
      <c r="N523">
        <f>DATEDIF(Tabla_Transformados[[#This Row],[Fecha_Reserva]],Tabla_Transformados[[#This Row],[Fecha_Viaje]],"d")</f>
        <v>163</v>
      </c>
      <c r="O523">
        <v>1</v>
      </c>
      <c r="P523">
        <v>2</v>
      </c>
      <c r="Q523" t="s">
        <v>77</v>
      </c>
      <c r="R523" t="str">
        <f>IFERROR(VLOOKUP(Tabla_Transformados[[#This Row],[Tipo_Paquete_sucio]],auxiliares!$H$6:$I$7,2,0),Tabla_Transformados[[#This Row],[Tipo_Paquete_sucio]])</f>
        <v>Vuelo + Hotel</v>
      </c>
      <c r="S523" s="10">
        <v>16656.900000000001</v>
      </c>
      <c r="T523" t="s">
        <v>38</v>
      </c>
      <c r="U523" t="s">
        <v>94</v>
      </c>
      <c r="V523" t="str">
        <f>VLOOKUP(Tabla_Transformados[[#This Row],[Destino_sucio]],auxiliares!$E$5:$F$19,2,0)</f>
        <v>Cancun</v>
      </c>
      <c r="W523" t="s">
        <v>67</v>
      </c>
      <c r="X523" t="s">
        <v>41</v>
      </c>
      <c r="Y523" t="s">
        <v>40</v>
      </c>
      <c r="Z5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3" t="str">
        <f>IFERROR(VLOOKUP(Tabla_Transformados[[#This Row],[Actividades_Reser_sucio2]],auxiliares!$E$5:$F$20,2,0),Tabla_Transformados[[#This Row],[Actividades_Reser_sucio2]])</f>
        <v/>
      </c>
      <c r="AB523">
        <v>2</v>
      </c>
      <c r="AC523">
        <f>Tabla_Transformados[[#This Row],[Duracion_Viaje_sucio]]-1</f>
        <v>0</v>
      </c>
      <c r="AD523" t="b">
        <v>1</v>
      </c>
      <c r="AE523" t="str">
        <f>VLOOKUP(Tabla_Transformados[[#This Row],[Promocion_Aplicada_sucio]],auxiliares!$H$6:$I$9,2,0)</f>
        <v>Verdadero</v>
      </c>
      <c r="AF523" t="s">
        <v>55</v>
      </c>
      <c r="AG523" t="s">
        <v>56</v>
      </c>
      <c r="AH523">
        <v>1</v>
      </c>
      <c r="AI523" t="str">
        <f>TEXT(Tabla_Transformados[[#This Row],[Fecha_Reserva]],"m")</f>
        <v>1</v>
      </c>
      <c r="AJ523">
        <v>4</v>
      </c>
      <c r="AK523" t="str">
        <f>TEXT(Tabla_Transformados[[#This Row],[Fecha_Viaje]],"m")</f>
        <v>7</v>
      </c>
      <c r="AL523" t="s">
        <v>44</v>
      </c>
      <c r="AM523" t="b">
        <v>1</v>
      </c>
      <c r="AN523" t="str">
        <f>VLOOKUP(Tabla_Transformados[[#This Row],[Cancelacion_Reserva_sucio]],auxiliares!$H$6:$I$9,2,0)</f>
        <v>Verdadero</v>
      </c>
      <c r="AO523">
        <v>4</v>
      </c>
      <c r="AP523" t="s">
        <v>131</v>
      </c>
      <c r="AQ5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3" s="10">
        <f>Tabla_Transformados[[#This Row],[Costo_Total]]/Tabla_Transformados[[#This Row],[Numero_Personas]]</f>
        <v>8328.4500000000007</v>
      </c>
      <c r="AS523" s="10">
        <f>Tabla_Transformados[[#This Row],[Costo_Total]]/Tabla_Transformados[[#This Row],[Duracion_Viaje_sucio]]</f>
        <v>16656.900000000001</v>
      </c>
    </row>
    <row r="524" spans="1:45" x14ac:dyDescent="0.25">
      <c r="A524" t="s">
        <v>1973</v>
      </c>
      <c r="B524" t="s">
        <v>1974</v>
      </c>
      <c r="C524">
        <v>35</v>
      </c>
      <c r="D524" t="s">
        <v>60</v>
      </c>
      <c r="E524" t="str">
        <f>VLOOKUP(Tabla_Transformados[[#This Row],[Género_sucio]],Tabla4[#All],2,0)</f>
        <v>Otro</v>
      </c>
      <c r="F524" t="s">
        <v>48</v>
      </c>
      <c r="G524" t="str">
        <f>VLOOKUP(Tabla_Transformados[[#This Row],[Ubicación_sucio]],auxiliares!$E$6:$F$13,2,0)</f>
        <v>EEUU</v>
      </c>
      <c r="H524" t="s">
        <v>97</v>
      </c>
      <c r="I524" t="str">
        <f>IFERROR(VLOOKUP(Tabla_Transformados[[#This Row],[Tipo_Viajero_sucio]],auxiliares!$H$6:$I$6,2,0),Tabla_Transformados[[#This Row],[Tipo_Viajero_sucio]])</f>
        <v>Negocios</v>
      </c>
      <c r="J524" t="s">
        <v>1975</v>
      </c>
      <c r="K524" s="8">
        <v>45354</v>
      </c>
      <c r="L524" s="8">
        <v>45589</v>
      </c>
      <c r="M524">
        <v>26</v>
      </c>
      <c r="N524">
        <f>DATEDIF(Tabla_Transformados[[#This Row],[Fecha_Reserva]],Tabla_Transformados[[#This Row],[Fecha_Viaje]],"d")</f>
        <v>235</v>
      </c>
      <c r="O524">
        <v>9</v>
      </c>
      <c r="P524">
        <v>4</v>
      </c>
      <c r="Q524" t="s">
        <v>65</v>
      </c>
      <c r="R524" t="str">
        <f>IFERROR(VLOOKUP(Tabla_Transformados[[#This Row],[Tipo_Paquete_sucio]],auxiliares!$H$6:$I$7,2,0),Tabla_Transformados[[#This Row],[Tipo_Paquete_sucio]])</f>
        <v>Vuelo + Hotel + Tour</v>
      </c>
      <c r="S524" s="10">
        <v>7515.1</v>
      </c>
      <c r="T524" t="s">
        <v>78</v>
      </c>
      <c r="U524" t="s">
        <v>39</v>
      </c>
      <c r="V524" t="str">
        <f>VLOOKUP(Tabla_Transformados[[#This Row],[Destino_sucio]],auxiliares!$E$5:$F$19,2,0)</f>
        <v>Tokio</v>
      </c>
      <c r="W524" t="s">
        <v>67</v>
      </c>
      <c r="X524" t="s">
        <v>68</v>
      </c>
      <c r="Y524" t="s">
        <v>69</v>
      </c>
      <c r="Z5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24" t="str">
        <f>IFERROR(VLOOKUP(Tabla_Transformados[[#This Row],[Actividades_Reser_sucio2]],auxiliares!$E$5:$F$20,2,0),Tabla_Transformados[[#This Row],[Actividades_Reser_sucio2]])</f>
        <v>Excursión en bote</v>
      </c>
      <c r="AB524">
        <v>5</v>
      </c>
      <c r="AC524">
        <f>Tabla_Transformados[[#This Row],[Duracion_Viaje_sucio]]-1</f>
        <v>8</v>
      </c>
      <c r="AD524" t="b">
        <v>1</v>
      </c>
      <c r="AE524" t="str">
        <f>VLOOKUP(Tabla_Transformados[[#This Row],[Promocion_Aplicada_sucio]],auxiliares!$H$6:$I$9,2,0)</f>
        <v>Verdadero</v>
      </c>
      <c r="AF524" t="s">
        <v>42</v>
      </c>
      <c r="AG524" t="s">
        <v>115</v>
      </c>
      <c r="AH524">
        <v>10</v>
      </c>
      <c r="AI524" t="str">
        <f>TEXT(Tabla_Transformados[[#This Row],[Fecha_Reserva]],"m")</f>
        <v>3</v>
      </c>
      <c r="AJ524">
        <v>10</v>
      </c>
      <c r="AK524" t="str">
        <f>TEXT(Tabla_Transformados[[#This Row],[Fecha_Viaje]],"m")</f>
        <v>10</v>
      </c>
      <c r="AL524" t="s">
        <v>57</v>
      </c>
      <c r="AM524" t="b">
        <v>0</v>
      </c>
      <c r="AN524" t="str">
        <f>VLOOKUP(Tabla_Transformados[[#This Row],[Cancelacion_Reserva_sucio]],auxiliares!$H$6:$I$9,2,0)</f>
        <v>Falso</v>
      </c>
      <c r="AO524">
        <v>5</v>
      </c>
      <c r="AP524" t="s">
        <v>207</v>
      </c>
      <c r="AQ5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4" s="10">
        <f>Tabla_Transformados[[#This Row],[Costo_Total]]/Tabla_Transformados[[#This Row],[Numero_Personas]]</f>
        <v>1878.7750000000001</v>
      </c>
      <c r="AS524" s="10">
        <f>Tabla_Transformados[[#This Row],[Costo_Total]]/Tabla_Transformados[[#This Row],[Duracion_Viaje_sucio]]</f>
        <v>835.01111111111118</v>
      </c>
    </row>
    <row r="525" spans="1:45" x14ac:dyDescent="0.25">
      <c r="A525" t="s">
        <v>1977</v>
      </c>
      <c r="B525" t="s">
        <v>1978</v>
      </c>
      <c r="C525">
        <v>28</v>
      </c>
      <c r="D525" t="s">
        <v>31</v>
      </c>
      <c r="E525" t="str">
        <f>VLOOKUP(Tabla_Transformados[[#This Row],[Género_sucio]],Tabla4[#All],2,0)</f>
        <v>Femenino</v>
      </c>
      <c r="F525" t="s">
        <v>32</v>
      </c>
      <c r="G525" t="str">
        <f>VLOOKUP(Tabla_Transformados[[#This Row],[Ubicación_sucio]],auxiliares!$E$6:$F$13,2,0)</f>
        <v>Méjico</v>
      </c>
      <c r="H525" t="s">
        <v>97</v>
      </c>
      <c r="I525" t="str">
        <f>IFERROR(VLOOKUP(Tabla_Transformados[[#This Row],[Tipo_Viajero_sucio]],auxiliares!$H$6:$I$6,2,0),Tabla_Transformados[[#This Row],[Tipo_Viajero_sucio]])</f>
        <v>Negocios</v>
      </c>
      <c r="J525" t="s">
        <v>1979</v>
      </c>
      <c r="K525" s="8">
        <v>45326</v>
      </c>
      <c r="L525" s="8">
        <v>45556</v>
      </c>
      <c r="M525">
        <v>72</v>
      </c>
      <c r="N525">
        <f>DATEDIF(Tabla_Transformados[[#This Row],[Fecha_Reserva]],Tabla_Transformados[[#This Row],[Fecha_Viaje]],"d")</f>
        <v>230</v>
      </c>
      <c r="O525">
        <v>13</v>
      </c>
      <c r="P525">
        <v>4</v>
      </c>
      <c r="Q525" t="s">
        <v>65</v>
      </c>
      <c r="R525" t="str">
        <f>IFERROR(VLOOKUP(Tabla_Transformados[[#This Row],[Tipo_Paquete_sucio]],auxiliares!$H$6:$I$7,2,0),Tabla_Transformados[[#This Row],[Tipo_Paquete_sucio]])</f>
        <v>Vuelo + Hotel + Tour</v>
      </c>
      <c r="S525" s="10">
        <v>7263.8</v>
      </c>
      <c r="T525" t="s">
        <v>38</v>
      </c>
      <c r="U525" t="s">
        <v>94</v>
      </c>
      <c r="V525" t="str">
        <f>VLOOKUP(Tabla_Transformados[[#This Row],[Destino_sucio]],auxiliares!$E$5:$F$19,2,0)</f>
        <v>Cancun</v>
      </c>
      <c r="W525" t="s">
        <v>79</v>
      </c>
      <c r="X525" t="s">
        <v>54</v>
      </c>
      <c r="Y525" t="s">
        <v>40</v>
      </c>
      <c r="Z5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25" t="str">
        <f>IFERROR(VLOOKUP(Tabla_Transformados[[#This Row],[Actividades_Reser_sucio2]],auxiliares!$E$5:$F$20,2,0),Tabla_Transformados[[#This Row],[Actividades_Reser_sucio2]])</f>
        <v>Desconocido</v>
      </c>
      <c r="AB525">
        <v>5</v>
      </c>
      <c r="AC525">
        <f>Tabla_Transformados[[#This Row],[Duracion_Viaje_sucio]]-1</f>
        <v>12</v>
      </c>
      <c r="AD525" t="b">
        <v>0</v>
      </c>
      <c r="AE525" t="str">
        <f>VLOOKUP(Tabla_Transformados[[#This Row],[Promocion_Aplicada_sucio]],auxiliares!$H$6:$I$9,2,0)</f>
        <v>Falso</v>
      </c>
      <c r="AF525" t="s">
        <v>88</v>
      </c>
      <c r="AG525" t="s">
        <v>56</v>
      </c>
      <c r="AH525">
        <v>7</v>
      </c>
      <c r="AI525" t="str">
        <f>TEXT(Tabla_Transformados[[#This Row],[Fecha_Reserva]],"m")</f>
        <v>2</v>
      </c>
      <c r="AJ525">
        <v>8</v>
      </c>
      <c r="AK525" t="str">
        <f>TEXT(Tabla_Transformados[[#This Row],[Fecha_Viaje]],"m")</f>
        <v>9</v>
      </c>
      <c r="AL525" t="s">
        <v>57</v>
      </c>
      <c r="AM525" t="b">
        <v>1</v>
      </c>
      <c r="AN525" t="str">
        <f>VLOOKUP(Tabla_Transformados[[#This Row],[Cancelacion_Reserva_sucio]],auxiliares!$H$6:$I$9,2,0)</f>
        <v>Verdadero</v>
      </c>
      <c r="AO525">
        <v>5</v>
      </c>
      <c r="AP525" t="s">
        <v>131</v>
      </c>
      <c r="AQ52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25" s="10">
        <f>Tabla_Transformados[[#This Row],[Costo_Total]]/Tabla_Transformados[[#This Row],[Numero_Personas]]</f>
        <v>1815.95</v>
      </c>
      <c r="AS525" s="10">
        <f>Tabla_Transformados[[#This Row],[Costo_Total]]/Tabla_Transformados[[#This Row],[Duracion_Viaje_sucio]]</f>
        <v>558.75384615384621</v>
      </c>
    </row>
    <row r="526" spans="1:45" x14ac:dyDescent="0.25">
      <c r="A526" t="s">
        <v>1981</v>
      </c>
      <c r="B526" t="s">
        <v>1982</v>
      </c>
      <c r="C526">
        <v>46</v>
      </c>
      <c r="D526" t="s">
        <v>104</v>
      </c>
      <c r="E526" t="str">
        <f>VLOOKUP(Tabla_Transformados[[#This Row],[Género_sucio]],Tabla4[#All],2,0)</f>
        <v>Masculino</v>
      </c>
      <c r="F526" t="s">
        <v>82</v>
      </c>
      <c r="G526" t="str">
        <f>VLOOKUP(Tabla_Transformados[[#This Row],[Ubicación_sucio]],auxiliares!$E$6:$F$13,2,0)</f>
        <v>Alemania</v>
      </c>
      <c r="H526" t="s">
        <v>97</v>
      </c>
      <c r="I526" t="str">
        <f>IFERROR(VLOOKUP(Tabla_Transformados[[#This Row],[Tipo_Viajero_sucio]],auxiliares!$H$6:$I$6,2,0),Tabla_Transformados[[#This Row],[Tipo_Viajero_sucio]])</f>
        <v>Negocios</v>
      </c>
      <c r="J526" t="s">
        <v>1983</v>
      </c>
      <c r="K526" s="8">
        <v>45398</v>
      </c>
      <c r="L526" s="8">
        <v>45634</v>
      </c>
      <c r="M526">
        <v>357</v>
      </c>
      <c r="N526">
        <f>DATEDIF(Tabla_Transformados[[#This Row],[Fecha_Reserva]],Tabla_Transformados[[#This Row],[Fecha_Viaje]],"d")</f>
        <v>236</v>
      </c>
      <c r="O526">
        <v>6</v>
      </c>
      <c r="P526">
        <v>1</v>
      </c>
      <c r="Q526" t="s">
        <v>37</v>
      </c>
      <c r="R526" t="str">
        <f>IFERROR(VLOOKUP(Tabla_Transformados[[#This Row],[Tipo_Paquete_sucio]],auxiliares!$H$6:$I$7,2,0),Tabla_Transformados[[#This Row],[Tipo_Paquete_sucio]])</f>
        <v>Vuelo</v>
      </c>
      <c r="S526" s="10">
        <v>14709.3</v>
      </c>
      <c r="T526" t="s">
        <v>86</v>
      </c>
      <c r="U526" t="s">
        <v>101</v>
      </c>
      <c r="V526" t="str">
        <f>VLOOKUP(Tabla_Transformados[[#This Row],[Destino_sucio]],auxiliares!$E$5:$F$19,2,0)</f>
        <v>Roma</v>
      </c>
      <c r="W526" t="s">
        <v>40</v>
      </c>
      <c r="X526" t="s">
        <v>54</v>
      </c>
      <c r="Y526" t="s">
        <v>40</v>
      </c>
      <c r="Z5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6" t="str">
        <f>IFERROR(VLOOKUP(Tabla_Transformados[[#This Row],[Actividades_Reser_sucio2]],auxiliares!$E$5:$F$20,2,0),Tabla_Transformados[[#This Row],[Actividades_Reser_sucio2]])</f>
        <v/>
      </c>
      <c r="AB526">
        <v>3</v>
      </c>
      <c r="AC526">
        <f>Tabla_Transformados[[#This Row],[Duracion_Viaje_sucio]]-1</f>
        <v>5</v>
      </c>
      <c r="AD526" t="b">
        <v>0</v>
      </c>
      <c r="AE526" t="str">
        <f>VLOOKUP(Tabla_Transformados[[#This Row],[Promocion_Aplicada_sucio]],auxiliares!$H$6:$I$9,2,0)</f>
        <v>Falso</v>
      </c>
      <c r="AF526" t="s">
        <v>88</v>
      </c>
      <c r="AG526" t="s">
        <v>56</v>
      </c>
      <c r="AH526">
        <v>6</v>
      </c>
      <c r="AI526" t="str">
        <f>TEXT(Tabla_Transformados[[#This Row],[Fecha_Reserva]],"m")</f>
        <v>4</v>
      </c>
      <c r="AJ526">
        <v>4</v>
      </c>
      <c r="AK526" t="str">
        <f>TEXT(Tabla_Transformados[[#This Row],[Fecha_Viaje]],"m")</f>
        <v>12</v>
      </c>
      <c r="AL526" t="s">
        <v>44</v>
      </c>
      <c r="AM526" t="b">
        <v>1</v>
      </c>
      <c r="AN526" t="str">
        <f>VLOOKUP(Tabla_Transformados[[#This Row],[Cancelacion_Reserva_sucio]],auxiliares!$H$6:$I$9,2,0)</f>
        <v>Verdadero</v>
      </c>
      <c r="AO526">
        <v>3</v>
      </c>
      <c r="AP526" t="s">
        <v>131</v>
      </c>
      <c r="AQ52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26" s="10">
        <f>Tabla_Transformados[[#This Row],[Costo_Total]]/Tabla_Transformados[[#This Row],[Numero_Personas]]</f>
        <v>14709.3</v>
      </c>
      <c r="AS526" s="10">
        <f>Tabla_Transformados[[#This Row],[Costo_Total]]/Tabla_Transformados[[#This Row],[Duracion_Viaje_sucio]]</f>
        <v>2451.5499999999997</v>
      </c>
    </row>
    <row r="527" spans="1:45" x14ac:dyDescent="0.25">
      <c r="A527" t="s">
        <v>1984</v>
      </c>
      <c r="B527" t="s">
        <v>1985</v>
      </c>
      <c r="C527">
        <v>54</v>
      </c>
      <c r="D527" t="s">
        <v>60</v>
      </c>
      <c r="E527" t="str">
        <f>VLOOKUP(Tabla_Transformados[[#This Row],[Género_sucio]],Tabla4[#All],2,0)</f>
        <v>Otro</v>
      </c>
      <c r="F527" t="s">
        <v>73</v>
      </c>
      <c r="G527" t="str">
        <f>VLOOKUP(Tabla_Transformados[[#This Row],[Ubicación_sucio]],auxiliares!$E$6:$F$13,2,0)</f>
        <v>Reino unido</v>
      </c>
      <c r="H527" t="s">
        <v>97</v>
      </c>
      <c r="I527" t="str">
        <f>IFERROR(VLOOKUP(Tabla_Transformados[[#This Row],[Tipo_Viajero_sucio]],auxiliares!$H$6:$I$6,2,0),Tabla_Transformados[[#This Row],[Tipo_Viajero_sucio]])</f>
        <v>Negocios</v>
      </c>
      <c r="J527" t="s">
        <v>1986</v>
      </c>
      <c r="K527" s="8">
        <v>45502</v>
      </c>
      <c r="L527" s="8">
        <v>45541</v>
      </c>
      <c r="M527">
        <v>314</v>
      </c>
      <c r="N527">
        <f>DATEDIF(Tabla_Transformados[[#This Row],[Fecha_Reserva]],Tabla_Transformados[[#This Row],[Fecha_Viaje]],"d")</f>
        <v>39</v>
      </c>
      <c r="O527">
        <v>7</v>
      </c>
      <c r="P527">
        <v>4</v>
      </c>
      <c r="Q527" t="s">
        <v>37</v>
      </c>
      <c r="R527" t="str">
        <f>IFERROR(VLOOKUP(Tabla_Transformados[[#This Row],[Tipo_Paquete_sucio]],auxiliares!$H$6:$I$7,2,0),Tabla_Transformados[[#This Row],[Tipo_Paquete_sucio]])</f>
        <v>Vuelo</v>
      </c>
      <c r="S527" s="10">
        <v>5107.1000000000004</v>
      </c>
      <c r="T527" t="s">
        <v>78</v>
      </c>
      <c r="U527" t="s">
        <v>39</v>
      </c>
      <c r="V527" t="str">
        <f>VLOOKUP(Tabla_Transformados[[#This Row],[Destino_sucio]],auxiliares!$E$5:$F$19,2,0)</f>
        <v>Tokio</v>
      </c>
      <c r="W527" t="s">
        <v>40</v>
      </c>
      <c r="X527" t="s">
        <v>68</v>
      </c>
      <c r="Y527" t="s">
        <v>40</v>
      </c>
      <c r="Z5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7" t="str">
        <f>IFERROR(VLOOKUP(Tabla_Transformados[[#This Row],[Actividades_Reser_sucio2]],auxiliares!$E$5:$F$20,2,0),Tabla_Transformados[[#This Row],[Actividades_Reser_sucio2]])</f>
        <v/>
      </c>
      <c r="AB527">
        <v>9</v>
      </c>
      <c r="AC527">
        <f>Tabla_Transformados[[#This Row],[Duracion_Viaje_sucio]]-1</f>
        <v>6</v>
      </c>
      <c r="AD527" t="b">
        <v>1</v>
      </c>
      <c r="AE527" t="str">
        <f>VLOOKUP(Tabla_Transformados[[#This Row],[Promocion_Aplicada_sucio]],auxiliares!$H$6:$I$9,2,0)</f>
        <v>Verdadero</v>
      </c>
      <c r="AF527" t="s">
        <v>42</v>
      </c>
      <c r="AG527" t="s">
        <v>56</v>
      </c>
      <c r="AH527">
        <v>12</v>
      </c>
      <c r="AI527" t="str">
        <f>TEXT(Tabla_Transformados[[#This Row],[Fecha_Reserva]],"m")</f>
        <v>7</v>
      </c>
      <c r="AJ527">
        <v>8</v>
      </c>
      <c r="AK527" t="str">
        <f>TEXT(Tabla_Transformados[[#This Row],[Fecha_Viaje]],"m")</f>
        <v>9</v>
      </c>
      <c r="AL527" t="s">
        <v>44</v>
      </c>
      <c r="AM527" t="b">
        <v>1</v>
      </c>
      <c r="AN527" t="str">
        <f>VLOOKUP(Tabla_Transformados[[#This Row],[Cancelacion_Reserva_sucio]],auxiliares!$H$6:$I$9,2,0)</f>
        <v>Verdadero</v>
      </c>
      <c r="AO527">
        <v>4</v>
      </c>
      <c r="AP527" t="s">
        <v>131</v>
      </c>
      <c r="AQ52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7" s="10">
        <f>Tabla_Transformados[[#This Row],[Costo_Total]]/Tabla_Transformados[[#This Row],[Numero_Personas]]</f>
        <v>1276.7750000000001</v>
      </c>
      <c r="AS527" s="10">
        <f>Tabla_Transformados[[#This Row],[Costo_Total]]/Tabla_Transformados[[#This Row],[Duracion_Viaje_sucio]]</f>
        <v>729.58571428571429</v>
      </c>
    </row>
    <row r="528" spans="1:45" x14ac:dyDescent="0.25">
      <c r="A528" t="s">
        <v>1988</v>
      </c>
      <c r="B528" t="s">
        <v>1989</v>
      </c>
      <c r="C528">
        <v>54</v>
      </c>
      <c r="D528" t="s">
        <v>104</v>
      </c>
      <c r="E528" t="str">
        <f>VLOOKUP(Tabla_Transformados[[#This Row],[Género_sucio]],Tabla4[#All],2,0)</f>
        <v>Masculino</v>
      </c>
      <c r="F528" t="s">
        <v>73</v>
      </c>
      <c r="G528" t="str">
        <f>VLOOKUP(Tabla_Transformados[[#This Row],[Ubicación_sucio]],auxiliares!$E$6:$F$13,2,0)</f>
        <v>Reino unido</v>
      </c>
      <c r="H528" t="s">
        <v>97</v>
      </c>
      <c r="I528" t="str">
        <f>IFERROR(VLOOKUP(Tabla_Transformados[[#This Row],[Tipo_Viajero_sucio]],auxiliares!$H$6:$I$6,2,0),Tabla_Transformados[[#This Row],[Tipo_Viajero_sucio]])</f>
        <v>Negocios</v>
      </c>
      <c r="J528" t="s">
        <v>1990</v>
      </c>
      <c r="K528" s="8">
        <v>45476</v>
      </c>
      <c r="L528" s="8">
        <v>45559</v>
      </c>
      <c r="M528">
        <v>254</v>
      </c>
      <c r="N528">
        <f>DATEDIF(Tabla_Transformados[[#This Row],[Fecha_Reserva]],Tabla_Transformados[[#This Row],[Fecha_Viaje]],"d")</f>
        <v>83</v>
      </c>
      <c r="O528">
        <v>9</v>
      </c>
      <c r="P528">
        <v>3</v>
      </c>
      <c r="Q528" t="s">
        <v>65</v>
      </c>
      <c r="R528" t="str">
        <f>IFERROR(VLOOKUP(Tabla_Transformados[[#This Row],[Tipo_Paquete_sucio]],auxiliares!$H$6:$I$7,2,0),Tabla_Transformados[[#This Row],[Tipo_Paquete_sucio]])</f>
        <v>Vuelo + Hotel + Tour</v>
      </c>
      <c r="S528" s="10">
        <v>11698.8</v>
      </c>
      <c r="T528" t="s">
        <v>78</v>
      </c>
      <c r="U528" t="s">
        <v>66</v>
      </c>
      <c r="V528" t="str">
        <f>VLOOKUP(Tabla_Transformados[[#This Row],[Destino_sucio]],auxiliares!$E$5:$F$19,2,0)</f>
        <v>Barcelona</v>
      </c>
      <c r="W528" t="s">
        <v>114</v>
      </c>
      <c r="X528" t="s">
        <v>54</v>
      </c>
      <c r="Y528" t="s">
        <v>40</v>
      </c>
      <c r="Z5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28" t="str">
        <f>IFERROR(VLOOKUP(Tabla_Transformados[[#This Row],[Actividades_Reser_sucio2]],auxiliares!$E$5:$F$20,2,0),Tabla_Transformados[[#This Row],[Actividades_Reser_sucio2]])</f>
        <v>Desconocido</v>
      </c>
      <c r="AB528">
        <v>3</v>
      </c>
      <c r="AC528">
        <f>Tabla_Transformados[[#This Row],[Duracion_Viaje_sucio]]-1</f>
        <v>8</v>
      </c>
      <c r="AD528" t="b">
        <v>0</v>
      </c>
      <c r="AE528" t="str">
        <f>VLOOKUP(Tabla_Transformados[[#This Row],[Promocion_Aplicada_sucio]],auxiliares!$H$6:$I$9,2,0)</f>
        <v>Falso</v>
      </c>
      <c r="AF528" t="s">
        <v>42</v>
      </c>
      <c r="AG528" t="s">
        <v>115</v>
      </c>
      <c r="AH528">
        <v>8</v>
      </c>
      <c r="AI528" t="str">
        <f>TEXT(Tabla_Transformados[[#This Row],[Fecha_Reserva]],"m")</f>
        <v>7</v>
      </c>
      <c r="AJ528">
        <v>7</v>
      </c>
      <c r="AK528" t="str">
        <f>TEXT(Tabla_Transformados[[#This Row],[Fecha_Viaje]],"m")</f>
        <v>9</v>
      </c>
      <c r="AL528" t="s">
        <v>57</v>
      </c>
      <c r="AM528" t="b">
        <v>0</v>
      </c>
      <c r="AN528" t="str">
        <f>VLOOKUP(Tabla_Transformados[[#This Row],[Cancelacion_Reserva_sucio]],auxiliares!$H$6:$I$9,2,0)</f>
        <v>Falso</v>
      </c>
      <c r="AO528">
        <v>4</v>
      </c>
      <c r="AP528" t="s">
        <v>108</v>
      </c>
      <c r="AQ52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8" s="10">
        <f>Tabla_Transformados[[#This Row],[Costo_Total]]/Tabla_Transformados[[#This Row],[Numero_Personas]]</f>
        <v>3899.6</v>
      </c>
      <c r="AS528" s="10">
        <f>Tabla_Transformados[[#This Row],[Costo_Total]]/Tabla_Transformados[[#This Row],[Duracion_Viaje_sucio]]</f>
        <v>1299.8666666666666</v>
      </c>
    </row>
    <row r="529" spans="1:45" x14ac:dyDescent="0.25">
      <c r="A529" t="s">
        <v>1992</v>
      </c>
      <c r="B529" t="s">
        <v>1993</v>
      </c>
      <c r="C529">
        <v>20</v>
      </c>
      <c r="D529" t="s">
        <v>31</v>
      </c>
      <c r="E529" t="str">
        <f>VLOOKUP(Tabla_Transformados[[#This Row],[Género_sucio]],Tabla4[#All],2,0)</f>
        <v>Femenino</v>
      </c>
      <c r="F529" t="s">
        <v>32</v>
      </c>
      <c r="G529" t="str">
        <f>VLOOKUP(Tabla_Transformados[[#This Row],[Ubicación_sucio]],auxiliares!$E$6:$F$13,2,0)</f>
        <v>Méjico</v>
      </c>
      <c r="H529" t="s">
        <v>49</v>
      </c>
      <c r="I529" t="str">
        <f>IFERROR(VLOOKUP(Tabla_Transformados[[#This Row],[Tipo_Viajero_sucio]],auxiliares!$H$6:$I$6,2,0),Tabla_Transformados[[#This Row],[Tipo_Viajero_sucio]])</f>
        <v>Turista</v>
      </c>
      <c r="J529" t="s">
        <v>1994</v>
      </c>
      <c r="K529" s="8">
        <v>45519</v>
      </c>
      <c r="L529" s="8">
        <v>45630</v>
      </c>
      <c r="M529">
        <v>361</v>
      </c>
      <c r="N529">
        <f>DATEDIF(Tabla_Transformados[[#This Row],[Fecha_Reserva]],Tabla_Transformados[[#This Row],[Fecha_Viaje]],"d")</f>
        <v>111</v>
      </c>
      <c r="O529">
        <v>11</v>
      </c>
      <c r="P529">
        <v>3</v>
      </c>
      <c r="Q529" t="s">
        <v>77</v>
      </c>
      <c r="R529" t="str">
        <f>IFERROR(VLOOKUP(Tabla_Transformados[[#This Row],[Tipo_Paquete_sucio]],auxiliares!$H$6:$I$7,2,0),Tabla_Transformados[[#This Row],[Tipo_Paquete_sucio]])</f>
        <v>Vuelo + Hotel</v>
      </c>
      <c r="S529" s="10">
        <v>2729.3</v>
      </c>
      <c r="T529" t="s">
        <v>86</v>
      </c>
      <c r="U529" t="s">
        <v>87</v>
      </c>
      <c r="V529" t="str">
        <f>VLOOKUP(Tabla_Transformados[[#This Row],[Destino_sucio]],auxiliares!$E$5:$F$19,2,0)</f>
        <v>Londres</v>
      </c>
      <c r="W529" t="s">
        <v>79</v>
      </c>
      <c r="X529" t="s">
        <v>41</v>
      </c>
      <c r="Y529" t="s">
        <v>40</v>
      </c>
      <c r="Z5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9" t="str">
        <f>IFERROR(VLOOKUP(Tabla_Transformados[[#This Row],[Actividades_Reser_sucio2]],auxiliares!$E$5:$F$20,2,0),Tabla_Transformados[[#This Row],[Actividades_Reser_sucio2]])</f>
        <v/>
      </c>
      <c r="AB529">
        <v>7</v>
      </c>
      <c r="AC529">
        <f>Tabla_Transformados[[#This Row],[Duracion_Viaje_sucio]]-1</f>
        <v>10</v>
      </c>
      <c r="AD529" t="b">
        <v>1</v>
      </c>
      <c r="AE529" t="str">
        <f>VLOOKUP(Tabla_Transformados[[#This Row],[Promocion_Aplicada_sucio]],auxiliares!$H$6:$I$9,2,0)</f>
        <v>Verdadero</v>
      </c>
      <c r="AF529" t="s">
        <v>88</v>
      </c>
      <c r="AG529" t="s">
        <v>56</v>
      </c>
      <c r="AH529">
        <v>5</v>
      </c>
      <c r="AI529" t="str">
        <f>TEXT(Tabla_Transformados[[#This Row],[Fecha_Reserva]],"m")</f>
        <v>8</v>
      </c>
      <c r="AJ529">
        <v>3</v>
      </c>
      <c r="AK529" t="str">
        <f>TEXT(Tabla_Transformados[[#This Row],[Fecha_Viaje]],"m")</f>
        <v>12</v>
      </c>
      <c r="AL529" t="s">
        <v>44</v>
      </c>
      <c r="AM529" t="b">
        <v>1</v>
      </c>
      <c r="AN529" t="str">
        <f>VLOOKUP(Tabla_Transformados[[#This Row],[Cancelacion_Reserva_sucio]],auxiliares!$H$6:$I$9,2,0)</f>
        <v>Verdadero</v>
      </c>
      <c r="AO529">
        <v>5</v>
      </c>
      <c r="AP529" t="s">
        <v>131</v>
      </c>
      <c r="AQ52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29" s="10">
        <f>Tabla_Transformados[[#This Row],[Costo_Total]]/Tabla_Transformados[[#This Row],[Numero_Personas]]</f>
        <v>909.76666666666677</v>
      </c>
      <c r="AS529" s="10">
        <f>Tabla_Transformados[[#This Row],[Costo_Total]]/Tabla_Transformados[[#This Row],[Duracion_Viaje_sucio]]</f>
        <v>248.11818181818182</v>
      </c>
    </row>
    <row r="530" spans="1:45" x14ac:dyDescent="0.25">
      <c r="A530" t="s">
        <v>1996</v>
      </c>
      <c r="B530" t="s">
        <v>1997</v>
      </c>
      <c r="C530">
        <v>36</v>
      </c>
      <c r="D530" t="s">
        <v>31</v>
      </c>
      <c r="E530" t="str">
        <f>VLOOKUP(Tabla_Transformados[[#This Row],[Género_sucio]],Tabla4[#All],2,0)</f>
        <v>Femenino</v>
      </c>
      <c r="F530" t="s">
        <v>61</v>
      </c>
      <c r="G530" t="str">
        <f>VLOOKUP(Tabla_Transformados[[#This Row],[Ubicación_sucio]],auxiliares!$E$6:$F$13,2,0)</f>
        <v>Australia</v>
      </c>
      <c r="H530" t="s">
        <v>33</v>
      </c>
      <c r="I530" t="str">
        <f>IFERROR(VLOOKUP(Tabla_Transformados[[#This Row],[Tipo_Viajero_sucio]],auxiliares!$H$6:$I$6,2,0),Tabla_Transformados[[#This Row],[Tipo_Viajero_sucio]])</f>
        <v>Turista</v>
      </c>
      <c r="J530" t="s">
        <v>1998</v>
      </c>
      <c r="K530" s="8">
        <v>45380</v>
      </c>
      <c r="L530" s="8">
        <v>45533</v>
      </c>
      <c r="M530">
        <v>6</v>
      </c>
      <c r="N530">
        <f>DATEDIF(Tabla_Transformados[[#This Row],[Fecha_Reserva]],Tabla_Transformados[[#This Row],[Fecha_Viaje]],"d")</f>
        <v>153</v>
      </c>
      <c r="O530">
        <v>5</v>
      </c>
      <c r="P530">
        <v>4</v>
      </c>
      <c r="Q530" t="s">
        <v>37</v>
      </c>
      <c r="R530" t="str">
        <f>IFERROR(VLOOKUP(Tabla_Transformados[[#This Row],[Tipo_Paquete_sucio]],auxiliares!$H$6:$I$7,2,0),Tabla_Transformados[[#This Row],[Tipo_Paquete_sucio]])</f>
        <v>Vuelo</v>
      </c>
      <c r="S530" s="10">
        <v>13128.1</v>
      </c>
      <c r="T530" t="s">
        <v>78</v>
      </c>
      <c r="U530" t="s">
        <v>66</v>
      </c>
      <c r="V530" t="str">
        <f>VLOOKUP(Tabla_Transformados[[#This Row],[Destino_sucio]],auxiliares!$E$5:$F$19,2,0)</f>
        <v>Barcelona</v>
      </c>
      <c r="W530" t="s">
        <v>40</v>
      </c>
      <c r="X530" t="s">
        <v>41</v>
      </c>
      <c r="Y530" t="s">
        <v>40</v>
      </c>
      <c r="Z5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0" t="str">
        <f>IFERROR(VLOOKUP(Tabla_Transformados[[#This Row],[Actividades_Reser_sucio2]],auxiliares!$E$5:$F$20,2,0),Tabla_Transformados[[#This Row],[Actividades_Reser_sucio2]])</f>
        <v/>
      </c>
      <c r="AB530">
        <v>7</v>
      </c>
      <c r="AC530">
        <f>Tabla_Transformados[[#This Row],[Duracion_Viaje_sucio]]-1</f>
        <v>4</v>
      </c>
      <c r="AD530" t="b">
        <v>0</v>
      </c>
      <c r="AE530" t="str">
        <f>VLOOKUP(Tabla_Transformados[[#This Row],[Promocion_Aplicada_sucio]],auxiliares!$H$6:$I$9,2,0)</f>
        <v>Falso</v>
      </c>
      <c r="AF530" t="s">
        <v>42</v>
      </c>
      <c r="AG530" t="s">
        <v>43</v>
      </c>
      <c r="AH530">
        <v>5</v>
      </c>
      <c r="AI530" t="str">
        <f>TEXT(Tabla_Transformados[[#This Row],[Fecha_Reserva]],"m")</f>
        <v>3</v>
      </c>
      <c r="AJ530">
        <v>5</v>
      </c>
      <c r="AK530" t="str">
        <f>TEXT(Tabla_Transformados[[#This Row],[Fecha_Viaje]],"m")</f>
        <v>8</v>
      </c>
      <c r="AL530" t="s">
        <v>57</v>
      </c>
      <c r="AM530" t="b">
        <v>0</v>
      </c>
      <c r="AN530" t="str">
        <f>VLOOKUP(Tabla_Transformados[[#This Row],[Cancelacion_Reserva_sucio]],auxiliares!$H$6:$I$9,2,0)</f>
        <v>Falso</v>
      </c>
      <c r="AO530">
        <v>2</v>
      </c>
      <c r="AP530" t="s">
        <v>70</v>
      </c>
      <c r="AQ53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0" s="10">
        <f>Tabla_Transformados[[#This Row],[Costo_Total]]/Tabla_Transformados[[#This Row],[Numero_Personas]]</f>
        <v>3282.0250000000001</v>
      </c>
      <c r="AS530" s="10">
        <f>Tabla_Transformados[[#This Row],[Costo_Total]]/Tabla_Transformados[[#This Row],[Duracion_Viaje_sucio]]</f>
        <v>2625.62</v>
      </c>
    </row>
    <row r="531" spans="1:45" x14ac:dyDescent="0.25">
      <c r="A531" t="s">
        <v>1999</v>
      </c>
      <c r="B531" t="s">
        <v>2000</v>
      </c>
      <c r="C531">
        <v>18</v>
      </c>
      <c r="D531" t="s">
        <v>31</v>
      </c>
      <c r="E531" t="str">
        <f>VLOOKUP(Tabla_Transformados[[#This Row],[Género_sucio]],Tabla4[#All],2,0)</f>
        <v>Femenino</v>
      </c>
      <c r="F531" t="s">
        <v>32</v>
      </c>
      <c r="G531" t="str">
        <f>VLOOKUP(Tabla_Transformados[[#This Row],[Ubicación_sucio]],auxiliares!$E$6:$F$13,2,0)</f>
        <v>Méjico</v>
      </c>
      <c r="H531" t="s">
        <v>49</v>
      </c>
      <c r="I531" t="str">
        <f>IFERROR(VLOOKUP(Tabla_Transformados[[#This Row],[Tipo_Viajero_sucio]],auxiliares!$H$6:$I$6,2,0),Tabla_Transformados[[#This Row],[Tipo_Viajero_sucio]])</f>
        <v>Turista</v>
      </c>
      <c r="J531" t="s">
        <v>2001</v>
      </c>
      <c r="K531" s="8">
        <v>45337</v>
      </c>
      <c r="L531" s="8">
        <v>45551</v>
      </c>
      <c r="M531">
        <v>119</v>
      </c>
      <c r="N531">
        <f>DATEDIF(Tabla_Transformados[[#This Row],[Fecha_Reserva]],Tabla_Transformados[[#This Row],[Fecha_Viaje]],"d")</f>
        <v>214</v>
      </c>
      <c r="O531">
        <v>14</v>
      </c>
      <c r="P531">
        <v>3</v>
      </c>
      <c r="Q531" t="s">
        <v>37</v>
      </c>
      <c r="R531" t="str">
        <f>IFERROR(VLOOKUP(Tabla_Transformados[[#This Row],[Tipo_Paquete_sucio]],auxiliares!$H$6:$I$7,2,0),Tabla_Transformados[[#This Row],[Tipo_Paquete_sucio]])</f>
        <v>Vuelo</v>
      </c>
      <c r="S531" s="10">
        <v>1593.5</v>
      </c>
      <c r="T531" t="s">
        <v>78</v>
      </c>
      <c r="U531" t="s">
        <v>137</v>
      </c>
      <c r="V531" t="str">
        <f>VLOOKUP(Tabla_Transformados[[#This Row],[Destino_sucio]],auxiliares!$E$5:$F$19,2,0)</f>
        <v>Paris</v>
      </c>
      <c r="W531" t="s">
        <v>40</v>
      </c>
      <c r="X531" t="s">
        <v>41</v>
      </c>
      <c r="Y531" t="s">
        <v>40</v>
      </c>
      <c r="Z5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1" t="str">
        <f>IFERROR(VLOOKUP(Tabla_Transformados[[#This Row],[Actividades_Reser_sucio2]],auxiliares!$E$5:$F$20,2,0),Tabla_Transformados[[#This Row],[Actividades_Reser_sucio2]])</f>
        <v/>
      </c>
      <c r="AB531">
        <v>4</v>
      </c>
      <c r="AC531">
        <f>Tabla_Transformados[[#This Row],[Duracion_Viaje_sucio]]-1</f>
        <v>13</v>
      </c>
      <c r="AD531" t="b">
        <v>0</v>
      </c>
      <c r="AE531" t="str">
        <f>VLOOKUP(Tabla_Transformados[[#This Row],[Promocion_Aplicada_sucio]],auxiliares!$H$6:$I$9,2,0)</f>
        <v>Falso</v>
      </c>
      <c r="AF531" t="s">
        <v>55</v>
      </c>
      <c r="AG531" t="s">
        <v>115</v>
      </c>
      <c r="AH531">
        <v>9</v>
      </c>
      <c r="AI531" t="str">
        <f>TEXT(Tabla_Transformados[[#This Row],[Fecha_Reserva]],"m")</f>
        <v>2</v>
      </c>
      <c r="AJ531">
        <v>1</v>
      </c>
      <c r="AK531" t="str">
        <f>TEXT(Tabla_Transformados[[#This Row],[Fecha_Viaje]],"m")</f>
        <v>9</v>
      </c>
      <c r="AL531" t="s">
        <v>44</v>
      </c>
      <c r="AM531" t="b">
        <v>1</v>
      </c>
      <c r="AN531" t="str">
        <f>VLOOKUP(Tabla_Transformados[[#This Row],[Cancelacion_Reserva_sucio]],auxiliares!$H$6:$I$9,2,0)</f>
        <v>Verdadero</v>
      </c>
      <c r="AO531">
        <v>4</v>
      </c>
      <c r="AP531" t="s">
        <v>131</v>
      </c>
      <c r="AQ5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1" s="10">
        <f>Tabla_Transformados[[#This Row],[Costo_Total]]/Tabla_Transformados[[#This Row],[Numero_Personas]]</f>
        <v>531.16666666666663</v>
      </c>
      <c r="AS531" s="10">
        <f>Tabla_Transformados[[#This Row],[Costo_Total]]/Tabla_Transformados[[#This Row],[Duracion_Viaje_sucio]]</f>
        <v>113.82142857142857</v>
      </c>
    </row>
    <row r="532" spans="1:45" x14ac:dyDescent="0.25">
      <c r="A532" t="s">
        <v>2002</v>
      </c>
      <c r="B532" t="s">
        <v>2003</v>
      </c>
      <c r="C532">
        <v>22</v>
      </c>
      <c r="D532" t="s">
        <v>60</v>
      </c>
      <c r="E532" t="str">
        <f>VLOOKUP(Tabla_Transformados[[#This Row],[Género_sucio]],Tabla4[#All],2,0)</f>
        <v>Otro</v>
      </c>
      <c r="F532" t="s">
        <v>91</v>
      </c>
      <c r="G532" t="str">
        <f>VLOOKUP(Tabla_Transformados[[#This Row],[Ubicación_sucio]],auxiliares!$E$6:$F$13,2,0)</f>
        <v>India</v>
      </c>
      <c r="H532" t="s">
        <v>49</v>
      </c>
      <c r="I532" t="str">
        <f>IFERROR(VLOOKUP(Tabla_Transformados[[#This Row],[Tipo_Viajero_sucio]],auxiliares!$H$6:$I$6,2,0),Tabla_Transformados[[#This Row],[Tipo_Viajero_sucio]])</f>
        <v>Turista</v>
      </c>
      <c r="J532" t="s">
        <v>2004</v>
      </c>
      <c r="K532" s="8">
        <v>45378</v>
      </c>
      <c r="L532" s="8">
        <v>45464</v>
      </c>
      <c r="M532">
        <v>166</v>
      </c>
      <c r="N532">
        <f>DATEDIF(Tabla_Transformados[[#This Row],[Fecha_Reserva]],Tabla_Transformados[[#This Row],[Fecha_Viaje]],"d")</f>
        <v>86</v>
      </c>
      <c r="O532">
        <v>12</v>
      </c>
      <c r="P532">
        <v>3</v>
      </c>
      <c r="Q532" t="s">
        <v>37</v>
      </c>
      <c r="R532" t="str">
        <f>IFERROR(VLOOKUP(Tabla_Transformados[[#This Row],[Tipo_Paquete_sucio]],auxiliares!$H$6:$I$7,2,0),Tabla_Transformados[[#This Row],[Tipo_Paquete_sucio]])</f>
        <v>Vuelo</v>
      </c>
      <c r="S532" s="10">
        <v>18544.599999999999</v>
      </c>
      <c r="T532" t="s">
        <v>78</v>
      </c>
      <c r="U532" t="s">
        <v>39</v>
      </c>
      <c r="V532" t="str">
        <f>VLOOKUP(Tabla_Transformados[[#This Row],[Destino_sucio]],auxiliares!$E$5:$F$19,2,0)</f>
        <v>Tokio</v>
      </c>
      <c r="W532" t="s">
        <v>40</v>
      </c>
      <c r="X532" t="s">
        <v>41</v>
      </c>
      <c r="Y532" t="s">
        <v>40</v>
      </c>
      <c r="Z5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2" t="str">
        <f>IFERROR(VLOOKUP(Tabla_Transformados[[#This Row],[Actividades_Reser_sucio2]],auxiliares!$E$5:$F$20,2,0),Tabla_Transformados[[#This Row],[Actividades_Reser_sucio2]])</f>
        <v/>
      </c>
      <c r="AB532">
        <v>4</v>
      </c>
      <c r="AC532">
        <f>Tabla_Transformados[[#This Row],[Duracion_Viaje_sucio]]-1</f>
        <v>11</v>
      </c>
      <c r="AD532" t="b">
        <v>1</v>
      </c>
      <c r="AE532" t="str">
        <f>VLOOKUP(Tabla_Transformados[[#This Row],[Promocion_Aplicada_sucio]],auxiliares!$H$6:$I$9,2,0)</f>
        <v>Verdadero</v>
      </c>
      <c r="AF532" t="s">
        <v>42</v>
      </c>
      <c r="AG532" t="s">
        <v>56</v>
      </c>
      <c r="AH532">
        <v>3</v>
      </c>
      <c r="AI532" t="str">
        <f>TEXT(Tabla_Transformados[[#This Row],[Fecha_Reserva]],"m")</f>
        <v>3</v>
      </c>
      <c r="AJ532">
        <v>10</v>
      </c>
      <c r="AK532" t="str">
        <f>TEXT(Tabla_Transformados[[#This Row],[Fecha_Viaje]],"m")</f>
        <v>6</v>
      </c>
      <c r="AL532" t="s">
        <v>57</v>
      </c>
      <c r="AM532" t="b">
        <v>0</v>
      </c>
      <c r="AN532" t="str">
        <f>VLOOKUP(Tabla_Transformados[[#This Row],[Cancelacion_Reserva_sucio]],auxiliares!$H$6:$I$9,2,0)</f>
        <v>Falso</v>
      </c>
      <c r="AO532">
        <v>5</v>
      </c>
      <c r="AP532" t="s">
        <v>131</v>
      </c>
      <c r="AQ53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2" s="10">
        <f>Tabla_Transformados[[#This Row],[Costo_Total]]/Tabla_Transformados[[#This Row],[Numero_Personas]]</f>
        <v>6181.5333333333328</v>
      </c>
      <c r="AS532" s="10">
        <f>Tabla_Transformados[[#This Row],[Costo_Total]]/Tabla_Transformados[[#This Row],[Duracion_Viaje_sucio]]</f>
        <v>1545.3833333333332</v>
      </c>
    </row>
    <row r="533" spans="1:45" x14ac:dyDescent="0.25">
      <c r="A533" t="s">
        <v>2005</v>
      </c>
      <c r="B533" t="s">
        <v>2006</v>
      </c>
      <c r="C533">
        <v>65</v>
      </c>
      <c r="D533" t="s">
        <v>104</v>
      </c>
      <c r="E533" t="str">
        <f>VLOOKUP(Tabla_Transformados[[#This Row],[Género_sucio]],Tabla4[#All],2,0)</f>
        <v>Masculino</v>
      </c>
      <c r="F533" t="s">
        <v>91</v>
      </c>
      <c r="G533" t="str">
        <f>VLOOKUP(Tabla_Transformados[[#This Row],[Ubicación_sucio]],auxiliares!$E$6:$F$13,2,0)</f>
        <v>India</v>
      </c>
      <c r="H533" t="s">
        <v>97</v>
      </c>
      <c r="I533" t="str">
        <f>IFERROR(VLOOKUP(Tabla_Transformados[[#This Row],[Tipo_Viajero_sucio]],auxiliares!$H$6:$I$6,2,0),Tabla_Transformados[[#This Row],[Tipo_Viajero_sucio]])</f>
        <v>Negocios</v>
      </c>
      <c r="J533" t="s">
        <v>2007</v>
      </c>
      <c r="K533" s="8">
        <v>45436</v>
      </c>
      <c r="L533" s="8">
        <v>45606</v>
      </c>
      <c r="M533">
        <v>210</v>
      </c>
      <c r="N533">
        <f>DATEDIF(Tabla_Transformados[[#This Row],[Fecha_Reserva]],Tabla_Transformados[[#This Row],[Fecha_Viaje]],"d")</f>
        <v>170</v>
      </c>
      <c r="O533">
        <v>1</v>
      </c>
      <c r="P533">
        <v>3</v>
      </c>
      <c r="Q533" t="s">
        <v>77</v>
      </c>
      <c r="R533" t="str">
        <f>IFERROR(VLOOKUP(Tabla_Transformados[[#This Row],[Tipo_Paquete_sucio]],auxiliares!$H$6:$I$7,2,0),Tabla_Transformados[[#This Row],[Tipo_Paquete_sucio]])</f>
        <v>Vuelo + Hotel</v>
      </c>
      <c r="S533" s="10">
        <v>5735.6</v>
      </c>
      <c r="T533" t="s">
        <v>78</v>
      </c>
      <c r="U533" t="s">
        <v>94</v>
      </c>
      <c r="V533" t="str">
        <f>VLOOKUP(Tabla_Transformados[[#This Row],[Destino_sucio]],auxiliares!$E$5:$F$19,2,0)</f>
        <v>Cancun</v>
      </c>
      <c r="W533" t="s">
        <v>79</v>
      </c>
      <c r="X533" t="s">
        <v>41</v>
      </c>
      <c r="Y533" t="s">
        <v>40</v>
      </c>
      <c r="Z5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3" t="str">
        <f>IFERROR(VLOOKUP(Tabla_Transformados[[#This Row],[Actividades_Reser_sucio2]],auxiliares!$E$5:$F$20,2,0),Tabla_Transformados[[#This Row],[Actividades_Reser_sucio2]])</f>
        <v/>
      </c>
      <c r="AB533">
        <v>9</v>
      </c>
      <c r="AC533">
        <f>Tabla_Transformados[[#This Row],[Duracion_Viaje_sucio]]-1</f>
        <v>0</v>
      </c>
      <c r="AD533" t="b">
        <v>1</v>
      </c>
      <c r="AE533" t="str">
        <f>VLOOKUP(Tabla_Transformados[[#This Row],[Promocion_Aplicada_sucio]],auxiliares!$H$6:$I$9,2,0)</f>
        <v>Verdadero</v>
      </c>
      <c r="AF533" t="s">
        <v>42</v>
      </c>
      <c r="AG533" t="s">
        <v>56</v>
      </c>
      <c r="AH533">
        <v>10</v>
      </c>
      <c r="AI533" t="str">
        <f>TEXT(Tabla_Transformados[[#This Row],[Fecha_Reserva]],"m")</f>
        <v>5</v>
      </c>
      <c r="AJ533">
        <v>5</v>
      </c>
      <c r="AK533" t="str">
        <f>TEXT(Tabla_Transformados[[#This Row],[Fecha_Viaje]],"m")</f>
        <v>11</v>
      </c>
      <c r="AL533" t="s">
        <v>44</v>
      </c>
      <c r="AM533" t="b">
        <v>0</v>
      </c>
      <c r="AN533" t="str">
        <f>VLOOKUP(Tabla_Transformados[[#This Row],[Cancelacion_Reserva_sucio]],auxiliares!$H$6:$I$9,2,0)</f>
        <v>Falso</v>
      </c>
      <c r="AO533">
        <v>1</v>
      </c>
      <c r="AP533" t="s">
        <v>45</v>
      </c>
      <c r="AQ53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3" s="10">
        <f>Tabla_Transformados[[#This Row],[Costo_Total]]/Tabla_Transformados[[#This Row],[Numero_Personas]]</f>
        <v>1911.8666666666668</v>
      </c>
      <c r="AS533" s="10">
        <f>Tabla_Transformados[[#This Row],[Costo_Total]]/Tabla_Transformados[[#This Row],[Duracion_Viaje_sucio]]</f>
        <v>5735.6</v>
      </c>
    </row>
    <row r="534" spans="1:45" x14ac:dyDescent="0.25">
      <c r="A534" t="s">
        <v>2008</v>
      </c>
      <c r="B534" t="s">
        <v>2009</v>
      </c>
      <c r="C534">
        <v>28</v>
      </c>
      <c r="D534" t="s">
        <v>60</v>
      </c>
      <c r="E534" t="str">
        <f>VLOOKUP(Tabla_Transformados[[#This Row],[Género_sucio]],Tabla4[#All],2,0)</f>
        <v>Otro</v>
      </c>
      <c r="F534" t="s">
        <v>48</v>
      </c>
      <c r="G534" t="str">
        <f>VLOOKUP(Tabla_Transformados[[#This Row],[Ubicación_sucio]],auxiliares!$E$6:$F$13,2,0)</f>
        <v>EEUU</v>
      </c>
      <c r="H534" t="s">
        <v>97</v>
      </c>
      <c r="I534" t="str">
        <f>IFERROR(VLOOKUP(Tabla_Transformados[[#This Row],[Tipo_Viajero_sucio]],auxiliares!$H$6:$I$6,2,0),Tabla_Transformados[[#This Row],[Tipo_Viajero_sucio]])</f>
        <v>Negocios</v>
      </c>
      <c r="J534" t="s">
        <v>2010</v>
      </c>
      <c r="K534" s="8">
        <v>45469</v>
      </c>
      <c r="L534" s="8">
        <v>45484</v>
      </c>
      <c r="M534">
        <v>125</v>
      </c>
      <c r="N534">
        <f>DATEDIF(Tabla_Transformados[[#This Row],[Fecha_Reserva]],Tabla_Transformados[[#This Row],[Fecha_Viaje]],"d")</f>
        <v>15</v>
      </c>
      <c r="O534">
        <v>3</v>
      </c>
      <c r="P534">
        <v>3</v>
      </c>
      <c r="Q534" t="s">
        <v>77</v>
      </c>
      <c r="R534" t="str">
        <f>IFERROR(VLOOKUP(Tabla_Transformados[[#This Row],[Tipo_Paquete_sucio]],auxiliares!$H$6:$I$7,2,0),Tabla_Transformados[[#This Row],[Tipo_Paquete_sucio]])</f>
        <v>Vuelo + Hotel</v>
      </c>
      <c r="S534" s="10">
        <v>1485.3</v>
      </c>
      <c r="T534" t="s">
        <v>86</v>
      </c>
      <c r="U534" t="s">
        <v>53</v>
      </c>
      <c r="V534" t="str">
        <f>VLOOKUP(Tabla_Transformados[[#This Row],[Destino_sucio]],auxiliares!$E$5:$F$19,2,0)</f>
        <v>Nueva York</v>
      </c>
      <c r="W534" t="s">
        <v>67</v>
      </c>
      <c r="X534" t="s">
        <v>68</v>
      </c>
      <c r="Y534" t="s">
        <v>40</v>
      </c>
      <c r="Z5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4" t="str">
        <f>IFERROR(VLOOKUP(Tabla_Transformados[[#This Row],[Actividades_Reser_sucio2]],auxiliares!$E$5:$F$20,2,0),Tabla_Transformados[[#This Row],[Actividades_Reser_sucio2]])</f>
        <v/>
      </c>
      <c r="AB534">
        <v>2</v>
      </c>
      <c r="AC534">
        <f>Tabla_Transformados[[#This Row],[Duracion_Viaje_sucio]]-1</f>
        <v>2</v>
      </c>
      <c r="AD534" t="b">
        <v>0</v>
      </c>
      <c r="AE534" t="str">
        <f>VLOOKUP(Tabla_Transformados[[#This Row],[Promocion_Aplicada_sucio]],auxiliares!$H$6:$I$9,2,0)</f>
        <v>Falso</v>
      </c>
      <c r="AF534" t="s">
        <v>88</v>
      </c>
      <c r="AG534" t="s">
        <v>56</v>
      </c>
      <c r="AH534">
        <v>7</v>
      </c>
      <c r="AI534" t="str">
        <f>TEXT(Tabla_Transformados[[#This Row],[Fecha_Reserva]],"m")</f>
        <v>6</v>
      </c>
      <c r="AJ534">
        <v>2</v>
      </c>
      <c r="AK534" t="str">
        <f>TEXT(Tabla_Transformados[[#This Row],[Fecha_Viaje]],"m")</f>
        <v>7</v>
      </c>
      <c r="AL534" t="s">
        <v>57</v>
      </c>
      <c r="AM534" t="b">
        <v>1</v>
      </c>
      <c r="AN534" t="str">
        <f>VLOOKUP(Tabla_Transformados[[#This Row],[Cancelacion_Reserva_sucio]],auxiliares!$H$6:$I$9,2,0)</f>
        <v>Verdadero</v>
      </c>
      <c r="AO534">
        <v>2</v>
      </c>
      <c r="AP534" t="s">
        <v>70</v>
      </c>
      <c r="AQ53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4" s="10">
        <f>Tabla_Transformados[[#This Row],[Costo_Total]]/Tabla_Transformados[[#This Row],[Numero_Personas]]</f>
        <v>495.09999999999997</v>
      </c>
      <c r="AS534" s="10">
        <f>Tabla_Transformados[[#This Row],[Costo_Total]]/Tabla_Transformados[[#This Row],[Duracion_Viaje_sucio]]</f>
        <v>495.09999999999997</v>
      </c>
    </row>
    <row r="535" spans="1:45" x14ac:dyDescent="0.25">
      <c r="A535" t="s">
        <v>2011</v>
      </c>
      <c r="B535" t="s">
        <v>2012</v>
      </c>
      <c r="C535">
        <v>50</v>
      </c>
      <c r="D535" t="s">
        <v>60</v>
      </c>
      <c r="E535" t="str">
        <f>VLOOKUP(Tabla_Transformados[[#This Row],[Género_sucio]],Tabla4[#All],2,0)</f>
        <v>Otro</v>
      </c>
      <c r="F535" t="s">
        <v>82</v>
      </c>
      <c r="G535" t="str">
        <f>VLOOKUP(Tabla_Transformados[[#This Row],[Ubicación_sucio]],auxiliares!$E$6:$F$13,2,0)</f>
        <v>Alemania</v>
      </c>
      <c r="H535" t="s">
        <v>49</v>
      </c>
      <c r="I535" t="str">
        <f>IFERROR(VLOOKUP(Tabla_Transformados[[#This Row],[Tipo_Viajero_sucio]],auxiliares!$H$6:$I$6,2,0),Tabla_Transformados[[#This Row],[Tipo_Viajero_sucio]])</f>
        <v>Turista</v>
      </c>
      <c r="J535" t="s">
        <v>2013</v>
      </c>
      <c r="K535" s="8">
        <v>45430</v>
      </c>
      <c r="L535" s="8">
        <v>45556</v>
      </c>
      <c r="M535">
        <v>191</v>
      </c>
      <c r="N535">
        <f>DATEDIF(Tabla_Transformados[[#This Row],[Fecha_Reserva]],Tabla_Transformados[[#This Row],[Fecha_Viaje]],"d")</f>
        <v>126</v>
      </c>
      <c r="O535">
        <v>6</v>
      </c>
      <c r="P535">
        <v>3</v>
      </c>
      <c r="Q535" t="s">
        <v>37</v>
      </c>
      <c r="R535" t="str">
        <f>IFERROR(VLOOKUP(Tabla_Transformados[[#This Row],[Tipo_Paquete_sucio]],auxiliares!$H$6:$I$7,2,0),Tabla_Transformados[[#This Row],[Tipo_Paquete_sucio]])</f>
        <v>Vuelo</v>
      </c>
      <c r="S535" s="10">
        <v>1343.4</v>
      </c>
      <c r="T535" t="s">
        <v>86</v>
      </c>
      <c r="U535" t="s">
        <v>94</v>
      </c>
      <c r="V535" t="str">
        <f>VLOOKUP(Tabla_Transformados[[#This Row],[Destino_sucio]],auxiliares!$E$5:$F$19,2,0)</f>
        <v>Cancun</v>
      </c>
      <c r="W535" t="s">
        <v>40</v>
      </c>
      <c r="X535" t="s">
        <v>41</v>
      </c>
      <c r="Y535" t="s">
        <v>40</v>
      </c>
      <c r="Z5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5" t="str">
        <f>IFERROR(VLOOKUP(Tabla_Transformados[[#This Row],[Actividades_Reser_sucio2]],auxiliares!$E$5:$F$20,2,0),Tabla_Transformados[[#This Row],[Actividades_Reser_sucio2]])</f>
        <v/>
      </c>
      <c r="AB535">
        <v>5</v>
      </c>
      <c r="AC535">
        <f>Tabla_Transformados[[#This Row],[Duracion_Viaje_sucio]]-1</f>
        <v>5</v>
      </c>
      <c r="AD535" t="b">
        <v>1</v>
      </c>
      <c r="AE535" t="str">
        <f>VLOOKUP(Tabla_Transformados[[#This Row],[Promocion_Aplicada_sucio]],auxiliares!$H$6:$I$9,2,0)</f>
        <v>Verdadero</v>
      </c>
      <c r="AF535" t="s">
        <v>88</v>
      </c>
      <c r="AG535" t="s">
        <v>56</v>
      </c>
      <c r="AH535">
        <v>5</v>
      </c>
      <c r="AI535" t="str">
        <f>TEXT(Tabla_Transformados[[#This Row],[Fecha_Reserva]],"m")</f>
        <v>5</v>
      </c>
      <c r="AJ535">
        <v>5</v>
      </c>
      <c r="AK535" t="str">
        <f>TEXT(Tabla_Transformados[[#This Row],[Fecha_Viaje]],"m")</f>
        <v>9</v>
      </c>
      <c r="AL535" t="s">
        <v>57</v>
      </c>
      <c r="AM535" t="b">
        <v>1</v>
      </c>
      <c r="AN535" t="str">
        <f>VLOOKUP(Tabla_Transformados[[#This Row],[Cancelacion_Reserva_sucio]],auxiliares!$H$6:$I$9,2,0)</f>
        <v>Verdadero</v>
      </c>
      <c r="AO535">
        <v>1</v>
      </c>
      <c r="AP535" t="s">
        <v>70</v>
      </c>
      <c r="AQ53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5" s="10">
        <f>Tabla_Transformados[[#This Row],[Costo_Total]]/Tabla_Transformados[[#This Row],[Numero_Personas]]</f>
        <v>447.8</v>
      </c>
      <c r="AS535" s="10">
        <f>Tabla_Transformados[[#This Row],[Costo_Total]]/Tabla_Transformados[[#This Row],[Duracion_Viaje_sucio]]</f>
        <v>223.9</v>
      </c>
    </row>
    <row r="536" spans="1:45" x14ac:dyDescent="0.25">
      <c r="A536" t="s">
        <v>2014</v>
      </c>
      <c r="B536" t="s">
        <v>2015</v>
      </c>
      <c r="C536">
        <v>57</v>
      </c>
      <c r="D536" t="s">
        <v>31</v>
      </c>
      <c r="E536" t="str">
        <f>VLOOKUP(Tabla_Transformados[[#This Row],[Género_sucio]],Tabla4[#All],2,0)</f>
        <v>Femenino</v>
      </c>
      <c r="F536" t="s">
        <v>82</v>
      </c>
      <c r="G536" t="str">
        <f>VLOOKUP(Tabla_Transformados[[#This Row],[Ubicación_sucio]],auxiliares!$E$6:$F$13,2,0)</f>
        <v>Alemania</v>
      </c>
      <c r="H536" t="s">
        <v>33</v>
      </c>
      <c r="I536" t="str">
        <f>IFERROR(VLOOKUP(Tabla_Transformados[[#This Row],[Tipo_Viajero_sucio]],auxiliares!$H$6:$I$6,2,0),Tabla_Transformados[[#This Row],[Tipo_Viajero_sucio]])</f>
        <v>Turista</v>
      </c>
      <c r="J536" t="s">
        <v>2016</v>
      </c>
      <c r="K536" s="8">
        <v>45466</v>
      </c>
      <c r="L536" s="8">
        <v>45475</v>
      </c>
      <c r="M536">
        <v>302</v>
      </c>
      <c r="N536">
        <f>DATEDIF(Tabla_Transformados[[#This Row],[Fecha_Reserva]],Tabla_Transformados[[#This Row],[Fecha_Viaje]],"d")</f>
        <v>9</v>
      </c>
      <c r="O536">
        <v>11</v>
      </c>
      <c r="P536">
        <v>4</v>
      </c>
      <c r="Q536" t="s">
        <v>65</v>
      </c>
      <c r="R536" t="str">
        <f>IFERROR(VLOOKUP(Tabla_Transformados[[#This Row],[Tipo_Paquete_sucio]],auxiliares!$H$6:$I$7,2,0),Tabla_Transformados[[#This Row],[Tipo_Paquete_sucio]])</f>
        <v>Vuelo + Hotel + Tour</v>
      </c>
      <c r="S536" s="10">
        <v>11722.2</v>
      </c>
      <c r="T536" t="s">
        <v>78</v>
      </c>
      <c r="U536" t="s">
        <v>53</v>
      </c>
      <c r="V536" t="str">
        <f>VLOOKUP(Tabla_Transformados[[#This Row],[Destino_sucio]],auxiliares!$E$5:$F$19,2,0)</f>
        <v>Nueva York</v>
      </c>
      <c r="W536" t="s">
        <v>79</v>
      </c>
      <c r="X536" t="s">
        <v>41</v>
      </c>
      <c r="Y536" t="s">
        <v>40</v>
      </c>
      <c r="Z5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36" t="str">
        <f>IFERROR(VLOOKUP(Tabla_Transformados[[#This Row],[Actividades_Reser_sucio2]],auxiliares!$E$5:$F$20,2,0),Tabla_Transformados[[#This Row],[Actividades_Reser_sucio2]])</f>
        <v>Desconocido</v>
      </c>
      <c r="AB536">
        <v>9</v>
      </c>
      <c r="AC536">
        <f>Tabla_Transformados[[#This Row],[Duracion_Viaje_sucio]]-1</f>
        <v>10</v>
      </c>
      <c r="AD536" t="b">
        <v>0</v>
      </c>
      <c r="AE536" t="str">
        <f>VLOOKUP(Tabla_Transformados[[#This Row],[Promocion_Aplicada_sucio]],auxiliares!$H$6:$I$9,2,0)</f>
        <v>Falso</v>
      </c>
      <c r="AF536" t="s">
        <v>55</v>
      </c>
      <c r="AG536" t="s">
        <v>56</v>
      </c>
      <c r="AH536">
        <v>10</v>
      </c>
      <c r="AI536" t="str">
        <f>TEXT(Tabla_Transformados[[#This Row],[Fecha_Reserva]],"m")</f>
        <v>6</v>
      </c>
      <c r="AJ536">
        <v>3</v>
      </c>
      <c r="AK536" t="str">
        <f>TEXT(Tabla_Transformados[[#This Row],[Fecha_Viaje]],"m")</f>
        <v>7</v>
      </c>
      <c r="AL536" t="s">
        <v>44</v>
      </c>
      <c r="AM536" t="b">
        <v>1</v>
      </c>
      <c r="AN536" t="str">
        <f>VLOOKUP(Tabla_Transformados[[#This Row],[Cancelacion_Reserva_sucio]],auxiliares!$H$6:$I$9,2,0)</f>
        <v>Verdadero</v>
      </c>
      <c r="AO536">
        <v>2</v>
      </c>
      <c r="AP536" t="s">
        <v>45</v>
      </c>
      <c r="AQ53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6" s="10">
        <f>Tabla_Transformados[[#This Row],[Costo_Total]]/Tabla_Transformados[[#This Row],[Numero_Personas]]</f>
        <v>2930.55</v>
      </c>
      <c r="AS536" s="10">
        <f>Tabla_Transformados[[#This Row],[Costo_Total]]/Tabla_Transformados[[#This Row],[Duracion_Viaje_sucio]]</f>
        <v>1065.6545454545455</v>
      </c>
    </row>
    <row r="537" spans="1:45" x14ac:dyDescent="0.25">
      <c r="A537" t="s">
        <v>2017</v>
      </c>
      <c r="B537" t="s">
        <v>2018</v>
      </c>
      <c r="C537">
        <v>27</v>
      </c>
      <c r="D537" t="s">
        <v>31</v>
      </c>
      <c r="E537" t="str">
        <f>VLOOKUP(Tabla_Transformados[[#This Row],[Género_sucio]],Tabla4[#All],2,0)</f>
        <v>Femenino</v>
      </c>
      <c r="F537" t="s">
        <v>73</v>
      </c>
      <c r="G537" t="str">
        <f>VLOOKUP(Tabla_Transformados[[#This Row],[Ubicación_sucio]],auxiliares!$E$6:$F$13,2,0)</f>
        <v>Reino unido</v>
      </c>
      <c r="H537" t="s">
        <v>49</v>
      </c>
      <c r="I537" t="str">
        <f>IFERROR(VLOOKUP(Tabla_Transformados[[#This Row],[Tipo_Viajero_sucio]],auxiliares!$H$6:$I$6,2,0),Tabla_Transformados[[#This Row],[Tipo_Viajero_sucio]])</f>
        <v>Turista</v>
      </c>
      <c r="J537" t="s">
        <v>2019</v>
      </c>
      <c r="K537" s="8">
        <v>45375</v>
      </c>
      <c r="L537" s="8">
        <v>45465</v>
      </c>
      <c r="M537">
        <v>233</v>
      </c>
      <c r="N537">
        <f>DATEDIF(Tabla_Transformados[[#This Row],[Fecha_Reserva]],Tabla_Transformados[[#This Row],[Fecha_Viaje]],"d")</f>
        <v>90</v>
      </c>
      <c r="O537">
        <v>7</v>
      </c>
      <c r="P537">
        <v>2</v>
      </c>
      <c r="Q537" t="s">
        <v>65</v>
      </c>
      <c r="R537" t="str">
        <f>IFERROR(VLOOKUP(Tabla_Transformados[[#This Row],[Tipo_Paquete_sucio]],auxiliares!$H$6:$I$7,2,0),Tabla_Transformados[[#This Row],[Tipo_Paquete_sucio]])</f>
        <v>Vuelo + Hotel + Tour</v>
      </c>
      <c r="S537" s="10">
        <v>11899.7</v>
      </c>
      <c r="T537" t="s">
        <v>78</v>
      </c>
      <c r="U537" t="s">
        <v>39</v>
      </c>
      <c r="V537" t="str">
        <f>VLOOKUP(Tabla_Transformados[[#This Row],[Destino_sucio]],auxiliares!$E$5:$F$19,2,0)</f>
        <v>Tokio</v>
      </c>
      <c r="W537" t="s">
        <v>79</v>
      </c>
      <c r="X537" t="s">
        <v>68</v>
      </c>
      <c r="Y537" t="s">
        <v>151</v>
      </c>
      <c r="Z5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37" t="str">
        <f>IFERROR(VLOOKUP(Tabla_Transformados[[#This Row],[Actividades_Reser_sucio2]],auxiliares!$E$5:$F$20,2,0),Tabla_Transformados[[#This Row],[Actividades_Reser_sucio2]])</f>
        <v>Tour en Cuidad</v>
      </c>
      <c r="AB537">
        <v>7</v>
      </c>
      <c r="AC537">
        <f>Tabla_Transformados[[#This Row],[Duracion_Viaje_sucio]]-1</f>
        <v>6</v>
      </c>
      <c r="AD537" t="b">
        <v>1</v>
      </c>
      <c r="AE537" t="str">
        <f>VLOOKUP(Tabla_Transformados[[#This Row],[Promocion_Aplicada_sucio]],auxiliares!$H$6:$I$9,2,0)</f>
        <v>Verdadero</v>
      </c>
      <c r="AF537" t="s">
        <v>42</v>
      </c>
      <c r="AG537" t="s">
        <v>43</v>
      </c>
      <c r="AH537">
        <v>3</v>
      </c>
      <c r="AI537" t="str">
        <f>TEXT(Tabla_Transformados[[#This Row],[Fecha_Reserva]],"m")</f>
        <v>3</v>
      </c>
      <c r="AJ537">
        <v>10</v>
      </c>
      <c r="AK537" t="str">
        <f>TEXT(Tabla_Transformados[[#This Row],[Fecha_Viaje]],"m")</f>
        <v>6</v>
      </c>
      <c r="AL537" t="s">
        <v>44</v>
      </c>
      <c r="AM537" t="b">
        <v>1</v>
      </c>
      <c r="AN537" t="str">
        <f>VLOOKUP(Tabla_Transformados[[#This Row],[Cancelacion_Reserva_sucio]],auxiliares!$H$6:$I$9,2,0)</f>
        <v>Verdadero</v>
      </c>
      <c r="AO537">
        <v>4</v>
      </c>
      <c r="AP537" t="s">
        <v>131</v>
      </c>
      <c r="AQ53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7" s="10">
        <f>Tabla_Transformados[[#This Row],[Costo_Total]]/Tabla_Transformados[[#This Row],[Numero_Personas]]</f>
        <v>5949.85</v>
      </c>
      <c r="AS537" s="10">
        <f>Tabla_Transformados[[#This Row],[Costo_Total]]/Tabla_Transformados[[#This Row],[Duracion_Viaje_sucio]]</f>
        <v>1699.957142857143</v>
      </c>
    </row>
    <row r="538" spans="1:45" x14ac:dyDescent="0.25">
      <c r="A538" t="s">
        <v>2020</v>
      </c>
      <c r="B538" t="s">
        <v>2021</v>
      </c>
      <c r="C538">
        <v>38</v>
      </c>
      <c r="D538" t="s">
        <v>104</v>
      </c>
      <c r="E538" t="str">
        <f>VLOOKUP(Tabla_Transformados[[#This Row],[Género_sucio]],Tabla4[#All],2,0)</f>
        <v>Masculino</v>
      </c>
      <c r="F538" t="s">
        <v>91</v>
      </c>
      <c r="G538" t="str">
        <f>VLOOKUP(Tabla_Transformados[[#This Row],[Ubicación_sucio]],auxiliares!$E$6:$F$13,2,0)</f>
        <v>India</v>
      </c>
      <c r="H538" t="s">
        <v>97</v>
      </c>
      <c r="I538" t="str">
        <f>IFERROR(VLOOKUP(Tabla_Transformados[[#This Row],[Tipo_Viajero_sucio]],auxiliares!$H$6:$I$6,2,0),Tabla_Transformados[[#This Row],[Tipo_Viajero_sucio]])</f>
        <v>Negocios</v>
      </c>
      <c r="J538" t="s">
        <v>2022</v>
      </c>
      <c r="K538" s="8">
        <v>45397</v>
      </c>
      <c r="L538" s="8">
        <v>45439</v>
      </c>
      <c r="M538">
        <v>133</v>
      </c>
      <c r="N538">
        <f>DATEDIF(Tabla_Transformados[[#This Row],[Fecha_Reserva]],Tabla_Transformados[[#This Row],[Fecha_Viaje]],"d")</f>
        <v>42</v>
      </c>
      <c r="O538">
        <v>3</v>
      </c>
      <c r="P538">
        <v>1</v>
      </c>
      <c r="Q538" t="s">
        <v>65</v>
      </c>
      <c r="R538" t="str">
        <f>IFERROR(VLOOKUP(Tabla_Transformados[[#This Row],[Tipo_Paquete_sucio]],auxiliares!$H$6:$I$7,2,0),Tabla_Transformados[[#This Row],[Tipo_Paquete_sucio]])</f>
        <v>Vuelo + Hotel + Tour</v>
      </c>
      <c r="S538" s="10">
        <v>1081.3</v>
      </c>
      <c r="T538" t="s">
        <v>38</v>
      </c>
      <c r="U538" t="s">
        <v>66</v>
      </c>
      <c r="V538" t="str">
        <f>VLOOKUP(Tabla_Transformados[[#This Row],[Destino_sucio]],auxiliares!$E$5:$F$19,2,0)</f>
        <v>Barcelona</v>
      </c>
      <c r="W538" t="s">
        <v>114</v>
      </c>
      <c r="X538" t="s">
        <v>68</v>
      </c>
      <c r="Y538" t="s">
        <v>69</v>
      </c>
      <c r="Z5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38" t="str">
        <f>IFERROR(VLOOKUP(Tabla_Transformados[[#This Row],[Actividades_Reser_sucio2]],auxiliares!$E$5:$F$20,2,0),Tabla_Transformados[[#This Row],[Actividades_Reser_sucio2]])</f>
        <v>Excursión en bote</v>
      </c>
      <c r="AB538">
        <v>3</v>
      </c>
      <c r="AC538">
        <f>Tabla_Transformados[[#This Row],[Duracion_Viaje_sucio]]-1</f>
        <v>2</v>
      </c>
      <c r="AD538" t="b">
        <v>1</v>
      </c>
      <c r="AE538" t="str">
        <f>VLOOKUP(Tabla_Transformados[[#This Row],[Promocion_Aplicada_sucio]],auxiliares!$H$6:$I$9,2,0)</f>
        <v>Verdadero</v>
      </c>
      <c r="AF538" t="s">
        <v>88</v>
      </c>
      <c r="AG538" t="s">
        <v>43</v>
      </c>
      <c r="AH538">
        <v>1</v>
      </c>
      <c r="AI538" t="str">
        <f>TEXT(Tabla_Transformados[[#This Row],[Fecha_Reserva]],"m")</f>
        <v>4</v>
      </c>
      <c r="AJ538">
        <v>9</v>
      </c>
      <c r="AK538" t="str">
        <f>TEXT(Tabla_Transformados[[#This Row],[Fecha_Viaje]],"m")</f>
        <v>5</v>
      </c>
      <c r="AL538" t="s">
        <v>57</v>
      </c>
      <c r="AM538" t="b">
        <v>0</v>
      </c>
      <c r="AN538" t="str">
        <f>VLOOKUP(Tabla_Transformados[[#This Row],[Cancelacion_Reserva_sucio]],auxiliares!$H$6:$I$9,2,0)</f>
        <v>Falso</v>
      </c>
      <c r="AO538">
        <v>4</v>
      </c>
      <c r="AP538" t="s">
        <v>131</v>
      </c>
      <c r="AQ53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8" s="10">
        <f>Tabla_Transformados[[#This Row],[Costo_Total]]/Tabla_Transformados[[#This Row],[Numero_Personas]]</f>
        <v>1081.3</v>
      </c>
      <c r="AS538" s="10">
        <f>Tabla_Transformados[[#This Row],[Costo_Total]]/Tabla_Transformados[[#This Row],[Duracion_Viaje_sucio]]</f>
        <v>360.43333333333334</v>
      </c>
    </row>
    <row r="539" spans="1:45" x14ac:dyDescent="0.25">
      <c r="A539" t="s">
        <v>2023</v>
      </c>
      <c r="B539" t="s">
        <v>2024</v>
      </c>
      <c r="C539">
        <v>33</v>
      </c>
      <c r="D539" t="s">
        <v>31</v>
      </c>
      <c r="E539" t="str">
        <f>VLOOKUP(Tabla_Transformados[[#This Row],[Género_sucio]],Tabla4[#All],2,0)</f>
        <v>Femenino</v>
      </c>
      <c r="F539" t="s">
        <v>32</v>
      </c>
      <c r="G539" t="str">
        <f>VLOOKUP(Tabla_Transformados[[#This Row],[Ubicación_sucio]],auxiliares!$E$6:$F$13,2,0)</f>
        <v>Méjico</v>
      </c>
      <c r="H539" t="s">
        <v>49</v>
      </c>
      <c r="I539" t="str">
        <f>IFERROR(VLOOKUP(Tabla_Transformados[[#This Row],[Tipo_Viajero_sucio]],auxiliares!$H$6:$I$6,2,0),Tabla_Transformados[[#This Row],[Tipo_Viajero_sucio]])</f>
        <v>Turista</v>
      </c>
      <c r="J539" t="s">
        <v>2025</v>
      </c>
      <c r="K539" s="8">
        <v>45292</v>
      </c>
      <c r="L539" s="8">
        <v>45586</v>
      </c>
      <c r="M539">
        <v>61</v>
      </c>
      <c r="N539">
        <f>DATEDIF(Tabla_Transformados[[#This Row],[Fecha_Reserva]],Tabla_Transformados[[#This Row],[Fecha_Viaje]],"d")</f>
        <v>294</v>
      </c>
      <c r="O539">
        <v>4</v>
      </c>
      <c r="P539">
        <v>4</v>
      </c>
      <c r="Q539" t="s">
        <v>37</v>
      </c>
      <c r="R539" t="str">
        <f>IFERROR(VLOOKUP(Tabla_Transformados[[#This Row],[Tipo_Paquete_sucio]],auxiliares!$H$6:$I$7,2,0),Tabla_Transformados[[#This Row],[Tipo_Paquete_sucio]])</f>
        <v>Vuelo</v>
      </c>
      <c r="S539" s="10">
        <v>16808.5</v>
      </c>
      <c r="T539" t="s">
        <v>78</v>
      </c>
      <c r="U539" t="s">
        <v>101</v>
      </c>
      <c r="V539" t="str">
        <f>VLOOKUP(Tabla_Transformados[[#This Row],[Destino_sucio]],auxiliares!$E$5:$F$19,2,0)</f>
        <v>Roma</v>
      </c>
      <c r="W539" t="s">
        <v>40</v>
      </c>
      <c r="X539" t="s">
        <v>41</v>
      </c>
      <c r="Y539" t="s">
        <v>40</v>
      </c>
      <c r="Z5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9" t="str">
        <f>IFERROR(VLOOKUP(Tabla_Transformados[[#This Row],[Actividades_Reser_sucio2]],auxiliares!$E$5:$F$20,2,0),Tabla_Transformados[[#This Row],[Actividades_Reser_sucio2]])</f>
        <v/>
      </c>
      <c r="AB539">
        <v>2</v>
      </c>
      <c r="AC539">
        <f>Tabla_Transformados[[#This Row],[Duracion_Viaje_sucio]]-1</f>
        <v>3</v>
      </c>
      <c r="AD539" t="b">
        <v>0</v>
      </c>
      <c r="AE539" t="str">
        <f>VLOOKUP(Tabla_Transformados[[#This Row],[Promocion_Aplicada_sucio]],auxiliares!$H$6:$I$9,2,0)</f>
        <v>Falso</v>
      </c>
      <c r="AF539" t="s">
        <v>55</v>
      </c>
      <c r="AG539" t="s">
        <v>115</v>
      </c>
      <c r="AH539">
        <v>1</v>
      </c>
      <c r="AI539" t="str">
        <f>TEXT(Tabla_Transformados[[#This Row],[Fecha_Reserva]],"m")</f>
        <v>1</v>
      </c>
      <c r="AJ539">
        <v>6</v>
      </c>
      <c r="AK539" t="str">
        <f>TEXT(Tabla_Transformados[[#This Row],[Fecha_Viaje]],"m")</f>
        <v>10</v>
      </c>
      <c r="AL539" t="s">
        <v>57</v>
      </c>
      <c r="AM539" t="b">
        <v>1</v>
      </c>
      <c r="AN539" t="str">
        <f>VLOOKUP(Tabla_Transformados[[#This Row],[Cancelacion_Reserva_sucio]],auxiliares!$H$6:$I$9,2,0)</f>
        <v>Verdadero</v>
      </c>
      <c r="AO539">
        <v>3</v>
      </c>
      <c r="AP539" t="s">
        <v>108</v>
      </c>
      <c r="AQ53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9" s="10">
        <f>Tabla_Transformados[[#This Row],[Costo_Total]]/Tabla_Transformados[[#This Row],[Numero_Personas]]</f>
        <v>4202.125</v>
      </c>
      <c r="AS539" s="10">
        <f>Tabla_Transformados[[#This Row],[Costo_Total]]/Tabla_Transformados[[#This Row],[Duracion_Viaje_sucio]]</f>
        <v>4202.125</v>
      </c>
    </row>
    <row r="540" spans="1:45" x14ac:dyDescent="0.25">
      <c r="A540" t="s">
        <v>2026</v>
      </c>
      <c r="B540" t="s">
        <v>2027</v>
      </c>
      <c r="C540">
        <v>49</v>
      </c>
      <c r="D540" t="s">
        <v>60</v>
      </c>
      <c r="E540" t="str">
        <f>VLOOKUP(Tabla_Transformados[[#This Row],[Género_sucio]],Tabla4[#All],2,0)</f>
        <v>Otro</v>
      </c>
      <c r="F540" t="s">
        <v>48</v>
      </c>
      <c r="G540" t="str">
        <f>VLOOKUP(Tabla_Transformados[[#This Row],[Ubicación_sucio]],auxiliares!$E$6:$F$13,2,0)</f>
        <v>EEUU</v>
      </c>
      <c r="H540" t="s">
        <v>49</v>
      </c>
      <c r="I540" t="str">
        <f>IFERROR(VLOOKUP(Tabla_Transformados[[#This Row],[Tipo_Viajero_sucio]],auxiliares!$H$6:$I$6,2,0),Tabla_Transformados[[#This Row],[Tipo_Viajero_sucio]])</f>
        <v>Turista</v>
      </c>
      <c r="J540" t="s">
        <v>2028</v>
      </c>
      <c r="K540" s="8">
        <v>45419</v>
      </c>
      <c r="L540" s="8">
        <v>45509</v>
      </c>
      <c r="M540">
        <v>295</v>
      </c>
      <c r="N540">
        <f>DATEDIF(Tabla_Transformados[[#This Row],[Fecha_Reserva]],Tabla_Transformados[[#This Row],[Fecha_Viaje]],"d")</f>
        <v>90</v>
      </c>
      <c r="O540">
        <v>8</v>
      </c>
      <c r="P540">
        <v>3</v>
      </c>
      <c r="Q540" t="s">
        <v>77</v>
      </c>
      <c r="R540" t="str">
        <f>IFERROR(VLOOKUP(Tabla_Transformados[[#This Row],[Tipo_Paquete_sucio]],auxiliares!$H$6:$I$7,2,0),Tabla_Transformados[[#This Row],[Tipo_Paquete_sucio]])</f>
        <v>Vuelo + Hotel</v>
      </c>
      <c r="S540" s="10">
        <v>3993.6</v>
      </c>
      <c r="T540" t="s">
        <v>78</v>
      </c>
      <c r="U540" t="s">
        <v>87</v>
      </c>
      <c r="V540" t="str">
        <f>VLOOKUP(Tabla_Transformados[[#This Row],[Destino_sucio]],auxiliares!$E$5:$F$19,2,0)</f>
        <v>Londres</v>
      </c>
      <c r="W540" t="s">
        <v>114</v>
      </c>
      <c r="X540" t="s">
        <v>54</v>
      </c>
      <c r="Y540" t="s">
        <v>40</v>
      </c>
      <c r="Z5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0" t="str">
        <f>IFERROR(VLOOKUP(Tabla_Transformados[[#This Row],[Actividades_Reser_sucio2]],auxiliares!$E$5:$F$20,2,0),Tabla_Transformados[[#This Row],[Actividades_Reser_sucio2]])</f>
        <v/>
      </c>
      <c r="AB540">
        <v>1</v>
      </c>
      <c r="AC540">
        <f>Tabla_Transformados[[#This Row],[Duracion_Viaje_sucio]]-1</f>
        <v>7</v>
      </c>
      <c r="AD540" t="b">
        <v>1</v>
      </c>
      <c r="AE540" t="str">
        <f>VLOOKUP(Tabla_Transformados[[#This Row],[Promocion_Aplicada_sucio]],auxiliares!$H$6:$I$9,2,0)</f>
        <v>Verdadero</v>
      </c>
      <c r="AF540" t="s">
        <v>42</v>
      </c>
      <c r="AG540" t="s">
        <v>43</v>
      </c>
      <c r="AH540">
        <v>9</v>
      </c>
      <c r="AI540" t="str">
        <f>TEXT(Tabla_Transformados[[#This Row],[Fecha_Reserva]],"m")</f>
        <v>5</v>
      </c>
      <c r="AJ540">
        <v>5</v>
      </c>
      <c r="AK540" t="str">
        <f>TEXT(Tabla_Transformados[[#This Row],[Fecha_Viaje]],"m")</f>
        <v>8</v>
      </c>
      <c r="AL540" t="s">
        <v>57</v>
      </c>
      <c r="AM540" t="b">
        <v>0</v>
      </c>
      <c r="AN540" t="str">
        <f>VLOOKUP(Tabla_Transformados[[#This Row],[Cancelacion_Reserva_sucio]],auxiliares!$H$6:$I$9,2,0)</f>
        <v>Falso</v>
      </c>
      <c r="AO540">
        <v>3</v>
      </c>
      <c r="AP540" t="s">
        <v>131</v>
      </c>
      <c r="AQ54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40" s="10">
        <f>Tabla_Transformados[[#This Row],[Costo_Total]]/Tabla_Transformados[[#This Row],[Numero_Personas]]</f>
        <v>1331.2</v>
      </c>
      <c r="AS540" s="10">
        <f>Tabla_Transformados[[#This Row],[Costo_Total]]/Tabla_Transformados[[#This Row],[Duracion_Viaje_sucio]]</f>
        <v>499.2</v>
      </c>
    </row>
    <row r="541" spans="1:45" x14ac:dyDescent="0.25">
      <c r="A541" t="s">
        <v>2029</v>
      </c>
      <c r="B541" t="s">
        <v>2030</v>
      </c>
      <c r="C541">
        <v>56</v>
      </c>
      <c r="D541" t="s">
        <v>104</v>
      </c>
      <c r="E541" t="str">
        <f>VLOOKUP(Tabla_Transformados[[#This Row],[Género_sucio]],Tabla4[#All],2,0)</f>
        <v>Masculino</v>
      </c>
      <c r="F541" t="s">
        <v>61</v>
      </c>
      <c r="G541" t="str">
        <f>VLOOKUP(Tabla_Transformados[[#This Row],[Ubicación_sucio]],auxiliares!$E$6:$F$13,2,0)</f>
        <v>Australia</v>
      </c>
      <c r="H541" t="s">
        <v>97</v>
      </c>
      <c r="I541" t="str">
        <f>IFERROR(VLOOKUP(Tabla_Transformados[[#This Row],[Tipo_Viajero_sucio]],auxiliares!$H$6:$I$6,2,0),Tabla_Transformados[[#This Row],[Tipo_Viajero_sucio]])</f>
        <v>Negocios</v>
      </c>
      <c r="J541" t="s">
        <v>2031</v>
      </c>
      <c r="K541" s="8">
        <v>45381</v>
      </c>
      <c r="L541" s="8">
        <v>45395</v>
      </c>
      <c r="M541">
        <v>50</v>
      </c>
      <c r="N541">
        <f>DATEDIF(Tabla_Transformados[[#This Row],[Fecha_Reserva]],Tabla_Transformados[[#This Row],[Fecha_Viaje]],"d")</f>
        <v>14</v>
      </c>
      <c r="O541">
        <v>6</v>
      </c>
      <c r="P541">
        <v>3</v>
      </c>
      <c r="Q541" t="s">
        <v>65</v>
      </c>
      <c r="R541" t="str">
        <f>IFERROR(VLOOKUP(Tabla_Transformados[[#This Row],[Tipo_Paquete_sucio]],auxiliares!$H$6:$I$7,2,0),Tabla_Transformados[[#This Row],[Tipo_Paquete_sucio]])</f>
        <v>Vuelo + Hotel + Tour</v>
      </c>
      <c r="S541" s="10">
        <v>17768.900000000001</v>
      </c>
      <c r="T541" t="s">
        <v>78</v>
      </c>
      <c r="U541" t="s">
        <v>137</v>
      </c>
      <c r="V541" t="str">
        <f>VLOOKUP(Tabla_Transformados[[#This Row],[Destino_sucio]],auxiliares!$E$5:$F$19,2,0)</f>
        <v>Paris</v>
      </c>
      <c r="W541" t="s">
        <v>114</v>
      </c>
      <c r="X541" t="s">
        <v>54</v>
      </c>
      <c r="Y541" t="s">
        <v>151</v>
      </c>
      <c r="Z5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41" t="str">
        <f>IFERROR(VLOOKUP(Tabla_Transformados[[#This Row],[Actividades_Reser_sucio2]],auxiliares!$E$5:$F$20,2,0),Tabla_Transformados[[#This Row],[Actividades_Reser_sucio2]])</f>
        <v>Tour en Cuidad</v>
      </c>
      <c r="AB541">
        <v>7</v>
      </c>
      <c r="AC541">
        <f>Tabla_Transformados[[#This Row],[Duracion_Viaje_sucio]]-1</f>
        <v>5</v>
      </c>
      <c r="AD541" t="b">
        <v>1</v>
      </c>
      <c r="AE541" t="str">
        <f>VLOOKUP(Tabla_Transformados[[#This Row],[Promocion_Aplicada_sucio]],auxiliares!$H$6:$I$9,2,0)</f>
        <v>Verdadero</v>
      </c>
      <c r="AF541" t="s">
        <v>55</v>
      </c>
      <c r="AG541" t="s">
        <v>56</v>
      </c>
      <c r="AH541">
        <v>1</v>
      </c>
      <c r="AI541" t="str">
        <f>TEXT(Tabla_Transformados[[#This Row],[Fecha_Reserva]],"m")</f>
        <v>3</v>
      </c>
      <c r="AJ541">
        <v>11</v>
      </c>
      <c r="AK541" t="str">
        <f>TEXT(Tabla_Transformados[[#This Row],[Fecha_Viaje]],"m")</f>
        <v>4</v>
      </c>
      <c r="AL541" t="s">
        <v>57</v>
      </c>
      <c r="AM541" t="b">
        <v>1</v>
      </c>
      <c r="AN541" t="str">
        <f>VLOOKUP(Tabla_Transformados[[#This Row],[Cancelacion_Reserva_sucio]],auxiliares!$H$6:$I$9,2,0)</f>
        <v>Verdadero</v>
      </c>
      <c r="AO541">
        <v>1</v>
      </c>
      <c r="AP541" t="s">
        <v>45</v>
      </c>
      <c r="AQ54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1" s="10">
        <f>Tabla_Transformados[[#This Row],[Costo_Total]]/Tabla_Transformados[[#This Row],[Numero_Personas]]</f>
        <v>5922.9666666666672</v>
      </c>
      <c r="AS541" s="10">
        <f>Tabla_Transformados[[#This Row],[Costo_Total]]/Tabla_Transformados[[#This Row],[Duracion_Viaje_sucio]]</f>
        <v>2961.4833333333336</v>
      </c>
    </row>
    <row r="542" spans="1:45" x14ac:dyDescent="0.25">
      <c r="A542" t="s">
        <v>2032</v>
      </c>
      <c r="B542" t="s">
        <v>2033</v>
      </c>
      <c r="C542">
        <v>49</v>
      </c>
      <c r="D542" t="s">
        <v>104</v>
      </c>
      <c r="E542" t="str">
        <f>VLOOKUP(Tabla_Transformados[[#This Row],[Género_sucio]],Tabla4[#All],2,0)</f>
        <v>Masculino</v>
      </c>
      <c r="F542" t="s">
        <v>91</v>
      </c>
      <c r="G542" t="str">
        <f>VLOOKUP(Tabla_Transformados[[#This Row],[Ubicación_sucio]],auxiliares!$E$6:$F$13,2,0)</f>
        <v>India</v>
      </c>
      <c r="H542" t="s">
        <v>97</v>
      </c>
      <c r="I542" t="str">
        <f>IFERROR(VLOOKUP(Tabla_Transformados[[#This Row],[Tipo_Viajero_sucio]],auxiliares!$H$6:$I$6,2,0),Tabla_Transformados[[#This Row],[Tipo_Viajero_sucio]])</f>
        <v>Negocios</v>
      </c>
      <c r="J542" t="s">
        <v>2034</v>
      </c>
      <c r="K542" s="8">
        <v>45343</v>
      </c>
      <c r="L542" s="8">
        <v>45618</v>
      </c>
      <c r="M542">
        <v>25</v>
      </c>
      <c r="N542">
        <f>DATEDIF(Tabla_Transformados[[#This Row],[Fecha_Reserva]],Tabla_Transformados[[#This Row],[Fecha_Viaje]],"d")</f>
        <v>275</v>
      </c>
      <c r="O542">
        <v>5</v>
      </c>
      <c r="P542">
        <v>4</v>
      </c>
      <c r="Q542" t="s">
        <v>65</v>
      </c>
      <c r="R542" t="str">
        <f>IFERROR(VLOOKUP(Tabla_Transformados[[#This Row],[Tipo_Paquete_sucio]],auxiliares!$H$6:$I$7,2,0),Tabla_Transformados[[#This Row],[Tipo_Paquete_sucio]])</f>
        <v>Vuelo + Hotel + Tour</v>
      </c>
      <c r="S542" s="10">
        <v>1158</v>
      </c>
      <c r="T542" t="s">
        <v>38</v>
      </c>
      <c r="U542" t="s">
        <v>94</v>
      </c>
      <c r="V542" t="str">
        <f>VLOOKUP(Tabla_Transformados[[#This Row],[Destino_sucio]],auxiliares!$E$5:$F$19,2,0)</f>
        <v>Cancun</v>
      </c>
      <c r="W542" t="s">
        <v>79</v>
      </c>
      <c r="X542" t="s">
        <v>54</v>
      </c>
      <c r="Y542" t="s">
        <v>302</v>
      </c>
      <c r="Z5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42" t="str">
        <f>IFERROR(VLOOKUP(Tabla_Transformados[[#This Row],[Actividades_Reser_sucio2]],auxiliares!$E$5:$F$20,2,0),Tabla_Transformados[[#This Row],[Actividades_Reser_sucio2]])</f>
        <v>Tour en bus</v>
      </c>
      <c r="AB542">
        <v>8</v>
      </c>
      <c r="AC542">
        <f>Tabla_Transformados[[#This Row],[Duracion_Viaje_sucio]]-1</f>
        <v>4</v>
      </c>
      <c r="AD542" t="b">
        <v>1</v>
      </c>
      <c r="AE542" t="str">
        <f>VLOOKUP(Tabla_Transformados[[#This Row],[Promocion_Aplicada_sucio]],auxiliares!$H$6:$I$9,2,0)</f>
        <v>Verdadero</v>
      </c>
      <c r="AF542" t="s">
        <v>88</v>
      </c>
      <c r="AG542" t="s">
        <v>43</v>
      </c>
      <c r="AH542">
        <v>4</v>
      </c>
      <c r="AI542" t="str">
        <f>TEXT(Tabla_Transformados[[#This Row],[Fecha_Reserva]],"m")</f>
        <v>2</v>
      </c>
      <c r="AJ542">
        <v>12</v>
      </c>
      <c r="AK542" t="str">
        <f>TEXT(Tabla_Transformados[[#This Row],[Fecha_Viaje]],"m")</f>
        <v>11</v>
      </c>
      <c r="AL542" t="s">
        <v>57</v>
      </c>
      <c r="AM542" t="b">
        <v>0</v>
      </c>
      <c r="AN542" t="str">
        <f>VLOOKUP(Tabla_Transformados[[#This Row],[Cancelacion_Reserva_sucio]],auxiliares!$H$6:$I$9,2,0)</f>
        <v>Falso</v>
      </c>
      <c r="AO542">
        <v>5</v>
      </c>
      <c r="AP542" t="s">
        <v>108</v>
      </c>
      <c r="AQ54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42" s="10">
        <f>Tabla_Transformados[[#This Row],[Costo_Total]]/Tabla_Transformados[[#This Row],[Numero_Personas]]</f>
        <v>289.5</v>
      </c>
      <c r="AS542" s="10">
        <f>Tabla_Transformados[[#This Row],[Costo_Total]]/Tabla_Transformados[[#This Row],[Duracion_Viaje_sucio]]</f>
        <v>231.6</v>
      </c>
    </row>
    <row r="543" spans="1:45" x14ac:dyDescent="0.25">
      <c r="A543" t="s">
        <v>2035</v>
      </c>
      <c r="B543" t="s">
        <v>2036</v>
      </c>
      <c r="C543">
        <v>54</v>
      </c>
      <c r="D543" t="s">
        <v>104</v>
      </c>
      <c r="E543" t="str">
        <f>VLOOKUP(Tabla_Transformados[[#This Row],[Género_sucio]],Tabla4[#All],2,0)</f>
        <v>Masculino</v>
      </c>
      <c r="F543" t="s">
        <v>82</v>
      </c>
      <c r="G543" t="str">
        <f>VLOOKUP(Tabla_Transformados[[#This Row],[Ubicación_sucio]],auxiliares!$E$6:$F$13,2,0)</f>
        <v>Alemania</v>
      </c>
      <c r="H543" t="s">
        <v>97</v>
      </c>
      <c r="I543" t="str">
        <f>IFERROR(VLOOKUP(Tabla_Transformados[[#This Row],[Tipo_Viajero_sucio]],auxiliares!$H$6:$I$6,2,0),Tabla_Transformados[[#This Row],[Tipo_Viajero_sucio]])</f>
        <v>Negocios</v>
      </c>
      <c r="J543" t="s">
        <v>2037</v>
      </c>
      <c r="K543" s="8">
        <v>45332</v>
      </c>
      <c r="L543" s="8">
        <v>45429</v>
      </c>
      <c r="M543">
        <v>238</v>
      </c>
      <c r="N543">
        <f>DATEDIF(Tabla_Transformados[[#This Row],[Fecha_Reserva]],Tabla_Transformados[[#This Row],[Fecha_Viaje]],"d")</f>
        <v>97</v>
      </c>
      <c r="O543">
        <v>3</v>
      </c>
      <c r="P543">
        <v>2</v>
      </c>
      <c r="Q543" t="s">
        <v>37</v>
      </c>
      <c r="R543" t="str">
        <f>IFERROR(VLOOKUP(Tabla_Transformados[[#This Row],[Tipo_Paquete_sucio]],auxiliares!$H$6:$I$7,2,0),Tabla_Transformados[[#This Row],[Tipo_Paquete_sucio]])</f>
        <v>Vuelo</v>
      </c>
      <c r="S543" s="10">
        <v>2958.7</v>
      </c>
      <c r="T543" t="s">
        <v>78</v>
      </c>
      <c r="U543" t="s">
        <v>66</v>
      </c>
      <c r="V543" t="str">
        <f>VLOOKUP(Tabla_Transformados[[#This Row],[Destino_sucio]],auxiliares!$E$5:$F$19,2,0)</f>
        <v>Barcelona</v>
      </c>
      <c r="W543" t="s">
        <v>40</v>
      </c>
      <c r="X543" t="s">
        <v>68</v>
      </c>
      <c r="Y543" t="s">
        <v>40</v>
      </c>
      <c r="Z5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3" t="str">
        <f>IFERROR(VLOOKUP(Tabla_Transformados[[#This Row],[Actividades_Reser_sucio2]],auxiliares!$E$5:$F$20,2,0),Tabla_Transformados[[#This Row],[Actividades_Reser_sucio2]])</f>
        <v/>
      </c>
      <c r="AB543">
        <v>1</v>
      </c>
      <c r="AC543">
        <f>Tabla_Transformados[[#This Row],[Duracion_Viaje_sucio]]-1</f>
        <v>2</v>
      </c>
      <c r="AD543" t="b">
        <v>0</v>
      </c>
      <c r="AE543" t="str">
        <f>VLOOKUP(Tabla_Transformados[[#This Row],[Promocion_Aplicada_sucio]],auxiliares!$H$6:$I$9,2,0)</f>
        <v>Falso</v>
      </c>
      <c r="AF543" t="s">
        <v>88</v>
      </c>
      <c r="AG543" t="s">
        <v>56</v>
      </c>
      <c r="AH543">
        <v>3</v>
      </c>
      <c r="AI543" t="str">
        <f>TEXT(Tabla_Transformados[[#This Row],[Fecha_Reserva]],"m")</f>
        <v>2</v>
      </c>
      <c r="AJ543">
        <v>12</v>
      </c>
      <c r="AK543" t="str">
        <f>TEXT(Tabla_Transformados[[#This Row],[Fecha_Viaje]],"m")</f>
        <v>5</v>
      </c>
      <c r="AL543" t="s">
        <v>44</v>
      </c>
      <c r="AM543" t="b">
        <v>1</v>
      </c>
      <c r="AN543" t="str">
        <f>VLOOKUP(Tabla_Transformados[[#This Row],[Cancelacion_Reserva_sucio]],auxiliares!$H$6:$I$9,2,0)</f>
        <v>Verdadero</v>
      </c>
      <c r="AO543">
        <v>4</v>
      </c>
      <c r="AP543" t="s">
        <v>70</v>
      </c>
      <c r="AQ54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3" s="10">
        <f>Tabla_Transformados[[#This Row],[Costo_Total]]/Tabla_Transformados[[#This Row],[Numero_Personas]]</f>
        <v>1479.35</v>
      </c>
      <c r="AS543" s="10">
        <f>Tabla_Transformados[[#This Row],[Costo_Total]]/Tabla_Transformados[[#This Row],[Duracion_Viaje_sucio]]</f>
        <v>986.23333333333323</v>
      </c>
    </row>
    <row r="544" spans="1:45" x14ac:dyDescent="0.25">
      <c r="A544" t="s">
        <v>2039</v>
      </c>
      <c r="B544" t="s">
        <v>2040</v>
      </c>
      <c r="C544">
        <v>18</v>
      </c>
      <c r="D544" t="s">
        <v>60</v>
      </c>
      <c r="E544" t="str">
        <f>VLOOKUP(Tabla_Transformados[[#This Row],[Género_sucio]],Tabla4[#All],2,0)</f>
        <v>Otro</v>
      </c>
      <c r="F544" t="s">
        <v>48</v>
      </c>
      <c r="G544" t="str">
        <f>VLOOKUP(Tabla_Transformados[[#This Row],[Ubicación_sucio]],auxiliares!$E$6:$F$13,2,0)</f>
        <v>EEUU</v>
      </c>
      <c r="H544" t="s">
        <v>49</v>
      </c>
      <c r="I544" t="str">
        <f>IFERROR(VLOOKUP(Tabla_Transformados[[#This Row],[Tipo_Viajero_sucio]],auxiliares!$H$6:$I$6,2,0),Tabla_Transformados[[#This Row],[Tipo_Viajero_sucio]])</f>
        <v>Turista</v>
      </c>
      <c r="J544" t="s">
        <v>2041</v>
      </c>
      <c r="K544" s="8">
        <v>45345</v>
      </c>
      <c r="L544" s="8">
        <v>45617</v>
      </c>
      <c r="M544">
        <v>135</v>
      </c>
      <c r="N544">
        <f>DATEDIF(Tabla_Transformados[[#This Row],[Fecha_Reserva]],Tabla_Transformados[[#This Row],[Fecha_Viaje]],"d")</f>
        <v>272</v>
      </c>
      <c r="O544">
        <v>1</v>
      </c>
      <c r="P544">
        <v>1</v>
      </c>
      <c r="Q544" t="s">
        <v>37</v>
      </c>
      <c r="R544" t="str">
        <f>IFERROR(VLOOKUP(Tabla_Transformados[[#This Row],[Tipo_Paquete_sucio]],auxiliares!$H$6:$I$7,2,0),Tabla_Transformados[[#This Row],[Tipo_Paquete_sucio]])</f>
        <v>Vuelo</v>
      </c>
      <c r="S544" s="10">
        <v>2733.2</v>
      </c>
      <c r="T544" t="s">
        <v>86</v>
      </c>
      <c r="U544" t="s">
        <v>39</v>
      </c>
      <c r="V544" t="str">
        <f>VLOOKUP(Tabla_Transformados[[#This Row],[Destino_sucio]],auxiliares!$E$5:$F$19,2,0)</f>
        <v>Tokio</v>
      </c>
      <c r="W544" t="s">
        <v>40</v>
      </c>
      <c r="X544" t="s">
        <v>68</v>
      </c>
      <c r="Y544" t="s">
        <v>40</v>
      </c>
      <c r="Z5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4" t="str">
        <f>IFERROR(VLOOKUP(Tabla_Transformados[[#This Row],[Actividades_Reser_sucio2]],auxiliares!$E$5:$F$20,2,0),Tabla_Transformados[[#This Row],[Actividades_Reser_sucio2]])</f>
        <v/>
      </c>
      <c r="AB544">
        <v>4</v>
      </c>
      <c r="AC544">
        <f>Tabla_Transformados[[#This Row],[Duracion_Viaje_sucio]]-1</f>
        <v>0</v>
      </c>
      <c r="AD544" t="b">
        <v>0</v>
      </c>
      <c r="AE544" t="str">
        <f>VLOOKUP(Tabla_Transformados[[#This Row],[Promocion_Aplicada_sucio]],auxiliares!$H$6:$I$9,2,0)</f>
        <v>Falso</v>
      </c>
      <c r="AF544" t="s">
        <v>42</v>
      </c>
      <c r="AG544" t="s">
        <v>43</v>
      </c>
      <c r="AH544">
        <v>9</v>
      </c>
      <c r="AI544" t="str">
        <f>TEXT(Tabla_Transformados[[#This Row],[Fecha_Reserva]],"m")</f>
        <v>2</v>
      </c>
      <c r="AJ544">
        <v>11</v>
      </c>
      <c r="AK544" t="str">
        <f>TEXT(Tabla_Transformados[[#This Row],[Fecha_Viaje]],"m")</f>
        <v>11</v>
      </c>
      <c r="AL544" t="s">
        <v>44</v>
      </c>
      <c r="AM544" t="b">
        <v>1</v>
      </c>
      <c r="AN544" t="str">
        <f>VLOOKUP(Tabla_Transformados[[#This Row],[Cancelacion_Reserva_sucio]],auxiliares!$H$6:$I$9,2,0)</f>
        <v>Verdadero</v>
      </c>
      <c r="AO544">
        <v>2</v>
      </c>
      <c r="AP544" t="s">
        <v>45</v>
      </c>
      <c r="AQ54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4" s="10">
        <f>Tabla_Transformados[[#This Row],[Costo_Total]]/Tabla_Transformados[[#This Row],[Numero_Personas]]</f>
        <v>2733.2</v>
      </c>
      <c r="AS544" s="10">
        <f>Tabla_Transformados[[#This Row],[Costo_Total]]/Tabla_Transformados[[#This Row],[Duracion_Viaje_sucio]]</f>
        <v>2733.2</v>
      </c>
    </row>
    <row r="545" spans="1:45" x14ac:dyDescent="0.25">
      <c r="A545" t="s">
        <v>2042</v>
      </c>
      <c r="B545" t="s">
        <v>2043</v>
      </c>
      <c r="C545">
        <v>51</v>
      </c>
      <c r="D545" t="s">
        <v>104</v>
      </c>
      <c r="E545" t="str">
        <f>VLOOKUP(Tabla_Transformados[[#This Row],[Género_sucio]],Tabla4[#All],2,0)</f>
        <v>Masculino</v>
      </c>
      <c r="F545" t="s">
        <v>91</v>
      </c>
      <c r="G545" t="str">
        <f>VLOOKUP(Tabla_Transformados[[#This Row],[Ubicación_sucio]],auxiliares!$E$6:$F$13,2,0)</f>
        <v>India</v>
      </c>
      <c r="H545" t="s">
        <v>33</v>
      </c>
      <c r="I545" t="str">
        <f>IFERROR(VLOOKUP(Tabla_Transformados[[#This Row],[Tipo_Viajero_sucio]],auxiliares!$H$6:$I$6,2,0),Tabla_Transformados[[#This Row],[Tipo_Viajero_sucio]])</f>
        <v>Turista</v>
      </c>
      <c r="J545" t="s">
        <v>2044</v>
      </c>
      <c r="K545" s="8">
        <v>45503</v>
      </c>
      <c r="L545" s="8">
        <v>45619</v>
      </c>
      <c r="M545">
        <v>244</v>
      </c>
      <c r="N545">
        <f>DATEDIF(Tabla_Transformados[[#This Row],[Fecha_Reserva]],Tabla_Transformados[[#This Row],[Fecha_Viaje]],"d")</f>
        <v>116</v>
      </c>
      <c r="O545">
        <v>1</v>
      </c>
      <c r="P545">
        <v>3</v>
      </c>
      <c r="Q545" t="s">
        <v>77</v>
      </c>
      <c r="R545" t="str">
        <f>IFERROR(VLOOKUP(Tabla_Transformados[[#This Row],[Tipo_Paquete_sucio]],auxiliares!$H$6:$I$7,2,0),Tabla_Transformados[[#This Row],[Tipo_Paquete_sucio]])</f>
        <v>Vuelo + Hotel</v>
      </c>
      <c r="S545" s="10">
        <v>1043.8</v>
      </c>
      <c r="T545" t="s">
        <v>38</v>
      </c>
      <c r="U545" t="s">
        <v>53</v>
      </c>
      <c r="V545" t="str">
        <f>VLOOKUP(Tabla_Transformados[[#This Row],[Destino_sucio]],auxiliares!$E$5:$F$19,2,0)</f>
        <v>Nueva York</v>
      </c>
      <c r="W545" t="s">
        <v>114</v>
      </c>
      <c r="X545" t="s">
        <v>68</v>
      </c>
      <c r="Y545" t="s">
        <v>40</v>
      </c>
      <c r="Z5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5" t="str">
        <f>IFERROR(VLOOKUP(Tabla_Transformados[[#This Row],[Actividades_Reser_sucio2]],auxiliares!$E$5:$F$20,2,0),Tabla_Transformados[[#This Row],[Actividades_Reser_sucio2]])</f>
        <v/>
      </c>
      <c r="AB545">
        <v>5</v>
      </c>
      <c r="AC545">
        <f>Tabla_Transformados[[#This Row],[Duracion_Viaje_sucio]]-1</f>
        <v>0</v>
      </c>
      <c r="AD545" t="b">
        <v>0</v>
      </c>
      <c r="AE545" t="str">
        <f>VLOOKUP(Tabla_Transformados[[#This Row],[Promocion_Aplicada_sucio]],auxiliares!$H$6:$I$9,2,0)</f>
        <v>Falso</v>
      </c>
      <c r="AF545" t="s">
        <v>42</v>
      </c>
      <c r="AG545" t="s">
        <v>56</v>
      </c>
      <c r="AH545">
        <v>7</v>
      </c>
      <c r="AI545" t="str">
        <f>TEXT(Tabla_Transformados[[#This Row],[Fecha_Reserva]],"m")</f>
        <v>7</v>
      </c>
      <c r="AJ545">
        <v>7</v>
      </c>
      <c r="AK545" t="str">
        <f>TEXT(Tabla_Transformados[[#This Row],[Fecha_Viaje]],"m")</f>
        <v>11</v>
      </c>
      <c r="AL545" t="s">
        <v>57</v>
      </c>
      <c r="AM545" t="b">
        <v>1</v>
      </c>
      <c r="AN545" t="str">
        <f>VLOOKUP(Tabla_Transformados[[#This Row],[Cancelacion_Reserva_sucio]],auxiliares!$H$6:$I$9,2,0)</f>
        <v>Verdadero</v>
      </c>
      <c r="AO545">
        <v>1</v>
      </c>
      <c r="AP545" t="s">
        <v>70</v>
      </c>
      <c r="AQ54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5" s="10">
        <f>Tabla_Transformados[[#This Row],[Costo_Total]]/Tabla_Transformados[[#This Row],[Numero_Personas]]</f>
        <v>347.93333333333334</v>
      </c>
      <c r="AS545" s="10">
        <f>Tabla_Transformados[[#This Row],[Costo_Total]]/Tabla_Transformados[[#This Row],[Duracion_Viaje_sucio]]</f>
        <v>1043.8</v>
      </c>
    </row>
    <row r="546" spans="1:45" x14ac:dyDescent="0.25">
      <c r="A546" t="s">
        <v>2045</v>
      </c>
      <c r="B546" t="s">
        <v>2046</v>
      </c>
      <c r="C546">
        <v>21</v>
      </c>
      <c r="D546" t="s">
        <v>104</v>
      </c>
      <c r="E546" t="str">
        <f>VLOOKUP(Tabla_Transformados[[#This Row],[Género_sucio]],Tabla4[#All],2,0)</f>
        <v>Masculino</v>
      </c>
      <c r="F546" t="s">
        <v>82</v>
      </c>
      <c r="G546" t="str">
        <f>VLOOKUP(Tabla_Transformados[[#This Row],[Ubicación_sucio]],auxiliares!$E$6:$F$13,2,0)</f>
        <v>Alemania</v>
      </c>
      <c r="H546" t="s">
        <v>49</v>
      </c>
      <c r="I546" t="str">
        <f>IFERROR(VLOOKUP(Tabla_Transformados[[#This Row],[Tipo_Viajero_sucio]],auxiliares!$H$6:$I$6,2,0),Tabla_Transformados[[#This Row],[Tipo_Viajero_sucio]])</f>
        <v>Turista</v>
      </c>
      <c r="J546" t="s">
        <v>2047</v>
      </c>
      <c r="K546" s="8">
        <v>45490</v>
      </c>
      <c r="L546" s="8">
        <v>45581</v>
      </c>
      <c r="M546">
        <v>134</v>
      </c>
      <c r="N546">
        <f>DATEDIF(Tabla_Transformados[[#This Row],[Fecha_Reserva]],Tabla_Transformados[[#This Row],[Fecha_Viaje]],"d")</f>
        <v>91</v>
      </c>
      <c r="O546">
        <v>9</v>
      </c>
      <c r="P546">
        <v>1</v>
      </c>
      <c r="Q546" t="s">
        <v>37</v>
      </c>
      <c r="R546" t="str">
        <f>IFERROR(VLOOKUP(Tabla_Transformados[[#This Row],[Tipo_Paquete_sucio]],auxiliares!$H$6:$I$7,2,0),Tabla_Transformados[[#This Row],[Tipo_Paquete_sucio]])</f>
        <v>Vuelo</v>
      </c>
      <c r="S546" s="10">
        <v>1641.3</v>
      </c>
      <c r="T546" t="s">
        <v>86</v>
      </c>
      <c r="U546" t="s">
        <v>66</v>
      </c>
      <c r="V546" t="str">
        <f>VLOOKUP(Tabla_Transformados[[#This Row],[Destino_sucio]],auxiliares!$E$5:$F$19,2,0)</f>
        <v>Barcelona</v>
      </c>
      <c r="W546" t="s">
        <v>40</v>
      </c>
      <c r="X546" t="s">
        <v>54</v>
      </c>
      <c r="Y546" t="s">
        <v>40</v>
      </c>
      <c r="Z5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6" t="str">
        <f>IFERROR(VLOOKUP(Tabla_Transformados[[#This Row],[Actividades_Reser_sucio2]],auxiliares!$E$5:$F$20,2,0),Tabla_Transformados[[#This Row],[Actividades_Reser_sucio2]])</f>
        <v/>
      </c>
      <c r="AB546">
        <v>6</v>
      </c>
      <c r="AC546">
        <f>Tabla_Transformados[[#This Row],[Duracion_Viaje_sucio]]-1</f>
        <v>8</v>
      </c>
      <c r="AD546" t="b">
        <v>1</v>
      </c>
      <c r="AE546" t="str">
        <f>VLOOKUP(Tabla_Transformados[[#This Row],[Promocion_Aplicada_sucio]],auxiliares!$H$6:$I$9,2,0)</f>
        <v>Verdadero</v>
      </c>
      <c r="AF546" t="s">
        <v>42</v>
      </c>
      <c r="AG546" t="s">
        <v>115</v>
      </c>
      <c r="AH546">
        <v>10</v>
      </c>
      <c r="AI546" t="str">
        <f>TEXT(Tabla_Transformados[[#This Row],[Fecha_Reserva]],"m")</f>
        <v>7</v>
      </c>
      <c r="AJ546">
        <v>1</v>
      </c>
      <c r="AK546" t="str">
        <f>TEXT(Tabla_Transformados[[#This Row],[Fecha_Viaje]],"m")</f>
        <v>10</v>
      </c>
      <c r="AL546" t="s">
        <v>57</v>
      </c>
      <c r="AM546" t="b">
        <v>0</v>
      </c>
      <c r="AN546" t="str">
        <f>VLOOKUP(Tabla_Transformados[[#This Row],[Cancelacion_Reserva_sucio]],auxiliares!$H$6:$I$9,2,0)</f>
        <v>Falso</v>
      </c>
      <c r="AO546">
        <v>4</v>
      </c>
      <c r="AP546" t="s">
        <v>108</v>
      </c>
      <c r="AQ54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6" s="10">
        <f>Tabla_Transformados[[#This Row],[Costo_Total]]/Tabla_Transformados[[#This Row],[Numero_Personas]]</f>
        <v>1641.3</v>
      </c>
      <c r="AS546" s="10">
        <f>Tabla_Transformados[[#This Row],[Costo_Total]]/Tabla_Transformados[[#This Row],[Duracion_Viaje_sucio]]</f>
        <v>182.36666666666667</v>
      </c>
    </row>
    <row r="547" spans="1:45" x14ac:dyDescent="0.25">
      <c r="A547" t="s">
        <v>2050</v>
      </c>
      <c r="B547" t="s">
        <v>2051</v>
      </c>
      <c r="C547">
        <v>55</v>
      </c>
      <c r="D547" t="s">
        <v>60</v>
      </c>
      <c r="E547" t="str">
        <f>VLOOKUP(Tabla_Transformados[[#This Row],[Género_sucio]],Tabla4[#All],2,0)</f>
        <v>Otro</v>
      </c>
      <c r="F547" t="s">
        <v>82</v>
      </c>
      <c r="G547" t="str">
        <f>VLOOKUP(Tabla_Transformados[[#This Row],[Ubicación_sucio]],auxiliares!$E$6:$F$13,2,0)</f>
        <v>Alemania</v>
      </c>
      <c r="H547" t="s">
        <v>97</v>
      </c>
      <c r="I547" t="str">
        <f>IFERROR(VLOOKUP(Tabla_Transformados[[#This Row],[Tipo_Viajero_sucio]],auxiliares!$H$6:$I$6,2,0),Tabla_Transformados[[#This Row],[Tipo_Viajero_sucio]])</f>
        <v>Negocios</v>
      </c>
      <c r="J547" t="s">
        <v>2052</v>
      </c>
      <c r="K547" s="8">
        <v>45360</v>
      </c>
      <c r="L547" s="8">
        <v>45491</v>
      </c>
      <c r="M547">
        <v>301</v>
      </c>
      <c r="N547">
        <f>DATEDIF(Tabla_Transformados[[#This Row],[Fecha_Reserva]],Tabla_Transformados[[#This Row],[Fecha_Viaje]],"d")</f>
        <v>131</v>
      </c>
      <c r="O547">
        <v>13</v>
      </c>
      <c r="P547">
        <v>3</v>
      </c>
      <c r="Q547" t="s">
        <v>65</v>
      </c>
      <c r="R547" t="str">
        <f>IFERROR(VLOOKUP(Tabla_Transformados[[#This Row],[Tipo_Paquete_sucio]],auxiliares!$H$6:$I$7,2,0),Tabla_Transformados[[#This Row],[Tipo_Paquete_sucio]])</f>
        <v>Vuelo + Hotel + Tour</v>
      </c>
      <c r="S547" s="10">
        <v>16108.8</v>
      </c>
      <c r="T547" t="s">
        <v>78</v>
      </c>
      <c r="U547" t="s">
        <v>87</v>
      </c>
      <c r="V547" t="str">
        <f>VLOOKUP(Tabla_Transformados[[#This Row],[Destino_sucio]],auxiliares!$E$5:$F$19,2,0)</f>
        <v>Londres</v>
      </c>
      <c r="W547" t="s">
        <v>114</v>
      </c>
      <c r="X547" t="s">
        <v>68</v>
      </c>
      <c r="Y547" t="s">
        <v>69</v>
      </c>
      <c r="Z5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7" t="str">
        <f>IFERROR(VLOOKUP(Tabla_Transformados[[#This Row],[Actividades_Reser_sucio2]],auxiliares!$E$5:$F$20,2,0),Tabla_Transformados[[#This Row],[Actividades_Reser_sucio2]])</f>
        <v>Excursión en bote</v>
      </c>
      <c r="AB547">
        <v>2</v>
      </c>
      <c r="AC547">
        <f>Tabla_Transformados[[#This Row],[Duracion_Viaje_sucio]]-1</f>
        <v>12</v>
      </c>
      <c r="AD547" t="b">
        <v>1</v>
      </c>
      <c r="AE547" t="str">
        <f>VLOOKUP(Tabla_Transformados[[#This Row],[Promocion_Aplicada_sucio]],auxiliares!$H$6:$I$9,2,0)</f>
        <v>Verdadero</v>
      </c>
      <c r="AF547" t="s">
        <v>88</v>
      </c>
      <c r="AG547" t="s">
        <v>56</v>
      </c>
      <c r="AH547">
        <v>11</v>
      </c>
      <c r="AI547" t="str">
        <f>TEXT(Tabla_Transformados[[#This Row],[Fecha_Reserva]],"m")</f>
        <v>3</v>
      </c>
      <c r="AJ547">
        <v>8</v>
      </c>
      <c r="AK547" t="str">
        <f>TEXT(Tabla_Transformados[[#This Row],[Fecha_Viaje]],"m")</f>
        <v>7</v>
      </c>
      <c r="AL547" t="s">
        <v>57</v>
      </c>
      <c r="AM547" t="b">
        <v>1</v>
      </c>
      <c r="AN547" t="str">
        <f>VLOOKUP(Tabla_Transformados[[#This Row],[Cancelacion_Reserva_sucio]],auxiliares!$H$6:$I$9,2,0)</f>
        <v>Verdadero</v>
      </c>
      <c r="AO547">
        <v>2</v>
      </c>
      <c r="AP547" t="s">
        <v>40</v>
      </c>
      <c r="AQ5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7" s="10">
        <f>Tabla_Transformados[[#This Row],[Costo_Total]]/Tabla_Transformados[[#This Row],[Numero_Personas]]</f>
        <v>5369.5999999999995</v>
      </c>
      <c r="AS547" s="10">
        <f>Tabla_Transformados[[#This Row],[Costo_Total]]/Tabla_Transformados[[#This Row],[Duracion_Viaje_sucio]]</f>
        <v>1239.1384615384616</v>
      </c>
    </row>
    <row r="548" spans="1:45" x14ac:dyDescent="0.25">
      <c r="A548" t="s">
        <v>2053</v>
      </c>
      <c r="B548" t="s">
        <v>2054</v>
      </c>
      <c r="C548">
        <v>32</v>
      </c>
      <c r="D548" t="s">
        <v>31</v>
      </c>
      <c r="E548" t="str">
        <f>VLOOKUP(Tabla_Transformados[[#This Row],[Género_sucio]],Tabla4[#All],2,0)</f>
        <v>Femenino</v>
      </c>
      <c r="F548" t="s">
        <v>123</v>
      </c>
      <c r="G548" t="str">
        <f>VLOOKUP(Tabla_Transformados[[#This Row],[Ubicación_sucio]],auxiliares!$E$6:$F$13,2,0)</f>
        <v>España</v>
      </c>
      <c r="H548" t="s">
        <v>33</v>
      </c>
      <c r="I548" t="str">
        <f>IFERROR(VLOOKUP(Tabla_Transformados[[#This Row],[Tipo_Viajero_sucio]],auxiliares!$H$6:$I$6,2,0),Tabla_Transformados[[#This Row],[Tipo_Viajero_sucio]])</f>
        <v>Turista</v>
      </c>
      <c r="J548" t="s">
        <v>2055</v>
      </c>
      <c r="K548" s="8">
        <v>45520</v>
      </c>
      <c r="L548" s="8">
        <v>45539</v>
      </c>
      <c r="M548">
        <v>346</v>
      </c>
      <c r="N548">
        <f>DATEDIF(Tabla_Transformados[[#This Row],[Fecha_Reserva]],Tabla_Transformados[[#This Row],[Fecha_Viaje]],"d")</f>
        <v>19</v>
      </c>
      <c r="O548">
        <v>5</v>
      </c>
      <c r="P548">
        <v>4</v>
      </c>
      <c r="Q548" t="s">
        <v>65</v>
      </c>
      <c r="R548" t="str">
        <f>IFERROR(VLOOKUP(Tabla_Transformados[[#This Row],[Tipo_Paquete_sucio]],auxiliares!$H$6:$I$7,2,0),Tabla_Transformados[[#This Row],[Tipo_Paquete_sucio]])</f>
        <v>Vuelo + Hotel + Tour</v>
      </c>
      <c r="S548" s="10">
        <v>16550.099999999999</v>
      </c>
      <c r="T548" t="s">
        <v>78</v>
      </c>
      <c r="U548" t="s">
        <v>87</v>
      </c>
      <c r="V548" t="str">
        <f>VLOOKUP(Tabla_Transformados[[#This Row],[Destino_sucio]],auxiliares!$E$5:$F$19,2,0)</f>
        <v>Londres</v>
      </c>
      <c r="W548" t="s">
        <v>79</v>
      </c>
      <c r="X548" t="s">
        <v>41</v>
      </c>
      <c r="Y548" t="s">
        <v>69</v>
      </c>
      <c r="Z5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8" t="str">
        <f>IFERROR(VLOOKUP(Tabla_Transformados[[#This Row],[Actividades_Reser_sucio2]],auxiliares!$E$5:$F$20,2,0),Tabla_Transformados[[#This Row],[Actividades_Reser_sucio2]])</f>
        <v>Excursión en bote</v>
      </c>
      <c r="AB548">
        <v>5</v>
      </c>
      <c r="AC548">
        <f>Tabla_Transformados[[#This Row],[Duracion_Viaje_sucio]]-1</f>
        <v>4</v>
      </c>
      <c r="AD548" t="b">
        <v>0</v>
      </c>
      <c r="AE548" t="str">
        <f>VLOOKUP(Tabla_Transformados[[#This Row],[Promocion_Aplicada_sucio]],auxiliares!$H$6:$I$9,2,0)</f>
        <v>Falso</v>
      </c>
      <c r="AF548" t="s">
        <v>55</v>
      </c>
      <c r="AG548" t="s">
        <v>56</v>
      </c>
      <c r="AH548">
        <v>2</v>
      </c>
      <c r="AI548" t="str">
        <f>TEXT(Tabla_Transformados[[#This Row],[Fecha_Reserva]],"m")</f>
        <v>8</v>
      </c>
      <c r="AJ548">
        <v>7</v>
      </c>
      <c r="AK548" t="str">
        <f>TEXT(Tabla_Transformados[[#This Row],[Fecha_Viaje]],"m")</f>
        <v>9</v>
      </c>
      <c r="AL548" t="s">
        <v>57</v>
      </c>
      <c r="AM548" t="b">
        <v>1</v>
      </c>
      <c r="AN548" t="str">
        <f>VLOOKUP(Tabla_Transformados[[#This Row],[Cancelacion_Reserva_sucio]],auxiliares!$H$6:$I$9,2,0)</f>
        <v>Verdadero</v>
      </c>
      <c r="AO548">
        <v>1</v>
      </c>
      <c r="AP548" t="s">
        <v>70</v>
      </c>
      <c r="AQ54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48" s="10">
        <f>Tabla_Transformados[[#This Row],[Costo_Total]]/Tabla_Transformados[[#This Row],[Numero_Personas]]</f>
        <v>4137.5249999999996</v>
      </c>
      <c r="AS548" s="10">
        <f>Tabla_Transformados[[#This Row],[Costo_Total]]/Tabla_Transformados[[#This Row],[Duracion_Viaje_sucio]]</f>
        <v>3310.0199999999995</v>
      </c>
    </row>
    <row r="549" spans="1:45" x14ac:dyDescent="0.25">
      <c r="A549" t="s">
        <v>2057</v>
      </c>
      <c r="B549" t="s">
        <v>2058</v>
      </c>
      <c r="C549">
        <v>30</v>
      </c>
      <c r="D549" t="s">
        <v>60</v>
      </c>
      <c r="E549" t="str">
        <f>VLOOKUP(Tabla_Transformados[[#This Row],[Género_sucio]],Tabla4[#All],2,0)</f>
        <v>Otro</v>
      </c>
      <c r="F549" t="s">
        <v>61</v>
      </c>
      <c r="G549" t="str">
        <f>VLOOKUP(Tabla_Transformados[[#This Row],[Ubicación_sucio]],auxiliares!$E$6:$F$13,2,0)</f>
        <v>Australia</v>
      </c>
      <c r="H549" t="s">
        <v>97</v>
      </c>
      <c r="I549" t="str">
        <f>IFERROR(VLOOKUP(Tabla_Transformados[[#This Row],[Tipo_Viajero_sucio]],auxiliares!$H$6:$I$6,2,0),Tabla_Transformados[[#This Row],[Tipo_Viajero_sucio]])</f>
        <v>Negocios</v>
      </c>
      <c r="J549" t="s">
        <v>2059</v>
      </c>
      <c r="K549" s="8">
        <v>45468</v>
      </c>
      <c r="L549" s="8">
        <v>45484</v>
      </c>
      <c r="M549">
        <v>32</v>
      </c>
      <c r="N549">
        <f>DATEDIF(Tabla_Transformados[[#This Row],[Fecha_Reserva]],Tabla_Transformados[[#This Row],[Fecha_Viaje]],"d")</f>
        <v>16</v>
      </c>
      <c r="O549">
        <v>11</v>
      </c>
      <c r="P549">
        <v>2</v>
      </c>
      <c r="Q549" t="s">
        <v>77</v>
      </c>
      <c r="R549" t="str">
        <f>IFERROR(VLOOKUP(Tabla_Transformados[[#This Row],[Tipo_Paquete_sucio]],auxiliares!$H$6:$I$7,2,0),Tabla_Transformados[[#This Row],[Tipo_Paquete_sucio]])</f>
        <v>Vuelo + Hotel</v>
      </c>
      <c r="S549" s="10">
        <v>10419.6</v>
      </c>
      <c r="T549" t="s">
        <v>86</v>
      </c>
      <c r="U549" t="s">
        <v>87</v>
      </c>
      <c r="V549" t="str">
        <f>VLOOKUP(Tabla_Transformados[[#This Row],[Destino_sucio]],auxiliares!$E$5:$F$19,2,0)</f>
        <v>Londres</v>
      </c>
      <c r="W549" t="s">
        <v>79</v>
      </c>
      <c r="X549" t="s">
        <v>41</v>
      </c>
      <c r="Y549" t="s">
        <v>40</v>
      </c>
      <c r="Z5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9" t="str">
        <f>IFERROR(VLOOKUP(Tabla_Transformados[[#This Row],[Actividades_Reser_sucio2]],auxiliares!$E$5:$F$20,2,0),Tabla_Transformados[[#This Row],[Actividades_Reser_sucio2]])</f>
        <v/>
      </c>
      <c r="AB549">
        <v>6</v>
      </c>
      <c r="AC549">
        <f>Tabla_Transformados[[#This Row],[Duracion_Viaje_sucio]]-1</f>
        <v>10</v>
      </c>
      <c r="AD549" t="b">
        <v>0</v>
      </c>
      <c r="AE549" t="str">
        <f>VLOOKUP(Tabla_Transformados[[#This Row],[Promocion_Aplicada_sucio]],auxiliares!$H$6:$I$9,2,0)</f>
        <v>Falso</v>
      </c>
      <c r="AF549" t="s">
        <v>88</v>
      </c>
      <c r="AG549" t="s">
        <v>115</v>
      </c>
      <c r="AH549">
        <v>11</v>
      </c>
      <c r="AI549" t="str">
        <f>TEXT(Tabla_Transformados[[#This Row],[Fecha_Reserva]],"m")</f>
        <v>6</v>
      </c>
      <c r="AJ549">
        <v>12</v>
      </c>
      <c r="AK549" t="str">
        <f>TEXT(Tabla_Transformados[[#This Row],[Fecha_Viaje]],"m")</f>
        <v>7</v>
      </c>
      <c r="AL549" t="s">
        <v>57</v>
      </c>
      <c r="AM549" t="b">
        <v>0</v>
      </c>
      <c r="AN549" t="str">
        <f>VLOOKUP(Tabla_Transformados[[#This Row],[Cancelacion_Reserva_sucio]],auxiliares!$H$6:$I$9,2,0)</f>
        <v>Falso</v>
      </c>
      <c r="AO549">
        <v>2</v>
      </c>
      <c r="AP549" t="s">
        <v>108</v>
      </c>
      <c r="AQ54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49" s="10">
        <f>Tabla_Transformados[[#This Row],[Costo_Total]]/Tabla_Transformados[[#This Row],[Numero_Personas]]</f>
        <v>5209.8</v>
      </c>
      <c r="AS549" s="10">
        <f>Tabla_Transformados[[#This Row],[Costo_Total]]/Tabla_Transformados[[#This Row],[Duracion_Viaje_sucio]]</f>
        <v>947.23636363636365</v>
      </c>
    </row>
    <row r="550" spans="1:45" x14ac:dyDescent="0.25">
      <c r="A550" t="s">
        <v>2060</v>
      </c>
      <c r="B550" t="s">
        <v>2061</v>
      </c>
      <c r="C550">
        <v>32</v>
      </c>
      <c r="D550" t="s">
        <v>60</v>
      </c>
      <c r="E550" t="str">
        <f>VLOOKUP(Tabla_Transformados[[#This Row],[Género_sucio]],Tabla4[#All],2,0)</f>
        <v>Otro</v>
      </c>
      <c r="F550" t="s">
        <v>73</v>
      </c>
      <c r="G550" t="str">
        <f>VLOOKUP(Tabla_Transformados[[#This Row],[Ubicación_sucio]],auxiliares!$E$6:$F$13,2,0)</f>
        <v>Reino unido</v>
      </c>
      <c r="H550" t="s">
        <v>97</v>
      </c>
      <c r="I550" t="str">
        <f>IFERROR(VLOOKUP(Tabla_Transformados[[#This Row],[Tipo_Viajero_sucio]],auxiliares!$H$6:$I$6,2,0),Tabla_Transformados[[#This Row],[Tipo_Viajero_sucio]])</f>
        <v>Negocios</v>
      </c>
      <c r="J550" t="s">
        <v>2062</v>
      </c>
      <c r="K550" s="8">
        <v>45352</v>
      </c>
      <c r="L550" s="8">
        <v>45445</v>
      </c>
      <c r="M550">
        <v>232</v>
      </c>
      <c r="N550">
        <f>DATEDIF(Tabla_Transformados[[#This Row],[Fecha_Reserva]],Tabla_Transformados[[#This Row],[Fecha_Viaje]],"d")</f>
        <v>93</v>
      </c>
      <c r="O550">
        <v>7</v>
      </c>
      <c r="P550">
        <v>3</v>
      </c>
      <c r="Q550" t="s">
        <v>37</v>
      </c>
      <c r="R550" t="str">
        <f>IFERROR(VLOOKUP(Tabla_Transformados[[#This Row],[Tipo_Paquete_sucio]],auxiliares!$H$6:$I$7,2,0),Tabla_Transformados[[#This Row],[Tipo_Paquete_sucio]])</f>
        <v>Vuelo</v>
      </c>
      <c r="S550" s="10">
        <v>1383.8</v>
      </c>
      <c r="T550" t="s">
        <v>86</v>
      </c>
      <c r="U550" t="s">
        <v>39</v>
      </c>
      <c r="V550" t="str">
        <f>VLOOKUP(Tabla_Transformados[[#This Row],[Destino_sucio]],auxiliares!$E$5:$F$19,2,0)</f>
        <v>Tokio</v>
      </c>
      <c r="W550" t="s">
        <v>40</v>
      </c>
      <c r="X550" t="s">
        <v>68</v>
      </c>
      <c r="Y550" t="s">
        <v>40</v>
      </c>
      <c r="Z5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0" t="str">
        <f>IFERROR(VLOOKUP(Tabla_Transformados[[#This Row],[Actividades_Reser_sucio2]],auxiliares!$E$5:$F$20,2,0),Tabla_Transformados[[#This Row],[Actividades_Reser_sucio2]])</f>
        <v/>
      </c>
      <c r="AB550">
        <v>1</v>
      </c>
      <c r="AC550">
        <f>Tabla_Transformados[[#This Row],[Duracion_Viaje_sucio]]-1</f>
        <v>6</v>
      </c>
      <c r="AD550" t="b">
        <v>1</v>
      </c>
      <c r="AE550" t="str">
        <f>VLOOKUP(Tabla_Transformados[[#This Row],[Promocion_Aplicada_sucio]],auxiliares!$H$6:$I$9,2,0)</f>
        <v>Verdadero</v>
      </c>
      <c r="AF550" t="s">
        <v>88</v>
      </c>
      <c r="AG550" t="s">
        <v>56</v>
      </c>
      <c r="AH550">
        <v>8</v>
      </c>
      <c r="AI550" t="str">
        <f>TEXT(Tabla_Transformados[[#This Row],[Fecha_Reserva]],"m")</f>
        <v>3</v>
      </c>
      <c r="AJ550">
        <v>5</v>
      </c>
      <c r="AK550" t="str">
        <f>TEXT(Tabla_Transformados[[#This Row],[Fecha_Viaje]],"m")</f>
        <v>6</v>
      </c>
      <c r="AL550" t="s">
        <v>44</v>
      </c>
      <c r="AM550" t="b">
        <v>1</v>
      </c>
      <c r="AN550" t="str">
        <f>VLOOKUP(Tabla_Transformados[[#This Row],[Cancelacion_Reserva_sucio]],auxiliares!$H$6:$I$9,2,0)</f>
        <v>Verdadero</v>
      </c>
      <c r="AO550">
        <v>1</v>
      </c>
      <c r="AP550" t="s">
        <v>70</v>
      </c>
      <c r="AQ55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0" s="10">
        <f>Tabla_Transformados[[#This Row],[Costo_Total]]/Tabla_Transformados[[#This Row],[Numero_Personas]]</f>
        <v>461.26666666666665</v>
      </c>
      <c r="AS550" s="10">
        <f>Tabla_Transformados[[#This Row],[Costo_Total]]/Tabla_Transformados[[#This Row],[Duracion_Viaje_sucio]]</f>
        <v>197.68571428571428</v>
      </c>
    </row>
    <row r="551" spans="1:45" x14ac:dyDescent="0.25">
      <c r="A551" t="s">
        <v>2063</v>
      </c>
      <c r="B551" t="s">
        <v>2064</v>
      </c>
      <c r="C551">
        <v>51</v>
      </c>
      <c r="D551" t="s">
        <v>60</v>
      </c>
      <c r="E551" t="str">
        <f>VLOOKUP(Tabla_Transformados[[#This Row],[Género_sucio]],Tabla4[#All],2,0)</f>
        <v>Otro</v>
      </c>
      <c r="F551" t="s">
        <v>61</v>
      </c>
      <c r="G551" t="str">
        <f>VLOOKUP(Tabla_Transformados[[#This Row],[Ubicación_sucio]],auxiliares!$E$6:$F$13,2,0)</f>
        <v>Australia</v>
      </c>
      <c r="H551" t="s">
        <v>97</v>
      </c>
      <c r="I551" t="str">
        <f>IFERROR(VLOOKUP(Tabla_Transformados[[#This Row],[Tipo_Viajero_sucio]],auxiliares!$H$6:$I$6,2,0),Tabla_Transformados[[#This Row],[Tipo_Viajero_sucio]])</f>
        <v>Negocios</v>
      </c>
      <c r="J551" t="s">
        <v>2065</v>
      </c>
      <c r="K551" s="8">
        <v>45332</v>
      </c>
      <c r="L551" s="8">
        <v>45472</v>
      </c>
      <c r="M551">
        <v>252</v>
      </c>
      <c r="N551">
        <f>DATEDIF(Tabla_Transformados[[#This Row],[Fecha_Reserva]],Tabla_Transformados[[#This Row],[Fecha_Viaje]],"d")</f>
        <v>140</v>
      </c>
      <c r="O551">
        <v>1</v>
      </c>
      <c r="P551">
        <v>2</v>
      </c>
      <c r="Q551" t="s">
        <v>37</v>
      </c>
      <c r="R551" t="str">
        <f>IFERROR(VLOOKUP(Tabla_Transformados[[#This Row],[Tipo_Paquete_sucio]],auxiliares!$H$6:$I$7,2,0),Tabla_Transformados[[#This Row],[Tipo_Paquete_sucio]])</f>
        <v>Vuelo</v>
      </c>
      <c r="S551" s="10">
        <v>19027.2</v>
      </c>
      <c r="T551" t="s">
        <v>38</v>
      </c>
      <c r="U551" t="s">
        <v>39</v>
      </c>
      <c r="V551" t="str">
        <f>VLOOKUP(Tabla_Transformados[[#This Row],[Destino_sucio]],auxiliares!$E$5:$F$19,2,0)</f>
        <v>Tokio</v>
      </c>
      <c r="W551" t="s">
        <v>40</v>
      </c>
      <c r="X551" t="s">
        <v>41</v>
      </c>
      <c r="Y551" t="s">
        <v>40</v>
      </c>
      <c r="Z5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1" t="str">
        <f>IFERROR(VLOOKUP(Tabla_Transformados[[#This Row],[Actividades_Reser_sucio2]],auxiliares!$E$5:$F$20,2,0),Tabla_Transformados[[#This Row],[Actividades_Reser_sucio2]])</f>
        <v/>
      </c>
      <c r="AB551">
        <v>3</v>
      </c>
      <c r="AC551">
        <f>Tabla_Transformados[[#This Row],[Duracion_Viaje_sucio]]-1</f>
        <v>0</v>
      </c>
      <c r="AD551" t="b">
        <v>0</v>
      </c>
      <c r="AE551" t="str">
        <f>VLOOKUP(Tabla_Transformados[[#This Row],[Promocion_Aplicada_sucio]],auxiliares!$H$6:$I$9,2,0)</f>
        <v>Falso</v>
      </c>
      <c r="AF551" t="s">
        <v>88</v>
      </c>
      <c r="AG551" t="s">
        <v>115</v>
      </c>
      <c r="AH551">
        <v>10</v>
      </c>
      <c r="AI551" t="str">
        <f>TEXT(Tabla_Transformados[[#This Row],[Fecha_Reserva]],"m")</f>
        <v>2</v>
      </c>
      <c r="AJ551">
        <v>3</v>
      </c>
      <c r="AK551" t="str">
        <f>TEXT(Tabla_Transformados[[#This Row],[Fecha_Viaje]],"m")</f>
        <v>6</v>
      </c>
      <c r="AL551" t="s">
        <v>57</v>
      </c>
      <c r="AM551" t="b">
        <v>1</v>
      </c>
      <c r="AN551" t="str">
        <f>VLOOKUP(Tabla_Transformados[[#This Row],[Cancelacion_Reserva_sucio]],auxiliares!$H$6:$I$9,2,0)</f>
        <v>Verdadero</v>
      </c>
      <c r="AO551">
        <v>3</v>
      </c>
      <c r="AP551" t="s">
        <v>207</v>
      </c>
      <c r="AQ55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1" s="10">
        <f>Tabla_Transformados[[#This Row],[Costo_Total]]/Tabla_Transformados[[#This Row],[Numero_Personas]]</f>
        <v>9513.6</v>
      </c>
      <c r="AS551" s="10">
        <f>Tabla_Transformados[[#This Row],[Costo_Total]]/Tabla_Transformados[[#This Row],[Duracion_Viaje_sucio]]</f>
        <v>19027.2</v>
      </c>
    </row>
    <row r="552" spans="1:45" x14ac:dyDescent="0.25">
      <c r="A552" t="s">
        <v>2067</v>
      </c>
      <c r="B552" t="s">
        <v>2068</v>
      </c>
      <c r="C552">
        <v>62</v>
      </c>
      <c r="D552" t="s">
        <v>60</v>
      </c>
      <c r="E552" t="str">
        <f>VLOOKUP(Tabla_Transformados[[#This Row],[Género_sucio]],Tabla4[#All],2,0)</f>
        <v>Otro</v>
      </c>
      <c r="F552" t="s">
        <v>48</v>
      </c>
      <c r="G552" t="str">
        <f>VLOOKUP(Tabla_Transformados[[#This Row],[Ubicación_sucio]],auxiliares!$E$6:$F$13,2,0)</f>
        <v>EEUU</v>
      </c>
      <c r="H552" t="s">
        <v>49</v>
      </c>
      <c r="I552" t="str">
        <f>IFERROR(VLOOKUP(Tabla_Transformados[[#This Row],[Tipo_Viajero_sucio]],auxiliares!$H$6:$I$6,2,0),Tabla_Transformados[[#This Row],[Tipo_Viajero_sucio]])</f>
        <v>Turista</v>
      </c>
      <c r="J552" t="s">
        <v>2069</v>
      </c>
      <c r="K552" s="8">
        <v>45488</v>
      </c>
      <c r="L552" s="8">
        <v>45528</v>
      </c>
      <c r="M552">
        <v>148</v>
      </c>
      <c r="N552">
        <f>DATEDIF(Tabla_Transformados[[#This Row],[Fecha_Reserva]],Tabla_Transformados[[#This Row],[Fecha_Viaje]],"d")</f>
        <v>40</v>
      </c>
      <c r="O552">
        <v>10</v>
      </c>
      <c r="P552">
        <v>3</v>
      </c>
      <c r="Q552" t="s">
        <v>37</v>
      </c>
      <c r="R552" t="str">
        <f>IFERROR(VLOOKUP(Tabla_Transformados[[#This Row],[Tipo_Paquete_sucio]],auxiliares!$H$6:$I$7,2,0),Tabla_Transformados[[#This Row],[Tipo_Paquete_sucio]])</f>
        <v>Vuelo</v>
      </c>
      <c r="S552" s="10">
        <v>19865.3</v>
      </c>
      <c r="T552" t="s">
        <v>78</v>
      </c>
      <c r="U552" t="s">
        <v>87</v>
      </c>
      <c r="V552" t="str">
        <f>VLOOKUP(Tabla_Transformados[[#This Row],[Destino_sucio]],auxiliares!$E$5:$F$19,2,0)</f>
        <v>Londres</v>
      </c>
      <c r="W552" t="s">
        <v>40</v>
      </c>
      <c r="X552" t="s">
        <v>41</v>
      </c>
      <c r="Y552" t="s">
        <v>40</v>
      </c>
      <c r="Z5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2" t="str">
        <f>IFERROR(VLOOKUP(Tabla_Transformados[[#This Row],[Actividades_Reser_sucio2]],auxiliares!$E$5:$F$20,2,0),Tabla_Transformados[[#This Row],[Actividades_Reser_sucio2]])</f>
        <v/>
      </c>
      <c r="AB552">
        <v>8</v>
      </c>
      <c r="AC552">
        <f>Tabla_Transformados[[#This Row],[Duracion_Viaje_sucio]]-1</f>
        <v>9</v>
      </c>
      <c r="AD552" t="b">
        <v>1</v>
      </c>
      <c r="AE552" t="str">
        <f>VLOOKUP(Tabla_Transformados[[#This Row],[Promocion_Aplicada_sucio]],auxiliares!$H$6:$I$9,2,0)</f>
        <v>Verdadero</v>
      </c>
      <c r="AF552" t="s">
        <v>42</v>
      </c>
      <c r="AG552" t="s">
        <v>115</v>
      </c>
      <c r="AH552">
        <v>4</v>
      </c>
      <c r="AI552" t="str">
        <f>TEXT(Tabla_Transformados[[#This Row],[Fecha_Reserva]],"m")</f>
        <v>7</v>
      </c>
      <c r="AJ552">
        <v>3</v>
      </c>
      <c r="AK552" t="str">
        <f>TEXT(Tabla_Transformados[[#This Row],[Fecha_Viaje]],"m")</f>
        <v>8</v>
      </c>
      <c r="AL552" t="s">
        <v>44</v>
      </c>
      <c r="AM552" t="b">
        <v>0</v>
      </c>
      <c r="AN552" t="str">
        <f>VLOOKUP(Tabla_Transformados[[#This Row],[Cancelacion_Reserva_sucio]],auxiliares!$H$6:$I$9,2,0)</f>
        <v>Falso</v>
      </c>
      <c r="AO552">
        <v>1</v>
      </c>
      <c r="AP552" t="s">
        <v>45</v>
      </c>
      <c r="AQ55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2" s="10">
        <f>Tabla_Transformados[[#This Row],[Costo_Total]]/Tabla_Transformados[[#This Row],[Numero_Personas]]</f>
        <v>6621.7666666666664</v>
      </c>
      <c r="AS552" s="10">
        <f>Tabla_Transformados[[#This Row],[Costo_Total]]/Tabla_Transformados[[#This Row],[Duracion_Viaje_sucio]]</f>
        <v>1986.53</v>
      </c>
    </row>
    <row r="553" spans="1:45" x14ac:dyDescent="0.25">
      <c r="A553" t="s">
        <v>2070</v>
      </c>
      <c r="B553" t="s">
        <v>2071</v>
      </c>
      <c r="C553">
        <v>64</v>
      </c>
      <c r="D553" t="s">
        <v>60</v>
      </c>
      <c r="E553" t="str">
        <f>VLOOKUP(Tabla_Transformados[[#This Row],[Género_sucio]],Tabla4[#All],2,0)</f>
        <v>Otro</v>
      </c>
      <c r="F553" t="s">
        <v>61</v>
      </c>
      <c r="G553" t="str">
        <f>VLOOKUP(Tabla_Transformados[[#This Row],[Ubicación_sucio]],auxiliares!$E$6:$F$13,2,0)</f>
        <v>Australia</v>
      </c>
      <c r="H553" t="s">
        <v>97</v>
      </c>
      <c r="I553" t="str">
        <f>IFERROR(VLOOKUP(Tabla_Transformados[[#This Row],[Tipo_Viajero_sucio]],auxiliares!$H$6:$I$6,2,0),Tabla_Transformados[[#This Row],[Tipo_Viajero_sucio]])</f>
        <v>Negocios</v>
      </c>
      <c r="J553" t="s">
        <v>2072</v>
      </c>
      <c r="K553" s="8">
        <v>45340</v>
      </c>
      <c r="L553" s="8">
        <v>45641</v>
      </c>
      <c r="M553">
        <v>19</v>
      </c>
      <c r="N553">
        <f>DATEDIF(Tabla_Transformados[[#This Row],[Fecha_Reserva]],Tabla_Transformados[[#This Row],[Fecha_Viaje]],"d")</f>
        <v>301</v>
      </c>
      <c r="O553">
        <v>9</v>
      </c>
      <c r="P553">
        <v>1</v>
      </c>
      <c r="Q553" t="s">
        <v>37</v>
      </c>
      <c r="R553" t="str">
        <f>IFERROR(VLOOKUP(Tabla_Transformados[[#This Row],[Tipo_Paquete_sucio]],auxiliares!$H$6:$I$7,2,0),Tabla_Transformados[[#This Row],[Tipo_Paquete_sucio]])</f>
        <v>Vuelo</v>
      </c>
      <c r="S553" s="10">
        <v>13348.2</v>
      </c>
      <c r="T553" t="s">
        <v>78</v>
      </c>
      <c r="U553" t="s">
        <v>137</v>
      </c>
      <c r="V553" t="str">
        <f>VLOOKUP(Tabla_Transformados[[#This Row],[Destino_sucio]],auxiliares!$E$5:$F$19,2,0)</f>
        <v>Paris</v>
      </c>
      <c r="W553" t="s">
        <v>40</v>
      </c>
      <c r="X553" t="s">
        <v>54</v>
      </c>
      <c r="Y553" t="s">
        <v>40</v>
      </c>
      <c r="Z5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3" t="str">
        <f>IFERROR(VLOOKUP(Tabla_Transformados[[#This Row],[Actividades_Reser_sucio2]],auxiliares!$E$5:$F$20,2,0),Tabla_Transformados[[#This Row],[Actividades_Reser_sucio2]])</f>
        <v/>
      </c>
      <c r="AB553">
        <v>4</v>
      </c>
      <c r="AC553">
        <f>Tabla_Transformados[[#This Row],[Duracion_Viaje_sucio]]-1</f>
        <v>8</v>
      </c>
      <c r="AD553" t="b">
        <v>0</v>
      </c>
      <c r="AE553" t="str">
        <f>VLOOKUP(Tabla_Transformados[[#This Row],[Promocion_Aplicada_sucio]],auxiliares!$H$6:$I$9,2,0)</f>
        <v>Falso</v>
      </c>
      <c r="AF553" t="s">
        <v>42</v>
      </c>
      <c r="AG553" t="s">
        <v>56</v>
      </c>
      <c r="AH553">
        <v>4</v>
      </c>
      <c r="AI553" t="str">
        <f>TEXT(Tabla_Transformados[[#This Row],[Fecha_Reserva]],"m")</f>
        <v>2</v>
      </c>
      <c r="AJ553">
        <v>10</v>
      </c>
      <c r="AK553" t="str">
        <f>TEXT(Tabla_Transformados[[#This Row],[Fecha_Viaje]],"m")</f>
        <v>12</v>
      </c>
      <c r="AL553" t="s">
        <v>57</v>
      </c>
      <c r="AM553" t="b">
        <v>1</v>
      </c>
      <c r="AN553" t="str">
        <f>VLOOKUP(Tabla_Transformados[[#This Row],[Cancelacion_Reserva_sucio]],auxiliares!$H$6:$I$9,2,0)</f>
        <v>Verdadero</v>
      </c>
      <c r="AO553">
        <v>2</v>
      </c>
      <c r="AP553" t="s">
        <v>45</v>
      </c>
      <c r="AQ5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3" s="10">
        <f>Tabla_Transformados[[#This Row],[Costo_Total]]/Tabla_Transformados[[#This Row],[Numero_Personas]]</f>
        <v>13348.2</v>
      </c>
      <c r="AS553" s="10">
        <f>Tabla_Transformados[[#This Row],[Costo_Total]]/Tabla_Transformados[[#This Row],[Duracion_Viaje_sucio]]</f>
        <v>1483.1333333333334</v>
      </c>
    </row>
    <row r="554" spans="1:45" x14ac:dyDescent="0.25">
      <c r="A554" t="s">
        <v>2073</v>
      </c>
      <c r="B554" t="s">
        <v>2074</v>
      </c>
      <c r="C554">
        <v>64</v>
      </c>
      <c r="D554" t="s">
        <v>104</v>
      </c>
      <c r="E554" t="str">
        <f>VLOOKUP(Tabla_Transformados[[#This Row],[Género_sucio]],Tabla4[#All],2,0)</f>
        <v>Masculino</v>
      </c>
      <c r="F554" t="s">
        <v>73</v>
      </c>
      <c r="G554" t="str">
        <f>VLOOKUP(Tabla_Transformados[[#This Row],[Ubicación_sucio]],auxiliares!$E$6:$F$13,2,0)</f>
        <v>Reino unido</v>
      </c>
      <c r="H554" t="s">
        <v>97</v>
      </c>
      <c r="I554" t="str">
        <f>IFERROR(VLOOKUP(Tabla_Transformados[[#This Row],[Tipo_Viajero_sucio]],auxiliares!$H$6:$I$6,2,0),Tabla_Transformados[[#This Row],[Tipo_Viajero_sucio]])</f>
        <v>Negocios</v>
      </c>
      <c r="J554" t="s">
        <v>2075</v>
      </c>
      <c r="K554" s="8">
        <v>45511</v>
      </c>
      <c r="L554" s="8">
        <v>45571</v>
      </c>
      <c r="M554">
        <v>331</v>
      </c>
      <c r="N554">
        <f>DATEDIF(Tabla_Transformados[[#This Row],[Fecha_Reserva]],Tabla_Transformados[[#This Row],[Fecha_Viaje]],"d")</f>
        <v>60</v>
      </c>
      <c r="O554">
        <v>13</v>
      </c>
      <c r="P554">
        <v>3</v>
      </c>
      <c r="Q554" t="s">
        <v>37</v>
      </c>
      <c r="R554" t="str">
        <f>IFERROR(VLOOKUP(Tabla_Transformados[[#This Row],[Tipo_Paquete_sucio]],auxiliares!$H$6:$I$7,2,0),Tabla_Transformados[[#This Row],[Tipo_Paquete_sucio]])</f>
        <v>Vuelo</v>
      </c>
      <c r="S554" s="10">
        <v>5149.3</v>
      </c>
      <c r="T554" t="s">
        <v>78</v>
      </c>
      <c r="U554" t="s">
        <v>94</v>
      </c>
      <c r="V554" t="str">
        <f>VLOOKUP(Tabla_Transformados[[#This Row],[Destino_sucio]],auxiliares!$E$5:$F$19,2,0)</f>
        <v>Cancun</v>
      </c>
      <c r="W554" t="s">
        <v>40</v>
      </c>
      <c r="X554" t="s">
        <v>41</v>
      </c>
      <c r="Y554" t="s">
        <v>40</v>
      </c>
      <c r="Z5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4" t="str">
        <f>IFERROR(VLOOKUP(Tabla_Transformados[[#This Row],[Actividades_Reser_sucio2]],auxiliares!$E$5:$F$20,2,0),Tabla_Transformados[[#This Row],[Actividades_Reser_sucio2]])</f>
        <v/>
      </c>
      <c r="AB554">
        <v>7</v>
      </c>
      <c r="AC554">
        <f>Tabla_Transformados[[#This Row],[Duracion_Viaje_sucio]]-1</f>
        <v>12</v>
      </c>
      <c r="AD554" t="b">
        <v>1</v>
      </c>
      <c r="AE554" t="str">
        <f>VLOOKUP(Tabla_Transformados[[#This Row],[Promocion_Aplicada_sucio]],auxiliares!$H$6:$I$9,2,0)</f>
        <v>Verdadero</v>
      </c>
      <c r="AF554" t="s">
        <v>55</v>
      </c>
      <c r="AG554" t="s">
        <v>56</v>
      </c>
      <c r="AH554">
        <v>8</v>
      </c>
      <c r="AI554" t="str">
        <f>TEXT(Tabla_Transformados[[#This Row],[Fecha_Reserva]],"m")</f>
        <v>8</v>
      </c>
      <c r="AJ554">
        <v>5</v>
      </c>
      <c r="AK554" t="str">
        <f>TEXT(Tabla_Transformados[[#This Row],[Fecha_Viaje]],"m")</f>
        <v>10</v>
      </c>
      <c r="AL554" t="s">
        <v>57</v>
      </c>
      <c r="AM554" t="b">
        <v>1</v>
      </c>
      <c r="AN554" t="str">
        <f>VLOOKUP(Tabla_Transformados[[#This Row],[Cancelacion_Reserva_sucio]],auxiliares!$H$6:$I$9,2,0)</f>
        <v>Verdadero</v>
      </c>
      <c r="AO554">
        <v>3</v>
      </c>
      <c r="AP554" t="s">
        <v>45</v>
      </c>
      <c r="AQ55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4" s="10">
        <f>Tabla_Transformados[[#This Row],[Costo_Total]]/Tabla_Transformados[[#This Row],[Numero_Personas]]</f>
        <v>1716.4333333333334</v>
      </c>
      <c r="AS554" s="10">
        <f>Tabla_Transformados[[#This Row],[Costo_Total]]/Tabla_Transformados[[#This Row],[Duracion_Viaje_sucio]]</f>
        <v>396.1</v>
      </c>
    </row>
    <row r="555" spans="1:45" x14ac:dyDescent="0.25">
      <c r="A555" t="s">
        <v>2077</v>
      </c>
      <c r="B555" t="s">
        <v>2078</v>
      </c>
      <c r="C555">
        <v>24</v>
      </c>
      <c r="D555" t="s">
        <v>31</v>
      </c>
      <c r="E555" t="str">
        <f>VLOOKUP(Tabla_Transformados[[#This Row],[Género_sucio]],Tabla4[#All],2,0)</f>
        <v>Femenino</v>
      </c>
      <c r="F555" t="s">
        <v>61</v>
      </c>
      <c r="G555" t="str">
        <f>VLOOKUP(Tabla_Transformados[[#This Row],[Ubicación_sucio]],auxiliares!$E$6:$F$13,2,0)</f>
        <v>Australia</v>
      </c>
      <c r="H555" t="s">
        <v>49</v>
      </c>
      <c r="I555" t="str">
        <f>IFERROR(VLOOKUP(Tabla_Transformados[[#This Row],[Tipo_Viajero_sucio]],auxiliares!$H$6:$I$6,2,0),Tabla_Transformados[[#This Row],[Tipo_Viajero_sucio]])</f>
        <v>Turista</v>
      </c>
      <c r="J555" t="s">
        <v>2079</v>
      </c>
      <c r="K555" s="8">
        <v>45527</v>
      </c>
      <c r="L555" s="8">
        <v>45593</v>
      </c>
      <c r="M555">
        <v>312</v>
      </c>
      <c r="N555">
        <f>DATEDIF(Tabla_Transformados[[#This Row],[Fecha_Reserva]],Tabla_Transformados[[#This Row],[Fecha_Viaje]],"d")</f>
        <v>66</v>
      </c>
      <c r="O555">
        <v>2</v>
      </c>
      <c r="P555">
        <v>2</v>
      </c>
      <c r="Q555" t="s">
        <v>65</v>
      </c>
      <c r="R555" t="str">
        <f>IFERROR(VLOOKUP(Tabla_Transformados[[#This Row],[Tipo_Paquete_sucio]],auxiliares!$H$6:$I$7,2,0),Tabla_Transformados[[#This Row],[Tipo_Paquete_sucio]])</f>
        <v>Vuelo + Hotel + Tour</v>
      </c>
      <c r="S555" s="10">
        <v>1302.4000000000001</v>
      </c>
      <c r="T555" t="s">
        <v>86</v>
      </c>
      <c r="U555" t="s">
        <v>39</v>
      </c>
      <c r="V555" t="str">
        <f>VLOOKUP(Tabla_Transformados[[#This Row],[Destino_sucio]],auxiliares!$E$5:$F$19,2,0)</f>
        <v>Tokio</v>
      </c>
      <c r="W555" t="s">
        <v>67</v>
      </c>
      <c r="X555" t="s">
        <v>54</v>
      </c>
      <c r="Y555" t="s">
        <v>151</v>
      </c>
      <c r="Z5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55" t="str">
        <f>IFERROR(VLOOKUP(Tabla_Transformados[[#This Row],[Actividades_Reser_sucio2]],auxiliares!$E$5:$F$20,2,0),Tabla_Transformados[[#This Row],[Actividades_Reser_sucio2]])</f>
        <v>Tour en Cuidad</v>
      </c>
      <c r="AB555">
        <v>7</v>
      </c>
      <c r="AC555">
        <f>Tabla_Transformados[[#This Row],[Duracion_Viaje_sucio]]-1</f>
        <v>1</v>
      </c>
      <c r="AD555" t="b">
        <v>1</v>
      </c>
      <c r="AE555" t="str">
        <f>VLOOKUP(Tabla_Transformados[[#This Row],[Promocion_Aplicada_sucio]],auxiliares!$H$6:$I$9,2,0)</f>
        <v>Verdadero</v>
      </c>
      <c r="AF555" t="s">
        <v>55</v>
      </c>
      <c r="AG555" t="s">
        <v>56</v>
      </c>
      <c r="AH555">
        <v>2</v>
      </c>
      <c r="AI555" t="str">
        <f>TEXT(Tabla_Transformados[[#This Row],[Fecha_Reserva]],"m")</f>
        <v>8</v>
      </c>
      <c r="AJ555">
        <v>7</v>
      </c>
      <c r="AK555" t="str">
        <f>TEXT(Tabla_Transformados[[#This Row],[Fecha_Viaje]],"m")</f>
        <v>10</v>
      </c>
      <c r="AL555" t="s">
        <v>57</v>
      </c>
      <c r="AM555" t="b">
        <v>1</v>
      </c>
      <c r="AN555" t="str">
        <f>VLOOKUP(Tabla_Transformados[[#This Row],[Cancelacion_Reserva_sucio]],auxiliares!$H$6:$I$9,2,0)</f>
        <v>Verdadero</v>
      </c>
      <c r="AO555">
        <v>2</v>
      </c>
      <c r="AP555" t="s">
        <v>45</v>
      </c>
      <c r="AQ55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5" s="10">
        <f>Tabla_Transformados[[#This Row],[Costo_Total]]/Tabla_Transformados[[#This Row],[Numero_Personas]]</f>
        <v>651.20000000000005</v>
      </c>
      <c r="AS555" s="10">
        <f>Tabla_Transformados[[#This Row],[Costo_Total]]/Tabla_Transformados[[#This Row],[Duracion_Viaje_sucio]]</f>
        <v>651.20000000000005</v>
      </c>
    </row>
    <row r="556" spans="1:45" x14ac:dyDescent="0.25">
      <c r="A556" t="s">
        <v>2080</v>
      </c>
      <c r="B556" t="s">
        <v>2081</v>
      </c>
      <c r="C556">
        <v>25</v>
      </c>
      <c r="D556" t="s">
        <v>31</v>
      </c>
      <c r="E556" t="str">
        <f>VLOOKUP(Tabla_Transformados[[#This Row],[Género_sucio]],Tabla4[#All],2,0)</f>
        <v>Femenino</v>
      </c>
      <c r="F556" t="s">
        <v>82</v>
      </c>
      <c r="G556" t="str">
        <f>VLOOKUP(Tabla_Transformados[[#This Row],[Ubicación_sucio]],auxiliares!$E$6:$F$13,2,0)</f>
        <v>Alemania</v>
      </c>
      <c r="H556" t="s">
        <v>97</v>
      </c>
      <c r="I556" t="str">
        <f>IFERROR(VLOOKUP(Tabla_Transformados[[#This Row],[Tipo_Viajero_sucio]],auxiliares!$H$6:$I$6,2,0),Tabla_Transformados[[#This Row],[Tipo_Viajero_sucio]])</f>
        <v>Negocios</v>
      </c>
      <c r="J556" t="s">
        <v>2082</v>
      </c>
      <c r="K556" s="8">
        <v>45436</v>
      </c>
      <c r="L556" s="8">
        <v>45473</v>
      </c>
      <c r="M556">
        <v>126</v>
      </c>
      <c r="N556">
        <f>DATEDIF(Tabla_Transformados[[#This Row],[Fecha_Reserva]],Tabla_Transformados[[#This Row],[Fecha_Viaje]],"d")</f>
        <v>37</v>
      </c>
      <c r="O556">
        <v>1</v>
      </c>
      <c r="P556">
        <v>3</v>
      </c>
      <c r="Q556" t="s">
        <v>37</v>
      </c>
      <c r="R556" t="str">
        <f>IFERROR(VLOOKUP(Tabla_Transformados[[#This Row],[Tipo_Paquete_sucio]],auxiliares!$H$6:$I$7,2,0),Tabla_Transformados[[#This Row],[Tipo_Paquete_sucio]])</f>
        <v>Vuelo</v>
      </c>
      <c r="S556" s="10">
        <v>3060.4</v>
      </c>
      <c r="T556" t="s">
        <v>38</v>
      </c>
      <c r="U556" t="s">
        <v>137</v>
      </c>
      <c r="V556" t="str">
        <f>VLOOKUP(Tabla_Transformados[[#This Row],[Destino_sucio]],auxiliares!$E$5:$F$19,2,0)</f>
        <v>Paris</v>
      </c>
      <c r="W556" t="s">
        <v>40</v>
      </c>
      <c r="X556" t="s">
        <v>41</v>
      </c>
      <c r="Y556" t="s">
        <v>40</v>
      </c>
      <c r="Z5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6" t="str">
        <f>IFERROR(VLOOKUP(Tabla_Transformados[[#This Row],[Actividades_Reser_sucio2]],auxiliares!$E$5:$F$20,2,0),Tabla_Transformados[[#This Row],[Actividades_Reser_sucio2]])</f>
        <v/>
      </c>
      <c r="AB556">
        <v>6</v>
      </c>
      <c r="AC556">
        <f>Tabla_Transformados[[#This Row],[Duracion_Viaje_sucio]]-1</f>
        <v>0</v>
      </c>
      <c r="AD556" t="b">
        <v>1</v>
      </c>
      <c r="AE556" t="str">
        <f>VLOOKUP(Tabla_Transformados[[#This Row],[Promocion_Aplicada_sucio]],auxiliares!$H$6:$I$9,2,0)</f>
        <v>Verdadero</v>
      </c>
      <c r="AF556" t="s">
        <v>42</v>
      </c>
      <c r="AG556" t="s">
        <v>56</v>
      </c>
      <c r="AH556">
        <v>9</v>
      </c>
      <c r="AI556" t="str">
        <f>TEXT(Tabla_Transformados[[#This Row],[Fecha_Reserva]],"m")</f>
        <v>5</v>
      </c>
      <c r="AJ556">
        <v>8</v>
      </c>
      <c r="AK556" t="str">
        <f>TEXT(Tabla_Transformados[[#This Row],[Fecha_Viaje]],"m")</f>
        <v>6</v>
      </c>
      <c r="AL556" t="s">
        <v>57</v>
      </c>
      <c r="AM556" t="b">
        <v>1</v>
      </c>
      <c r="AN556" t="str">
        <f>VLOOKUP(Tabla_Transformados[[#This Row],[Cancelacion_Reserva_sucio]],auxiliares!$H$6:$I$9,2,0)</f>
        <v>Verdadero</v>
      </c>
      <c r="AO556">
        <v>5</v>
      </c>
      <c r="AP556" t="s">
        <v>131</v>
      </c>
      <c r="AQ55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6" s="10">
        <f>Tabla_Transformados[[#This Row],[Costo_Total]]/Tabla_Transformados[[#This Row],[Numero_Personas]]</f>
        <v>1020.1333333333333</v>
      </c>
      <c r="AS556" s="10">
        <f>Tabla_Transformados[[#This Row],[Costo_Total]]/Tabla_Transformados[[#This Row],[Duracion_Viaje_sucio]]</f>
        <v>3060.4</v>
      </c>
    </row>
    <row r="557" spans="1:45" x14ac:dyDescent="0.25">
      <c r="A557" t="s">
        <v>2083</v>
      </c>
      <c r="B557" t="s">
        <v>2084</v>
      </c>
      <c r="C557">
        <v>37</v>
      </c>
      <c r="D557" t="s">
        <v>104</v>
      </c>
      <c r="E557" t="str">
        <f>VLOOKUP(Tabla_Transformados[[#This Row],[Género_sucio]],Tabla4[#All],2,0)</f>
        <v>Masculino</v>
      </c>
      <c r="F557" t="s">
        <v>82</v>
      </c>
      <c r="G557" t="str">
        <f>VLOOKUP(Tabla_Transformados[[#This Row],[Ubicación_sucio]],auxiliares!$E$6:$F$13,2,0)</f>
        <v>Alemania</v>
      </c>
      <c r="H557" t="s">
        <v>49</v>
      </c>
      <c r="I557" t="str">
        <f>IFERROR(VLOOKUP(Tabla_Transformados[[#This Row],[Tipo_Viajero_sucio]],auxiliares!$H$6:$I$6,2,0),Tabla_Transformados[[#This Row],[Tipo_Viajero_sucio]])</f>
        <v>Turista</v>
      </c>
      <c r="J557" t="s">
        <v>2085</v>
      </c>
      <c r="K557" s="8">
        <v>45372</v>
      </c>
      <c r="L557" s="8">
        <v>45652</v>
      </c>
      <c r="M557">
        <v>257</v>
      </c>
      <c r="N557">
        <f>DATEDIF(Tabla_Transformados[[#This Row],[Fecha_Reserva]],Tabla_Transformados[[#This Row],[Fecha_Viaje]],"d")</f>
        <v>280</v>
      </c>
      <c r="O557">
        <v>5</v>
      </c>
      <c r="P557">
        <v>1</v>
      </c>
      <c r="Q557" t="s">
        <v>77</v>
      </c>
      <c r="R557" t="str">
        <f>IFERROR(VLOOKUP(Tabla_Transformados[[#This Row],[Tipo_Paquete_sucio]],auxiliares!$H$6:$I$7,2,0),Tabla_Transformados[[#This Row],[Tipo_Paquete_sucio]])</f>
        <v>Vuelo + Hotel</v>
      </c>
      <c r="S557" s="10">
        <v>19481.2</v>
      </c>
      <c r="T557" t="s">
        <v>78</v>
      </c>
      <c r="U557" t="s">
        <v>94</v>
      </c>
      <c r="V557" t="str">
        <f>VLOOKUP(Tabla_Transformados[[#This Row],[Destino_sucio]],auxiliares!$E$5:$F$19,2,0)</f>
        <v>Cancun</v>
      </c>
      <c r="W557" t="s">
        <v>79</v>
      </c>
      <c r="X557" t="s">
        <v>41</v>
      </c>
      <c r="Y557" t="s">
        <v>40</v>
      </c>
      <c r="Z5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7" t="str">
        <f>IFERROR(VLOOKUP(Tabla_Transformados[[#This Row],[Actividades_Reser_sucio2]],auxiliares!$E$5:$F$20,2,0),Tabla_Transformados[[#This Row],[Actividades_Reser_sucio2]])</f>
        <v/>
      </c>
      <c r="AB557">
        <v>2</v>
      </c>
      <c r="AC557">
        <f>Tabla_Transformados[[#This Row],[Duracion_Viaje_sucio]]-1</f>
        <v>4</v>
      </c>
      <c r="AD557" t="b">
        <v>0</v>
      </c>
      <c r="AE557" t="str">
        <f>VLOOKUP(Tabla_Transformados[[#This Row],[Promocion_Aplicada_sucio]],auxiliares!$H$6:$I$9,2,0)</f>
        <v>Falso</v>
      </c>
      <c r="AF557" t="s">
        <v>55</v>
      </c>
      <c r="AG557" t="s">
        <v>43</v>
      </c>
      <c r="AH557">
        <v>1</v>
      </c>
      <c r="AI557" t="str">
        <f>TEXT(Tabla_Transformados[[#This Row],[Fecha_Reserva]],"m")</f>
        <v>3</v>
      </c>
      <c r="AJ557">
        <v>2</v>
      </c>
      <c r="AK557" t="str">
        <f>TEXT(Tabla_Transformados[[#This Row],[Fecha_Viaje]],"m")</f>
        <v>12</v>
      </c>
      <c r="AL557" t="s">
        <v>44</v>
      </c>
      <c r="AM557" t="b">
        <v>1</v>
      </c>
      <c r="AN557" t="str">
        <f>VLOOKUP(Tabla_Transformados[[#This Row],[Cancelacion_Reserva_sucio]],auxiliares!$H$6:$I$9,2,0)</f>
        <v>Verdadero</v>
      </c>
      <c r="AO557">
        <v>2</v>
      </c>
      <c r="AP557" t="s">
        <v>45</v>
      </c>
      <c r="AQ55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7" s="10">
        <f>Tabla_Transformados[[#This Row],[Costo_Total]]/Tabla_Transformados[[#This Row],[Numero_Personas]]</f>
        <v>19481.2</v>
      </c>
      <c r="AS557" s="10">
        <f>Tabla_Transformados[[#This Row],[Costo_Total]]/Tabla_Transformados[[#This Row],[Duracion_Viaje_sucio]]</f>
        <v>3896.2400000000002</v>
      </c>
    </row>
    <row r="558" spans="1:45" x14ac:dyDescent="0.25">
      <c r="A558" t="s">
        <v>2086</v>
      </c>
      <c r="B558" t="s">
        <v>2087</v>
      </c>
      <c r="C558">
        <v>52</v>
      </c>
      <c r="D558" t="s">
        <v>60</v>
      </c>
      <c r="E558" t="str">
        <f>VLOOKUP(Tabla_Transformados[[#This Row],[Género_sucio]],Tabla4[#All],2,0)</f>
        <v>Otro</v>
      </c>
      <c r="F558" t="s">
        <v>123</v>
      </c>
      <c r="G558" t="str">
        <f>VLOOKUP(Tabla_Transformados[[#This Row],[Ubicación_sucio]],auxiliares!$E$6:$F$13,2,0)</f>
        <v>España</v>
      </c>
      <c r="H558" t="s">
        <v>97</v>
      </c>
      <c r="I558" t="str">
        <f>IFERROR(VLOOKUP(Tabla_Transformados[[#This Row],[Tipo_Viajero_sucio]],auxiliares!$H$6:$I$6,2,0),Tabla_Transformados[[#This Row],[Tipo_Viajero_sucio]])</f>
        <v>Negocios</v>
      </c>
      <c r="J558" t="s">
        <v>2088</v>
      </c>
      <c r="K558" s="8">
        <v>45324</v>
      </c>
      <c r="L558" s="8">
        <v>45388</v>
      </c>
      <c r="M558">
        <v>212</v>
      </c>
      <c r="N558">
        <f>DATEDIF(Tabla_Transformados[[#This Row],[Fecha_Reserva]],Tabla_Transformados[[#This Row],[Fecha_Viaje]],"d")</f>
        <v>64</v>
      </c>
      <c r="O558">
        <v>7</v>
      </c>
      <c r="P558">
        <v>3</v>
      </c>
      <c r="Q558" t="s">
        <v>65</v>
      </c>
      <c r="R558" t="str">
        <f>IFERROR(VLOOKUP(Tabla_Transformados[[#This Row],[Tipo_Paquete_sucio]],auxiliares!$H$6:$I$7,2,0),Tabla_Transformados[[#This Row],[Tipo_Paquete_sucio]])</f>
        <v>Vuelo + Hotel + Tour</v>
      </c>
      <c r="S558" s="10">
        <v>17551.3</v>
      </c>
      <c r="T558" t="s">
        <v>78</v>
      </c>
      <c r="U558" t="s">
        <v>53</v>
      </c>
      <c r="V558" t="str">
        <f>VLOOKUP(Tabla_Transformados[[#This Row],[Destino_sucio]],auxiliares!$E$5:$F$19,2,0)</f>
        <v>Nueva York</v>
      </c>
      <c r="W558" t="s">
        <v>67</v>
      </c>
      <c r="X558" t="s">
        <v>68</v>
      </c>
      <c r="Y558" t="s">
        <v>151</v>
      </c>
      <c r="Z5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58" t="str">
        <f>IFERROR(VLOOKUP(Tabla_Transformados[[#This Row],[Actividades_Reser_sucio2]],auxiliares!$E$5:$F$20,2,0),Tabla_Transformados[[#This Row],[Actividades_Reser_sucio2]])</f>
        <v>Tour en Cuidad</v>
      </c>
      <c r="AB558">
        <v>4</v>
      </c>
      <c r="AC558">
        <f>Tabla_Transformados[[#This Row],[Duracion_Viaje_sucio]]-1</f>
        <v>6</v>
      </c>
      <c r="AD558" t="b">
        <v>1</v>
      </c>
      <c r="AE558" t="str">
        <f>VLOOKUP(Tabla_Transformados[[#This Row],[Promocion_Aplicada_sucio]],auxiliares!$H$6:$I$9,2,0)</f>
        <v>Verdadero</v>
      </c>
      <c r="AF558" t="s">
        <v>55</v>
      </c>
      <c r="AG558" t="s">
        <v>115</v>
      </c>
      <c r="AH558">
        <v>11</v>
      </c>
      <c r="AI558" t="str">
        <f>TEXT(Tabla_Transformados[[#This Row],[Fecha_Reserva]],"m")</f>
        <v>2</v>
      </c>
      <c r="AJ558">
        <v>3</v>
      </c>
      <c r="AK558" t="str">
        <f>TEXT(Tabla_Transformados[[#This Row],[Fecha_Viaje]],"m")</f>
        <v>4</v>
      </c>
      <c r="AL558" t="s">
        <v>44</v>
      </c>
      <c r="AM558" t="b">
        <v>0</v>
      </c>
      <c r="AN558" t="str">
        <f>VLOOKUP(Tabla_Transformados[[#This Row],[Cancelacion_Reserva_sucio]],auxiliares!$H$6:$I$9,2,0)</f>
        <v>Falso</v>
      </c>
      <c r="AO558">
        <v>5</v>
      </c>
      <c r="AP558" t="s">
        <v>207</v>
      </c>
      <c r="AQ55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8" s="10">
        <f>Tabla_Transformados[[#This Row],[Costo_Total]]/Tabla_Transformados[[#This Row],[Numero_Personas]]</f>
        <v>5850.4333333333334</v>
      </c>
      <c r="AS558" s="10">
        <f>Tabla_Transformados[[#This Row],[Costo_Total]]/Tabla_Transformados[[#This Row],[Duracion_Viaje_sucio]]</f>
        <v>2507.3285714285712</v>
      </c>
    </row>
    <row r="559" spans="1:45" x14ac:dyDescent="0.25">
      <c r="A559" t="s">
        <v>2089</v>
      </c>
      <c r="B559" t="s">
        <v>2090</v>
      </c>
      <c r="C559">
        <v>19</v>
      </c>
      <c r="D559" t="s">
        <v>104</v>
      </c>
      <c r="E559" t="str">
        <f>VLOOKUP(Tabla_Transformados[[#This Row],[Género_sucio]],Tabla4[#All],2,0)</f>
        <v>Masculino</v>
      </c>
      <c r="F559" t="s">
        <v>123</v>
      </c>
      <c r="G559" t="str">
        <f>VLOOKUP(Tabla_Transformados[[#This Row],[Ubicación_sucio]],auxiliares!$E$6:$F$13,2,0)</f>
        <v>España</v>
      </c>
      <c r="H559" t="s">
        <v>33</v>
      </c>
      <c r="I559" t="str">
        <f>IFERROR(VLOOKUP(Tabla_Transformados[[#This Row],[Tipo_Viajero_sucio]],auxiliares!$H$6:$I$6,2,0),Tabla_Transformados[[#This Row],[Tipo_Viajero_sucio]])</f>
        <v>Turista</v>
      </c>
      <c r="J559" t="s">
        <v>2091</v>
      </c>
      <c r="K559" s="8">
        <v>45408</v>
      </c>
      <c r="L559" s="8">
        <v>45606</v>
      </c>
      <c r="M559">
        <v>150</v>
      </c>
      <c r="N559">
        <f>DATEDIF(Tabla_Transformados[[#This Row],[Fecha_Reserva]],Tabla_Transformados[[#This Row],[Fecha_Viaje]],"d")</f>
        <v>198</v>
      </c>
      <c r="O559">
        <v>4</v>
      </c>
      <c r="P559">
        <v>4</v>
      </c>
      <c r="Q559" t="s">
        <v>77</v>
      </c>
      <c r="R559" t="str">
        <f>IFERROR(VLOOKUP(Tabla_Transformados[[#This Row],[Tipo_Paquete_sucio]],auxiliares!$H$6:$I$7,2,0),Tabla_Transformados[[#This Row],[Tipo_Paquete_sucio]])</f>
        <v>Vuelo + Hotel</v>
      </c>
      <c r="S559" s="10">
        <v>12665.5</v>
      </c>
      <c r="T559" t="s">
        <v>78</v>
      </c>
      <c r="U559" t="s">
        <v>101</v>
      </c>
      <c r="V559" t="str">
        <f>VLOOKUP(Tabla_Transformados[[#This Row],[Destino_sucio]],auxiliares!$E$5:$F$19,2,0)</f>
        <v>Roma</v>
      </c>
      <c r="W559" t="s">
        <v>114</v>
      </c>
      <c r="X559" t="s">
        <v>41</v>
      </c>
      <c r="Y559" t="s">
        <v>40</v>
      </c>
      <c r="Z5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9" t="str">
        <f>IFERROR(VLOOKUP(Tabla_Transformados[[#This Row],[Actividades_Reser_sucio2]],auxiliares!$E$5:$F$20,2,0),Tabla_Transformados[[#This Row],[Actividades_Reser_sucio2]])</f>
        <v/>
      </c>
      <c r="AB559">
        <v>7</v>
      </c>
      <c r="AC559">
        <f>Tabla_Transformados[[#This Row],[Duracion_Viaje_sucio]]-1</f>
        <v>3</v>
      </c>
      <c r="AD559" t="b">
        <v>1</v>
      </c>
      <c r="AE559" t="str">
        <f>VLOOKUP(Tabla_Transformados[[#This Row],[Promocion_Aplicada_sucio]],auxiliares!$H$6:$I$9,2,0)</f>
        <v>Verdadero</v>
      </c>
      <c r="AF559" t="s">
        <v>88</v>
      </c>
      <c r="AG559" t="s">
        <v>115</v>
      </c>
      <c r="AH559">
        <v>1</v>
      </c>
      <c r="AI559" t="str">
        <f>TEXT(Tabla_Transformados[[#This Row],[Fecha_Reserva]],"m")</f>
        <v>4</v>
      </c>
      <c r="AJ559">
        <v>3</v>
      </c>
      <c r="AK559" t="str">
        <f>TEXT(Tabla_Transformados[[#This Row],[Fecha_Viaje]],"m")</f>
        <v>11</v>
      </c>
      <c r="AL559" t="s">
        <v>44</v>
      </c>
      <c r="AM559" t="b">
        <v>0</v>
      </c>
      <c r="AN559" t="str">
        <f>VLOOKUP(Tabla_Transformados[[#This Row],[Cancelacion_Reserva_sucio]],auxiliares!$H$6:$I$9,2,0)</f>
        <v>Falso</v>
      </c>
      <c r="AO559">
        <v>3</v>
      </c>
      <c r="AP559" t="s">
        <v>207</v>
      </c>
      <c r="AQ55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9" s="10">
        <f>Tabla_Transformados[[#This Row],[Costo_Total]]/Tabla_Transformados[[#This Row],[Numero_Personas]]</f>
        <v>3166.375</v>
      </c>
      <c r="AS559" s="10">
        <f>Tabla_Transformados[[#This Row],[Costo_Total]]/Tabla_Transformados[[#This Row],[Duracion_Viaje_sucio]]</f>
        <v>3166.375</v>
      </c>
    </row>
    <row r="560" spans="1:45" x14ac:dyDescent="0.25">
      <c r="A560" t="s">
        <v>2092</v>
      </c>
      <c r="B560" t="s">
        <v>2093</v>
      </c>
      <c r="C560">
        <v>48</v>
      </c>
      <c r="D560" t="s">
        <v>104</v>
      </c>
      <c r="E560" t="str">
        <f>VLOOKUP(Tabla_Transformados[[#This Row],[Género_sucio]],Tabla4[#All],2,0)</f>
        <v>Masculino</v>
      </c>
      <c r="F560" t="s">
        <v>91</v>
      </c>
      <c r="G560" t="str">
        <f>VLOOKUP(Tabla_Transformados[[#This Row],[Ubicación_sucio]],auxiliares!$E$6:$F$13,2,0)</f>
        <v>India</v>
      </c>
      <c r="H560" t="s">
        <v>97</v>
      </c>
      <c r="I560" t="str">
        <f>IFERROR(VLOOKUP(Tabla_Transformados[[#This Row],[Tipo_Viajero_sucio]],auxiliares!$H$6:$I$6,2,0),Tabla_Transformados[[#This Row],[Tipo_Viajero_sucio]])</f>
        <v>Negocios</v>
      </c>
      <c r="J560" t="s">
        <v>2094</v>
      </c>
      <c r="K560" s="8">
        <v>45437</v>
      </c>
      <c r="L560" s="8">
        <v>45600</v>
      </c>
      <c r="M560">
        <v>131</v>
      </c>
      <c r="N560">
        <f>DATEDIF(Tabla_Transformados[[#This Row],[Fecha_Reserva]],Tabla_Transformados[[#This Row],[Fecha_Viaje]],"d")</f>
        <v>163</v>
      </c>
      <c r="O560">
        <v>6</v>
      </c>
      <c r="P560">
        <v>2</v>
      </c>
      <c r="Q560" t="s">
        <v>65</v>
      </c>
      <c r="R560" t="str">
        <f>IFERROR(VLOOKUP(Tabla_Transformados[[#This Row],[Tipo_Paquete_sucio]],auxiliares!$H$6:$I$7,2,0),Tabla_Transformados[[#This Row],[Tipo_Paquete_sucio]])</f>
        <v>Vuelo + Hotel + Tour</v>
      </c>
      <c r="S560" s="10">
        <v>15070.6</v>
      </c>
      <c r="T560" t="s">
        <v>86</v>
      </c>
      <c r="U560" t="s">
        <v>87</v>
      </c>
      <c r="V560" t="str">
        <f>VLOOKUP(Tabla_Transformados[[#This Row],[Destino_sucio]],auxiliares!$E$5:$F$19,2,0)</f>
        <v>Londres</v>
      </c>
      <c r="W560" t="s">
        <v>114</v>
      </c>
      <c r="X560" t="s">
        <v>41</v>
      </c>
      <c r="Y560" t="s">
        <v>69</v>
      </c>
      <c r="Z5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60" t="str">
        <f>IFERROR(VLOOKUP(Tabla_Transformados[[#This Row],[Actividades_Reser_sucio2]],auxiliares!$E$5:$F$20,2,0),Tabla_Transformados[[#This Row],[Actividades_Reser_sucio2]])</f>
        <v>Excursión en bote</v>
      </c>
      <c r="AB560">
        <v>9</v>
      </c>
      <c r="AC560">
        <f>Tabla_Transformados[[#This Row],[Duracion_Viaje_sucio]]-1</f>
        <v>5</v>
      </c>
      <c r="AD560" t="b">
        <v>0</v>
      </c>
      <c r="AE560" t="str">
        <f>VLOOKUP(Tabla_Transformados[[#This Row],[Promocion_Aplicada_sucio]],auxiliares!$H$6:$I$9,2,0)</f>
        <v>Falso</v>
      </c>
      <c r="AF560" t="s">
        <v>55</v>
      </c>
      <c r="AG560" t="s">
        <v>56</v>
      </c>
      <c r="AH560">
        <v>2</v>
      </c>
      <c r="AI560" t="str">
        <f>TEXT(Tabla_Transformados[[#This Row],[Fecha_Reserva]],"m")</f>
        <v>5</v>
      </c>
      <c r="AJ560">
        <v>2</v>
      </c>
      <c r="AK560" t="str">
        <f>TEXT(Tabla_Transformados[[#This Row],[Fecha_Viaje]],"m")</f>
        <v>11</v>
      </c>
      <c r="AL560" t="s">
        <v>57</v>
      </c>
      <c r="AM560" t="b">
        <v>0</v>
      </c>
      <c r="AN560" t="str">
        <f>VLOOKUP(Tabla_Transformados[[#This Row],[Cancelacion_Reserva_sucio]],auxiliares!$H$6:$I$9,2,0)</f>
        <v>Falso</v>
      </c>
      <c r="AO560">
        <v>2</v>
      </c>
      <c r="AP560" t="s">
        <v>45</v>
      </c>
      <c r="AQ56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60" s="10">
        <f>Tabla_Transformados[[#This Row],[Costo_Total]]/Tabla_Transformados[[#This Row],[Numero_Personas]]</f>
        <v>7535.3</v>
      </c>
      <c r="AS560" s="10">
        <f>Tabla_Transformados[[#This Row],[Costo_Total]]/Tabla_Transformados[[#This Row],[Duracion_Viaje_sucio]]</f>
        <v>2511.7666666666669</v>
      </c>
    </row>
    <row r="561" spans="1:45" x14ac:dyDescent="0.25">
      <c r="A561" t="s">
        <v>2095</v>
      </c>
      <c r="B561" t="s">
        <v>2096</v>
      </c>
      <c r="C561">
        <v>55</v>
      </c>
      <c r="D561" t="s">
        <v>60</v>
      </c>
      <c r="E561" t="str">
        <f>VLOOKUP(Tabla_Transformados[[#This Row],[Género_sucio]],Tabla4[#All],2,0)</f>
        <v>Otro</v>
      </c>
      <c r="F561" t="s">
        <v>73</v>
      </c>
      <c r="G561" t="str">
        <f>VLOOKUP(Tabla_Transformados[[#This Row],[Ubicación_sucio]],auxiliares!$E$6:$F$13,2,0)</f>
        <v>Reino unido</v>
      </c>
      <c r="H561" t="s">
        <v>49</v>
      </c>
      <c r="I561" t="str">
        <f>IFERROR(VLOOKUP(Tabla_Transformados[[#This Row],[Tipo_Viajero_sucio]],auxiliares!$H$6:$I$6,2,0),Tabla_Transformados[[#This Row],[Tipo_Viajero_sucio]])</f>
        <v>Turista</v>
      </c>
      <c r="J561" t="s">
        <v>2097</v>
      </c>
      <c r="K561" s="8">
        <v>45568</v>
      </c>
      <c r="L561" s="8">
        <v>45650</v>
      </c>
      <c r="M561">
        <v>97</v>
      </c>
      <c r="N561">
        <f>DATEDIF(Tabla_Transformados[[#This Row],[Fecha_Reserva]],Tabla_Transformados[[#This Row],[Fecha_Viaje]],"d")</f>
        <v>82</v>
      </c>
      <c r="O561">
        <v>9</v>
      </c>
      <c r="P561">
        <v>4</v>
      </c>
      <c r="Q561" t="s">
        <v>65</v>
      </c>
      <c r="R561" t="str">
        <f>IFERROR(VLOOKUP(Tabla_Transformados[[#This Row],[Tipo_Paquete_sucio]],auxiliares!$H$6:$I$7,2,0),Tabla_Transformados[[#This Row],[Tipo_Paquete_sucio]])</f>
        <v>Vuelo + Hotel + Tour</v>
      </c>
      <c r="S561" s="10">
        <v>3896.7</v>
      </c>
      <c r="T561" t="s">
        <v>78</v>
      </c>
      <c r="U561" t="s">
        <v>94</v>
      </c>
      <c r="V561" t="str">
        <f>VLOOKUP(Tabla_Transformados[[#This Row],[Destino_sucio]],auxiliares!$E$5:$F$19,2,0)</f>
        <v>Cancun</v>
      </c>
      <c r="W561" t="s">
        <v>114</v>
      </c>
      <c r="X561" t="s">
        <v>54</v>
      </c>
      <c r="Y561" t="s">
        <v>69</v>
      </c>
      <c r="Z5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61" t="str">
        <f>IFERROR(VLOOKUP(Tabla_Transformados[[#This Row],[Actividades_Reser_sucio2]],auxiliares!$E$5:$F$20,2,0),Tabla_Transformados[[#This Row],[Actividades_Reser_sucio2]])</f>
        <v>Excursión en bote</v>
      </c>
      <c r="AB561">
        <v>5</v>
      </c>
      <c r="AC561">
        <f>Tabla_Transformados[[#This Row],[Duracion_Viaje_sucio]]-1</f>
        <v>8</v>
      </c>
      <c r="AD561" t="b">
        <v>0</v>
      </c>
      <c r="AE561" t="str">
        <f>VLOOKUP(Tabla_Transformados[[#This Row],[Promocion_Aplicada_sucio]],auxiliares!$H$6:$I$9,2,0)</f>
        <v>Falso</v>
      </c>
      <c r="AF561" t="s">
        <v>42</v>
      </c>
      <c r="AG561" t="s">
        <v>56</v>
      </c>
      <c r="AH561">
        <v>6</v>
      </c>
      <c r="AI561" t="str">
        <f>TEXT(Tabla_Transformados[[#This Row],[Fecha_Reserva]],"m")</f>
        <v>10</v>
      </c>
      <c r="AJ561">
        <v>5</v>
      </c>
      <c r="AK561" t="str">
        <f>TEXT(Tabla_Transformados[[#This Row],[Fecha_Viaje]],"m")</f>
        <v>12</v>
      </c>
      <c r="AL561" t="s">
        <v>44</v>
      </c>
      <c r="AM561" t="b">
        <v>1</v>
      </c>
      <c r="AN561" t="str">
        <f>VLOOKUP(Tabla_Transformados[[#This Row],[Cancelacion_Reserva_sucio]],auxiliares!$H$6:$I$9,2,0)</f>
        <v>Verdadero</v>
      </c>
      <c r="AO561">
        <v>3</v>
      </c>
      <c r="AP561" t="s">
        <v>108</v>
      </c>
      <c r="AQ56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1" s="10">
        <f>Tabla_Transformados[[#This Row],[Costo_Total]]/Tabla_Transformados[[#This Row],[Numero_Personas]]</f>
        <v>974.17499999999995</v>
      </c>
      <c r="AS561" s="10">
        <f>Tabla_Transformados[[#This Row],[Costo_Total]]/Tabla_Transformados[[#This Row],[Duracion_Viaje_sucio]]</f>
        <v>432.96666666666664</v>
      </c>
    </row>
    <row r="562" spans="1:45" x14ac:dyDescent="0.25">
      <c r="A562" t="s">
        <v>2098</v>
      </c>
      <c r="B562" t="s">
        <v>2099</v>
      </c>
      <c r="C562">
        <v>59</v>
      </c>
      <c r="D562" t="s">
        <v>60</v>
      </c>
      <c r="E562" t="str">
        <f>VLOOKUP(Tabla_Transformados[[#This Row],[Género_sucio]],Tabla4[#All],2,0)</f>
        <v>Otro</v>
      </c>
      <c r="F562" t="s">
        <v>82</v>
      </c>
      <c r="G562" t="str">
        <f>VLOOKUP(Tabla_Transformados[[#This Row],[Ubicación_sucio]],auxiliares!$E$6:$F$13,2,0)</f>
        <v>Alemania</v>
      </c>
      <c r="H562" t="s">
        <v>97</v>
      </c>
      <c r="I562" t="str">
        <f>IFERROR(VLOOKUP(Tabla_Transformados[[#This Row],[Tipo_Viajero_sucio]],auxiliares!$H$6:$I$6,2,0),Tabla_Transformados[[#This Row],[Tipo_Viajero_sucio]])</f>
        <v>Negocios</v>
      </c>
      <c r="J562" t="s">
        <v>2100</v>
      </c>
      <c r="K562" s="8">
        <v>45581</v>
      </c>
      <c r="L562" s="8">
        <v>45647</v>
      </c>
      <c r="M562">
        <v>79</v>
      </c>
      <c r="N562">
        <f>DATEDIF(Tabla_Transformados[[#This Row],[Fecha_Reserva]],Tabla_Transformados[[#This Row],[Fecha_Viaje]],"d")</f>
        <v>66</v>
      </c>
      <c r="O562">
        <v>4</v>
      </c>
      <c r="P562">
        <v>4</v>
      </c>
      <c r="Q562" t="s">
        <v>37</v>
      </c>
      <c r="R562" t="str">
        <f>IFERROR(VLOOKUP(Tabla_Transformados[[#This Row],[Tipo_Paquete_sucio]],auxiliares!$H$6:$I$7,2,0),Tabla_Transformados[[#This Row],[Tipo_Paquete_sucio]])</f>
        <v>Vuelo</v>
      </c>
      <c r="S562" s="10">
        <v>737.5</v>
      </c>
      <c r="T562" t="s">
        <v>78</v>
      </c>
      <c r="U562" t="s">
        <v>137</v>
      </c>
      <c r="V562" t="str">
        <f>VLOOKUP(Tabla_Transformados[[#This Row],[Destino_sucio]],auxiliares!$E$5:$F$19,2,0)</f>
        <v>Paris</v>
      </c>
      <c r="W562" t="s">
        <v>40</v>
      </c>
      <c r="X562" t="s">
        <v>54</v>
      </c>
      <c r="Y562" t="s">
        <v>40</v>
      </c>
      <c r="Z5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2" t="str">
        <f>IFERROR(VLOOKUP(Tabla_Transformados[[#This Row],[Actividades_Reser_sucio2]],auxiliares!$E$5:$F$20,2,0),Tabla_Transformados[[#This Row],[Actividades_Reser_sucio2]])</f>
        <v/>
      </c>
      <c r="AB562">
        <v>4</v>
      </c>
      <c r="AC562">
        <f>Tabla_Transformados[[#This Row],[Duracion_Viaje_sucio]]-1</f>
        <v>3</v>
      </c>
      <c r="AD562" t="b">
        <v>0</v>
      </c>
      <c r="AE562" t="str">
        <f>VLOOKUP(Tabla_Transformados[[#This Row],[Promocion_Aplicada_sucio]],auxiliares!$H$6:$I$9,2,0)</f>
        <v>Falso</v>
      </c>
      <c r="AF562" t="s">
        <v>55</v>
      </c>
      <c r="AG562" t="s">
        <v>115</v>
      </c>
      <c r="AH562">
        <v>12</v>
      </c>
      <c r="AI562" t="str">
        <f>TEXT(Tabla_Transformados[[#This Row],[Fecha_Reserva]],"m")</f>
        <v>10</v>
      </c>
      <c r="AJ562">
        <v>4</v>
      </c>
      <c r="AK562" t="str">
        <f>TEXT(Tabla_Transformados[[#This Row],[Fecha_Viaje]],"m")</f>
        <v>12</v>
      </c>
      <c r="AL562" t="s">
        <v>44</v>
      </c>
      <c r="AM562" t="b">
        <v>0</v>
      </c>
      <c r="AN562" t="str">
        <f>VLOOKUP(Tabla_Transformados[[#This Row],[Cancelacion_Reserva_sucio]],auxiliares!$H$6:$I$9,2,0)</f>
        <v>Falso</v>
      </c>
      <c r="AO562">
        <v>2</v>
      </c>
      <c r="AP562" t="s">
        <v>45</v>
      </c>
      <c r="AQ5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2" s="10">
        <f>Tabla_Transformados[[#This Row],[Costo_Total]]/Tabla_Transformados[[#This Row],[Numero_Personas]]</f>
        <v>184.375</v>
      </c>
      <c r="AS562" s="10">
        <f>Tabla_Transformados[[#This Row],[Costo_Total]]/Tabla_Transformados[[#This Row],[Duracion_Viaje_sucio]]</f>
        <v>184.375</v>
      </c>
    </row>
    <row r="563" spans="1:45" x14ac:dyDescent="0.25">
      <c r="A563" t="s">
        <v>2101</v>
      </c>
      <c r="B563" t="s">
        <v>2102</v>
      </c>
      <c r="C563">
        <v>44</v>
      </c>
      <c r="D563" t="s">
        <v>60</v>
      </c>
      <c r="E563" t="str">
        <f>VLOOKUP(Tabla_Transformados[[#This Row],[Género_sucio]],Tabla4[#All],2,0)</f>
        <v>Otro</v>
      </c>
      <c r="F563" t="s">
        <v>48</v>
      </c>
      <c r="G563" t="str">
        <f>VLOOKUP(Tabla_Transformados[[#This Row],[Ubicación_sucio]],auxiliares!$E$6:$F$13,2,0)</f>
        <v>EEUU</v>
      </c>
      <c r="H563" t="s">
        <v>49</v>
      </c>
      <c r="I563" t="str">
        <f>IFERROR(VLOOKUP(Tabla_Transformados[[#This Row],[Tipo_Viajero_sucio]],auxiliares!$H$6:$I$6,2,0),Tabla_Transformados[[#This Row],[Tipo_Viajero_sucio]])</f>
        <v>Turista</v>
      </c>
      <c r="J563" t="s">
        <v>2103</v>
      </c>
      <c r="K563" s="8">
        <v>45355</v>
      </c>
      <c r="L563" s="8">
        <v>45375</v>
      </c>
      <c r="M563">
        <v>300</v>
      </c>
      <c r="N563">
        <f>DATEDIF(Tabla_Transformados[[#This Row],[Fecha_Reserva]],Tabla_Transformados[[#This Row],[Fecha_Viaje]],"d")</f>
        <v>20</v>
      </c>
      <c r="O563">
        <v>7</v>
      </c>
      <c r="P563">
        <v>1</v>
      </c>
      <c r="Q563" t="s">
        <v>77</v>
      </c>
      <c r="R563" t="str">
        <f>IFERROR(VLOOKUP(Tabla_Transformados[[#This Row],[Tipo_Paquete_sucio]],auxiliares!$H$6:$I$7,2,0),Tabla_Transformados[[#This Row],[Tipo_Paquete_sucio]])</f>
        <v>Vuelo + Hotel</v>
      </c>
      <c r="S563" s="10">
        <v>1194.7</v>
      </c>
      <c r="T563" t="s">
        <v>78</v>
      </c>
      <c r="U563" t="s">
        <v>39</v>
      </c>
      <c r="V563" t="str">
        <f>VLOOKUP(Tabla_Transformados[[#This Row],[Destino_sucio]],auxiliares!$E$5:$F$19,2,0)</f>
        <v>Tokio</v>
      </c>
      <c r="W563" t="s">
        <v>67</v>
      </c>
      <c r="X563" t="s">
        <v>54</v>
      </c>
      <c r="Y563" t="s">
        <v>40</v>
      </c>
      <c r="Z5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3" t="str">
        <f>IFERROR(VLOOKUP(Tabla_Transformados[[#This Row],[Actividades_Reser_sucio2]],auxiliares!$E$5:$F$20,2,0),Tabla_Transformados[[#This Row],[Actividades_Reser_sucio2]])</f>
        <v/>
      </c>
      <c r="AB563">
        <v>8</v>
      </c>
      <c r="AC563">
        <f>Tabla_Transformados[[#This Row],[Duracion_Viaje_sucio]]-1</f>
        <v>6</v>
      </c>
      <c r="AD563" t="b">
        <v>0</v>
      </c>
      <c r="AE563" t="str">
        <f>VLOOKUP(Tabla_Transformados[[#This Row],[Promocion_Aplicada_sucio]],auxiliares!$H$6:$I$9,2,0)</f>
        <v>Falso</v>
      </c>
      <c r="AF563" t="s">
        <v>88</v>
      </c>
      <c r="AG563" t="s">
        <v>115</v>
      </c>
      <c r="AH563">
        <v>4</v>
      </c>
      <c r="AI563" t="str">
        <f>TEXT(Tabla_Transformados[[#This Row],[Fecha_Reserva]],"m")</f>
        <v>3</v>
      </c>
      <c r="AJ563">
        <v>11</v>
      </c>
      <c r="AK563" t="str">
        <f>TEXT(Tabla_Transformados[[#This Row],[Fecha_Viaje]],"m")</f>
        <v>3</v>
      </c>
      <c r="AL563" t="s">
        <v>44</v>
      </c>
      <c r="AM563" t="b">
        <v>0</v>
      </c>
      <c r="AN563" t="str">
        <f>VLOOKUP(Tabla_Transformados[[#This Row],[Cancelacion_Reserva_sucio]],auxiliares!$H$6:$I$9,2,0)</f>
        <v>Falso</v>
      </c>
      <c r="AO563">
        <v>5</v>
      </c>
      <c r="AP563" t="s">
        <v>207</v>
      </c>
      <c r="AQ56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63" s="10">
        <f>Tabla_Transformados[[#This Row],[Costo_Total]]/Tabla_Transformados[[#This Row],[Numero_Personas]]</f>
        <v>1194.7</v>
      </c>
      <c r="AS563" s="10">
        <f>Tabla_Transformados[[#This Row],[Costo_Total]]/Tabla_Transformados[[#This Row],[Duracion_Viaje_sucio]]</f>
        <v>170.67142857142858</v>
      </c>
    </row>
    <row r="564" spans="1:45" x14ac:dyDescent="0.25">
      <c r="A564" t="s">
        <v>2104</v>
      </c>
      <c r="B564" t="s">
        <v>2105</v>
      </c>
      <c r="C564">
        <v>57</v>
      </c>
      <c r="D564" t="s">
        <v>31</v>
      </c>
      <c r="E564" t="str">
        <f>VLOOKUP(Tabla_Transformados[[#This Row],[Género_sucio]],Tabla4[#All],2,0)</f>
        <v>Femenino</v>
      </c>
      <c r="F564" t="s">
        <v>123</v>
      </c>
      <c r="G564" t="str">
        <f>VLOOKUP(Tabla_Transformados[[#This Row],[Ubicación_sucio]],auxiliares!$E$6:$F$13,2,0)</f>
        <v>España</v>
      </c>
      <c r="H564" t="s">
        <v>49</v>
      </c>
      <c r="I564" t="str">
        <f>IFERROR(VLOOKUP(Tabla_Transformados[[#This Row],[Tipo_Viajero_sucio]],auxiliares!$H$6:$I$6,2,0),Tabla_Transformados[[#This Row],[Tipo_Viajero_sucio]])</f>
        <v>Turista</v>
      </c>
      <c r="J564" t="s">
        <v>2106</v>
      </c>
      <c r="K564" s="8">
        <v>45480</v>
      </c>
      <c r="L564" s="8">
        <v>45512</v>
      </c>
      <c r="M564">
        <v>347</v>
      </c>
      <c r="N564">
        <f>DATEDIF(Tabla_Transformados[[#This Row],[Fecha_Reserva]],Tabla_Transformados[[#This Row],[Fecha_Viaje]],"d")</f>
        <v>32</v>
      </c>
      <c r="O564">
        <v>3</v>
      </c>
      <c r="P564">
        <v>1</v>
      </c>
      <c r="Q564" t="s">
        <v>65</v>
      </c>
      <c r="R564" t="str">
        <f>IFERROR(VLOOKUP(Tabla_Transformados[[#This Row],[Tipo_Paquete_sucio]],auxiliares!$H$6:$I$7,2,0),Tabla_Transformados[[#This Row],[Tipo_Paquete_sucio]])</f>
        <v>Vuelo + Hotel + Tour</v>
      </c>
      <c r="S564" s="10">
        <v>16159.7</v>
      </c>
      <c r="T564" t="s">
        <v>78</v>
      </c>
      <c r="U564" t="s">
        <v>137</v>
      </c>
      <c r="V564" t="str">
        <f>VLOOKUP(Tabla_Transformados[[#This Row],[Destino_sucio]],auxiliares!$E$5:$F$19,2,0)</f>
        <v>Paris</v>
      </c>
      <c r="W564" t="s">
        <v>67</v>
      </c>
      <c r="X564" t="s">
        <v>54</v>
      </c>
      <c r="Y564" t="s">
        <v>151</v>
      </c>
      <c r="Z5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64" t="str">
        <f>IFERROR(VLOOKUP(Tabla_Transformados[[#This Row],[Actividades_Reser_sucio2]],auxiliares!$E$5:$F$20,2,0),Tabla_Transformados[[#This Row],[Actividades_Reser_sucio2]])</f>
        <v>Tour en Cuidad</v>
      </c>
      <c r="AB564">
        <v>6</v>
      </c>
      <c r="AC564">
        <f>Tabla_Transformados[[#This Row],[Duracion_Viaje_sucio]]-1</f>
        <v>2</v>
      </c>
      <c r="AD564" t="b">
        <v>0</v>
      </c>
      <c r="AE564" t="str">
        <f>VLOOKUP(Tabla_Transformados[[#This Row],[Promocion_Aplicada_sucio]],auxiliares!$H$6:$I$9,2,0)</f>
        <v>Falso</v>
      </c>
      <c r="AF564" t="s">
        <v>42</v>
      </c>
      <c r="AG564" t="s">
        <v>115</v>
      </c>
      <c r="AH564">
        <v>6</v>
      </c>
      <c r="AI564" t="str">
        <f>TEXT(Tabla_Transformados[[#This Row],[Fecha_Reserva]],"m")</f>
        <v>7</v>
      </c>
      <c r="AJ564">
        <v>5</v>
      </c>
      <c r="AK564" t="str">
        <f>TEXT(Tabla_Transformados[[#This Row],[Fecha_Viaje]],"m")</f>
        <v>8</v>
      </c>
      <c r="AL564" t="s">
        <v>57</v>
      </c>
      <c r="AM564" t="b">
        <v>0</v>
      </c>
      <c r="AN564" t="str">
        <f>VLOOKUP(Tabla_Transformados[[#This Row],[Cancelacion_Reserva_sucio]],auxiliares!$H$6:$I$9,2,0)</f>
        <v>Falso</v>
      </c>
      <c r="AO564">
        <v>4</v>
      </c>
      <c r="AP564" t="s">
        <v>131</v>
      </c>
      <c r="AQ56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4" s="10">
        <f>Tabla_Transformados[[#This Row],[Costo_Total]]/Tabla_Transformados[[#This Row],[Numero_Personas]]</f>
        <v>16159.7</v>
      </c>
      <c r="AS564" s="10">
        <f>Tabla_Transformados[[#This Row],[Costo_Total]]/Tabla_Transformados[[#This Row],[Duracion_Viaje_sucio]]</f>
        <v>5386.5666666666666</v>
      </c>
    </row>
    <row r="565" spans="1:45" x14ac:dyDescent="0.25">
      <c r="A565" t="s">
        <v>2107</v>
      </c>
      <c r="B565" t="s">
        <v>2108</v>
      </c>
      <c r="C565">
        <v>63</v>
      </c>
      <c r="D565" t="s">
        <v>104</v>
      </c>
      <c r="E565" t="str">
        <f>VLOOKUP(Tabla_Transformados[[#This Row],[Género_sucio]],Tabla4[#All],2,0)</f>
        <v>Masculino</v>
      </c>
      <c r="F565" t="s">
        <v>123</v>
      </c>
      <c r="G565" t="str">
        <f>VLOOKUP(Tabla_Transformados[[#This Row],[Ubicación_sucio]],auxiliares!$E$6:$F$13,2,0)</f>
        <v>España</v>
      </c>
      <c r="H565" t="s">
        <v>49</v>
      </c>
      <c r="I565" t="str">
        <f>IFERROR(VLOOKUP(Tabla_Transformados[[#This Row],[Tipo_Viajero_sucio]],auxiliares!$H$6:$I$6,2,0),Tabla_Transformados[[#This Row],[Tipo_Viajero_sucio]])</f>
        <v>Turista</v>
      </c>
      <c r="J565" t="s">
        <v>2109</v>
      </c>
      <c r="K565" s="8">
        <v>45467</v>
      </c>
      <c r="L565" s="8">
        <v>45574</v>
      </c>
      <c r="M565">
        <v>145</v>
      </c>
      <c r="N565">
        <f>DATEDIF(Tabla_Transformados[[#This Row],[Fecha_Reserva]],Tabla_Transformados[[#This Row],[Fecha_Viaje]],"d")</f>
        <v>107</v>
      </c>
      <c r="O565">
        <v>2</v>
      </c>
      <c r="P565">
        <v>2</v>
      </c>
      <c r="Q565" t="s">
        <v>37</v>
      </c>
      <c r="R565" t="str">
        <f>IFERROR(VLOOKUP(Tabla_Transformados[[#This Row],[Tipo_Paquete_sucio]],auxiliares!$H$6:$I$7,2,0),Tabla_Transformados[[#This Row],[Tipo_Paquete_sucio]])</f>
        <v>Vuelo</v>
      </c>
      <c r="S565" s="10">
        <v>19184.2</v>
      </c>
      <c r="T565" t="s">
        <v>78</v>
      </c>
      <c r="U565" t="s">
        <v>53</v>
      </c>
      <c r="V565" t="str">
        <f>VLOOKUP(Tabla_Transformados[[#This Row],[Destino_sucio]],auxiliares!$E$5:$F$19,2,0)</f>
        <v>Nueva York</v>
      </c>
      <c r="W565" t="s">
        <v>40</v>
      </c>
      <c r="X565" t="s">
        <v>41</v>
      </c>
      <c r="Y565" t="s">
        <v>40</v>
      </c>
      <c r="Z5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5" t="str">
        <f>IFERROR(VLOOKUP(Tabla_Transformados[[#This Row],[Actividades_Reser_sucio2]],auxiliares!$E$5:$F$20,2,0),Tabla_Transformados[[#This Row],[Actividades_Reser_sucio2]])</f>
        <v/>
      </c>
      <c r="AB565">
        <v>5</v>
      </c>
      <c r="AC565">
        <f>Tabla_Transformados[[#This Row],[Duracion_Viaje_sucio]]-1</f>
        <v>1</v>
      </c>
      <c r="AD565" t="b">
        <v>0</v>
      </c>
      <c r="AE565" t="str">
        <f>VLOOKUP(Tabla_Transformados[[#This Row],[Promocion_Aplicada_sucio]],auxiliares!$H$6:$I$9,2,0)</f>
        <v>Falso</v>
      </c>
      <c r="AF565" t="s">
        <v>55</v>
      </c>
      <c r="AG565" t="s">
        <v>115</v>
      </c>
      <c r="AH565">
        <v>9</v>
      </c>
      <c r="AI565" t="str">
        <f>TEXT(Tabla_Transformados[[#This Row],[Fecha_Reserva]],"m")</f>
        <v>6</v>
      </c>
      <c r="AJ565">
        <v>11</v>
      </c>
      <c r="AK565" t="str">
        <f>TEXT(Tabla_Transformados[[#This Row],[Fecha_Viaje]],"m")</f>
        <v>10</v>
      </c>
      <c r="AL565" t="s">
        <v>44</v>
      </c>
      <c r="AM565" t="b">
        <v>0</v>
      </c>
      <c r="AN565" t="str">
        <f>VLOOKUP(Tabla_Transformados[[#This Row],[Cancelacion_Reserva_sucio]],auxiliares!$H$6:$I$9,2,0)</f>
        <v>Falso</v>
      </c>
      <c r="AO565">
        <v>5</v>
      </c>
      <c r="AP565" t="s">
        <v>207</v>
      </c>
      <c r="AQ56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5" s="10">
        <f>Tabla_Transformados[[#This Row],[Costo_Total]]/Tabla_Transformados[[#This Row],[Numero_Personas]]</f>
        <v>9592.1</v>
      </c>
      <c r="AS565" s="10">
        <f>Tabla_Transformados[[#This Row],[Costo_Total]]/Tabla_Transformados[[#This Row],[Duracion_Viaje_sucio]]</f>
        <v>9592.1</v>
      </c>
    </row>
    <row r="566" spans="1:45" x14ac:dyDescent="0.25">
      <c r="A566" t="s">
        <v>2110</v>
      </c>
      <c r="B566" t="s">
        <v>2111</v>
      </c>
      <c r="C566">
        <v>60</v>
      </c>
      <c r="D566" t="s">
        <v>104</v>
      </c>
      <c r="E566" t="str">
        <f>VLOOKUP(Tabla_Transformados[[#This Row],[Género_sucio]],Tabla4[#All],2,0)</f>
        <v>Masculino</v>
      </c>
      <c r="F566" t="s">
        <v>123</v>
      </c>
      <c r="G566" t="str">
        <f>VLOOKUP(Tabla_Transformados[[#This Row],[Ubicación_sucio]],auxiliares!$E$6:$F$13,2,0)</f>
        <v>España</v>
      </c>
      <c r="H566" t="s">
        <v>49</v>
      </c>
      <c r="I566" t="str">
        <f>IFERROR(VLOOKUP(Tabla_Transformados[[#This Row],[Tipo_Viajero_sucio]],auxiliares!$H$6:$I$6,2,0),Tabla_Transformados[[#This Row],[Tipo_Viajero_sucio]])</f>
        <v>Turista</v>
      </c>
      <c r="J566" t="s">
        <v>2112</v>
      </c>
      <c r="K566" s="8">
        <v>45454</v>
      </c>
      <c r="L566" s="8">
        <v>45483</v>
      </c>
      <c r="M566">
        <v>232</v>
      </c>
      <c r="N566">
        <f>DATEDIF(Tabla_Transformados[[#This Row],[Fecha_Reserva]],Tabla_Transformados[[#This Row],[Fecha_Viaje]],"d")</f>
        <v>29</v>
      </c>
      <c r="O566">
        <v>3</v>
      </c>
      <c r="P566">
        <v>2</v>
      </c>
      <c r="Q566" t="s">
        <v>37</v>
      </c>
      <c r="R566" t="str">
        <f>IFERROR(VLOOKUP(Tabla_Transformados[[#This Row],[Tipo_Paquete_sucio]],auxiliares!$H$6:$I$7,2,0),Tabla_Transformados[[#This Row],[Tipo_Paquete_sucio]])</f>
        <v>Vuelo</v>
      </c>
      <c r="S566" s="10">
        <v>9214.7000000000007</v>
      </c>
      <c r="T566" t="s">
        <v>38</v>
      </c>
      <c r="U566" t="s">
        <v>101</v>
      </c>
      <c r="V566" t="str">
        <f>VLOOKUP(Tabla_Transformados[[#This Row],[Destino_sucio]],auxiliares!$E$5:$F$19,2,0)</f>
        <v>Roma</v>
      </c>
      <c r="W566" t="s">
        <v>40</v>
      </c>
      <c r="X566" t="s">
        <v>54</v>
      </c>
      <c r="Y566" t="s">
        <v>40</v>
      </c>
      <c r="Z5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6" t="str">
        <f>IFERROR(VLOOKUP(Tabla_Transformados[[#This Row],[Actividades_Reser_sucio2]],auxiliares!$E$5:$F$20,2,0),Tabla_Transformados[[#This Row],[Actividades_Reser_sucio2]])</f>
        <v/>
      </c>
      <c r="AB566">
        <v>9</v>
      </c>
      <c r="AC566">
        <f>Tabla_Transformados[[#This Row],[Duracion_Viaje_sucio]]-1</f>
        <v>2</v>
      </c>
      <c r="AD566" t="b">
        <v>0</v>
      </c>
      <c r="AE566" t="str">
        <f>VLOOKUP(Tabla_Transformados[[#This Row],[Promocion_Aplicada_sucio]],auxiliares!$H$6:$I$9,2,0)</f>
        <v>Falso</v>
      </c>
      <c r="AF566" t="s">
        <v>42</v>
      </c>
      <c r="AG566" t="s">
        <v>115</v>
      </c>
      <c r="AH566">
        <v>10</v>
      </c>
      <c r="AI566" t="str">
        <f>TEXT(Tabla_Transformados[[#This Row],[Fecha_Reserva]],"m")</f>
        <v>6</v>
      </c>
      <c r="AJ566">
        <v>1</v>
      </c>
      <c r="AK566" t="str">
        <f>TEXT(Tabla_Transformados[[#This Row],[Fecha_Viaje]],"m")</f>
        <v>7</v>
      </c>
      <c r="AL566" t="s">
        <v>44</v>
      </c>
      <c r="AM566" t="b">
        <v>0</v>
      </c>
      <c r="AN566" t="str">
        <f>VLOOKUP(Tabla_Transformados[[#This Row],[Cancelacion_Reserva_sucio]],auxiliares!$H$6:$I$9,2,0)</f>
        <v>Falso</v>
      </c>
      <c r="AO566">
        <v>4</v>
      </c>
      <c r="AP566" t="s">
        <v>207</v>
      </c>
      <c r="AQ56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6" s="10">
        <f>Tabla_Transformados[[#This Row],[Costo_Total]]/Tabla_Transformados[[#This Row],[Numero_Personas]]</f>
        <v>4607.3500000000004</v>
      </c>
      <c r="AS566" s="10">
        <f>Tabla_Transformados[[#This Row],[Costo_Total]]/Tabla_Transformados[[#This Row],[Duracion_Viaje_sucio]]</f>
        <v>3071.5666666666671</v>
      </c>
    </row>
    <row r="567" spans="1:45" x14ac:dyDescent="0.25">
      <c r="A567" t="s">
        <v>2113</v>
      </c>
      <c r="B567" t="s">
        <v>2114</v>
      </c>
      <c r="C567">
        <v>54</v>
      </c>
      <c r="D567" t="s">
        <v>104</v>
      </c>
      <c r="E567" t="str">
        <f>VLOOKUP(Tabla_Transformados[[#This Row],[Género_sucio]],Tabla4[#All],2,0)</f>
        <v>Masculino</v>
      </c>
      <c r="F567" t="s">
        <v>123</v>
      </c>
      <c r="G567" t="str">
        <f>VLOOKUP(Tabla_Transformados[[#This Row],[Ubicación_sucio]],auxiliares!$E$6:$F$13,2,0)</f>
        <v>España</v>
      </c>
      <c r="H567" t="s">
        <v>49</v>
      </c>
      <c r="I567" t="str">
        <f>IFERROR(VLOOKUP(Tabla_Transformados[[#This Row],[Tipo_Viajero_sucio]],auxiliares!$H$6:$I$6,2,0),Tabla_Transformados[[#This Row],[Tipo_Viajero_sucio]])</f>
        <v>Turista</v>
      </c>
      <c r="J567" t="s">
        <v>2115</v>
      </c>
      <c r="K567" s="8">
        <v>45339</v>
      </c>
      <c r="L567" s="8">
        <v>45533</v>
      </c>
      <c r="M567">
        <v>321</v>
      </c>
      <c r="N567">
        <f>DATEDIF(Tabla_Transformados[[#This Row],[Fecha_Reserva]],Tabla_Transformados[[#This Row],[Fecha_Viaje]],"d")</f>
        <v>194</v>
      </c>
      <c r="O567">
        <v>6</v>
      </c>
      <c r="P567">
        <v>1</v>
      </c>
      <c r="Q567" t="s">
        <v>65</v>
      </c>
      <c r="R567" t="str">
        <f>IFERROR(VLOOKUP(Tabla_Transformados[[#This Row],[Tipo_Paquete_sucio]],auxiliares!$H$6:$I$7,2,0),Tabla_Transformados[[#This Row],[Tipo_Paquete_sucio]])</f>
        <v>Vuelo + Hotel + Tour</v>
      </c>
      <c r="S567" s="10">
        <v>5033.8999999999996</v>
      </c>
      <c r="T567" t="s">
        <v>86</v>
      </c>
      <c r="U567" t="s">
        <v>87</v>
      </c>
      <c r="V567" t="str">
        <f>VLOOKUP(Tabla_Transformados[[#This Row],[Destino_sucio]],auxiliares!$E$5:$F$19,2,0)</f>
        <v>Londres</v>
      </c>
      <c r="W567" t="s">
        <v>114</v>
      </c>
      <c r="X567" t="s">
        <v>68</v>
      </c>
      <c r="Y567" t="s">
        <v>151</v>
      </c>
      <c r="Z5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67" t="str">
        <f>IFERROR(VLOOKUP(Tabla_Transformados[[#This Row],[Actividades_Reser_sucio2]],auxiliares!$E$5:$F$20,2,0),Tabla_Transformados[[#This Row],[Actividades_Reser_sucio2]])</f>
        <v>Tour en Cuidad</v>
      </c>
      <c r="AB567">
        <v>1</v>
      </c>
      <c r="AC567">
        <f>Tabla_Transformados[[#This Row],[Duracion_Viaje_sucio]]-1</f>
        <v>5</v>
      </c>
      <c r="AD567" t="b">
        <v>1</v>
      </c>
      <c r="AE567" t="str">
        <f>VLOOKUP(Tabla_Transformados[[#This Row],[Promocion_Aplicada_sucio]],auxiliares!$H$6:$I$9,2,0)</f>
        <v>Verdadero</v>
      </c>
      <c r="AF567" t="s">
        <v>42</v>
      </c>
      <c r="AG567" t="s">
        <v>43</v>
      </c>
      <c r="AH567">
        <v>11</v>
      </c>
      <c r="AI567" t="str">
        <f>TEXT(Tabla_Transformados[[#This Row],[Fecha_Reserva]],"m")</f>
        <v>2</v>
      </c>
      <c r="AJ567">
        <v>3</v>
      </c>
      <c r="AK567" t="str">
        <f>TEXT(Tabla_Transformados[[#This Row],[Fecha_Viaje]],"m")</f>
        <v>8</v>
      </c>
      <c r="AL567" t="s">
        <v>44</v>
      </c>
      <c r="AM567" t="b">
        <v>1</v>
      </c>
      <c r="AN567" t="str">
        <f>VLOOKUP(Tabla_Transformados[[#This Row],[Cancelacion_Reserva_sucio]],auxiliares!$H$6:$I$9,2,0)</f>
        <v>Verdadero</v>
      </c>
      <c r="AO567">
        <v>5</v>
      </c>
      <c r="AP567" t="s">
        <v>207</v>
      </c>
      <c r="AQ5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7" s="10">
        <f>Tabla_Transformados[[#This Row],[Costo_Total]]/Tabla_Transformados[[#This Row],[Numero_Personas]]</f>
        <v>5033.8999999999996</v>
      </c>
      <c r="AS567" s="10">
        <f>Tabla_Transformados[[#This Row],[Costo_Total]]/Tabla_Transformados[[#This Row],[Duracion_Viaje_sucio]]</f>
        <v>838.98333333333323</v>
      </c>
    </row>
    <row r="568" spans="1:45" x14ac:dyDescent="0.25">
      <c r="A568" t="s">
        <v>2116</v>
      </c>
      <c r="B568" t="s">
        <v>2117</v>
      </c>
      <c r="C568">
        <v>53</v>
      </c>
      <c r="D568" t="s">
        <v>60</v>
      </c>
      <c r="E568" t="str">
        <f>VLOOKUP(Tabla_Transformados[[#This Row],[Género_sucio]],Tabla4[#All],2,0)</f>
        <v>Otro</v>
      </c>
      <c r="F568" t="s">
        <v>82</v>
      </c>
      <c r="G568" t="str">
        <f>VLOOKUP(Tabla_Transformados[[#This Row],[Ubicación_sucio]],auxiliares!$E$6:$F$13,2,0)</f>
        <v>Alemania</v>
      </c>
      <c r="H568" t="s">
        <v>97</v>
      </c>
      <c r="I568" t="str">
        <f>IFERROR(VLOOKUP(Tabla_Transformados[[#This Row],[Tipo_Viajero_sucio]],auxiliares!$H$6:$I$6,2,0),Tabla_Transformados[[#This Row],[Tipo_Viajero_sucio]])</f>
        <v>Negocios</v>
      </c>
      <c r="J568" t="s">
        <v>2118</v>
      </c>
      <c r="K568" s="8">
        <v>45420</v>
      </c>
      <c r="L568" s="8">
        <v>45648</v>
      </c>
      <c r="M568">
        <v>68</v>
      </c>
      <c r="N568">
        <f>DATEDIF(Tabla_Transformados[[#This Row],[Fecha_Reserva]],Tabla_Transformados[[#This Row],[Fecha_Viaje]],"d")</f>
        <v>228</v>
      </c>
      <c r="O568">
        <v>12</v>
      </c>
      <c r="P568">
        <v>1</v>
      </c>
      <c r="Q568" t="s">
        <v>77</v>
      </c>
      <c r="R568" t="str">
        <f>IFERROR(VLOOKUP(Tabla_Transformados[[#This Row],[Tipo_Paquete_sucio]],auxiliares!$H$6:$I$7,2,0),Tabla_Transformados[[#This Row],[Tipo_Paquete_sucio]])</f>
        <v>Vuelo + Hotel</v>
      </c>
      <c r="S568" s="10">
        <v>8398.2000000000007</v>
      </c>
      <c r="T568" t="s">
        <v>78</v>
      </c>
      <c r="U568" t="s">
        <v>101</v>
      </c>
      <c r="V568" t="str">
        <f>VLOOKUP(Tabla_Transformados[[#This Row],[Destino_sucio]],auxiliares!$E$5:$F$19,2,0)</f>
        <v>Roma</v>
      </c>
      <c r="W568" t="s">
        <v>114</v>
      </c>
      <c r="X568" t="s">
        <v>68</v>
      </c>
      <c r="Y568" t="s">
        <v>40</v>
      </c>
      <c r="Z5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8" t="str">
        <f>IFERROR(VLOOKUP(Tabla_Transformados[[#This Row],[Actividades_Reser_sucio2]],auxiliares!$E$5:$F$20,2,0),Tabla_Transformados[[#This Row],[Actividades_Reser_sucio2]])</f>
        <v/>
      </c>
      <c r="AB568">
        <v>7</v>
      </c>
      <c r="AC568">
        <f>Tabla_Transformados[[#This Row],[Duracion_Viaje_sucio]]-1</f>
        <v>11</v>
      </c>
      <c r="AD568" t="b">
        <v>1</v>
      </c>
      <c r="AE568" t="str">
        <f>VLOOKUP(Tabla_Transformados[[#This Row],[Promocion_Aplicada_sucio]],auxiliares!$H$6:$I$9,2,0)</f>
        <v>Verdadero</v>
      </c>
      <c r="AF568" t="s">
        <v>55</v>
      </c>
      <c r="AG568" t="s">
        <v>115</v>
      </c>
      <c r="AH568">
        <v>4</v>
      </c>
      <c r="AI568" t="str">
        <f>TEXT(Tabla_Transformados[[#This Row],[Fecha_Reserva]],"m")</f>
        <v>5</v>
      </c>
      <c r="AJ568">
        <v>2</v>
      </c>
      <c r="AK568" t="str">
        <f>TEXT(Tabla_Transformados[[#This Row],[Fecha_Viaje]],"m")</f>
        <v>12</v>
      </c>
      <c r="AL568" t="s">
        <v>57</v>
      </c>
      <c r="AM568" t="b">
        <v>1</v>
      </c>
      <c r="AN568" t="str">
        <f>VLOOKUP(Tabla_Transformados[[#This Row],[Cancelacion_Reserva_sucio]],auxiliares!$H$6:$I$9,2,0)</f>
        <v>Verdadero</v>
      </c>
      <c r="AO568">
        <v>5</v>
      </c>
      <c r="AP568" t="s">
        <v>207</v>
      </c>
      <c r="AQ56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8" s="10">
        <f>Tabla_Transformados[[#This Row],[Costo_Total]]/Tabla_Transformados[[#This Row],[Numero_Personas]]</f>
        <v>8398.2000000000007</v>
      </c>
      <c r="AS568" s="10">
        <f>Tabla_Transformados[[#This Row],[Costo_Total]]/Tabla_Transformados[[#This Row],[Duracion_Viaje_sucio]]</f>
        <v>699.85</v>
      </c>
    </row>
    <row r="569" spans="1:45" x14ac:dyDescent="0.25">
      <c r="A569" t="s">
        <v>2119</v>
      </c>
      <c r="B569" t="s">
        <v>2120</v>
      </c>
      <c r="C569">
        <v>60</v>
      </c>
      <c r="D569" t="s">
        <v>104</v>
      </c>
      <c r="E569" t="str">
        <f>VLOOKUP(Tabla_Transformados[[#This Row],[Género_sucio]],Tabla4[#All],2,0)</f>
        <v>Masculino</v>
      </c>
      <c r="F569" t="s">
        <v>73</v>
      </c>
      <c r="G569" t="str">
        <f>VLOOKUP(Tabla_Transformados[[#This Row],[Ubicación_sucio]],auxiliares!$E$6:$F$13,2,0)</f>
        <v>Reino unido</v>
      </c>
      <c r="H569" t="s">
        <v>33</v>
      </c>
      <c r="I569" t="str">
        <f>IFERROR(VLOOKUP(Tabla_Transformados[[#This Row],[Tipo_Viajero_sucio]],auxiliares!$H$6:$I$6,2,0),Tabla_Transformados[[#This Row],[Tipo_Viajero_sucio]])</f>
        <v>Turista</v>
      </c>
      <c r="J569" t="s">
        <v>2121</v>
      </c>
      <c r="K569" s="8">
        <v>45561</v>
      </c>
      <c r="L569" s="8">
        <v>45573</v>
      </c>
      <c r="M569">
        <v>20</v>
      </c>
      <c r="N569">
        <f>DATEDIF(Tabla_Transformados[[#This Row],[Fecha_Reserva]],Tabla_Transformados[[#This Row],[Fecha_Viaje]],"d")</f>
        <v>12</v>
      </c>
      <c r="O569">
        <v>7</v>
      </c>
      <c r="P569">
        <v>3</v>
      </c>
      <c r="Q569" t="s">
        <v>77</v>
      </c>
      <c r="R569" t="str">
        <f>IFERROR(VLOOKUP(Tabla_Transformados[[#This Row],[Tipo_Paquete_sucio]],auxiliares!$H$6:$I$7,2,0),Tabla_Transformados[[#This Row],[Tipo_Paquete_sucio]])</f>
        <v>Vuelo + Hotel</v>
      </c>
      <c r="S569" s="10">
        <v>18084.8</v>
      </c>
      <c r="T569" t="s">
        <v>38</v>
      </c>
      <c r="U569" t="s">
        <v>53</v>
      </c>
      <c r="V569" t="str">
        <f>VLOOKUP(Tabla_Transformados[[#This Row],[Destino_sucio]],auxiliares!$E$5:$F$19,2,0)</f>
        <v>Nueva York</v>
      </c>
      <c r="W569" t="s">
        <v>67</v>
      </c>
      <c r="X569" t="s">
        <v>68</v>
      </c>
      <c r="Y569" t="s">
        <v>40</v>
      </c>
      <c r="Z5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9" t="str">
        <f>IFERROR(VLOOKUP(Tabla_Transformados[[#This Row],[Actividades_Reser_sucio2]],auxiliares!$E$5:$F$20,2,0),Tabla_Transformados[[#This Row],[Actividades_Reser_sucio2]])</f>
        <v/>
      </c>
      <c r="AB569">
        <v>5</v>
      </c>
      <c r="AC569">
        <f>Tabla_Transformados[[#This Row],[Duracion_Viaje_sucio]]-1</f>
        <v>6</v>
      </c>
      <c r="AD569" t="b">
        <v>0</v>
      </c>
      <c r="AE569" t="str">
        <f>VLOOKUP(Tabla_Transformados[[#This Row],[Promocion_Aplicada_sucio]],auxiliares!$H$6:$I$9,2,0)</f>
        <v>Falso</v>
      </c>
      <c r="AF569" t="s">
        <v>42</v>
      </c>
      <c r="AG569" t="s">
        <v>43</v>
      </c>
      <c r="AH569">
        <v>5</v>
      </c>
      <c r="AI569" t="str">
        <f>TEXT(Tabla_Transformados[[#This Row],[Fecha_Reserva]],"m")</f>
        <v>9</v>
      </c>
      <c r="AJ569">
        <v>2</v>
      </c>
      <c r="AK569" t="str">
        <f>TEXT(Tabla_Transformados[[#This Row],[Fecha_Viaje]],"m")</f>
        <v>10</v>
      </c>
      <c r="AL569" t="s">
        <v>57</v>
      </c>
      <c r="AM569" t="b">
        <v>0</v>
      </c>
      <c r="AN569" t="str">
        <f>VLOOKUP(Tabla_Transformados[[#This Row],[Cancelacion_Reserva_sucio]],auxiliares!$H$6:$I$9,2,0)</f>
        <v>Falso</v>
      </c>
      <c r="AO569">
        <v>2</v>
      </c>
      <c r="AP569" t="s">
        <v>45</v>
      </c>
      <c r="AQ56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9" s="10">
        <f>Tabla_Transformados[[#This Row],[Costo_Total]]/Tabla_Transformados[[#This Row],[Numero_Personas]]</f>
        <v>6028.2666666666664</v>
      </c>
      <c r="AS569" s="10">
        <f>Tabla_Transformados[[#This Row],[Costo_Total]]/Tabla_Transformados[[#This Row],[Duracion_Viaje_sucio]]</f>
        <v>2583.542857142857</v>
      </c>
    </row>
    <row r="570" spans="1:45" x14ac:dyDescent="0.25">
      <c r="A570" t="s">
        <v>2122</v>
      </c>
      <c r="B570" t="s">
        <v>2123</v>
      </c>
      <c r="C570">
        <v>18</v>
      </c>
      <c r="D570" t="s">
        <v>31</v>
      </c>
      <c r="E570" t="str">
        <f>VLOOKUP(Tabla_Transformados[[#This Row],[Género_sucio]],Tabla4[#All],2,0)</f>
        <v>Femenino</v>
      </c>
      <c r="F570" t="s">
        <v>48</v>
      </c>
      <c r="G570" t="str">
        <f>VLOOKUP(Tabla_Transformados[[#This Row],[Ubicación_sucio]],auxiliares!$E$6:$F$13,2,0)</f>
        <v>EEUU</v>
      </c>
      <c r="H570" t="s">
        <v>33</v>
      </c>
      <c r="I570" t="str">
        <f>IFERROR(VLOOKUP(Tabla_Transformados[[#This Row],[Tipo_Viajero_sucio]],auxiliares!$H$6:$I$6,2,0),Tabla_Transformados[[#This Row],[Tipo_Viajero_sucio]])</f>
        <v>Turista</v>
      </c>
      <c r="J570" t="s">
        <v>2124</v>
      </c>
      <c r="K570" s="8">
        <v>45365</v>
      </c>
      <c r="L570" s="8">
        <v>45620</v>
      </c>
      <c r="M570">
        <v>118</v>
      </c>
      <c r="N570">
        <f>DATEDIF(Tabla_Transformados[[#This Row],[Fecha_Reserva]],Tabla_Transformados[[#This Row],[Fecha_Viaje]],"d")</f>
        <v>255</v>
      </c>
      <c r="O570">
        <v>5</v>
      </c>
      <c r="P570">
        <v>2</v>
      </c>
      <c r="Q570" t="s">
        <v>77</v>
      </c>
      <c r="R570" t="str">
        <f>IFERROR(VLOOKUP(Tabla_Transformados[[#This Row],[Tipo_Paquete_sucio]],auxiliares!$H$6:$I$7,2,0),Tabla_Transformados[[#This Row],[Tipo_Paquete_sucio]])</f>
        <v>Vuelo + Hotel</v>
      </c>
      <c r="S570" s="10">
        <v>2436.5</v>
      </c>
      <c r="T570" t="s">
        <v>38</v>
      </c>
      <c r="U570" t="s">
        <v>53</v>
      </c>
      <c r="V570" t="str">
        <f>VLOOKUP(Tabla_Transformados[[#This Row],[Destino_sucio]],auxiliares!$E$5:$F$19,2,0)</f>
        <v>Nueva York</v>
      </c>
      <c r="W570" t="s">
        <v>67</v>
      </c>
      <c r="X570" t="s">
        <v>41</v>
      </c>
      <c r="Y570" t="s">
        <v>40</v>
      </c>
      <c r="Z5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0" t="str">
        <f>IFERROR(VLOOKUP(Tabla_Transformados[[#This Row],[Actividades_Reser_sucio2]],auxiliares!$E$5:$F$20,2,0),Tabla_Transformados[[#This Row],[Actividades_Reser_sucio2]])</f>
        <v/>
      </c>
      <c r="AB570">
        <v>6</v>
      </c>
      <c r="AC570">
        <f>Tabla_Transformados[[#This Row],[Duracion_Viaje_sucio]]-1</f>
        <v>4</v>
      </c>
      <c r="AD570" t="b">
        <v>0</v>
      </c>
      <c r="AE570" t="str">
        <f>VLOOKUP(Tabla_Transformados[[#This Row],[Promocion_Aplicada_sucio]],auxiliares!$H$6:$I$9,2,0)</f>
        <v>Falso</v>
      </c>
      <c r="AF570" t="s">
        <v>55</v>
      </c>
      <c r="AG570" t="s">
        <v>56</v>
      </c>
      <c r="AH570">
        <v>9</v>
      </c>
      <c r="AI570" t="str">
        <f>TEXT(Tabla_Transformados[[#This Row],[Fecha_Reserva]],"m")</f>
        <v>3</v>
      </c>
      <c r="AJ570">
        <v>9</v>
      </c>
      <c r="AK570" t="str">
        <f>TEXT(Tabla_Transformados[[#This Row],[Fecha_Viaje]],"m")</f>
        <v>11</v>
      </c>
      <c r="AL570" t="s">
        <v>44</v>
      </c>
      <c r="AM570" t="b">
        <v>0</v>
      </c>
      <c r="AN570" t="str">
        <f>VLOOKUP(Tabla_Transformados[[#This Row],[Cancelacion_Reserva_sucio]],auxiliares!$H$6:$I$9,2,0)</f>
        <v>Falso</v>
      </c>
      <c r="AO570">
        <v>4</v>
      </c>
      <c r="AP570" t="s">
        <v>131</v>
      </c>
      <c r="AQ57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0" s="10">
        <f>Tabla_Transformados[[#This Row],[Costo_Total]]/Tabla_Transformados[[#This Row],[Numero_Personas]]</f>
        <v>1218.25</v>
      </c>
      <c r="AS570" s="10">
        <f>Tabla_Transformados[[#This Row],[Costo_Total]]/Tabla_Transformados[[#This Row],[Duracion_Viaje_sucio]]</f>
        <v>487.3</v>
      </c>
    </row>
    <row r="571" spans="1:45" x14ac:dyDescent="0.25">
      <c r="A571" t="s">
        <v>2126</v>
      </c>
      <c r="B571" t="s">
        <v>2127</v>
      </c>
      <c r="C571">
        <v>51</v>
      </c>
      <c r="D571" t="s">
        <v>31</v>
      </c>
      <c r="E571" t="str">
        <f>VLOOKUP(Tabla_Transformados[[#This Row],[Género_sucio]],Tabla4[#All],2,0)</f>
        <v>Femenino</v>
      </c>
      <c r="F571" t="s">
        <v>61</v>
      </c>
      <c r="G571" t="str">
        <f>VLOOKUP(Tabla_Transformados[[#This Row],[Ubicación_sucio]],auxiliares!$E$6:$F$13,2,0)</f>
        <v>Australia</v>
      </c>
      <c r="H571" t="s">
        <v>49</v>
      </c>
      <c r="I571" t="str">
        <f>IFERROR(VLOOKUP(Tabla_Transformados[[#This Row],[Tipo_Viajero_sucio]],auxiliares!$H$6:$I$6,2,0),Tabla_Transformados[[#This Row],[Tipo_Viajero_sucio]])</f>
        <v>Turista</v>
      </c>
      <c r="J571" t="s">
        <v>2128</v>
      </c>
      <c r="K571" s="8">
        <v>45417</v>
      </c>
      <c r="L571" s="8">
        <v>45597</v>
      </c>
      <c r="M571">
        <v>250</v>
      </c>
      <c r="N571">
        <f>DATEDIF(Tabla_Transformados[[#This Row],[Fecha_Reserva]],Tabla_Transformados[[#This Row],[Fecha_Viaje]],"d")</f>
        <v>180</v>
      </c>
      <c r="O571">
        <v>7</v>
      </c>
      <c r="P571">
        <v>4</v>
      </c>
      <c r="Q571" t="s">
        <v>37</v>
      </c>
      <c r="R571" t="str">
        <f>IFERROR(VLOOKUP(Tabla_Transformados[[#This Row],[Tipo_Paquete_sucio]],auxiliares!$H$6:$I$7,2,0),Tabla_Transformados[[#This Row],[Tipo_Paquete_sucio]])</f>
        <v>Vuelo</v>
      </c>
      <c r="S571" s="10">
        <v>11377.3</v>
      </c>
      <c r="T571" t="s">
        <v>86</v>
      </c>
      <c r="U571" t="s">
        <v>87</v>
      </c>
      <c r="V571" t="str">
        <f>VLOOKUP(Tabla_Transformados[[#This Row],[Destino_sucio]],auxiliares!$E$5:$F$19,2,0)</f>
        <v>Londres</v>
      </c>
      <c r="W571" t="s">
        <v>40</v>
      </c>
      <c r="X571" t="s">
        <v>41</v>
      </c>
      <c r="Y571" t="s">
        <v>40</v>
      </c>
      <c r="Z5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1" t="str">
        <f>IFERROR(VLOOKUP(Tabla_Transformados[[#This Row],[Actividades_Reser_sucio2]],auxiliares!$E$5:$F$20,2,0),Tabla_Transformados[[#This Row],[Actividades_Reser_sucio2]])</f>
        <v/>
      </c>
      <c r="AB571">
        <v>2</v>
      </c>
      <c r="AC571">
        <f>Tabla_Transformados[[#This Row],[Duracion_Viaje_sucio]]-1</f>
        <v>6</v>
      </c>
      <c r="AD571" t="b">
        <v>1</v>
      </c>
      <c r="AE571" t="str">
        <f>VLOOKUP(Tabla_Transformados[[#This Row],[Promocion_Aplicada_sucio]],auxiliares!$H$6:$I$9,2,0)</f>
        <v>Verdadero</v>
      </c>
      <c r="AF571" t="s">
        <v>88</v>
      </c>
      <c r="AG571" t="s">
        <v>56</v>
      </c>
      <c r="AH571">
        <v>7</v>
      </c>
      <c r="AI571" t="str">
        <f>TEXT(Tabla_Transformados[[#This Row],[Fecha_Reserva]],"m")</f>
        <v>5</v>
      </c>
      <c r="AJ571">
        <v>11</v>
      </c>
      <c r="AK571" t="str">
        <f>TEXT(Tabla_Transformados[[#This Row],[Fecha_Viaje]],"m")</f>
        <v>11</v>
      </c>
      <c r="AL571" t="s">
        <v>44</v>
      </c>
      <c r="AM571" t="b">
        <v>1</v>
      </c>
      <c r="AN571" t="str">
        <f>VLOOKUP(Tabla_Transformados[[#This Row],[Cancelacion_Reserva_sucio]],auxiliares!$H$6:$I$9,2,0)</f>
        <v>Verdadero</v>
      </c>
      <c r="AO571">
        <v>3</v>
      </c>
      <c r="AP571" t="s">
        <v>131</v>
      </c>
      <c r="AQ57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71" s="10">
        <f>Tabla_Transformados[[#This Row],[Costo_Total]]/Tabla_Transformados[[#This Row],[Numero_Personas]]</f>
        <v>2844.3249999999998</v>
      </c>
      <c r="AS571" s="10">
        <f>Tabla_Transformados[[#This Row],[Costo_Total]]/Tabla_Transformados[[#This Row],[Duracion_Viaje_sucio]]</f>
        <v>1625.3285714285714</v>
      </c>
    </row>
    <row r="572" spans="1:45" x14ac:dyDescent="0.25">
      <c r="A572" t="s">
        <v>2129</v>
      </c>
      <c r="B572" t="s">
        <v>2130</v>
      </c>
      <c r="C572">
        <v>44</v>
      </c>
      <c r="D572" t="s">
        <v>104</v>
      </c>
      <c r="E572" t="str">
        <f>VLOOKUP(Tabla_Transformados[[#This Row],[Género_sucio]],Tabla4[#All],2,0)</f>
        <v>Masculino</v>
      </c>
      <c r="F572" t="s">
        <v>123</v>
      </c>
      <c r="G572" t="str">
        <f>VLOOKUP(Tabla_Transformados[[#This Row],[Ubicación_sucio]],auxiliares!$E$6:$F$13,2,0)</f>
        <v>España</v>
      </c>
      <c r="H572" t="s">
        <v>33</v>
      </c>
      <c r="I572" t="str">
        <f>IFERROR(VLOOKUP(Tabla_Transformados[[#This Row],[Tipo_Viajero_sucio]],auxiliares!$H$6:$I$6,2,0),Tabla_Transformados[[#This Row],[Tipo_Viajero_sucio]])</f>
        <v>Turista</v>
      </c>
      <c r="J572" t="s">
        <v>2131</v>
      </c>
      <c r="K572" s="8">
        <v>45591</v>
      </c>
      <c r="L572" s="8">
        <v>45617</v>
      </c>
      <c r="M572">
        <v>33</v>
      </c>
      <c r="N572">
        <f>DATEDIF(Tabla_Transformados[[#This Row],[Fecha_Reserva]],Tabla_Transformados[[#This Row],[Fecha_Viaje]],"d")</f>
        <v>26</v>
      </c>
      <c r="O572">
        <v>14</v>
      </c>
      <c r="P572">
        <v>1</v>
      </c>
      <c r="Q572" t="s">
        <v>37</v>
      </c>
      <c r="R572" t="str">
        <f>IFERROR(VLOOKUP(Tabla_Transformados[[#This Row],[Tipo_Paquete_sucio]],auxiliares!$H$6:$I$7,2,0),Tabla_Transformados[[#This Row],[Tipo_Paquete_sucio]])</f>
        <v>Vuelo</v>
      </c>
      <c r="S572" s="10">
        <v>16870.099999999999</v>
      </c>
      <c r="T572" t="s">
        <v>78</v>
      </c>
      <c r="U572" t="s">
        <v>94</v>
      </c>
      <c r="V572" t="str">
        <f>VLOOKUP(Tabla_Transformados[[#This Row],[Destino_sucio]],auxiliares!$E$5:$F$19,2,0)</f>
        <v>Cancun</v>
      </c>
      <c r="W572" t="s">
        <v>40</v>
      </c>
      <c r="X572" t="s">
        <v>41</v>
      </c>
      <c r="Y572" t="s">
        <v>40</v>
      </c>
      <c r="Z5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2" t="str">
        <f>IFERROR(VLOOKUP(Tabla_Transformados[[#This Row],[Actividades_Reser_sucio2]],auxiliares!$E$5:$F$20,2,0),Tabla_Transformados[[#This Row],[Actividades_Reser_sucio2]])</f>
        <v/>
      </c>
      <c r="AB572">
        <v>1</v>
      </c>
      <c r="AC572">
        <f>Tabla_Transformados[[#This Row],[Duracion_Viaje_sucio]]-1</f>
        <v>13</v>
      </c>
      <c r="AD572" t="b">
        <v>1</v>
      </c>
      <c r="AE572" t="str">
        <f>VLOOKUP(Tabla_Transformados[[#This Row],[Promocion_Aplicada_sucio]],auxiliares!$H$6:$I$9,2,0)</f>
        <v>Verdadero</v>
      </c>
      <c r="AF572" t="s">
        <v>42</v>
      </c>
      <c r="AG572" t="s">
        <v>56</v>
      </c>
      <c r="AH572">
        <v>5</v>
      </c>
      <c r="AI572" t="str">
        <f>TEXT(Tabla_Transformados[[#This Row],[Fecha_Reserva]],"m")</f>
        <v>10</v>
      </c>
      <c r="AJ572">
        <v>2</v>
      </c>
      <c r="AK572" t="str">
        <f>TEXT(Tabla_Transformados[[#This Row],[Fecha_Viaje]],"m")</f>
        <v>11</v>
      </c>
      <c r="AL572" t="s">
        <v>57</v>
      </c>
      <c r="AM572" t="b">
        <v>0</v>
      </c>
      <c r="AN572" t="str">
        <f>VLOOKUP(Tabla_Transformados[[#This Row],[Cancelacion_Reserva_sucio]],auxiliares!$H$6:$I$9,2,0)</f>
        <v>Falso</v>
      </c>
      <c r="AO572">
        <v>2</v>
      </c>
      <c r="AP572" t="s">
        <v>45</v>
      </c>
      <c r="AQ57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72" s="10">
        <f>Tabla_Transformados[[#This Row],[Costo_Total]]/Tabla_Transformados[[#This Row],[Numero_Personas]]</f>
        <v>16870.099999999999</v>
      </c>
      <c r="AS572" s="10">
        <f>Tabla_Transformados[[#This Row],[Costo_Total]]/Tabla_Transformados[[#This Row],[Duracion_Viaje_sucio]]</f>
        <v>1205.0071428571428</v>
      </c>
    </row>
    <row r="573" spans="1:45" x14ac:dyDescent="0.25">
      <c r="A573" t="s">
        <v>2132</v>
      </c>
      <c r="B573" t="s">
        <v>2133</v>
      </c>
      <c r="C573">
        <v>33</v>
      </c>
      <c r="D573" t="s">
        <v>60</v>
      </c>
      <c r="E573" t="str">
        <f>VLOOKUP(Tabla_Transformados[[#This Row],[Género_sucio]],Tabla4[#All],2,0)</f>
        <v>Otro</v>
      </c>
      <c r="F573" t="s">
        <v>61</v>
      </c>
      <c r="G573" t="str">
        <f>VLOOKUP(Tabla_Transformados[[#This Row],[Ubicación_sucio]],auxiliares!$E$6:$F$13,2,0)</f>
        <v>Australia</v>
      </c>
      <c r="H573" t="s">
        <v>97</v>
      </c>
      <c r="I573" t="str">
        <f>IFERROR(VLOOKUP(Tabla_Transformados[[#This Row],[Tipo_Viajero_sucio]],auxiliares!$H$6:$I$6,2,0),Tabla_Transformados[[#This Row],[Tipo_Viajero_sucio]])</f>
        <v>Negocios</v>
      </c>
      <c r="J573" t="s">
        <v>2134</v>
      </c>
      <c r="K573" s="8">
        <v>45307</v>
      </c>
      <c r="L573" s="8">
        <v>45615</v>
      </c>
      <c r="M573">
        <v>52</v>
      </c>
      <c r="N573">
        <f>DATEDIF(Tabla_Transformados[[#This Row],[Fecha_Reserva]],Tabla_Transformados[[#This Row],[Fecha_Viaje]],"d")</f>
        <v>308</v>
      </c>
      <c r="O573">
        <v>4</v>
      </c>
      <c r="P573">
        <v>2</v>
      </c>
      <c r="Q573" t="s">
        <v>37</v>
      </c>
      <c r="R573" t="str">
        <f>IFERROR(VLOOKUP(Tabla_Transformados[[#This Row],[Tipo_Paquete_sucio]],auxiliares!$H$6:$I$7,2,0),Tabla_Transformados[[#This Row],[Tipo_Paquete_sucio]])</f>
        <v>Vuelo</v>
      </c>
      <c r="S573" s="10">
        <v>15757.7</v>
      </c>
      <c r="T573" t="s">
        <v>38</v>
      </c>
      <c r="U573" t="s">
        <v>66</v>
      </c>
      <c r="V573" t="str">
        <f>VLOOKUP(Tabla_Transformados[[#This Row],[Destino_sucio]],auxiliares!$E$5:$F$19,2,0)</f>
        <v>Barcelona</v>
      </c>
      <c r="W573" t="s">
        <v>40</v>
      </c>
      <c r="X573" t="s">
        <v>68</v>
      </c>
      <c r="Y573" t="s">
        <v>40</v>
      </c>
      <c r="Z5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3" t="str">
        <f>IFERROR(VLOOKUP(Tabla_Transformados[[#This Row],[Actividades_Reser_sucio2]],auxiliares!$E$5:$F$20,2,0),Tabla_Transformados[[#This Row],[Actividades_Reser_sucio2]])</f>
        <v/>
      </c>
      <c r="AB573">
        <v>7</v>
      </c>
      <c r="AC573">
        <f>Tabla_Transformados[[#This Row],[Duracion_Viaje_sucio]]-1</f>
        <v>3</v>
      </c>
      <c r="AD573" t="b">
        <v>1</v>
      </c>
      <c r="AE573" t="str">
        <f>VLOOKUP(Tabla_Transformados[[#This Row],[Promocion_Aplicada_sucio]],auxiliares!$H$6:$I$9,2,0)</f>
        <v>Verdadero</v>
      </c>
      <c r="AF573" t="s">
        <v>88</v>
      </c>
      <c r="AG573" t="s">
        <v>56</v>
      </c>
      <c r="AH573">
        <v>7</v>
      </c>
      <c r="AI573" t="str">
        <f>TEXT(Tabla_Transformados[[#This Row],[Fecha_Reserva]],"m")</f>
        <v>1</v>
      </c>
      <c r="AJ573">
        <v>8</v>
      </c>
      <c r="AK573" t="str">
        <f>TEXT(Tabla_Transformados[[#This Row],[Fecha_Viaje]],"m")</f>
        <v>11</v>
      </c>
      <c r="AL573" t="s">
        <v>44</v>
      </c>
      <c r="AM573" t="b">
        <v>1</v>
      </c>
      <c r="AN573" t="str">
        <f>VLOOKUP(Tabla_Transformados[[#This Row],[Cancelacion_Reserva_sucio]],auxiliares!$H$6:$I$9,2,0)</f>
        <v>Verdadero</v>
      </c>
      <c r="AO573">
        <v>5</v>
      </c>
      <c r="AP573" t="s">
        <v>131</v>
      </c>
      <c r="AQ57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3" s="10">
        <f>Tabla_Transformados[[#This Row],[Costo_Total]]/Tabla_Transformados[[#This Row],[Numero_Personas]]</f>
        <v>7878.85</v>
      </c>
      <c r="AS573" s="10">
        <f>Tabla_Transformados[[#This Row],[Costo_Total]]/Tabla_Transformados[[#This Row],[Duracion_Viaje_sucio]]</f>
        <v>3939.4250000000002</v>
      </c>
    </row>
    <row r="574" spans="1:45" x14ac:dyDescent="0.25">
      <c r="A574" t="s">
        <v>2136</v>
      </c>
      <c r="B574" t="s">
        <v>2137</v>
      </c>
      <c r="C574">
        <v>25</v>
      </c>
      <c r="D574" t="s">
        <v>60</v>
      </c>
      <c r="E574" t="str">
        <f>VLOOKUP(Tabla_Transformados[[#This Row],[Género_sucio]],Tabla4[#All],2,0)</f>
        <v>Otro</v>
      </c>
      <c r="F574" t="s">
        <v>123</v>
      </c>
      <c r="G574" t="str">
        <f>VLOOKUP(Tabla_Transformados[[#This Row],[Ubicación_sucio]],auxiliares!$E$6:$F$13,2,0)</f>
        <v>España</v>
      </c>
      <c r="H574" t="s">
        <v>49</v>
      </c>
      <c r="I574" t="str">
        <f>IFERROR(VLOOKUP(Tabla_Transformados[[#This Row],[Tipo_Viajero_sucio]],auxiliares!$H$6:$I$6,2,0),Tabla_Transformados[[#This Row],[Tipo_Viajero_sucio]])</f>
        <v>Turista</v>
      </c>
      <c r="J574" t="s">
        <v>2138</v>
      </c>
      <c r="K574" s="8">
        <v>45386</v>
      </c>
      <c r="L574" s="8">
        <v>45404</v>
      </c>
      <c r="M574">
        <v>245</v>
      </c>
      <c r="N574">
        <f>DATEDIF(Tabla_Transformados[[#This Row],[Fecha_Reserva]],Tabla_Transformados[[#This Row],[Fecha_Viaje]],"d")</f>
        <v>18</v>
      </c>
      <c r="O574">
        <v>8</v>
      </c>
      <c r="P574">
        <v>1</v>
      </c>
      <c r="Q574" t="s">
        <v>77</v>
      </c>
      <c r="R574" t="str">
        <f>IFERROR(VLOOKUP(Tabla_Transformados[[#This Row],[Tipo_Paquete_sucio]],auxiliares!$H$6:$I$7,2,0),Tabla_Transformados[[#This Row],[Tipo_Paquete_sucio]])</f>
        <v>Vuelo + Hotel</v>
      </c>
      <c r="S574" s="10">
        <v>6685.9</v>
      </c>
      <c r="T574" t="s">
        <v>38</v>
      </c>
      <c r="U574" t="s">
        <v>53</v>
      </c>
      <c r="V574" t="str">
        <f>VLOOKUP(Tabla_Transformados[[#This Row],[Destino_sucio]],auxiliares!$E$5:$F$19,2,0)</f>
        <v>Nueva York</v>
      </c>
      <c r="W574" t="s">
        <v>114</v>
      </c>
      <c r="X574" t="s">
        <v>68</v>
      </c>
      <c r="Y574" t="s">
        <v>40</v>
      </c>
      <c r="Z5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4" t="str">
        <f>IFERROR(VLOOKUP(Tabla_Transformados[[#This Row],[Actividades_Reser_sucio2]],auxiliares!$E$5:$F$20,2,0),Tabla_Transformados[[#This Row],[Actividades_Reser_sucio2]])</f>
        <v/>
      </c>
      <c r="AB574">
        <v>1</v>
      </c>
      <c r="AC574">
        <f>Tabla_Transformados[[#This Row],[Duracion_Viaje_sucio]]-1</f>
        <v>7</v>
      </c>
      <c r="AD574" t="b">
        <v>1</v>
      </c>
      <c r="AE574" t="str">
        <f>VLOOKUP(Tabla_Transformados[[#This Row],[Promocion_Aplicada_sucio]],auxiliares!$H$6:$I$9,2,0)</f>
        <v>Verdadero</v>
      </c>
      <c r="AF574" t="s">
        <v>88</v>
      </c>
      <c r="AG574" t="s">
        <v>115</v>
      </c>
      <c r="AH574">
        <v>12</v>
      </c>
      <c r="AI574" t="str">
        <f>TEXT(Tabla_Transformados[[#This Row],[Fecha_Reserva]],"m")</f>
        <v>4</v>
      </c>
      <c r="AJ574">
        <v>5</v>
      </c>
      <c r="AK574" t="str">
        <f>TEXT(Tabla_Transformados[[#This Row],[Fecha_Viaje]],"m")</f>
        <v>4</v>
      </c>
      <c r="AL574" t="s">
        <v>44</v>
      </c>
      <c r="AM574" t="b">
        <v>1</v>
      </c>
      <c r="AN574" t="str">
        <f>VLOOKUP(Tabla_Transformados[[#This Row],[Cancelacion_Reserva_sucio]],auxiliares!$H$6:$I$9,2,0)</f>
        <v>Verdadero</v>
      </c>
      <c r="AO574">
        <v>4</v>
      </c>
      <c r="AP574" t="s">
        <v>131</v>
      </c>
      <c r="AQ57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4" s="10">
        <f>Tabla_Transformados[[#This Row],[Costo_Total]]/Tabla_Transformados[[#This Row],[Numero_Personas]]</f>
        <v>6685.9</v>
      </c>
      <c r="AS574" s="10">
        <f>Tabla_Transformados[[#This Row],[Costo_Total]]/Tabla_Transformados[[#This Row],[Duracion_Viaje_sucio]]</f>
        <v>835.73749999999995</v>
      </c>
    </row>
    <row r="575" spans="1:45" x14ac:dyDescent="0.25">
      <c r="A575" t="s">
        <v>2139</v>
      </c>
      <c r="B575" t="s">
        <v>2140</v>
      </c>
      <c r="C575">
        <v>31</v>
      </c>
      <c r="D575" t="s">
        <v>31</v>
      </c>
      <c r="E575" t="str">
        <f>VLOOKUP(Tabla_Transformados[[#This Row],[Género_sucio]],Tabla4[#All],2,0)</f>
        <v>Femenino</v>
      </c>
      <c r="F575" t="s">
        <v>48</v>
      </c>
      <c r="G575" t="str">
        <f>VLOOKUP(Tabla_Transformados[[#This Row],[Ubicación_sucio]],auxiliares!$E$6:$F$13,2,0)</f>
        <v>EEUU</v>
      </c>
      <c r="H575" t="s">
        <v>97</v>
      </c>
      <c r="I575" t="str">
        <f>IFERROR(VLOOKUP(Tabla_Transformados[[#This Row],[Tipo_Viajero_sucio]],auxiliares!$H$6:$I$6,2,0),Tabla_Transformados[[#This Row],[Tipo_Viajero_sucio]])</f>
        <v>Negocios</v>
      </c>
      <c r="J575" t="s">
        <v>2141</v>
      </c>
      <c r="K575" s="8">
        <v>45324</v>
      </c>
      <c r="L575" s="8">
        <v>45561</v>
      </c>
      <c r="M575">
        <v>62</v>
      </c>
      <c r="N575">
        <f>DATEDIF(Tabla_Transformados[[#This Row],[Fecha_Reserva]],Tabla_Transformados[[#This Row],[Fecha_Viaje]],"d")</f>
        <v>237</v>
      </c>
      <c r="O575">
        <v>6</v>
      </c>
      <c r="P575">
        <v>3</v>
      </c>
      <c r="Q575" t="s">
        <v>65</v>
      </c>
      <c r="R575" t="str">
        <f>IFERROR(VLOOKUP(Tabla_Transformados[[#This Row],[Tipo_Paquete_sucio]],auxiliares!$H$6:$I$7,2,0),Tabla_Transformados[[#This Row],[Tipo_Paquete_sucio]])</f>
        <v>Vuelo + Hotel + Tour</v>
      </c>
      <c r="S575" s="10">
        <v>18599.900000000001</v>
      </c>
      <c r="T575" t="s">
        <v>86</v>
      </c>
      <c r="U575" t="s">
        <v>94</v>
      </c>
      <c r="V575" t="str">
        <f>VLOOKUP(Tabla_Transformados[[#This Row],[Destino_sucio]],auxiliares!$E$5:$F$19,2,0)</f>
        <v>Cancun</v>
      </c>
      <c r="W575" t="s">
        <v>67</v>
      </c>
      <c r="X575" t="s">
        <v>41</v>
      </c>
      <c r="Y575" t="s">
        <v>302</v>
      </c>
      <c r="Z5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75" t="str">
        <f>IFERROR(VLOOKUP(Tabla_Transformados[[#This Row],[Actividades_Reser_sucio2]],auxiliares!$E$5:$F$20,2,0),Tabla_Transformados[[#This Row],[Actividades_Reser_sucio2]])</f>
        <v>Tour en bus</v>
      </c>
      <c r="AB575">
        <v>1</v>
      </c>
      <c r="AC575">
        <f>Tabla_Transformados[[#This Row],[Duracion_Viaje_sucio]]-1</f>
        <v>5</v>
      </c>
      <c r="AD575" t="b">
        <v>1</v>
      </c>
      <c r="AE575" t="str">
        <f>VLOOKUP(Tabla_Transformados[[#This Row],[Promocion_Aplicada_sucio]],auxiliares!$H$6:$I$9,2,0)</f>
        <v>Verdadero</v>
      </c>
      <c r="AF575" t="s">
        <v>55</v>
      </c>
      <c r="AG575" t="s">
        <v>115</v>
      </c>
      <c r="AH575">
        <v>9</v>
      </c>
      <c r="AI575" t="str">
        <f>TEXT(Tabla_Transformados[[#This Row],[Fecha_Reserva]],"m")</f>
        <v>2</v>
      </c>
      <c r="AJ575">
        <v>12</v>
      </c>
      <c r="AK575" t="str">
        <f>TEXT(Tabla_Transformados[[#This Row],[Fecha_Viaje]],"m")</f>
        <v>9</v>
      </c>
      <c r="AL575" t="s">
        <v>44</v>
      </c>
      <c r="AM575" t="b">
        <v>0</v>
      </c>
      <c r="AN575" t="str">
        <f>VLOOKUP(Tabla_Transformados[[#This Row],[Cancelacion_Reserva_sucio]],auxiliares!$H$6:$I$9,2,0)</f>
        <v>Falso</v>
      </c>
      <c r="AO575">
        <v>1</v>
      </c>
      <c r="AP575" t="s">
        <v>70</v>
      </c>
      <c r="AQ57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5" s="10">
        <f>Tabla_Transformados[[#This Row],[Costo_Total]]/Tabla_Transformados[[#This Row],[Numero_Personas]]</f>
        <v>6199.9666666666672</v>
      </c>
      <c r="AS575" s="10">
        <f>Tabla_Transformados[[#This Row],[Costo_Total]]/Tabla_Transformados[[#This Row],[Duracion_Viaje_sucio]]</f>
        <v>3099.9833333333336</v>
      </c>
    </row>
    <row r="576" spans="1:45" x14ac:dyDescent="0.25">
      <c r="A576" t="s">
        <v>2142</v>
      </c>
      <c r="B576" t="s">
        <v>2143</v>
      </c>
      <c r="C576">
        <v>21</v>
      </c>
      <c r="D576" t="s">
        <v>104</v>
      </c>
      <c r="E576" t="str">
        <f>VLOOKUP(Tabla_Transformados[[#This Row],[Género_sucio]],Tabla4[#All],2,0)</f>
        <v>Masculino</v>
      </c>
      <c r="F576" t="s">
        <v>91</v>
      </c>
      <c r="G576" t="str">
        <f>VLOOKUP(Tabla_Transformados[[#This Row],[Ubicación_sucio]],auxiliares!$E$6:$F$13,2,0)</f>
        <v>India</v>
      </c>
      <c r="H576" t="s">
        <v>33</v>
      </c>
      <c r="I576" t="str">
        <f>IFERROR(VLOOKUP(Tabla_Transformados[[#This Row],[Tipo_Viajero_sucio]],auxiliares!$H$6:$I$6,2,0),Tabla_Transformados[[#This Row],[Tipo_Viajero_sucio]])</f>
        <v>Turista</v>
      </c>
      <c r="J576" t="s">
        <v>2144</v>
      </c>
      <c r="K576" s="8">
        <v>45520</v>
      </c>
      <c r="L576" s="8">
        <v>45579</v>
      </c>
      <c r="M576">
        <v>364</v>
      </c>
      <c r="N576">
        <f>DATEDIF(Tabla_Transformados[[#This Row],[Fecha_Reserva]],Tabla_Transformados[[#This Row],[Fecha_Viaje]],"d")</f>
        <v>59</v>
      </c>
      <c r="O576">
        <v>6</v>
      </c>
      <c r="P576">
        <v>3</v>
      </c>
      <c r="Q576" t="s">
        <v>37</v>
      </c>
      <c r="R576" t="str">
        <f>IFERROR(VLOOKUP(Tabla_Transformados[[#This Row],[Tipo_Paquete_sucio]],auxiliares!$H$6:$I$7,2,0),Tabla_Transformados[[#This Row],[Tipo_Paquete_sucio]])</f>
        <v>Vuelo</v>
      </c>
      <c r="S576" s="10">
        <v>13142.5</v>
      </c>
      <c r="T576" t="s">
        <v>86</v>
      </c>
      <c r="U576" t="s">
        <v>101</v>
      </c>
      <c r="V576" t="str">
        <f>VLOOKUP(Tabla_Transformados[[#This Row],[Destino_sucio]],auxiliares!$E$5:$F$19,2,0)</f>
        <v>Roma</v>
      </c>
      <c r="W576" t="s">
        <v>40</v>
      </c>
      <c r="X576" t="s">
        <v>41</v>
      </c>
      <c r="Y576" t="s">
        <v>40</v>
      </c>
      <c r="Z5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6" t="str">
        <f>IFERROR(VLOOKUP(Tabla_Transformados[[#This Row],[Actividades_Reser_sucio2]],auxiliares!$E$5:$F$20,2,0),Tabla_Transformados[[#This Row],[Actividades_Reser_sucio2]])</f>
        <v/>
      </c>
      <c r="AB576">
        <v>5</v>
      </c>
      <c r="AC576">
        <f>Tabla_Transformados[[#This Row],[Duracion_Viaje_sucio]]-1</f>
        <v>5</v>
      </c>
      <c r="AD576" t="b">
        <v>1</v>
      </c>
      <c r="AE576" t="str">
        <f>VLOOKUP(Tabla_Transformados[[#This Row],[Promocion_Aplicada_sucio]],auxiliares!$H$6:$I$9,2,0)</f>
        <v>Verdadero</v>
      </c>
      <c r="AF576" t="s">
        <v>55</v>
      </c>
      <c r="AG576" t="s">
        <v>115</v>
      </c>
      <c r="AH576">
        <v>5</v>
      </c>
      <c r="AI576" t="str">
        <f>TEXT(Tabla_Transformados[[#This Row],[Fecha_Reserva]],"m")</f>
        <v>8</v>
      </c>
      <c r="AJ576">
        <v>2</v>
      </c>
      <c r="AK576" t="str">
        <f>TEXT(Tabla_Transformados[[#This Row],[Fecha_Viaje]],"m")</f>
        <v>10</v>
      </c>
      <c r="AL576" t="s">
        <v>44</v>
      </c>
      <c r="AM576" t="b">
        <v>0</v>
      </c>
      <c r="AN576" t="str">
        <f>VLOOKUP(Tabla_Transformados[[#This Row],[Cancelacion_Reserva_sucio]],auxiliares!$H$6:$I$9,2,0)</f>
        <v>Falso</v>
      </c>
      <c r="AO576">
        <v>5</v>
      </c>
      <c r="AP576" t="s">
        <v>207</v>
      </c>
      <c r="AQ57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6" s="10">
        <f>Tabla_Transformados[[#This Row],[Costo_Total]]/Tabla_Transformados[[#This Row],[Numero_Personas]]</f>
        <v>4380.833333333333</v>
      </c>
      <c r="AS576" s="10">
        <f>Tabla_Transformados[[#This Row],[Costo_Total]]/Tabla_Transformados[[#This Row],[Duracion_Viaje_sucio]]</f>
        <v>2190.4166666666665</v>
      </c>
    </row>
    <row r="577" spans="1:45" x14ac:dyDescent="0.25">
      <c r="A577" t="s">
        <v>2145</v>
      </c>
      <c r="B577" t="s">
        <v>2146</v>
      </c>
      <c r="C577">
        <v>38</v>
      </c>
      <c r="D577" t="s">
        <v>31</v>
      </c>
      <c r="E577" t="str">
        <f>VLOOKUP(Tabla_Transformados[[#This Row],[Género_sucio]],Tabla4[#All],2,0)</f>
        <v>Femenino</v>
      </c>
      <c r="F577" t="s">
        <v>73</v>
      </c>
      <c r="G577" t="str">
        <f>VLOOKUP(Tabla_Transformados[[#This Row],[Ubicación_sucio]],auxiliares!$E$6:$F$13,2,0)</f>
        <v>Reino unido</v>
      </c>
      <c r="H577" t="s">
        <v>33</v>
      </c>
      <c r="I577" t="str">
        <f>IFERROR(VLOOKUP(Tabla_Transformados[[#This Row],[Tipo_Viajero_sucio]],auxiliares!$H$6:$I$6,2,0),Tabla_Transformados[[#This Row],[Tipo_Viajero_sucio]])</f>
        <v>Turista</v>
      </c>
      <c r="J577" t="s">
        <v>2147</v>
      </c>
      <c r="K577" s="8">
        <v>45541</v>
      </c>
      <c r="L577" s="8">
        <v>45633</v>
      </c>
      <c r="M577">
        <v>343</v>
      </c>
      <c r="N577">
        <f>DATEDIF(Tabla_Transformados[[#This Row],[Fecha_Reserva]],Tabla_Transformados[[#This Row],[Fecha_Viaje]],"d")</f>
        <v>92</v>
      </c>
      <c r="O577">
        <v>1</v>
      </c>
      <c r="P577">
        <v>2</v>
      </c>
      <c r="Q577" t="s">
        <v>65</v>
      </c>
      <c r="R577" t="str">
        <f>IFERROR(VLOOKUP(Tabla_Transformados[[#This Row],[Tipo_Paquete_sucio]],auxiliares!$H$6:$I$7,2,0),Tabla_Transformados[[#This Row],[Tipo_Paquete_sucio]])</f>
        <v>Vuelo + Hotel + Tour</v>
      </c>
      <c r="S577" s="10">
        <v>4485.1000000000004</v>
      </c>
      <c r="T577" t="s">
        <v>86</v>
      </c>
      <c r="U577" t="s">
        <v>94</v>
      </c>
      <c r="V577" t="str">
        <f>VLOOKUP(Tabla_Transformados[[#This Row],[Destino_sucio]],auxiliares!$E$5:$F$19,2,0)</f>
        <v>Cancun</v>
      </c>
      <c r="W577" t="s">
        <v>67</v>
      </c>
      <c r="X577" t="s">
        <v>54</v>
      </c>
      <c r="Y577" t="s">
        <v>40</v>
      </c>
      <c r="Z5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77" t="str">
        <f>IFERROR(VLOOKUP(Tabla_Transformados[[#This Row],[Actividades_Reser_sucio2]],auxiliares!$E$5:$F$20,2,0),Tabla_Transformados[[#This Row],[Actividades_Reser_sucio2]])</f>
        <v>Desconocido</v>
      </c>
      <c r="AB577">
        <v>5</v>
      </c>
      <c r="AC577">
        <f>Tabla_Transformados[[#This Row],[Duracion_Viaje_sucio]]-1</f>
        <v>0</v>
      </c>
      <c r="AD577" t="b">
        <v>0</v>
      </c>
      <c r="AE577" t="str">
        <f>VLOOKUP(Tabla_Transformados[[#This Row],[Promocion_Aplicada_sucio]],auxiliares!$H$6:$I$9,2,0)</f>
        <v>Falso</v>
      </c>
      <c r="AF577" t="s">
        <v>42</v>
      </c>
      <c r="AG577" t="s">
        <v>115</v>
      </c>
      <c r="AH577">
        <v>2</v>
      </c>
      <c r="AI577" t="str">
        <f>TEXT(Tabla_Transformados[[#This Row],[Fecha_Reserva]],"m")</f>
        <v>9</v>
      </c>
      <c r="AJ577">
        <v>8</v>
      </c>
      <c r="AK577" t="str">
        <f>TEXT(Tabla_Transformados[[#This Row],[Fecha_Viaje]],"m")</f>
        <v>12</v>
      </c>
      <c r="AL577" t="s">
        <v>57</v>
      </c>
      <c r="AM577" t="b">
        <v>0</v>
      </c>
      <c r="AN577" t="str">
        <f>VLOOKUP(Tabla_Transformados[[#This Row],[Cancelacion_Reserva_sucio]],auxiliares!$H$6:$I$9,2,0)</f>
        <v>Falso</v>
      </c>
      <c r="AO577">
        <v>2</v>
      </c>
      <c r="AP577" t="s">
        <v>70</v>
      </c>
      <c r="AQ57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7" s="10">
        <f>Tabla_Transformados[[#This Row],[Costo_Total]]/Tabla_Transformados[[#This Row],[Numero_Personas]]</f>
        <v>2242.5500000000002</v>
      </c>
      <c r="AS577" s="10">
        <f>Tabla_Transformados[[#This Row],[Costo_Total]]/Tabla_Transformados[[#This Row],[Duracion_Viaje_sucio]]</f>
        <v>4485.1000000000004</v>
      </c>
    </row>
    <row r="578" spans="1:45" x14ac:dyDescent="0.25">
      <c r="A578" t="s">
        <v>2148</v>
      </c>
      <c r="B578" t="s">
        <v>2149</v>
      </c>
      <c r="C578">
        <v>27</v>
      </c>
      <c r="D578" t="s">
        <v>31</v>
      </c>
      <c r="E578" t="str">
        <f>VLOOKUP(Tabla_Transformados[[#This Row],[Género_sucio]],Tabla4[#All],2,0)</f>
        <v>Femenino</v>
      </c>
      <c r="F578" t="s">
        <v>48</v>
      </c>
      <c r="G578" t="str">
        <f>VLOOKUP(Tabla_Transformados[[#This Row],[Ubicación_sucio]],auxiliares!$E$6:$F$13,2,0)</f>
        <v>EEUU</v>
      </c>
      <c r="H578" t="s">
        <v>49</v>
      </c>
      <c r="I578" t="str">
        <f>IFERROR(VLOOKUP(Tabla_Transformados[[#This Row],[Tipo_Viajero_sucio]],auxiliares!$H$6:$I$6,2,0),Tabla_Transformados[[#This Row],[Tipo_Viajero_sucio]])</f>
        <v>Turista</v>
      </c>
      <c r="J578" t="s">
        <v>2150</v>
      </c>
      <c r="K578" s="8">
        <v>45425</v>
      </c>
      <c r="L578" s="8">
        <v>45477</v>
      </c>
      <c r="M578">
        <v>127</v>
      </c>
      <c r="N578">
        <f>DATEDIF(Tabla_Transformados[[#This Row],[Fecha_Reserva]],Tabla_Transformados[[#This Row],[Fecha_Viaje]],"d")</f>
        <v>52</v>
      </c>
      <c r="O578">
        <v>12</v>
      </c>
      <c r="P578">
        <v>3</v>
      </c>
      <c r="Q578" t="s">
        <v>77</v>
      </c>
      <c r="R578" t="str">
        <f>IFERROR(VLOOKUP(Tabla_Transformados[[#This Row],[Tipo_Paquete_sucio]],auxiliares!$H$6:$I$7,2,0),Tabla_Transformados[[#This Row],[Tipo_Paquete_sucio]])</f>
        <v>Vuelo + Hotel</v>
      </c>
      <c r="S578" s="10">
        <v>480</v>
      </c>
      <c r="T578" t="s">
        <v>78</v>
      </c>
      <c r="U578" t="s">
        <v>94</v>
      </c>
      <c r="V578" t="str">
        <f>VLOOKUP(Tabla_Transformados[[#This Row],[Destino_sucio]],auxiliares!$E$5:$F$19,2,0)</f>
        <v>Cancun</v>
      </c>
      <c r="W578" t="s">
        <v>79</v>
      </c>
      <c r="X578" t="s">
        <v>54</v>
      </c>
      <c r="Y578" t="s">
        <v>40</v>
      </c>
      <c r="Z5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8" t="str">
        <f>IFERROR(VLOOKUP(Tabla_Transformados[[#This Row],[Actividades_Reser_sucio2]],auxiliares!$E$5:$F$20,2,0),Tabla_Transformados[[#This Row],[Actividades_Reser_sucio2]])</f>
        <v/>
      </c>
      <c r="AB578">
        <v>4</v>
      </c>
      <c r="AC578">
        <f>Tabla_Transformados[[#This Row],[Duracion_Viaje_sucio]]-1</f>
        <v>11</v>
      </c>
      <c r="AD578" t="b">
        <v>1</v>
      </c>
      <c r="AE578" t="str">
        <f>VLOOKUP(Tabla_Transformados[[#This Row],[Promocion_Aplicada_sucio]],auxiliares!$H$6:$I$9,2,0)</f>
        <v>Verdadero</v>
      </c>
      <c r="AF578" t="s">
        <v>42</v>
      </c>
      <c r="AG578" t="s">
        <v>56</v>
      </c>
      <c r="AH578">
        <v>3</v>
      </c>
      <c r="AI578" t="str">
        <f>TEXT(Tabla_Transformados[[#This Row],[Fecha_Reserva]],"m")</f>
        <v>5</v>
      </c>
      <c r="AJ578">
        <v>9</v>
      </c>
      <c r="AK578" t="str">
        <f>TEXT(Tabla_Transformados[[#This Row],[Fecha_Viaje]],"m")</f>
        <v>7</v>
      </c>
      <c r="AL578" t="s">
        <v>44</v>
      </c>
      <c r="AM578" t="b">
        <v>1</v>
      </c>
      <c r="AN578" t="str">
        <f>VLOOKUP(Tabla_Transformados[[#This Row],[Cancelacion_Reserva_sucio]],auxiliares!$H$6:$I$9,2,0)</f>
        <v>Verdadero</v>
      </c>
      <c r="AO578">
        <v>3</v>
      </c>
      <c r="AP578" t="s">
        <v>131</v>
      </c>
      <c r="AQ57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8" s="10">
        <f>Tabla_Transformados[[#This Row],[Costo_Total]]/Tabla_Transformados[[#This Row],[Numero_Personas]]</f>
        <v>160</v>
      </c>
      <c r="AS578" s="10">
        <f>Tabla_Transformados[[#This Row],[Costo_Total]]/Tabla_Transformados[[#This Row],[Duracion_Viaje_sucio]]</f>
        <v>40</v>
      </c>
    </row>
    <row r="579" spans="1:45" x14ac:dyDescent="0.25">
      <c r="A579" t="s">
        <v>2151</v>
      </c>
      <c r="B579" t="s">
        <v>2152</v>
      </c>
      <c r="C579">
        <v>35</v>
      </c>
      <c r="D579" t="s">
        <v>31</v>
      </c>
      <c r="E579" t="str">
        <f>VLOOKUP(Tabla_Transformados[[#This Row],[Género_sucio]],Tabla4[#All],2,0)</f>
        <v>Femenino</v>
      </c>
      <c r="F579" t="s">
        <v>123</v>
      </c>
      <c r="G579" t="str">
        <f>VLOOKUP(Tabla_Transformados[[#This Row],[Ubicación_sucio]],auxiliares!$E$6:$F$13,2,0)</f>
        <v>España</v>
      </c>
      <c r="H579" t="s">
        <v>49</v>
      </c>
      <c r="I579" t="str">
        <f>IFERROR(VLOOKUP(Tabla_Transformados[[#This Row],[Tipo_Viajero_sucio]],auxiliares!$H$6:$I$6,2,0),Tabla_Transformados[[#This Row],[Tipo_Viajero_sucio]])</f>
        <v>Turista</v>
      </c>
      <c r="J579" t="s">
        <v>2153</v>
      </c>
      <c r="K579" s="8">
        <v>45508</v>
      </c>
      <c r="L579" s="8">
        <v>45511</v>
      </c>
      <c r="M579">
        <v>203</v>
      </c>
      <c r="N579">
        <f>DATEDIF(Tabla_Transformados[[#This Row],[Fecha_Reserva]],Tabla_Transformados[[#This Row],[Fecha_Viaje]],"d")</f>
        <v>3</v>
      </c>
      <c r="O579">
        <v>14</v>
      </c>
      <c r="P579">
        <v>3</v>
      </c>
      <c r="Q579" t="s">
        <v>77</v>
      </c>
      <c r="R579" t="str">
        <f>IFERROR(VLOOKUP(Tabla_Transformados[[#This Row],[Tipo_Paquete_sucio]],auxiliares!$H$6:$I$7,2,0),Tabla_Transformados[[#This Row],[Tipo_Paquete_sucio]])</f>
        <v>Vuelo + Hotel</v>
      </c>
      <c r="S579" s="10">
        <v>17962.900000000001</v>
      </c>
      <c r="T579" t="s">
        <v>38</v>
      </c>
      <c r="U579" t="s">
        <v>39</v>
      </c>
      <c r="V579" t="str">
        <f>VLOOKUP(Tabla_Transformados[[#This Row],[Destino_sucio]],auxiliares!$E$5:$F$19,2,0)</f>
        <v>Tokio</v>
      </c>
      <c r="W579" t="s">
        <v>79</v>
      </c>
      <c r="X579" t="s">
        <v>68</v>
      </c>
      <c r="Y579" t="s">
        <v>40</v>
      </c>
      <c r="Z5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9" t="str">
        <f>IFERROR(VLOOKUP(Tabla_Transformados[[#This Row],[Actividades_Reser_sucio2]],auxiliares!$E$5:$F$20,2,0),Tabla_Transformados[[#This Row],[Actividades_Reser_sucio2]])</f>
        <v/>
      </c>
      <c r="AB579">
        <v>3</v>
      </c>
      <c r="AC579">
        <f>Tabla_Transformados[[#This Row],[Duracion_Viaje_sucio]]-1</f>
        <v>13</v>
      </c>
      <c r="AD579" t="b">
        <v>1</v>
      </c>
      <c r="AE579" t="str">
        <f>VLOOKUP(Tabla_Transformados[[#This Row],[Promocion_Aplicada_sucio]],auxiliares!$H$6:$I$9,2,0)</f>
        <v>Verdadero</v>
      </c>
      <c r="AF579" t="s">
        <v>55</v>
      </c>
      <c r="AG579" t="s">
        <v>43</v>
      </c>
      <c r="AH579">
        <v>1</v>
      </c>
      <c r="AI579" t="str">
        <f>TEXT(Tabla_Transformados[[#This Row],[Fecha_Reserva]],"m")</f>
        <v>8</v>
      </c>
      <c r="AJ579">
        <v>11</v>
      </c>
      <c r="AK579" t="str">
        <f>TEXT(Tabla_Transformados[[#This Row],[Fecha_Viaje]],"m")</f>
        <v>8</v>
      </c>
      <c r="AL579" t="s">
        <v>44</v>
      </c>
      <c r="AM579" t="b">
        <v>0</v>
      </c>
      <c r="AN579" t="str">
        <f>VLOOKUP(Tabla_Transformados[[#This Row],[Cancelacion_Reserva_sucio]],auxiliares!$H$6:$I$9,2,0)</f>
        <v>Falso</v>
      </c>
      <c r="AO579">
        <v>3</v>
      </c>
      <c r="AP579" t="s">
        <v>70</v>
      </c>
      <c r="AQ57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9" s="10">
        <f>Tabla_Transformados[[#This Row],[Costo_Total]]/Tabla_Transformados[[#This Row],[Numero_Personas]]</f>
        <v>5987.6333333333341</v>
      </c>
      <c r="AS579" s="10">
        <f>Tabla_Transformados[[#This Row],[Costo_Total]]/Tabla_Transformados[[#This Row],[Duracion_Viaje_sucio]]</f>
        <v>1283.0642857142859</v>
      </c>
    </row>
    <row r="580" spans="1:45" x14ac:dyDescent="0.25">
      <c r="A580" t="s">
        <v>2154</v>
      </c>
      <c r="B580" t="s">
        <v>2155</v>
      </c>
      <c r="C580">
        <v>48</v>
      </c>
      <c r="D580" t="s">
        <v>60</v>
      </c>
      <c r="E580" t="str">
        <f>VLOOKUP(Tabla_Transformados[[#This Row],[Género_sucio]],Tabla4[#All],2,0)</f>
        <v>Otro</v>
      </c>
      <c r="F580" t="s">
        <v>73</v>
      </c>
      <c r="G580" t="str">
        <f>VLOOKUP(Tabla_Transformados[[#This Row],[Ubicación_sucio]],auxiliares!$E$6:$F$13,2,0)</f>
        <v>Reino unido</v>
      </c>
      <c r="H580" t="s">
        <v>97</v>
      </c>
      <c r="I580" t="str">
        <f>IFERROR(VLOOKUP(Tabla_Transformados[[#This Row],[Tipo_Viajero_sucio]],auxiliares!$H$6:$I$6,2,0),Tabla_Transformados[[#This Row],[Tipo_Viajero_sucio]])</f>
        <v>Negocios</v>
      </c>
      <c r="J580" t="s">
        <v>2156</v>
      </c>
      <c r="K580" s="8">
        <v>45339</v>
      </c>
      <c r="L580" s="8">
        <v>45382</v>
      </c>
      <c r="M580">
        <v>331</v>
      </c>
      <c r="N580">
        <f>DATEDIF(Tabla_Transformados[[#This Row],[Fecha_Reserva]],Tabla_Transformados[[#This Row],[Fecha_Viaje]],"d")</f>
        <v>43</v>
      </c>
      <c r="O580">
        <v>1</v>
      </c>
      <c r="P580">
        <v>4</v>
      </c>
      <c r="Q580" t="s">
        <v>65</v>
      </c>
      <c r="R580" t="str">
        <f>IFERROR(VLOOKUP(Tabla_Transformados[[#This Row],[Tipo_Paquete_sucio]],auxiliares!$H$6:$I$7,2,0),Tabla_Transformados[[#This Row],[Tipo_Paquete_sucio]])</f>
        <v>Vuelo + Hotel + Tour</v>
      </c>
      <c r="S580" s="10">
        <v>18161.599999999999</v>
      </c>
      <c r="T580" t="s">
        <v>78</v>
      </c>
      <c r="U580" t="s">
        <v>94</v>
      </c>
      <c r="V580" t="str">
        <f>VLOOKUP(Tabla_Transformados[[#This Row],[Destino_sucio]],auxiliares!$E$5:$F$19,2,0)</f>
        <v>Cancun</v>
      </c>
      <c r="W580" t="s">
        <v>79</v>
      </c>
      <c r="X580" t="s">
        <v>54</v>
      </c>
      <c r="Y580" t="s">
        <v>302</v>
      </c>
      <c r="Z5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0" t="str">
        <f>IFERROR(VLOOKUP(Tabla_Transformados[[#This Row],[Actividades_Reser_sucio2]],auxiliares!$E$5:$F$20,2,0),Tabla_Transformados[[#This Row],[Actividades_Reser_sucio2]])</f>
        <v>Tour en bus</v>
      </c>
      <c r="AB580">
        <v>6</v>
      </c>
      <c r="AC580">
        <f>Tabla_Transformados[[#This Row],[Duracion_Viaje_sucio]]-1</f>
        <v>0</v>
      </c>
      <c r="AD580" t="b">
        <v>0</v>
      </c>
      <c r="AE580" t="str">
        <f>VLOOKUP(Tabla_Transformados[[#This Row],[Promocion_Aplicada_sucio]],auxiliares!$H$6:$I$9,2,0)</f>
        <v>Falso</v>
      </c>
      <c r="AF580" t="s">
        <v>55</v>
      </c>
      <c r="AG580" t="s">
        <v>56</v>
      </c>
      <c r="AH580">
        <v>4</v>
      </c>
      <c r="AI580" t="str">
        <f>TEXT(Tabla_Transformados[[#This Row],[Fecha_Reserva]],"m")</f>
        <v>2</v>
      </c>
      <c r="AJ580">
        <v>3</v>
      </c>
      <c r="AK580" t="str">
        <f>TEXT(Tabla_Transformados[[#This Row],[Fecha_Viaje]],"m")</f>
        <v>3</v>
      </c>
      <c r="AL580" t="s">
        <v>44</v>
      </c>
      <c r="AM580" t="b">
        <v>1</v>
      </c>
      <c r="AN580" t="str">
        <f>VLOOKUP(Tabla_Transformados[[#This Row],[Cancelacion_Reserva_sucio]],auxiliares!$H$6:$I$9,2,0)</f>
        <v>Verdadero</v>
      </c>
      <c r="AO580">
        <v>1</v>
      </c>
      <c r="AP580" t="s">
        <v>70</v>
      </c>
      <c r="AQ58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0" s="10">
        <f>Tabla_Transformados[[#This Row],[Costo_Total]]/Tabla_Transformados[[#This Row],[Numero_Personas]]</f>
        <v>4540.3999999999996</v>
      </c>
      <c r="AS580" s="10">
        <f>Tabla_Transformados[[#This Row],[Costo_Total]]/Tabla_Transformados[[#This Row],[Duracion_Viaje_sucio]]</f>
        <v>18161.599999999999</v>
      </c>
    </row>
    <row r="581" spans="1:45" x14ac:dyDescent="0.25">
      <c r="A581" t="s">
        <v>2157</v>
      </c>
      <c r="B581" t="s">
        <v>2158</v>
      </c>
      <c r="C581">
        <v>40</v>
      </c>
      <c r="D581" t="s">
        <v>31</v>
      </c>
      <c r="E581" t="str">
        <f>VLOOKUP(Tabla_Transformados[[#This Row],[Género_sucio]],Tabla4[#All],2,0)</f>
        <v>Femenino</v>
      </c>
      <c r="F581" t="s">
        <v>61</v>
      </c>
      <c r="G581" t="str">
        <f>VLOOKUP(Tabla_Transformados[[#This Row],[Ubicación_sucio]],auxiliares!$E$6:$F$13,2,0)</f>
        <v>Australia</v>
      </c>
      <c r="H581" t="s">
        <v>49</v>
      </c>
      <c r="I581" t="str">
        <f>IFERROR(VLOOKUP(Tabla_Transformados[[#This Row],[Tipo_Viajero_sucio]],auxiliares!$H$6:$I$6,2,0),Tabla_Transformados[[#This Row],[Tipo_Viajero_sucio]])</f>
        <v>Turista</v>
      </c>
      <c r="J581" t="s">
        <v>2159</v>
      </c>
      <c r="K581" s="8">
        <v>45367</v>
      </c>
      <c r="L581" s="8">
        <v>45598</v>
      </c>
      <c r="M581">
        <v>206</v>
      </c>
      <c r="N581">
        <f>DATEDIF(Tabla_Transformados[[#This Row],[Fecha_Reserva]],Tabla_Transformados[[#This Row],[Fecha_Viaje]],"d")</f>
        <v>231</v>
      </c>
      <c r="O581">
        <v>1</v>
      </c>
      <c r="P581">
        <v>2</v>
      </c>
      <c r="Q581" t="s">
        <v>37</v>
      </c>
      <c r="R581" t="str">
        <f>IFERROR(VLOOKUP(Tabla_Transformados[[#This Row],[Tipo_Paquete_sucio]],auxiliares!$H$6:$I$7,2,0),Tabla_Transformados[[#This Row],[Tipo_Paquete_sucio]])</f>
        <v>Vuelo</v>
      </c>
      <c r="S581" s="10">
        <v>18088.599999999999</v>
      </c>
      <c r="T581" t="s">
        <v>38</v>
      </c>
      <c r="U581" t="s">
        <v>87</v>
      </c>
      <c r="V581" t="str">
        <f>VLOOKUP(Tabla_Transformados[[#This Row],[Destino_sucio]],auxiliares!$E$5:$F$19,2,0)</f>
        <v>Londres</v>
      </c>
      <c r="W581" t="s">
        <v>40</v>
      </c>
      <c r="X581" t="s">
        <v>41</v>
      </c>
      <c r="Y581" t="s">
        <v>40</v>
      </c>
      <c r="Z5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1" t="str">
        <f>IFERROR(VLOOKUP(Tabla_Transformados[[#This Row],[Actividades_Reser_sucio2]],auxiliares!$E$5:$F$20,2,0),Tabla_Transformados[[#This Row],[Actividades_Reser_sucio2]])</f>
        <v/>
      </c>
      <c r="AB581">
        <v>2</v>
      </c>
      <c r="AC581">
        <f>Tabla_Transformados[[#This Row],[Duracion_Viaje_sucio]]-1</f>
        <v>0</v>
      </c>
      <c r="AD581" t="b">
        <v>1</v>
      </c>
      <c r="AE581" t="str">
        <f>VLOOKUP(Tabla_Transformados[[#This Row],[Promocion_Aplicada_sucio]],auxiliares!$H$6:$I$9,2,0)</f>
        <v>Verdadero</v>
      </c>
      <c r="AF581" t="s">
        <v>42</v>
      </c>
      <c r="AG581" t="s">
        <v>56</v>
      </c>
      <c r="AH581">
        <v>10</v>
      </c>
      <c r="AI581" t="str">
        <f>TEXT(Tabla_Transformados[[#This Row],[Fecha_Reserva]],"m")</f>
        <v>3</v>
      </c>
      <c r="AJ581">
        <v>11</v>
      </c>
      <c r="AK581" t="str">
        <f>TEXT(Tabla_Transformados[[#This Row],[Fecha_Viaje]],"m")</f>
        <v>11</v>
      </c>
      <c r="AL581" t="s">
        <v>44</v>
      </c>
      <c r="AM581" t="b">
        <v>1</v>
      </c>
      <c r="AN581" t="str">
        <f>VLOOKUP(Tabla_Transformados[[#This Row],[Cancelacion_Reserva_sucio]],auxiliares!$H$6:$I$9,2,0)</f>
        <v>Verdadero</v>
      </c>
      <c r="AO581">
        <v>4</v>
      </c>
      <c r="AP581" t="s">
        <v>70</v>
      </c>
      <c r="AQ58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1" s="10">
        <f>Tabla_Transformados[[#This Row],[Costo_Total]]/Tabla_Transformados[[#This Row],[Numero_Personas]]</f>
        <v>9044.2999999999993</v>
      </c>
      <c r="AS581" s="10">
        <f>Tabla_Transformados[[#This Row],[Costo_Total]]/Tabla_Transformados[[#This Row],[Duracion_Viaje_sucio]]</f>
        <v>18088.599999999999</v>
      </c>
    </row>
    <row r="582" spans="1:45" x14ac:dyDescent="0.25">
      <c r="A582" t="s">
        <v>2161</v>
      </c>
      <c r="B582" t="s">
        <v>2162</v>
      </c>
      <c r="C582">
        <v>65</v>
      </c>
      <c r="D582" t="s">
        <v>31</v>
      </c>
      <c r="E582" t="str">
        <f>VLOOKUP(Tabla_Transformados[[#This Row],[Género_sucio]],Tabla4[#All],2,0)</f>
        <v>Femenino</v>
      </c>
      <c r="F582" t="s">
        <v>61</v>
      </c>
      <c r="G582" t="str">
        <f>VLOOKUP(Tabla_Transformados[[#This Row],[Ubicación_sucio]],auxiliares!$E$6:$F$13,2,0)</f>
        <v>Australia</v>
      </c>
      <c r="H582" t="s">
        <v>49</v>
      </c>
      <c r="I582" t="str">
        <f>IFERROR(VLOOKUP(Tabla_Transformados[[#This Row],[Tipo_Viajero_sucio]],auxiliares!$H$6:$I$6,2,0),Tabla_Transformados[[#This Row],[Tipo_Viajero_sucio]])</f>
        <v>Turista</v>
      </c>
      <c r="J582" t="s">
        <v>2163</v>
      </c>
      <c r="K582" s="8">
        <v>45351</v>
      </c>
      <c r="L582" s="8">
        <v>45641</v>
      </c>
      <c r="M582">
        <v>104</v>
      </c>
      <c r="N582">
        <f>DATEDIF(Tabla_Transformados[[#This Row],[Fecha_Reserva]],Tabla_Transformados[[#This Row],[Fecha_Viaje]],"d")</f>
        <v>290</v>
      </c>
      <c r="O582">
        <v>13</v>
      </c>
      <c r="P582">
        <v>1</v>
      </c>
      <c r="Q582" t="s">
        <v>65</v>
      </c>
      <c r="R582" t="str">
        <f>IFERROR(VLOOKUP(Tabla_Transformados[[#This Row],[Tipo_Paquete_sucio]],auxiliares!$H$6:$I$7,2,0),Tabla_Transformados[[#This Row],[Tipo_Paquete_sucio]])</f>
        <v>Vuelo + Hotel + Tour</v>
      </c>
      <c r="S582" s="10">
        <v>11083.1</v>
      </c>
      <c r="T582" t="s">
        <v>38</v>
      </c>
      <c r="U582" t="s">
        <v>101</v>
      </c>
      <c r="V582" t="str">
        <f>VLOOKUP(Tabla_Transformados[[#This Row],[Destino_sucio]],auxiliares!$E$5:$F$19,2,0)</f>
        <v>Roma</v>
      </c>
      <c r="W582" t="s">
        <v>79</v>
      </c>
      <c r="X582" t="s">
        <v>54</v>
      </c>
      <c r="Y582" t="s">
        <v>302</v>
      </c>
      <c r="Z5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2" t="str">
        <f>IFERROR(VLOOKUP(Tabla_Transformados[[#This Row],[Actividades_Reser_sucio2]],auxiliares!$E$5:$F$20,2,0),Tabla_Transformados[[#This Row],[Actividades_Reser_sucio2]])</f>
        <v>Tour en bus</v>
      </c>
      <c r="AB582">
        <v>3</v>
      </c>
      <c r="AC582">
        <f>Tabla_Transformados[[#This Row],[Duracion_Viaje_sucio]]-1</f>
        <v>12</v>
      </c>
      <c r="AD582" t="b">
        <v>1</v>
      </c>
      <c r="AE582" t="str">
        <f>VLOOKUP(Tabla_Transformados[[#This Row],[Promocion_Aplicada_sucio]],auxiliares!$H$6:$I$9,2,0)</f>
        <v>Verdadero</v>
      </c>
      <c r="AF582" t="s">
        <v>42</v>
      </c>
      <c r="AG582" t="s">
        <v>56</v>
      </c>
      <c r="AH582">
        <v>6</v>
      </c>
      <c r="AI582" t="str">
        <f>TEXT(Tabla_Transformados[[#This Row],[Fecha_Reserva]],"m")</f>
        <v>2</v>
      </c>
      <c r="AJ582">
        <v>10</v>
      </c>
      <c r="AK582" t="str">
        <f>TEXT(Tabla_Transformados[[#This Row],[Fecha_Viaje]],"m")</f>
        <v>12</v>
      </c>
      <c r="AL582" t="s">
        <v>44</v>
      </c>
      <c r="AM582" t="b">
        <v>0</v>
      </c>
      <c r="AN582" t="str">
        <f>VLOOKUP(Tabla_Transformados[[#This Row],[Cancelacion_Reserva_sucio]],auxiliares!$H$6:$I$9,2,0)</f>
        <v>Falso</v>
      </c>
      <c r="AO582">
        <v>2</v>
      </c>
      <c r="AP582" t="s">
        <v>45</v>
      </c>
      <c r="AQ58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82" s="10">
        <f>Tabla_Transformados[[#This Row],[Costo_Total]]/Tabla_Transformados[[#This Row],[Numero_Personas]]</f>
        <v>11083.1</v>
      </c>
      <c r="AS582" s="10">
        <f>Tabla_Transformados[[#This Row],[Costo_Total]]/Tabla_Transformados[[#This Row],[Duracion_Viaje_sucio]]</f>
        <v>852.54615384615386</v>
      </c>
    </row>
    <row r="583" spans="1:45" x14ac:dyDescent="0.25">
      <c r="A583" t="s">
        <v>2164</v>
      </c>
      <c r="B583" t="s">
        <v>2165</v>
      </c>
      <c r="C583">
        <v>40</v>
      </c>
      <c r="D583" t="s">
        <v>60</v>
      </c>
      <c r="E583" t="str">
        <f>VLOOKUP(Tabla_Transformados[[#This Row],[Género_sucio]],Tabla4[#All],2,0)</f>
        <v>Otro</v>
      </c>
      <c r="F583" t="s">
        <v>61</v>
      </c>
      <c r="G583" t="str">
        <f>VLOOKUP(Tabla_Transformados[[#This Row],[Ubicación_sucio]],auxiliares!$E$6:$F$13,2,0)</f>
        <v>Australia</v>
      </c>
      <c r="H583" t="s">
        <v>97</v>
      </c>
      <c r="I583" t="str">
        <f>IFERROR(VLOOKUP(Tabla_Transformados[[#This Row],[Tipo_Viajero_sucio]],auxiliares!$H$6:$I$6,2,0),Tabla_Transformados[[#This Row],[Tipo_Viajero_sucio]])</f>
        <v>Negocios</v>
      </c>
      <c r="J583" t="s">
        <v>2166</v>
      </c>
      <c r="K583" s="8">
        <v>45500</v>
      </c>
      <c r="L583" s="8">
        <v>45641</v>
      </c>
      <c r="M583">
        <v>137</v>
      </c>
      <c r="N583">
        <f>DATEDIF(Tabla_Transformados[[#This Row],[Fecha_Reserva]],Tabla_Transformados[[#This Row],[Fecha_Viaje]],"d")</f>
        <v>141</v>
      </c>
      <c r="O583">
        <v>12</v>
      </c>
      <c r="P583">
        <v>3</v>
      </c>
      <c r="Q583" t="s">
        <v>37</v>
      </c>
      <c r="R583" t="str">
        <f>IFERROR(VLOOKUP(Tabla_Transformados[[#This Row],[Tipo_Paquete_sucio]],auxiliares!$H$6:$I$7,2,0),Tabla_Transformados[[#This Row],[Tipo_Paquete_sucio]])</f>
        <v>Vuelo</v>
      </c>
      <c r="S583" s="10">
        <v>15206.1</v>
      </c>
      <c r="T583" t="s">
        <v>78</v>
      </c>
      <c r="U583" t="s">
        <v>66</v>
      </c>
      <c r="V583" t="str">
        <f>VLOOKUP(Tabla_Transformados[[#This Row],[Destino_sucio]],auxiliares!$E$5:$F$19,2,0)</f>
        <v>Barcelona</v>
      </c>
      <c r="W583" t="s">
        <v>40</v>
      </c>
      <c r="X583" t="s">
        <v>41</v>
      </c>
      <c r="Y583" t="s">
        <v>40</v>
      </c>
      <c r="Z5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3" t="str">
        <f>IFERROR(VLOOKUP(Tabla_Transformados[[#This Row],[Actividades_Reser_sucio2]],auxiliares!$E$5:$F$20,2,0),Tabla_Transformados[[#This Row],[Actividades_Reser_sucio2]])</f>
        <v/>
      </c>
      <c r="AB583">
        <v>9</v>
      </c>
      <c r="AC583">
        <f>Tabla_Transformados[[#This Row],[Duracion_Viaje_sucio]]-1</f>
        <v>11</v>
      </c>
      <c r="AD583" t="b">
        <v>0</v>
      </c>
      <c r="AE583" t="str">
        <f>VLOOKUP(Tabla_Transformados[[#This Row],[Promocion_Aplicada_sucio]],auxiliares!$H$6:$I$9,2,0)</f>
        <v>Falso</v>
      </c>
      <c r="AF583" t="s">
        <v>88</v>
      </c>
      <c r="AG583" t="s">
        <v>56</v>
      </c>
      <c r="AH583">
        <v>11</v>
      </c>
      <c r="AI583" t="str">
        <f>TEXT(Tabla_Transformados[[#This Row],[Fecha_Reserva]],"m")</f>
        <v>7</v>
      </c>
      <c r="AJ583">
        <v>1</v>
      </c>
      <c r="AK583" t="str">
        <f>TEXT(Tabla_Transformados[[#This Row],[Fecha_Viaje]],"m")</f>
        <v>12</v>
      </c>
      <c r="AL583" t="s">
        <v>57</v>
      </c>
      <c r="AM583" t="b">
        <v>0</v>
      </c>
      <c r="AN583" t="str">
        <f>VLOOKUP(Tabla_Transformados[[#This Row],[Cancelacion_Reserva_sucio]],auxiliares!$H$6:$I$9,2,0)</f>
        <v>Falso</v>
      </c>
      <c r="AO583">
        <v>1</v>
      </c>
      <c r="AP583" t="s">
        <v>70</v>
      </c>
      <c r="AQ58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3" s="10">
        <f>Tabla_Transformados[[#This Row],[Costo_Total]]/Tabla_Transformados[[#This Row],[Numero_Personas]]</f>
        <v>5068.7</v>
      </c>
      <c r="AS583" s="10">
        <f>Tabla_Transformados[[#This Row],[Costo_Total]]/Tabla_Transformados[[#This Row],[Duracion_Viaje_sucio]]</f>
        <v>1267.175</v>
      </c>
    </row>
    <row r="584" spans="1:45" x14ac:dyDescent="0.25">
      <c r="A584" t="s">
        <v>2167</v>
      </c>
      <c r="B584" t="s">
        <v>2168</v>
      </c>
      <c r="C584">
        <v>36</v>
      </c>
      <c r="D584" t="s">
        <v>60</v>
      </c>
      <c r="E584" t="str">
        <f>VLOOKUP(Tabla_Transformados[[#This Row],[Género_sucio]],Tabla4[#All],2,0)</f>
        <v>Otro</v>
      </c>
      <c r="F584" t="s">
        <v>82</v>
      </c>
      <c r="G584" t="str">
        <f>VLOOKUP(Tabla_Transformados[[#This Row],[Ubicación_sucio]],auxiliares!$E$6:$F$13,2,0)</f>
        <v>Alemania</v>
      </c>
      <c r="H584" t="s">
        <v>33</v>
      </c>
      <c r="I584" t="str">
        <f>IFERROR(VLOOKUP(Tabla_Transformados[[#This Row],[Tipo_Viajero_sucio]],auxiliares!$H$6:$I$6,2,0),Tabla_Transformados[[#This Row],[Tipo_Viajero_sucio]])</f>
        <v>Turista</v>
      </c>
      <c r="J584" t="s">
        <v>2169</v>
      </c>
      <c r="K584" s="8">
        <v>45338</v>
      </c>
      <c r="L584" s="8">
        <v>45453</v>
      </c>
      <c r="M584">
        <v>110</v>
      </c>
      <c r="N584">
        <f>DATEDIF(Tabla_Transformados[[#This Row],[Fecha_Reserva]],Tabla_Transformados[[#This Row],[Fecha_Viaje]],"d")</f>
        <v>115</v>
      </c>
      <c r="O584">
        <v>3</v>
      </c>
      <c r="P584">
        <v>2</v>
      </c>
      <c r="Q584" t="s">
        <v>37</v>
      </c>
      <c r="R584" t="str">
        <f>IFERROR(VLOOKUP(Tabla_Transformados[[#This Row],[Tipo_Paquete_sucio]],auxiliares!$H$6:$I$7,2,0),Tabla_Transformados[[#This Row],[Tipo_Paquete_sucio]])</f>
        <v>Vuelo</v>
      </c>
      <c r="S584" s="10">
        <v>8531.4</v>
      </c>
      <c r="T584" t="s">
        <v>86</v>
      </c>
      <c r="U584" t="s">
        <v>87</v>
      </c>
      <c r="V584" t="str">
        <f>VLOOKUP(Tabla_Transformados[[#This Row],[Destino_sucio]],auxiliares!$E$5:$F$19,2,0)</f>
        <v>Londres</v>
      </c>
      <c r="W584" t="s">
        <v>40</v>
      </c>
      <c r="X584" t="s">
        <v>68</v>
      </c>
      <c r="Y584" t="s">
        <v>40</v>
      </c>
      <c r="Z5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4" t="str">
        <f>IFERROR(VLOOKUP(Tabla_Transformados[[#This Row],[Actividades_Reser_sucio2]],auxiliares!$E$5:$F$20,2,0),Tabla_Transformados[[#This Row],[Actividades_Reser_sucio2]])</f>
        <v/>
      </c>
      <c r="AB584">
        <v>9</v>
      </c>
      <c r="AC584">
        <f>Tabla_Transformados[[#This Row],[Duracion_Viaje_sucio]]-1</f>
        <v>2</v>
      </c>
      <c r="AD584" t="b">
        <v>0</v>
      </c>
      <c r="AE584" t="str">
        <f>VLOOKUP(Tabla_Transformados[[#This Row],[Promocion_Aplicada_sucio]],auxiliares!$H$6:$I$9,2,0)</f>
        <v>Falso</v>
      </c>
      <c r="AF584" t="s">
        <v>42</v>
      </c>
      <c r="AG584" t="s">
        <v>115</v>
      </c>
      <c r="AH584">
        <v>4</v>
      </c>
      <c r="AI584" t="str">
        <f>TEXT(Tabla_Transformados[[#This Row],[Fecha_Reserva]],"m")</f>
        <v>2</v>
      </c>
      <c r="AJ584">
        <v>7</v>
      </c>
      <c r="AK584" t="str">
        <f>TEXT(Tabla_Transformados[[#This Row],[Fecha_Viaje]],"m")</f>
        <v>6</v>
      </c>
      <c r="AL584" t="s">
        <v>44</v>
      </c>
      <c r="AM584" t="b">
        <v>0</v>
      </c>
      <c r="AN584" t="str">
        <f>VLOOKUP(Tabla_Transformados[[#This Row],[Cancelacion_Reserva_sucio]],auxiliares!$H$6:$I$9,2,0)</f>
        <v>Falso</v>
      </c>
      <c r="AO584">
        <v>5</v>
      </c>
      <c r="AP584" t="s">
        <v>131</v>
      </c>
      <c r="AQ58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4" s="10">
        <f>Tabla_Transformados[[#This Row],[Costo_Total]]/Tabla_Transformados[[#This Row],[Numero_Personas]]</f>
        <v>4265.7</v>
      </c>
      <c r="AS584" s="10">
        <f>Tabla_Transformados[[#This Row],[Costo_Total]]/Tabla_Transformados[[#This Row],[Duracion_Viaje_sucio]]</f>
        <v>2843.7999999999997</v>
      </c>
    </row>
    <row r="585" spans="1:45" x14ac:dyDescent="0.25">
      <c r="A585" t="s">
        <v>2170</v>
      </c>
      <c r="B585" t="s">
        <v>2171</v>
      </c>
      <c r="C585">
        <v>48</v>
      </c>
      <c r="D585" t="s">
        <v>104</v>
      </c>
      <c r="E585" t="str">
        <f>VLOOKUP(Tabla_Transformados[[#This Row],[Género_sucio]],Tabla4[#All],2,0)</f>
        <v>Masculino</v>
      </c>
      <c r="F585" t="s">
        <v>32</v>
      </c>
      <c r="G585" t="str">
        <f>VLOOKUP(Tabla_Transformados[[#This Row],[Ubicación_sucio]],auxiliares!$E$6:$F$13,2,0)</f>
        <v>Méjico</v>
      </c>
      <c r="H585" t="s">
        <v>97</v>
      </c>
      <c r="I585" t="str">
        <f>IFERROR(VLOOKUP(Tabla_Transformados[[#This Row],[Tipo_Viajero_sucio]],auxiliares!$H$6:$I$6,2,0),Tabla_Transformados[[#This Row],[Tipo_Viajero_sucio]])</f>
        <v>Negocios</v>
      </c>
      <c r="J585" t="s">
        <v>2172</v>
      </c>
      <c r="K585" s="8">
        <v>45486</v>
      </c>
      <c r="L585" s="8">
        <v>45569</v>
      </c>
      <c r="M585">
        <v>107</v>
      </c>
      <c r="N585">
        <f>DATEDIF(Tabla_Transformados[[#This Row],[Fecha_Reserva]],Tabla_Transformados[[#This Row],[Fecha_Viaje]],"d")</f>
        <v>83</v>
      </c>
      <c r="O585">
        <v>10</v>
      </c>
      <c r="P585">
        <v>4</v>
      </c>
      <c r="Q585" t="s">
        <v>65</v>
      </c>
      <c r="R585" t="str">
        <f>IFERROR(VLOOKUP(Tabla_Transformados[[#This Row],[Tipo_Paquete_sucio]],auxiliares!$H$6:$I$7,2,0),Tabla_Transformados[[#This Row],[Tipo_Paquete_sucio]])</f>
        <v>Vuelo + Hotel + Tour</v>
      </c>
      <c r="S585" s="10">
        <v>6596.6</v>
      </c>
      <c r="T585" t="s">
        <v>78</v>
      </c>
      <c r="U585" t="s">
        <v>39</v>
      </c>
      <c r="V585" t="str">
        <f>VLOOKUP(Tabla_Transformados[[#This Row],[Destino_sucio]],auxiliares!$E$5:$F$19,2,0)</f>
        <v>Tokio</v>
      </c>
      <c r="W585" t="s">
        <v>79</v>
      </c>
      <c r="X585" t="s">
        <v>68</v>
      </c>
      <c r="Y585" t="s">
        <v>40</v>
      </c>
      <c r="Z5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85" t="str">
        <f>IFERROR(VLOOKUP(Tabla_Transformados[[#This Row],[Actividades_Reser_sucio2]],auxiliares!$E$5:$F$20,2,0),Tabla_Transformados[[#This Row],[Actividades_Reser_sucio2]])</f>
        <v>Desconocido</v>
      </c>
      <c r="AB585">
        <v>3</v>
      </c>
      <c r="AC585">
        <f>Tabla_Transformados[[#This Row],[Duracion_Viaje_sucio]]-1</f>
        <v>9</v>
      </c>
      <c r="AD585" t="b">
        <v>0</v>
      </c>
      <c r="AE585" t="str">
        <f>VLOOKUP(Tabla_Transformados[[#This Row],[Promocion_Aplicada_sucio]],auxiliares!$H$6:$I$9,2,0)</f>
        <v>Falso</v>
      </c>
      <c r="AF585" t="s">
        <v>42</v>
      </c>
      <c r="AG585" t="s">
        <v>43</v>
      </c>
      <c r="AH585">
        <v>5</v>
      </c>
      <c r="AI585" t="str">
        <f>TEXT(Tabla_Transformados[[#This Row],[Fecha_Reserva]],"m")</f>
        <v>7</v>
      </c>
      <c r="AJ585">
        <v>2</v>
      </c>
      <c r="AK585" t="str">
        <f>TEXT(Tabla_Transformados[[#This Row],[Fecha_Viaje]],"m")</f>
        <v>10</v>
      </c>
      <c r="AL585" t="s">
        <v>57</v>
      </c>
      <c r="AM585" t="b">
        <v>0</v>
      </c>
      <c r="AN585" t="str">
        <f>VLOOKUP(Tabla_Transformados[[#This Row],[Cancelacion_Reserva_sucio]],auxiliares!$H$6:$I$9,2,0)</f>
        <v>Falso</v>
      </c>
      <c r="AO585">
        <v>2</v>
      </c>
      <c r="AP585" t="s">
        <v>70</v>
      </c>
      <c r="AQ58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5" s="10">
        <f>Tabla_Transformados[[#This Row],[Costo_Total]]/Tabla_Transformados[[#This Row],[Numero_Personas]]</f>
        <v>1649.15</v>
      </c>
      <c r="AS585" s="10">
        <f>Tabla_Transformados[[#This Row],[Costo_Total]]/Tabla_Transformados[[#This Row],[Duracion_Viaje_sucio]]</f>
        <v>659.66000000000008</v>
      </c>
    </row>
    <row r="586" spans="1:45" x14ac:dyDescent="0.25">
      <c r="A586" t="s">
        <v>2174</v>
      </c>
      <c r="B586" t="s">
        <v>2175</v>
      </c>
      <c r="C586">
        <v>34</v>
      </c>
      <c r="D586" t="s">
        <v>31</v>
      </c>
      <c r="E586" t="str">
        <f>VLOOKUP(Tabla_Transformados[[#This Row],[Género_sucio]],Tabla4[#All],2,0)</f>
        <v>Femenino</v>
      </c>
      <c r="F586" t="s">
        <v>123</v>
      </c>
      <c r="G586" t="str">
        <f>VLOOKUP(Tabla_Transformados[[#This Row],[Ubicación_sucio]],auxiliares!$E$6:$F$13,2,0)</f>
        <v>España</v>
      </c>
      <c r="H586" t="s">
        <v>49</v>
      </c>
      <c r="I586" t="str">
        <f>IFERROR(VLOOKUP(Tabla_Transformados[[#This Row],[Tipo_Viajero_sucio]],auxiliares!$H$6:$I$6,2,0),Tabla_Transformados[[#This Row],[Tipo_Viajero_sucio]])</f>
        <v>Turista</v>
      </c>
      <c r="J586" t="s">
        <v>2176</v>
      </c>
      <c r="K586" s="8">
        <v>45332</v>
      </c>
      <c r="L586" s="8">
        <v>45402</v>
      </c>
      <c r="M586">
        <v>150</v>
      </c>
      <c r="N586">
        <f>DATEDIF(Tabla_Transformados[[#This Row],[Fecha_Reserva]],Tabla_Transformados[[#This Row],[Fecha_Viaje]],"d")</f>
        <v>70</v>
      </c>
      <c r="O586">
        <v>11</v>
      </c>
      <c r="P586">
        <v>4</v>
      </c>
      <c r="Q586" t="s">
        <v>37</v>
      </c>
      <c r="R586" t="str">
        <f>IFERROR(VLOOKUP(Tabla_Transformados[[#This Row],[Tipo_Paquete_sucio]],auxiliares!$H$6:$I$7,2,0),Tabla_Transformados[[#This Row],[Tipo_Paquete_sucio]])</f>
        <v>Vuelo</v>
      </c>
      <c r="S586" s="10">
        <v>834.6</v>
      </c>
      <c r="T586" t="s">
        <v>38</v>
      </c>
      <c r="U586" t="s">
        <v>94</v>
      </c>
      <c r="V586" t="str">
        <f>VLOOKUP(Tabla_Transformados[[#This Row],[Destino_sucio]],auxiliares!$E$5:$F$19,2,0)</f>
        <v>Cancun</v>
      </c>
      <c r="W586" t="s">
        <v>40</v>
      </c>
      <c r="X586" t="s">
        <v>41</v>
      </c>
      <c r="Y586" t="s">
        <v>40</v>
      </c>
      <c r="Z5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6" t="str">
        <f>IFERROR(VLOOKUP(Tabla_Transformados[[#This Row],[Actividades_Reser_sucio2]],auxiliares!$E$5:$F$20,2,0),Tabla_Transformados[[#This Row],[Actividades_Reser_sucio2]])</f>
        <v/>
      </c>
      <c r="AB586">
        <v>1</v>
      </c>
      <c r="AC586">
        <f>Tabla_Transformados[[#This Row],[Duracion_Viaje_sucio]]-1</f>
        <v>10</v>
      </c>
      <c r="AD586" t="b">
        <v>1</v>
      </c>
      <c r="AE586" t="str">
        <f>VLOOKUP(Tabla_Transformados[[#This Row],[Promocion_Aplicada_sucio]],auxiliares!$H$6:$I$9,2,0)</f>
        <v>Verdadero</v>
      </c>
      <c r="AF586" t="s">
        <v>55</v>
      </c>
      <c r="AG586" t="s">
        <v>115</v>
      </c>
      <c r="AH586">
        <v>10</v>
      </c>
      <c r="AI586" t="str">
        <f>TEXT(Tabla_Transformados[[#This Row],[Fecha_Reserva]],"m")</f>
        <v>2</v>
      </c>
      <c r="AJ586">
        <v>11</v>
      </c>
      <c r="AK586" t="str">
        <f>TEXT(Tabla_Transformados[[#This Row],[Fecha_Viaje]],"m")</f>
        <v>4</v>
      </c>
      <c r="AL586" t="s">
        <v>57</v>
      </c>
      <c r="AM586" t="b">
        <v>1</v>
      </c>
      <c r="AN586" t="str">
        <f>VLOOKUP(Tabla_Transformados[[#This Row],[Cancelacion_Reserva_sucio]],auxiliares!$H$6:$I$9,2,0)</f>
        <v>Verdadero</v>
      </c>
      <c r="AO586">
        <v>5</v>
      </c>
      <c r="AP586" t="s">
        <v>207</v>
      </c>
      <c r="AQ58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6" s="10">
        <f>Tabla_Transformados[[#This Row],[Costo_Total]]/Tabla_Transformados[[#This Row],[Numero_Personas]]</f>
        <v>208.65</v>
      </c>
      <c r="AS586" s="10">
        <f>Tabla_Transformados[[#This Row],[Costo_Total]]/Tabla_Transformados[[#This Row],[Duracion_Viaje_sucio]]</f>
        <v>75.872727272727275</v>
      </c>
    </row>
    <row r="587" spans="1:45" x14ac:dyDescent="0.25">
      <c r="A587" t="s">
        <v>2177</v>
      </c>
      <c r="B587" t="s">
        <v>2178</v>
      </c>
      <c r="C587">
        <v>31</v>
      </c>
      <c r="D587" t="s">
        <v>31</v>
      </c>
      <c r="E587" t="str">
        <f>VLOOKUP(Tabla_Transformados[[#This Row],[Género_sucio]],Tabla4[#All],2,0)</f>
        <v>Femenino</v>
      </c>
      <c r="F587" t="s">
        <v>48</v>
      </c>
      <c r="G587" t="str">
        <f>VLOOKUP(Tabla_Transformados[[#This Row],[Ubicación_sucio]],auxiliares!$E$6:$F$13,2,0)</f>
        <v>EEUU</v>
      </c>
      <c r="H587" t="s">
        <v>49</v>
      </c>
      <c r="I587" t="str">
        <f>IFERROR(VLOOKUP(Tabla_Transformados[[#This Row],[Tipo_Viajero_sucio]],auxiliares!$H$6:$I$6,2,0),Tabla_Transformados[[#This Row],[Tipo_Viajero_sucio]])</f>
        <v>Turista</v>
      </c>
      <c r="J587" t="s">
        <v>2179</v>
      </c>
      <c r="K587" s="8">
        <v>45397</v>
      </c>
      <c r="L587" s="8">
        <v>45642</v>
      </c>
      <c r="M587">
        <v>142</v>
      </c>
      <c r="N587">
        <f>DATEDIF(Tabla_Transformados[[#This Row],[Fecha_Reserva]],Tabla_Transformados[[#This Row],[Fecha_Viaje]],"d")</f>
        <v>245</v>
      </c>
      <c r="O587">
        <v>14</v>
      </c>
      <c r="P587">
        <v>1</v>
      </c>
      <c r="Q587" t="s">
        <v>77</v>
      </c>
      <c r="R587" t="str">
        <f>IFERROR(VLOOKUP(Tabla_Transformados[[#This Row],[Tipo_Paquete_sucio]],auxiliares!$H$6:$I$7,2,0),Tabla_Transformados[[#This Row],[Tipo_Paquete_sucio]])</f>
        <v>Vuelo + Hotel</v>
      </c>
      <c r="S587" s="10">
        <v>10813.5</v>
      </c>
      <c r="T587" t="s">
        <v>38</v>
      </c>
      <c r="U587" t="s">
        <v>87</v>
      </c>
      <c r="V587" t="str">
        <f>VLOOKUP(Tabla_Transformados[[#This Row],[Destino_sucio]],auxiliares!$E$5:$F$19,2,0)</f>
        <v>Londres</v>
      </c>
      <c r="W587" t="s">
        <v>79</v>
      </c>
      <c r="X587" t="s">
        <v>41</v>
      </c>
      <c r="Y587" t="s">
        <v>40</v>
      </c>
      <c r="Z5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7" t="str">
        <f>IFERROR(VLOOKUP(Tabla_Transformados[[#This Row],[Actividades_Reser_sucio2]],auxiliares!$E$5:$F$20,2,0),Tabla_Transformados[[#This Row],[Actividades_Reser_sucio2]])</f>
        <v/>
      </c>
      <c r="AB587">
        <v>5</v>
      </c>
      <c r="AC587">
        <f>Tabla_Transformados[[#This Row],[Duracion_Viaje_sucio]]-1</f>
        <v>13</v>
      </c>
      <c r="AD587" t="b">
        <v>0</v>
      </c>
      <c r="AE587" t="str">
        <f>VLOOKUP(Tabla_Transformados[[#This Row],[Promocion_Aplicada_sucio]],auxiliares!$H$6:$I$9,2,0)</f>
        <v>Falso</v>
      </c>
      <c r="AF587" t="s">
        <v>88</v>
      </c>
      <c r="AG587" t="s">
        <v>115</v>
      </c>
      <c r="AH587">
        <v>4</v>
      </c>
      <c r="AI587" t="str">
        <f>TEXT(Tabla_Transformados[[#This Row],[Fecha_Reserva]],"m")</f>
        <v>4</v>
      </c>
      <c r="AJ587">
        <v>2</v>
      </c>
      <c r="AK587" t="str">
        <f>TEXT(Tabla_Transformados[[#This Row],[Fecha_Viaje]],"m")</f>
        <v>12</v>
      </c>
      <c r="AL587" t="s">
        <v>57</v>
      </c>
      <c r="AM587" t="b">
        <v>0</v>
      </c>
      <c r="AN587" t="str">
        <f>VLOOKUP(Tabla_Transformados[[#This Row],[Cancelacion_Reserva_sucio]],auxiliares!$H$6:$I$9,2,0)</f>
        <v>Falso</v>
      </c>
      <c r="AO587">
        <v>5</v>
      </c>
      <c r="AP587" t="s">
        <v>207</v>
      </c>
      <c r="AQ58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7" s="10">
        <f>Tabla_Transformados[[#This Row],[Costo_Total]]/Tabla_Transformados[[#This Row],[Numero_Personas]]</f>
        <v>10813.5</v>
      </c>
      <c r="AS587" s="10">
        <f>Tabla_Transformados[[#This Row],[Costo_Total]]/Tabla_Transformados[[#This Row],[Duracion_Viaje_sucio]]</f>
        <v>772.39285714285711</v>
      </c>
    </row>
    <row r="588" spans="1:45" x14ac:dyDescent="0.25">
      <c r="A588" t="s">
        <v>2180</v>
      </c>
      <c r="B588" t="s">
        <v>2181</v>
      </c>
      <c r="C588">
        <v>43</v>
      </c>
      <c r="D588" t="s">
        <v>60</v>
      </c>
      <c r="E588" t="str">
        <f>VLOOKUP(Tabla_Transformados[[#This Row],[Género_sucio]],Tabla4[#All],2,0)</f>
        <v>Otro</v>
      </c>
      <c r="F588" t="s">
        <v>61</v>
      </c>
      <c r="G588" t="str">
        <f>VLOOKUP(Tabla_Transformados[[#This Row],[Ubicación_sucio]],auxiliares!$E$6:$F$13,2,0)</f>
        <v>Australia</v>
      </c>
      <c r="H588" t="s">
        <v>33</v>
      </c>
      <c r="I588" t="str">
        <f>IFERROR(VLOOKUP(Tabla_Transformados[[#This Row],[Tipo_Viajero_sucio]],auxiliares!$H$6:$I$6,2,0),Tabla_Transformados[[#This Row],[Tipo_Viajero_sucio]])</f>
        <v>Turista</v>
      </c>
      <c r="J588" t="s">
        <v>2182</v>
      </c>
      <c r="K588" s="8">
        <v>45465</v>
      </c>
      <c r="L588" s="8">
        <v>45567</v>
      </c>
      <c r="M588">
        <v>168</v>
      </c>
      <c r="N588">
        <f>DATEDIF(Tabla_Transformados[[#This Row],[Fecha_Reserva]],Tabla_Transformados[[#This Row],[Fecha_Viaje]],"d")</f>
        <v>102</v>
      </c>
      <c r="O588">
        <v>4</v>
      </c>
      <c r="P588">
        <v>1</v>
      </c>
      <c r="Q588" t="s">
        <v>77</v>
      </c>
      <c r="R588" t="str">
        <f>IFERROR(VLOOKUP(Tabla_Transformados[[#This Row],[Tipo_Paquete_sucio]],auxiliares!$H$6:$I$7,2,0),Tabla_Transformados[[#This Row],[Tipo_Paquete_sucio]])</f>
        <v>Vuelo + Hotel</v>
      </c>
      <c r="S588" s="10">
        <v>2014.4</v>
      </c>
      <c r="T588" t="s">
        <v>86</v>
      </c>
      <c r="U588" t="s">
        <v>39</v>
      </c>
      <c r="V588" t="str">
        <f>VLOOKUP(Tabla_Transformados[[#This Row],[Destino_sucio]],auxiliares!$E$5:$F$19,2,0)</f>
        <v>Tokio</v>
      </c>
      <c r="W588" t="s">
        <v>67</v>
      </c>
      <c r="X588" t="s">
        <v>54</v>
      </c>
      <c r="Y588" t="s">
        <v>40</v>
      </c>
      <c r="Z5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8" t="str">
        <f>IFERROR(VLOOKUP(Tabla_Transformados[[#This Row],[Actividades_Reser_sucio2]],auxiliares!$E$5:$F$20,2,0),Tabla_Transformados[[#This Row],[Actividades_Reser_sucio2]])</f>
        <v/>
      </c>
      <c r="AB588">
        <v>6</v>
      </c>
      <c r="AC588">
        <f>Tabla_Transformados[[#This Row],[Duracion_Viaje_sucio]]-1</f>
        <v>3</v>
      </c>
      <c r="AD588" t="b">
        <v>1</v>
      </c>
      <c r="AE588" t="str">
        <f>VLOOKUP(Tabla_Transformados[[#This Row],[Promocion_Aplicada_sucio]],auxiliares!$H$6:$I$9,2,0)</f>
        <v>Verdadero</v>
      </c>
      <c r="AF588" t="s">
        <v>88</v>
      </c>
      <c r="AG588" t="s">
        <v>43</v>
      </c>
      <c r="AH588">
        <v>8</v>
      </c>
      <c r="AI588" t="str">
        <f>TEXT(Tabla_Transformados[[#This Row],[Fecha_Reserva]],"m")</f>
        <v>6</v>
      </c>
      <c r="AJ588">
        <v>3</v>
      </c>
      <c r="AK588" t="str">
        <f>TEXT(Tabla_Transformados[[#This Row],[Fecha_Viaje]],"m")</f>
        <v>10</v>
      </c>
      <c r="AL588" t="s">
        <v>57</v>
      </c>
      <c r="AM588" t="b">
        <v>0</v>
      </c>
      <c r="AN588" t="str">
        <f>VLOOKUP(Tabla_Transformados[[#This Row],[Cancelacion_Reserva_sucio]],auxiliares!$H$6:$I$9,2,0)</f>
        <v>Falso</v>
      </c>
      <c r="AO588">
        <v>1</v>
      </c>
      <c r="AP588" t="s">
        <v>70</v>
      </c>
      <c r="AQ5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8" s="10">
        <f>Tabla_Transformados[[#This Row],[Costo_Total]]/Tabla_Transformados[[#This Row],[Numero_Personas]]</f>
        <v>2014.4</v>
      </c>
      <c r="AS588" s="10">
        <f>Tabla_Transformados[[#This Row],[Costo_Total]]/Tabla_Transformados[[#This Row],[Duracion_Viaje_sucio]]</f>
        <v>503.6</v>
      </c>
    </row>
    <row r="589" spans="1:45" x14ac:dyDescent="0.25">
      <c r="A589" t="s">
        <v>2183</v>
      </c>
      <c r="B589" t="s">
        <v>2184</v>
      </c>
      <c r="C589">
        <v>34</v>
      </c>
      <c r="D589" t="s">
        <v>31</v>
      </c>
      <c r="E589" t="str">
        <f>VLOOKUP(Tabla_Transformados[[#This Row],[Género_sucio]],Tabla4[#All],2,0)</f>
        <v>Femenino</v>
      </c>
      <c r="F589" t="s">
        <v>73</v>
      </c>
      <c r="G589" t="str">
        <f>VLOOKUP(Tabla_Transformados[[#This Row],[Ubicación_sucio]],auxiliares!$E$6:$F$13,2,0)</f>
        <v>Reino unido</v>
      </c>
      <c r="H589" t="s">
        <v>49</v>
      </c>
      <c r="I589" t="str">
        <f>IFERROR(VLOOKUP(Tabla_Transformados[[#This Row],[Tipo_Viajero_sucio]],auxiliares!$H$6:$I$6,2,0),Tabla_Transformados[[#This Row],[Tipo_Viajero_sucio]])</f>
        <v>Turista</v>
      </c>
      <c r="J589" t="s">
        <v>2185</v>
      </c>
      <c r="K589" s="8">
        <v>45429</v>
      </c>
      <c r="L589" s="8">
        <v>45489</v>
      </c>
      <c r="M589">
        <v>239</v>
      </c>
      <c r="N589">
        <f>DATEDIF(Tabla_Transformados[[#This Row],[Fecha_Reserva]],Tabla_Transformados[[#This Row],[Fecha_Viaje]],"d")</f>
        <v>60</v>
      </c>
      <c r="O589">
        <v>9</v>
      </c>
      <c r="P589">
        <v>1</v>
      </c>
      <c r="Q589" t="s">
        <v>65</v>
      </c>
      <c r="R589" t="str">
        <f>IFERROR(VLOOKUP(Tabla_Transformados[[#This Row],[Tipo_Paquete_sucio]],auxiliares!$H$6:$I$7,2,0),Tabla_Transformados[[#This Row],[Tipo_Paquete_sucio]])</f>
        <v>Vuelo + Hotel + Tour</v>
      </c>
      <c r="S589" s="10">
        <v>11022.6</v>
      </c>
      <c r="T589" t="s">
        <v>86</v>
      </c>
      <c r="U589" t="s">
        <v>39</v>
      </c>
      <c r="V589" t="str">
        <f>VLOOKUP(Tabla_Transformados[[#This Row],[Destino_sucio]],auxiliares!$E$5:$F$19,2,0)</f>
        <v>Tokio</v>
      </c>
      <c r="W589" t="s">
        <v>79</v>
      </c>
      <c r="X589" t="s">
        <v>41</v>
      </c>
      <c r="Y589" t="s">
        <v>302</v>
      </c>
      <c r="Z5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9" t="str">
        <f>IFERROR(VLOOKUP(Tabla_Transformados[[#This Row],[Actividades_Reser_sucio2]],auxiliares!$E$5:$F$20,2,0),Tabla_Transformados[[#This Row],[Actividades_Reser_sucio2]])</f>
        <v>Tour en bus</v>
      </c>
      <c r="AB589">
        <v>4</v>
      </c>
      <c r="AC589">
        <f>Tabla_Transformados[[#This Row],[Duracion_Viaje_sucio]]-1</f>
        <v>8</v>
      </c>
      <c r="AD589" t="b">
        <v>1</v>
      </c>
      <c r="AE589" t="str">
        <f>VLOOKUP(Tabla_Transformados[[#This Row],[Promocion_Aplicada_sucio]],auxiliares!$H$6:$I$9,2,0)</f>
        <v>Verdadero</v>
      </c>
      <c r="AF589" t="s">
        <v>88</v>
      </c>
      <c r="AG589" t="s">
        <v>115</v>
      </c>
      <c r="AH589">
        <v>5</v>
      </c>
      <c r="AI589" t="str">
        <f>TEXT(Tabla_Transformados[[#This Row],[Fecha_Reserva]],"m")</f>
        <v>5</v>
      </c>
      <c r="AJ589">
        <v>7</v>
      </c>
      <c r="AK589" t="str">
        <f>TEXT(Tabla_Transformados[[#This Row],[Fecha_Viaje]],"m")</f>
        <v>7</v>
      </c>
      <c r="AL589" t="s">
        <v>44</v>
      </c>
      <c r="AM589" t="b">
        <v>0</v>
      </c>
      <c r="AN589" t="str">
        <f>VLOOKUP(Tabla_Transformados[[#This Row],[Cancelacion_Reserva_sucio]],auxiliares!$H$6:$I$9,2,0)</f>
        <v>Falso</v>
      </c>
      <c r="AO589">
        <v>4</v>
      </c>
      <c r="AP589" t="s">
        <v>207</v>
      </c>
      <c r="AQ58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9" s="10">
        <f>Tabla_Transformados[[#This Row],[Costo_Total]]/Tabla_Transformados[[#This Row],[Numero_Personas]]</f>
        <v>11022.6</v>
      </c>
      <c r="AS589" s="10">
        <f>Tabla_Transformados[[#This Row],[Costo_Total]]/Tabla_Transformados[[#This Row],[Duracion_Viaje_sucio]]</f>
        <v>1224.7333333333333</v>
      </c>
    </row>
    <row r="590" spans="1:45" x14ac:dyDescent="0.25">
      <c r="A590" t="s">
        <v>2186</v>
      </c>
      <c r="B590" t="s">
        <v>2187</v>
      </c>
      <c r="C590">
        <v>65</v>
      </c>
      <c r="D590" t="s">
        <v>31</v>
      </c>
      <c r="E590" t="str">
        <f>VLOOKUP(Tabla_Transformados[[#This Row],[Género_sucio]],Tabla4[#All],2,0)</f>
        <v>Femenino</v>
      </c>
      <c r="F590" t="s">
        <v>48</v>
      </c>
      <c r="G590" t="str">
        <f>VLOOKUP(Tabla_Transformados[[#This Row],[Ubicación_sucio]],auxiliares!$E$6:$F$13,2,0)</f>
        <v>EEUU</v>
      </c>
      <c r="H590" t="s">
        <v>49</v>
      </c>
      <c r="I590" t="str">
        <f>IFERROR(VLOOKUP(Tabla_Transformados[[#This Row],[Tipo_Viajero_sucio]],auxiliares!$H$6:$I$6,2,0),Tabla_Transformados[[#This Row],[Tipo_Viajero_sucio]])</f>
        <v>Turista</v>
      </c>
      <c r="J590" t="s">
        <v>2188</v>
      </c>
      <c r="K590" s="8">
        <v>45337</v>
      </c>
      <c r="L590" s="8">
        <v>45517</v>
      </c>
      <c r="M590">
        <v>171</v>
      </c>
      <c r="N590">
        <f>DATEDIF(Tabla_Transformados[[#This Row],[Fecha_Reserva]],Tabla_Transformados[[#This Row],[Fecha_Viaje]],"d")</f>
        <v>180</v>
      </c>
      <c r="O590">
        <v>11</v>
      </c>
      <c r="P590">
        <v>3</v>
      </c>
      <c r="Q590" t="s">
        <v>37</v>
      </c>
      <c r="R590" t="str">
        <f>IFERROR(VLOOKUP(Tabla_Transformados[[#This Row],[Tipo_Paquete_sucio]],auxiliares!$H$6:$I$7,2,0),Tabla_Transformados[[#This Row],[Tipo_Paquete_sucio]])</f>
        <v>Vuelo</v>
      </c>
      <c r="S590" s="10">
        <v>15717.7</v>
      </c>
      <c r="T590" t="s">
        <v>86</v>
      </c>
      <c r="U590" t="s">
        <v>53</v>
      </c>
      <c r="V590" t="str">
        <f>VLOOKUP(Tabla_Transformados[[#This Row],[Destino_sucio]],auxiliares!$E$5:$F$19,2,0)</f>
        <v>Nueva York</v>
      </c>
      <c r="W590" t="s">
        <v>40</v>
      </c>
      <c r="X590" t="s">
        <v>41</v>
      </c>
      <c r="Y590" t="s">
        <v>40</v>
      </c>
      <c r="Z5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0" t="str">
        <f>IFERROR(VLOOKUP(Tabla_Transformados[[#This Row],[Actividades_Reser_sucio2]],auxiliares!$E$5:$F$20,2,0),Tabla_Transformados[[#This Row],[Actividades_Reser_sucio2]])</f>
        <v/>
      </c>
      <c r="AB590">
        <v>6</v>
      </c>
      <c r="AC590">
        <f>Tabla_Transformados[[#This Row],[Duracion_Viaje_sucio]]-1</f>
        <v>10</v>
      </c>
      <c r="AD590" t="b">
        <v>1</v>
      </c>
      <c r="AE590" t="str">
        <f>VLOOKUP(Tabla_Transformados[[#This Row],[Promocion_Aplicada_sucio]],auxiliares!$H$6:$I$9,2,0)</f>
        <v>Verdadero</v>
      </c>
      <c r="AF590" t="s">
        <v>55</v>
      </c>
      <c r="AG590" t="s">
        <v>43</v>
      </c>
      <c r="AH590">
        <v>2</v>
      </c>
      <c r="AI590" t="str">
        <f>TEXT(Tabla_Transformados[[#This Row],[Fecha_Reserva]],"m")</f>
        <v>2</v>
      </c>
      <c r="AJ590">
        <v>4</v>
      </c>
      <c r="AK590" t="str">
        <f>TEXT(Tabla_Transformados[[#This Row],[Fecha_Viaje]],"m")</f>
        <v>8</v>
      </c>
      <c r="AL590" t="s">
        <v>44</v>
      </c>
      <c r="AM590" t="b">
        <v>0</v>
      </c>
      <c r="AN590" t="str">
        <f>VLOOKUP(Tabla_Transformados[[#This Row],[Cancelacion_Reserva_sucio]],auxiliares!$H$6:$I$9,2,0)</f>
        <v>Falso</v>
      </c>
      <c r="AO590">
        <v>3</v>
      </c>
      <c r="AP590" t="s">
        <v>70</v>
      </c>
      <c r="AQ59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0" s="10">
        <f>Tabla_Transformados[[#This Row],[Costo_Total]]/Tabla_Transformados[[#This Row],[Numero_Personas]]</f>
        <v>5239.2333333333336</v>
      </c>
      <c r="AS590" s="10">
        <f>Tabla_Transformados[[#This Row],[Costo_Total]]/Tabla_Transformados[[#This Row],[Duracion_Viaje_sucio]]</f>
        <v>1428.8818181818183</v>
      </c>
    </row>
    <row r="591" spans="1:45" x14ac:dyDescent="0.25">
      <c r="A591" t="s">
        <v>2189</v>
      </c>
      <c r="B591" t="s">
        <v>2190</v>
      </c>
      <c r="C591">
        <v>24</v>
      </c>
      <c r="D591" t="s">
        <v>31</v>
      </c>
      <c r="E591" t="str">
        <f>VLOOKUP(Tabla_Transformados[[#This Row],[Género_sucio]],Tabla4[#All],2,0)</f>
        <v>Femenino</v>
      </c>
      <c r="F591" t="s">
        <v>61</v>
      </c>
      <c r="G591" t="str">
        <f>VLOOKUP(Tabla_Transformados[[#This Row],[Ubicación_sucio]],auxiliares!$E$6:$F$13,2,0)</f>
        <v>Australia</v>
      </c>
      <c r="H591" t="s">
        <v>33</v>
      </c>
      <c r="I591" t="str">
        <f>IFERROR(VLOOKUP(Tabla_Transformados[[#This Row],[Tipo_Viajero_sucio]],auxiliares!$H$6:$I$6,2,0),Tabla_Transformados[[#This Row],[Tipo_Viajero_sucio]])</f>
        <v>Turista</v>
      </c>
      <c r="J591" t="s">
        <v>2191</v>
      </c>
      <c r="K591" s="8">
        <v>45619</v>
      </c>
      <c r="L591" s="8">
        <v>45627</v>
      </c>
      <c r="M591">
        <v>3</v>
      </c>
      <c r="N591">
        <f>DATEDIF(Tabla_Transformados[[#This Row],[Fecha_Reserva]],Tabla_Transformados[[#This Row],[Fecha_Viaje]],"d")</f>
        <v>8</v>
      </c>
      <c r="O591">
        <v>4</v>
      </c>
      <c r="P591">
        <v>3</v>
      </c>
      <c r="Q591" t="s">
        <v>65</v>
      </c>
      <c r="R591" t="str">
        <f>IFERROR(VLOOKUP(Tabla_Transformados[[#This Row],[Tipo_Paquete_sucio]],auxiliares!$H$6:$I$7,2,0),Tabla_Transformados[[#This Row],[Tipo_Paquete_sucio]])</f>
        <v>Vuelo + Hotel + Tour</v>
      </c>
      <c r="S591" s="10">
        <v>4238.8</v>
      </c>
      <c r="T591" t="s">
        <v>38</v>
      </c>
      <c r="U591" t="s">
        <v>137</v>
      </c>
      <c r="V591" t="str">
        <f>VLOOKUP(Tabla_Transformados[[#This Row],[Destino_sucio]],auxiliares!$E$5:$F$19,2,0)</f>
        <v>Paris</v>
      </c>
      <c r="W591" t="s">
        <v>67</v>
      </c>
      <c r="X591" t="s">
        <v>68</v>
      </c>
      <c r="Y591" t="s">
        <v>69</v>
      </c>
      <c r="Z5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91" t="str">
        <f>IFERROR(VLOOKUP(Tabla_Transformados[[#This Row],[Actividades_Reser_sucio2]],auxiliares!$E$5:$F$20,2,0),Tabla_Transformados[[#This Row],[Actividades_Reser_sucio2]])</f>
        <v>Excursión en bote</v>
      </c>
      <c r="AB591">
        <v>1</v>
      </c>
      <c r="AC591">
        <f>Tabla_Transformados[[#This Row],[Duracion_Viaje_sucio]]-1</f>
        <v>3</v>
      </c>
      <c r="AD591" t="b">
        <v>1</v>
      </c>
      <c r="AE591" t="str">
        <f>VLOOKUP(Tabla_Transformados[[#This Row],[Promocion_Aplicada_sucio]],auxiliares!$H$6:$I$9,2,0)</f>
        <v>Verdadero</v>
      </c>
      <c r="AF591" t="s">
        <v>55</v>
      </c>
      <c r="AG591" t="s">
        <v>56</v>
      </c>
      <c r="AH591">
        <v>5</v>
      </c>
      <c r="AI591" t="str">
        <f>TEXT(Tabla_Transformados[[#This Row],[Fecha_Reserva]],"m")</f>
        <v>11</v>
      </c>
      <c r="AJ591">
        <v>9</v>
      </c>
      <c r="AK591" t="str">
        <f>TEXT(Tabla_Transformados[[#This Row],[Fecha_Viaje]],"m")</f>
        <v>12</v>
      </c>
      <c r="AL591" t="s">
        <v>57</v>
      </c>
      <c r="AM591" t="b">
        <v>1</v>
      </c>
      <c r="AN591" t="str">
        <f>VLOOKUP(Tabla_Transformados[[#This Row],[Cancelacion_Reserva_sucio]],auxiliares!$H$6:$I$9,2,0)</f>
        <v>Verdadero</v>
      </c>
      <c r="AO591">
        <v>1</v>
      </c>
      <c r="AP591" t="s">
        <v>45</v>
      </c>
      <c r="AQ59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1" s="10">
        <f>Tabla_Transformados[[#This Row],[Costo_Total]]/Tabla_Transformados[[#This Row],[Numero_Personas]]</f>
        <v>1412.9333333333334</v>
      </c>
      <c r="AS591" s="10">
        <f>Tabla_Transformados[[#This Row],[Costo_Total]]/Tabla_Transformados[[#This Row],[Duracion_Viaje_sucio]]</f>
        <v>1059.7</v>
      </c>
    </row>
    <row r="592" spans="1:45" x14ac:dyDescent="0.25">
      <c r="A592" t="s">
        <v>2192</v>
      </c>
      <c r="B592" t="s">
        <v>2193</v>
      </c>
      <c r="C592">
        <v>41</v>
      </c>
      <c r="D592" t="s">
        <v>60</v>
      </c>
      <c r="E592" t="str">
        <f>VLOOKUP(Tabla_Transformados[[#This Row],[Género_sucio]],Tabla4[#All],2,0)</f>
        <v>Otro</v>
      </c>
      <c r="F592" t="s">
        <v>73</v>
      </c>
      <c r="G592" t="str">
        <f>VLOOKUP(Tabla_Transformados[[#This Row],[Ubicación_sucio]],auxiliares!$E$6:$F$13,2,0)</f>
        <v>Reino unido</v>
      </c>
      <c r="H592" t="s">
        <v>49</v>
      </c>
      <c r="I592" t="str">
        <f>IFERROR(VLOOKUP(Tabla_Transformados[[#This Row],[Tipo_Viajero_sucio]],auxiliares!$H$6:$I$6,2,0),Tabla_Transformados[[#This Row],[Tipo_Viajero_sucio]])</f>
        <v>Turista</v>
      </c>
      <c r="J592" t="s">
        <v>2194</v>
      </c>
      <c r="K592" s="8">
        <v>45357</v>
      </c>
      <c r="L592" s="8">
        <v>45447</v>
      </c>
      <c r="M592">
        <v>103</v>
      </c>
      <c r="N592">
        <f>DATEDIF(Tabla_Transformados[[#This Row],[Fecha_Reserva]],Tabla_Transformados[[#This Row],[Fecha_Viaje]],"d")</f>
        <v>90</v>
      </c>
      <c r="O592">
        <v>10</v>
      </c>
      <c r="P592">
        <v>2</v>
      </c>
      <c r="Q592" t="s">
        <v>65</v>
      </c>
      <c r="R592" t="str">
        <f>IFERROR(VLOOKUP(Tabla_Transformados[[#This Row],[Tipo_Paquete_sucio]],auxiliares!$H$6:$I$7,2,0),Tabla_Transformados[[#This Row],[Tipo_Paquete_sucio]])</f>
        <v>Vuelo + Hotel + Tour</v>
      </c>
      <c r="S592" s="10">
        <v>5517.3</v>
      </c>
      <c r="T592" t="s">
        <v>86</v>
      </c>
      <c r="U592" t="s">
        <v>94</v>
      </c>
      <c r="V592" t="str">
        <f>VLOOKUP(Tabla_Transformados[[#This Row],[Destino_sucio]],auxiliares!$E$5:$F$19,2,0)</f>
        <v>Cancun</v>
      </c>
      <c r="W592" t="s">
        <v>67</v>
      </c>
      <c r="X592" t="s">
        <v>41</v>
      </c>
      <c r="Y592" t="s">
        <v>151</v>
      </c>
      <c r="Z5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2" t="str">
        <f>IFERROR(VLOOKUP(Tabla_Transformados[[#This Row],[Actividades_Reser_sucio2]],auxiliares!$E$5:$F$20,2,0),Tabla_Transformados[[#This Row],[Actividades_Reser_sucio2]])</f>
        <v>Tour en Cuidad</v>
      </c>
      <c r="AB592">
        <v>7</v>
      </c>
      <c r="AC592">
        <f>Tabla_Transformados[[#This Row],[Duracion_Viaje_sucio]]-1</f>
        <v>9</v>
      </c>
      <c r="AD592" t="b">
        <v>0</v>
      </c>
      <c r="AE592" t="str">
        <f>VLOOKUP(Tabla_Transformados[[#This Row],[Promocion_Aplicada_sucio]],auxiliares!$H$6:$I$9,2,0)</f>
        <v>Falso</v>
      </c>
      <c r="AF592" t="s">
        <v>88</v>
      </c>
      <c r="AG592" t="s">
        <v>56</v>
      </c>
      <c r="AH592">
        <v>6</v>
      </c>
      <c r="AI592" t="str">
        <f>TEXT(Tabla_Transformados[[#This Row],[Fecha_Reserva]],"m")</f>
        <v>3</v>
      </c>
      <c r="AJ592">
        <v>10</v>
      </c>
      <c r="AK592" t="str">
        <f>TEXT(Tabla_Transformados[[#This Row],[Fecha_Viaje]],"m")</f>
        <v>6</v>
      </c>
      <c r="AL592" t="s">
        <v>57</v>
      </c>
      <c r="AM592" t="b">
        <v>1</v>
      </c>
      <c r="AN592" t="str">
        <f>VLOOKUP(Tabla_Transformados[[#This Row],[Cancelacion_Reserva_sucio]],auxiliares!$H$6:$I$9,2,0)</f>
        <v>Verdadero</v>
      </c>
      <c r="AO592">
        <v>1</v>
      </c>
      <c r="AP592" t="s">
        <v>45</v>
      </c>
      <c r="AQ59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2" s="10">
        <f>Tabla_Transformados[[#This Row],[Costo_Total]]/Tabla_Transformados[[#This Row],[Numero_Personas]]</f>
        <v>2758.65</v>
      </c>
      <c r="AS592" s="10">
        <f>Tabla_Transformados[[#This Row],[Costo_Total]]/Tabla_Transformados[[#This Row],[Duracion_Viaje_sucio]]</f>
        <v>551.73</v>
      </c>
    </row>
    <row r="593" spans="1:45" x14ac:dyDescent="0.25">
      <c r="A593" t="s">
        <v>2195</v>
      </c>
      <c r="B593" t="s">
        <v>2196</v>
      </c>
      <c r="C593">
        <v>18</v>
      </c>
      <c r="D593" t="s">
        <v>31</v>
      </c>
      <c r="E593" t="str">
        <f>VLOOKUP(Tabla_Transformados[[#This Row],[Género_sucio]],Tabla4[#All],2,0)</f>
        <v>Femenino</v>
      </c>
      <c r="F593" t="s">
        <v>82</v>
      </c>
      <c r="G593" t="str">
        <f>VLOOKUP(Tabla_Transformados[[#This Row],[Ubicación_sucio]],auxiliares!$E$6:$F$13,2,0)</f>
        <v>Alemania</v>
      </c>
      <c r="H593" t="s">
        <v>49</v>
      </c>
      <c r="I593" t="str">
        <f>IFERROR(VLOOKUP(Tabla_Transformados[[#This Row],[Tipo_Viajero_sucio]],auxiliares!$H$6:$I$6,2,0),Tabla_Transformados[[#This Row],[Tipo_Viajero_sucio]])</f>
        <v>Turista</v>
      </c>
      <c r="J593" t="s">
        <v>2197</v>
      </c>
      <c r="K593" s="8">
        <v>45311</v>
      </c>
      <c r="L593" s="8">
        <v>45460</v>
      </c>
      <c r="M593">
        <v>180</v>
      </c>
      <c r="N593">
        <f>DATEDIF(Tabla_Transformados[[#This Row],[Fecha_Reserva]],Tabla_Transformados[[#This Row],[Fecha_Viaje]],"d")</f>
        <v>149</v>
      </c>
      <c r="O593">
        <v>11</v>
      </c>
      <c r="P593">
        <v>1</v>
      </c>
      <c r="Q593" t="s">
        <v>37</v>
      </c>
      <c r="R593" t="str">
        <f>IFERROR(VLOOKUP(Tabla_Transformados[[#This Row],[Tipo_Paquete_sucio]],auxiliares!$H$6:$I$7,2,0),Tabla_Transformados[[#This Row],[Tipo_Paquete_sucio]])</f>
        <v>Vuelo</v>
      </c>
      <c r="S593" s="10">
        <v>15775.7</v>
      </c>
      <c r="T593" t="s">
        <v>38</v>
      </c>
      <c r="U593" t="s">
        <v>94</v>
      </c>
      <c r="V593" t="str">
        <f>VLOOKUP(Tabla_Transformados[[#This Row],[Destino_sucio]],auxiliares!$E$5:$F$19,2,0)</f>
        <v>Cancun</v>
      </c>
      <c r="W593" t="s">
        <v>40</v>
      </c>
      <c r="X593" t="s">
        <v>54</v>
      </c>
      <c r="Y593" t="s">
        <v>40</v>
      </c>
      <c r="Z5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3" t="str">
        <f>IFERROR(VLOOKUP(Tabla_Transformados[[#This Row],[Actividades_Reser_sucio2]],auxiliares!$E$5:$F$20,2,0),Tabla_Transformados[[#This Row],[Actividades_Reser_sucio2]])</f>
        <v/>
      </c>
      <c r="AB593">
        <v>3</v>
      </c>
      <c r="AC593">
        <f>Tabla_Transformados[[#This Row],[Duracion_Viaje_sucio]]-1</f>
        <v>10</v>
      </c>
      <c r="AD593" t="b">
        <v>0</v>
      </c>
      <c r="AE593" t="str">
        <f>VLOOKUP(Tabla_Transformados[[#This Row],[Promocion_Aplicada_sucio]],auxiliares!$H$6:$I$9,2,0)</f>
        <v>Falso</v>
      </c>
      <c r="AF593" t="s">
        <v>88</v>
      </c>
      <c r="AG593" t="s">
        <v>56</v>
      </c>
      <c r="AH593">
        <v>8</v>
      </c>
      <c r="AI593" t="str">
        <f>TEXT(Tabla_Transformados[[#This Row],[Fecha_Reserva]],"m")</f>
        <v>1</v>
      </c>
      <c r="AJ593">
        <v>11</v>
      </c>
      <c r="AK593" t="str">
        <f>TEXT(Tabla_Transformados[[#This Row],[Fecha_Viaje]],"m")</f>
        <v>6</v>
      </c>
      <c r="AL593" t="s">
        <v>57</v>
      </c>
      <c r="AM593" t="b">
        <v>1</v>
      </c>
      <c r="AN593" t="str">
        <f>VLOOKUP(Tabla_Transformados[[#This Row],[Cancelacion_Reserva_sucio]],auxiliares!$H$6:$I$9,2,0)</f>
        <v>Verdadero</v>
      </c>
      <c r="AO593">
        <v>3</v>
      </c>
      <c r="AP593" t="s">
        <v>45</v>
      </c>
      <c r="AQ59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3" s="10">
        <f>Tabla_Transformados[[#This Row],[Costo_Total]]/Tabla_Transformados[[#This Row],[Numero_Personas]]</f>
        <v>15775.7</v>
      </c>
      <c r="AS593" s="10">
        <f>Tabla_Transformados[[#This Row],[Costo_Total]]/Tabla_Transformados[[#This Row],[Duracion_Viaje_sucio]]</f>
        <v>1434.1545454545455</v>
      </c>
    </row>
    <row r="594" spans="1:45" x14ac:dyDescent="0.25">
      <c r="A594" t="s">
        <v>2199</v>
      </c>
      <c r="B594" t="s">
        <v>2200</v>
      </c>
      <c r="C594">
        <v>29</v>
      </c>
      <c r="D594" t="s">
        <v>31</v>
      </c>
      <c r="E594" t="str">
        <f>VLOOKUP(Tabla_Transformados[[#This Row],[Género_sucio]],Tabla4[#All],2,0)</f>
        <v>Femenino</v>
      </c>
      <c r="F594" t="s">
        <v>123</v>
      </c>
      <c r="G594" t="str">
        <f>VLOOKUP(Tabla_Transformados[[#This Row],[Ubicación_sucio]],auxiliares!$E$6:$F$13,2,0)</f>
        <v>España</v>
      </c>
      <c r="H594" t="s">
        <v>49</v>
      </c>
      <c r="I594" t="str">
        <f>IFERROR(VLOOKUP(Tabla_Transformados[[#This Row],[Tipo_Viajero_sucio]],auxiliares!$H$6:$I$6,2,0),Tabla_Transformados[[#This Row],[Tipo_Viajero_sucio]])</f>
        <v>Turista</v>
      </c>
      <c r="J594" t="s">
        <v>2201</v>
      </c>
      <c r="K594" s="8">
        <v>45457</v>
      </c>
      <c r="L594" s="8">
        <v>45515</v>
      </c>
      <c r="M594">
        <v>159</v>
      </c>
      <c r="N594">
        <f>DATEDIF(Tabla_Transformados[[#This Row],[Fecha_Reserva]],Tabla_Transformados[[#This Row],[Fecha_Viaje]],"d")</f>
        <v>58</v>
      </c>
      <c r="O594">
        <v>4</v>
      </c>
      <c r="P594">
        <v>3</v>
      </c>
      <c r="Q594" t="s">
        <v>65</v>
      </c>
      <c r="R594" t="str">
        <f>IFERROR(VLOOKUP(Tabla_Transformados[[#This Row],[Tipo_Paquete_sucio]],auxiliares!$H$6:$I$7,2,0),Tabla_Transformados[[#This Row],[Tipo_Paquete_sucio]])</f>
        <v>Vuelo + Hotel + Tour</v>
      </c>
      <c r="S594" s="10">
        <v>19082.3</v>
      </c>
      <c r="T594" t="s">
        <v>78</v>
      </c>
      <c r="U594" t="s">
        <v>39</v>
      </c>
      <c r="V594" t="str">
        <f>VLOOKUP(Tabla_Transformados[[#This Row],[Destino_sucio]],auxiliares!$E$5:$F$19,2,0)</f>
        <v>Tokio</v>
      </c>
      <c r="W594" t="s">
        <v>67</v>
      </c>
      <c r="X594" t="s">
        <v>41</v>
      </c>
      <c r="Y594" t="s">
        <v>151</v>
      </c>
      <c r="Z5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4" t="str">
        <f>IFERROR(VLOOKUP(Tabla_Transformados[[#This Row],[Actividades_Reser_sucio2]],auxiliares!$E$5:$F$20,2,0),Tabla_Transformados[[#This Row],[Actividades_Reser_sucio2]])</f>
        <v>Tour en Cuidad</v>
      </c>
      <c r="AB594">
        <v>9</v>
      </c>
      <c r="AC594">
        <f>Tabla_Transformados[[#This Row],[Duracion_Viaje_sucio]]-1</f>
        <v>3</v>
      </c>
      <c r="AD594" t="b">
        <v>1</v>
      </c>
      <c r="AE594" t="str">
        <f>VLOOKUP(Tabla_Transformados[[#This Row],[Promocion_Aplicada_sucio]],auxiliares!$H$6:$I$9,2,0)</f>
        <v>Verdadero</v>
      </c>
      <c r="AF594" t="s">
        <v>55</v>
      </c>
      <c r="AG594" t="s">
        <v>115</v>
      </c>
      <c r="AH594">
        <v>6</v>
      </c>
      <c r="AI594" t="str">
        <f>TEXT(Tabla_Transformados[[#This Row],[Fecha_Reserva]],"m")</f>
        <v>6</v>
      </c>
      <c r="AJ594">
        <v>9</v>
      </c>
      <c r="AK594" t="str">
        <f>TEXT(Tabla_Transformados[[#This Row],[Fecha_Viaje]],"m")</f>
        <v>8</v>
      </c>
      <c r="AL594" t="s">
        <v>57</v>
      </c>
      <c r="AM594" t="b">
        <v>1</v>
      </c>
      <c r="AN594" t="str">
        <f>VLOOKUP(Tabla_Transformados[[#This Row],[Cancelacion_Reserva_sucio]],auxiliares!$H$6:$I$9,2,0)</f>
        <v>Verdadero</v>
      </c>
      <c r="AO594">
        <v>4</v>
      </c>
      <c r="AP594" t="s">
        <v>207</v>
      </c>
      <c r="AQ59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4" s="10">
        <f>Tabla_Transformados[[#This Row],[Costo_Total]]/Tabla_Transformados[[#This Row],[Numero_Personas]]</f>
        <v>6360.7666666666664</v>
      </c>
      <c r="AS594" s="10">
        <f>Tabla_Transformados[[#This Row],[Costo_Total]]/Tabla_Transformados[[#This Row],[Duracion_Viaje_sucio]]</f>
        <v>4770.5749999999998</v>
      </c>
    </row>
    <row r="595" spans="1:45" x14ac:dyDescent="0.25">
      <c r="A595" t="s">
        <v>2202</v>
      </c>
      <c r="B595" t="s">
        <v>2203</v>
      </c>
      <c r="C595">
        <v>50</v>
      </c>
      <c r="D595" t="s">
        <v>60</v>
      </c>
      <c r="E595" t="str">
        <f>VLOOKUP(Tabla_Transformados[[#This Row],[Género_sucio]],Tabla4[#All],2,0)</f>
        <v>Otro</v>
      </c>
      <c r="F595" t="s">
        <v>91</v>
      </c>
      <c r="G595" t="str">
        <f>VLOOKUP(Tabla_Transformados[[#This Row],[Ubicación_sucio]],auxiliares!$E$6:$F$13,2,0)</f>
        <v>India</v>
      </c>
      <c r="H595" t="s">
        <v>97</v>
      </c>
      <c r="I595" t="str">
        <f>IFERROR(VLOOKUP(Tabla_Transformados[[#This Row],[Tipo_Viajero_sucio]],auxiliares!$H$6:$I$6,2,0),Tabla_Transformados[[#This Row],[Tipo_Viajero_sucio]])</f>
        <v>Negocios</v>
      </c>
      <c r="J595" t="s">
        <v>2204</v>
      </c>
      <c r="K595" s="8">
        <v>45358</v>
      </c>
      <c r="L595" s="8">
        <v>45610</v>
      </c>
      <c r="M595">
        <v>87</v>
      </c>
      <c r="N595">
        <f>DATEDIF(Tabla_Transformados[[#This Row],[Fecha_Reserva]],Tabla_Transformados[[#This Row],[Fecha_Viaje]],"d")</f>
        <v>252</v>
      </c>
      <c r="O595">
        <v>7</v>
      </c>
      <c r="P595">
        <v>2</v>
      </c>
      <c r="Q595" t="s">
        <v>37</v>
      </c>
      <c r="R595" t="str">
        <f>IFERROR(VLOOKUP(Tabla_Transformados[[#This Row],[Tipo_Paquete_sucio]],auxiliares!$H$6:$I$7,2,0),Tabla_Transformados[[#This Row],[Tipo_Paquete_sucio]])</f>
        <v>Vuelo</v>
      </c>
      <c r="S595" s="10">
        <v>1252.9000000000001</v>
      </c>
      <c r="T595" t="s">
        <v>78</v>
      </c>
      <c r="U595" t="s">
        <v>137</v>
      </c>
      <c r="V595" t="str">
        <f>VLOOKUP(Tabla_Transformados[[#This Row],[Destino_sucio]],auxiliares!$E$5:$F$19,2,0)</f>
        <v>Paris</v>
      </c>
      <c r="W595" t="s">
        <v>40</v>
      </c>
      <c r="X595" t="s">
        <v>54</v>
      </c>
      <c r="Y595" t="s">
        <v>40</v>
      </c>
      <c r="Z5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5" t="str">
        <f>IFERROR(VLOOKUP(Tabla_Transformados[[#This Row],[Actividades_Reser_sucio2]],auxiliares!$E$5:$F$20,2,0),Tabla_Transformados[[#This Row],[Actividades_Reser_sucio2]])</f>
        <v/>
      </c>
      <c r="AB595">
        <v>9</v>
      </c>
      <c r="AC595">
        <f>Tabla_Transformados[[#This Row],[Duracion_Viaje_sucio]]-1</f>
        <v>6</v>
      </c>
      <c r="AD595" t="b">
        <v>0</v>
      </c>
      <c r="AE595" t="str">
        <f>VLOOKUP(Tabla_Transformados[[#This Row],[Promocion_Aplicada_sucio]],auxiliares!$H$6:$I$9,2,0)</f>
        <v>Falso</v>
      </c>
      <c r="AF595" t="s">
        <v>55</v>
      </c>
      <c r="AG595" t="s">
        <v>115</v>
      </c>
      <c r="AH595">
        <v>9</v>
      </c>
      <c r="AI595" t="str">
        <f>TEXT(Tabla_Transformados[[#This Row],[Fecha_Reserva]],"m")</f>
        <v>3</v>
      </c>
      <c r="AJ595">
        <v>1</v>
      </c>
      <c r="AK595" t="str">
        <f>TEXT(Tabla_Transformados[[#This Row],[Fecha_Viaje]],"m")</f>
        <v>11</v>
      </c>
      <c r="AL595" t="s">
        <v>57</v>
      </c>
      <c r="AM595" t="b">
        <v>1</v>
      </c>
      <c r="AN595" t="str">
        <f>VLOOKUP(Tabla_Transformados[[#This Row],[Cancelacion_Reserva_sucio]],auxiliares!$H$6:$I$9,2,0)</f>
        <v>Verdadero</v>
      </c>
      <c r="AO595">
        <v>3</v>
      </c>
      <c r="AP595" t="s">
        <v>45</v>
      </c>
      <c r="AQ59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5" s="10">
        <f>Tabla_Transformados[[#This Row],[Costo_Total]]/Tabla_Transformados[[#This Row],[Numero_Personas]]</f>
        <v>626.45000000000005</v>
      </c>
      <c r="AS595" s="10">
        <f>Tabla_Transformados[[#This Row],[Costo_Total]]/Tabla_Transformados[[#This Row],[Duracion_Viaje_sucio]]</f>
        <v>178.98571428571429</v>
      </c>
    </row>
    <row r="596" spans="1:45" x14ac:dyDescent="0.25">
      <c r="A596" t="s">
        <v>2205</v>
      </c>
      <c r="B596" t="s">
        <v>2206</v>
      </c>
      <c r="C596">
        <v>48</v>
      </c>
      <c r="D596" t="s">
        <v>60</v>
      </c>
      <c r="E596" t="str">
        <f>VLOOKUP(Tabla_Transformados[[#This Row],[Género_sucio]],Tabla4[#All],2,0)</f>
        <v>Otro</v>
      </c>
      <c r="F596" t="s">
        <v>61</v>
      </c>
      <c r="G596" t="str">
        <f>VLOOKUP(Tabla_Transformados[[#This Row],[Ubicación_sucio]],auxiliares!$E$6:$F$13,2,0)</f>
        <v>Australia</v>
      </c>
      <c r="H596" t="s">
        <v>97</v>
      </c>
      <c r="I596" t="str">
        <f>IFERROR(VLOOKUP(Tabla_Transformados[[#This Row],[Tipo_Viajero_sucio]],auxiliares!$H$6:$I$6,2,0),Tabla_Transformados[[#This Row],[Tipo_Viajero_sucio]])</f>
        <v>Negocios</v>
      </c>
      <c r="J596" t="s">
        <v>2207</v>
      </c>
      <c r="K596" s="8">
        <v>45430</v>
      </c>
      <c r="L596" s="8">
        <v>45577</v>
      </c>
      <c r="M596">
        <v>360</v>
      </c>
      <c r="N596">
        <f>DATEDIF(Tabla_Transformados[[#This Row],[Fecha_Reserva]],Tabla_Transformados[[#This Row],[Fecha_Viaje]],"d")</f>
        <v>147</v>
      </c>
      <c r="O596">
        <v>14</v>
      </c>
      <c r="P596">
        <v>4</v>
      </c>
      <c r="Q596" t="s">
        <v>77</v>
      </c>
      <c r="R596" t="str">
        <f>IFERROR(VLOOKUP(Tabla_Transformados[[#This Row],[Tipo_Paquete_sucio]],auxiliares!$H$6:$I$7,2,0),Tabla_Transformados[[#This Row],[Tipo_Paquete_sucio]])</f>
        <v>Vuelo + Hotel</v>
      </c>
      <c r="S596" s="10">
        <v>14409.3</v>
      </c>
      <c r="T596" t="s">
        <v>86</v>
      </c>
      <c r="U596" t="s">
        <v>66</v>
      </c>
      <c r="V596" t="str">
        <f>VLOOKUP(Tabla_Transformados[[#This Row],[Destino_sucio]],auxiliares!$E$5:$F$19,2,0)</f>
        <v>Barcelona</v>
      </c>
      <c r="W596" t="s">
        <v>114</v>
      </c>
      <c r="X596" t="s">
        <v>54</v>
      </c>
      <c r="Y596" t="s">
        <v>40</v>
      </c>
      <c r="Z5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6" t="str">
        <f>IFERROR(VLOOKUP(Tabla_Transformados[[#This Row],[Actividades_Reser_sucio2]],auxiliares!$E$5:$F$20,2,0),Tabla_Transformados[[#This Row],[Actividades_Reser_sucio2]])</f>
        <v/>
      </c>
      <c r="AB596">
        <v>2</v>
      </c>
      <c r="AC596">
        <f>Tabla_Transformados[[#This Row],[Duracion_Viaje_sucio]]-1</f>
        <v>13</v>
      </c>
      <c r="AD596" t="b">
        <v>1</v>
      </c>
      <c r="AE596" t="str">
        <f>VLOOKUP(Tabla_Transformados[[#This Row],[Promocion_Aplicada_sucio]],auxiliares!$H$6:$I$9,2,0)</f>
        <v>Verdadero</v>
      </c>
      <c r="AF596" t="s">
        <v>88</v>
      </c>
      <c r="AG596" t="s">
        <v>115</v>
      </c>
      <c r="AH596">
        <v>9</v>
      </c>
      <c r="AI596" t="str">
        <f>TEXT(Tabla_Transformados[[#This Row],[Fecha_Reserva]],"m")</f>
        <v>5</v>
      </c>
      <c r="AJ596">
        <v>12</v>
      </c>
      <c r="AK596" t="str">
        <f>TEXT(Tabla_Transformados[[#This Row],[Fecha_Viaje]],"m")</f>
        <v>10</v>
      </c>
      <c r="AL596" t="s">
        <v>57</v>
      </c>
      <c r="AM596" t="b">
        <v>0</v>
      </c>
      <c r="AN596" t="str">
        <f>VLOOKUP(Tabla_Transformados[[#This Row],[Cancelacion_Reserva_sucio]],auxiliares!$H$6:$I$9,2,0)</f>
        <v>Falso</v>
      </c>
      <c r="AO596">
        <v>4</v>
      </c>
      <c r="AP596" t="s">
        <v>108</v>
      </c>
      <c r="AQ59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6" s="10">
        <f>Tabla_Transformados[[#This Row],[Costo_Total]]/Tabla_Transformados[[#This Row],[Numero_Personas]]</f>
        <v>3602.3249999999998</v>
      </c>
      <c r="AS596" s="10">
        <f>Tabla_Transformados[[#This Row],[Costo_Total]]/Tabla_Transformados[[#This Row],[Duracion_Viaje_sucio]]</f>
        <v>1029.2357142857143</v>
      </c>
    </row>
    <row r="597" spans="1:45" x14ac:dyDescent="0.25">
      <c r="A597" t="s">
        <v>2208</v>
      </c>
      <c r="B597" t="s">
        <v>2209</v>
      </c>
      <c r="C597">
        <v>59</v>
      </c>
      <c r="D597" t="s">
        <v>31</v>
      </c>
      <c r="E597" t="str">
        <f>VLOOKUP(Tabla_Transformados[[#This Row],[Género_sucio]],Tabla4[#All],2,0)</f>
        <v>Femenino</v>
      </c>
      <c r="F597" t="s">
        <v>61</v>
      </c>
      <c r="G597" t="str">
        <f>VLOOKUP(Tabla_Transformados[[#This Row],[Ubicación_sucio]],auxiliares!$E$6:$F$13,2,0)</f>
        <v>Australia</v>
      </c>
      <c r="H597" t="s">
        <v>33</v>
      </c>
      <c r="I597" t="str">
        <f>IFERROR(VLOOKUP(Tabla_Transformados[[#This Row],[Tipo_Viajero_sucio]],auxiliares!$H$6:$I$6,2,0),Tabla_Transformados[[#This Row],[Tipo_Viajero_sucio]])</f>
        <v>Turista</v>
      </c>
      <c r="J597" t="s">
        <v>2210</v>
      </c>
      <c r="K597" s="8">
        <v>45443</v>
      </c>
      <c r="L597" s="8">
        <v>45648</v>
      </c>
      <c r="M597">
        <v>211</v>
      </c>
      <c r="N597">
        <f>DATEDIF(Tabla_Transformados[[#This Row],[Fecha_Reserva]],Tabla_Transformados[[#This Row],[Fecha_Viaje]],"d")</f>
        <v>205</v>
      </c>
      <c r="O597">
        <v>1</v>
      </c>
      <c r="P597">
        <v>4</v>
      </c>
      <c r="Q597" t="s">
        <v>77</v>
      </c>
      <c r="R597" t="str">
        <f>IFERROR(VLOOKUP(Tabla_Transformados[[#This Row],[Tipo_Paquete_sucio]],auxiliares!$H$6:$I$7,2,0),Tabla_Transformados[[#This Row],[Tipo_Paquete_sucio]])</f>
        <v>Vuelo + Hotel</v>
      </c>
      <c r="S597" s="10">
        <v>9001.2999999999993</v>
      </c>
      <c r="T597" t="s">
        <v>86</v>
      </c>
      <c r="U597" t="s">
        <v>39</v>
      </c>
      <c r="V597" t="str">
        <f>VLOOKUP(Tabla_Transformados[[#This Row],[Destino_sucio]],auxiliares!$E$5:$F$19,2,0)</f>
        <v>Tokio</v>
      </c>
      <c r="W597" t="s">
        <v>79</v>
      </c>
      <c r="X597" t="s">
        <v>68</v>
      </c>
      <c r="Y597" t="s">
        <v>40</v>
      </c>
      <c r="Z5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7" t="str">
        <f>IFERROR(VLOOKUP(Tabla_Transformados[[#This Row],[Actividades_Reser_sucio2]],auxiliares!$E$5:$F$20,2,0),Tabla_Transformados[[#This Row],[Actividades_Reser_sucio2]])</f>
        <v/>
      </c>
      <c r="AB597">
        <v>4</v>
      </c>
      <c r="AC597">
        <f>Tabla_Transformados[[#This Row],[Duracion_Viaje_sucio]]-1</f>
        <v>0</v>
      </c>
      <c r="AD597" t="b">
        <v>1</v>
      </c>
      <c r="AE597" t="str">
        <f>VLOOKUP(Tabla_Transformados[[#This Row],[Promocion_Aplicada_sucio]],auxiliares!$H$6:$I$9,2,0)</f>
        <v>Verdadero</v>
      </c>
      <c r="AF597" t="s">
        <v>88</v>
      </c>
      <c r="AG597" t="s">
        <v>43</v>
      </c>
      <c r="AH597">
        <v>6</v>
      </c>
      <c r="AI597" t="str">
        <f>TEXT(Tabla_Transformados[[#This Row],[Fecha_Reserva]],"m")</f>
        <v>5</v>
      </c>
      <c r="AJ597">
        <v>2</v>
      </c>
      <c r="AK597" t="str">
        <f>TEXT(Tabla_Transformados[[#This Row],[Fecha_Viaje]],"m")</f>
        <v>12</v>
      </c>
      <c r="AL597" t="s">
        <v>44</v>
      </c>
      <c r="AM597" t="b">
        <v>1</v>
      </c>
      <c r="AN597" t="str">
        <f>VLOOKUP(Tabla_Transformados[[#This Row],[Cancelacion_Reserva_sucio]],auxiliares!$H$6:$I$9,2,0)</f>
        <v>Verdadero</v>
      </c>
      <c r="AO597">
        <v>3</v>
      </c>
      <c r="AP597" t="s">
        <v>131</v>
      </c>
      <c r="AQ59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7" s="10">
        <f>Tabla_Transformados[[#This Row],[Costo_Total]]/Tabla_Transformados[[#This Row],[Numero_Personas]]</f>
        <v>2250.3249999999998</v>
      </c>
      <c r="AS597" s="10">
        <f>Tabla_Transformados[[#This Row],[Costo_Total]]/Tabla_Transformados[[#This Row],[Duracion_Viaje_sucio]]</f>
        <v>9001.2999999999993</v>
      </c>
    </row>
    <row r="598" spans="1:45" x14ac:dyDescent="0.25">
      <c r="A598" t="s">
        <v>2211</v>
      </c>
      <c r="B598" t="s">
        <v>2212</v>
      </c>
      <c r="C598">
        <v>54</v>
      </c>
      <c r="D598" t="s">
        <v>104</v>
      </c>
      <c r="E598" t="str">
        <f>VLOOKUP(Tabla_Transformados[[#This Row],[Género_sucio]],Tabla4[#All],2,0)</f>
        <v>Masculino</v>
      </c>
      <c r="F598" t="s">
        <v>82</v>
      </c>
      <c r="G598" t="str">
        <f>VLOOKUP(Tabla_Transformados[[#This Row],[Ubicación_sucio]],auxiliares!$E$6:$F$13,2,0)</f>
        <v>Alemania</v>
      </c>
      <c r="H598" t="s">
        <v>33</v>
      </c>
      <c r="I598" t="str">
        <f>IFERROR(VLOOKUP(Tabla_Transformados[[#This Row],[Tipo_Viajero_sucio]],auxiliares!$H$6:$I$6,2,0),Tabla_Transformados[[#This Row],[Tipo_Viajero_sucio]])</f>
        <v>Turista</v>
      </c>
      <c r="J598" t="s">
        <v>2213</v>
      </c>
      <c r="K598" s="8">
        <v>45395</v>
      </c>
      <c r="L598" s="8">
        <v>45563</v>
      </c>
      <c r="M598">
        <v>201</v>
      </c>
      <c r="N598">
        <f>DATEDIF(Tabla_Transformados[[#This Row],[Fecha_Reserva]],Tabla_Transformados[[#This Row],[Fecha_Viaje]],"d")</f>
        <v>168</v>
      </c>
      <c r="O598">
        <v>11</v>
      </c>
      <c r="P598">
        <v>2</v>
      </c>
      <c r="Q598" t="s">
        <v>37</v>
      </c>
      <c r="R598" t="str">
        <f>IFERROR(VLOOKUP(Tabla_Transformados[[#This Row],[Tipo_Paquete_sucio]],auxiliares!$H$6:$I$7,2,0),Tabla_Transformados[[#This Row],[Tipo_Paquete_sucio]])</f>
        <v>Vuelo</v>
      </c>
      <c r="S598" s="10">
        <v>16064.2</v>
      </c>
      <c r="T598" t="s">
        <v>86</v>
      </c>
      <c r="U598" t="s">
        <v>87</v>
      </c>
      <c r="V598" t="str">
        <f>VLOOKUP(Tabla_Transformados[[#This Row],[Destino_sucio]],auxiliares!$E$5:$F$19,2,0)</f>
        <v>Londres</v>
      </c>
      <c r="W598" t="s">
        <v>40</v>
      </c>
      <c r="X598" t="s">
        <v>41</v>
      </c>
      <c r="Y598" t="s">
        <v>40</v>
      </c>
      <c r="Z5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8" t="str">
        <f>IFERROR(VLOOKUP(Tabla_Transformados[[#This Row],[Actividades_Reser_sucio2]],auxiliares!$E$5:$F$20,2,0),Tabla_Transformados[[#This Row],[Actividades_Reser_sucio2]])</f>
        <v/>
      </c>
      <c r="AB598">
        <v>7</v>
      </c>
      <c r="AC598">
        <f>Tabla_Transformados[[#This Row],[Duracion_Viaje_sucio]]-1</f>
        <v>10</v>
      </c>
      <c r="AD598" t="b">
        <v>1</v>
      </c>
      <c r="AE598" t="str">
        <f>VLOOKUP(Tabla_Transformados[[#This Row],[Promocion_Aplicada_sucio]],auxiliares!$H$6:$I$9,2,0)</f>
        <v>Verdadero</v>
      </c>
      <c r="AF598" t="s">
        <v>55</v>
      </c>
      <c r="AG598" t="s">
        <v>115</v>
      </c>
      <c r="AH598">
        <v>8</v>
      </c>
      <c r="AI598" t="str">
        <f>TEXT(Tabla_Transformados[[#This Row],[Fecha_Reserva]],"m")</f>
        <v>4</v>
      </c>
      <c r="AJ598">
        <v>12</v>
      </c>
      <c r="AK598" t="str">
        <f>TEXT(Tabla_Transformados[[#This Row],[Fecha_Viaje]],"m")</f>
        <v>9</v>
      </c>
      <c r="AL598" t="s">
        <v>57</v>
      </c>
      <c r="AM598" t="b">
        <v>1</v>
      </c>
      <c r="AN598" t="str">
        <f>VLOOKUP(Tabla_Transformados[[#This Row],[Cancelacion_Reserva_sucio]],auxiliares!$H$6:$I$9,2,0)</f>
        <v>Verdadero</v>
      </c>
      <c r="AO598">
        <v>4</v>
      </c>
      <c r="AP598" t="s">
        <v>108</v>
      </c>
      <c r="AQ59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8" s="10">
        <f>Tabla_Transformados[[#This Row],[Costo_Total]]/Tabla_Transformados[[#This Row],[Numero_Personas]]</f>
        <v>8032.1</v>
      </c>
      <c r="AS598" s="10">
        <f>Tabla_Transformados[[#This Row],[Costo_Total]]/Tabla_Transformados[[#This Row],[Duracion_Viaje_sucio]]</f>
        <v>1460.3818181818183</v>
      </c>
    </row>
    <row r="599" spans="1:45" x14ac:dyDescent="0.25">
      <c r="A599" t="s">
        <v>2214</v>
      </c>
      <c r="B599" t="s">
        <v>2215</v>
      </c>
      <c r="C599">
        <v>26</v>
      </c>
      <c r="D599" t="s">
        <v>31</v>
      </c>
      <c r="E599" t="str">
        <f>VLOOKUP(Tabla_Transformados[[#This Row],[Género_sucio]],Tabla4[#All],2,0)</f>
        <v>Femenino</v>
      </c>
      <c r="F599" t="s">
        <v>73</v>
      </c>
      <c r="G599" t="str">
        <f>VLOOKUP(Tabla_Transformados[[#This Row],[Ubicación_sucio]],auxiliares!$E$6:$F$13,2,0)</f>
        <v>Reino unido</v>
      </c>
      <c r="H599" t="s">
        <v>49</v>
      </c>
      <c r="I599" t="str">
        <f>IFERROR(VLOOKUP(Tabla_Transformados[[#This Row],[Tipo_Viajero_sucio]],auxiliares!$H$6:$I$6,2,0),Tabla_Transformados[[#This Row],[Tipo_Viajero_sucio]])</f>
        <v>Turista</v>
      </c>
      <c r="J599" t="s">
        <v>2216</v>
      </c>
      <c r="K599" s="8">
        <v>45313</v>
      </c>
      <c r="L599" s="8">
        <v>45496</v>
      </c>
      <c r="M599">
        <v>335</v>
      </c>
      <c r="N599">
        <f>DATEDIF(Tabla_Transformados[[#This Row],[Fecha_Reserva]],Tabla_Transformados[[#This Row],[Fecha_Viaje]],"d")</f>
        <v>183</v>
      </c>
      <c r="O599">
        <v>11</v>
      </c>
      <c r="P599">
        <v>4</v>
      </c>
      <c r="Q599" t="s">
        <v>65</v>
      </c>
      <c r="R599" t="str">
        <f>IFERROR(VLOOKUP(Tabla_Transformados[[#This Row],[Tipo_Paquete_sucio]],auxiliares!$H$6:$I$7,2,0),Tabla_Transformados[[#This Row],[Tipo_Paquete_sucio]])</f>
        <v>Vuelo + Hotel + Tour</v>
      </c>
      <c r="S599" s="10">
        <v>12682.5</v>
      </c>
      <c r="T599" t="s">
        <v>86</v>
      </c>
      <c r="U599" t="s">
        <v>87</v>
      </c>
      <c r="V599" t="str">
        <f>VLOOKUP(Tabla_Transformados[[#This Row],[Destino_sucio]],auxiliares!$E$5:$F$19,2,0)</f>
        <v>Londres</v>
      </c>
      <c r="W599" t="s">
        <v>67</v>
      </c>
      <c r="X599" t="s">
        <v>54</v>
      </c>
      <c r="Y599" t="s">
        <v>151</v>
      </c>
      <c r="Z5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9" t="str">
        <f>IFERROR(VLOOKUP(Tabla_Transformados[[#This Row],[Actividades_Reser_sucio2]],auxiliares!$E$5:$F$20,2,0),Tabla_Transformados[[#This Row],[Actividades_Reser_sucio2]])</f>
        <v>Tour en Cuidad</v>
      </c>
      <c r="AB599">
        <v>8</v>
      </c>
      <c r="AC599">
        <f>Tabla_Transformados[[#This Row],[Duracion_Viaje_sucio]]-1</f>
        <v>10</v>
      </c>
      <c r="AD599" t="b">
        <v>0</v>
      </c>
      <c r="AE599" t="str">
        <f>VLOOKUP(Tabla_Transformados[[#This Row],[Promocion_Aplicada_sucio]],auxiliares!$H$6:$I$9,2,0)</f>
        <v>Falso</v>
      </c>
      <c r="AF599" t="s">
        <v>55</v>
      </c>
      <c r="AG599" t="s">
        <v>56</v>
      </c>
      <c r="AH599">
        <v>7</v>
      </c>
      <c r="AI599" t="str">
        <f>TEXT(Tabla_Transformados[[#This Row],[Fecha_Reserva]],"m")</f>
        <v>1</v>
      </c>
      <c r="AJ599">
        <v>10</v>
      </c>
      <c r="AK599" t="str">
        <f>TEXT(Tabla_Transformados[[#This Row],[Fecha_Viaje]],"m")</f>
        <v>7</v>
      </c>
      <c r="AL599" t="s">
        <v>57</v>
      </c>
      <c r="AM599" t="b">
        <v>1</v>
      </c>
      <c r="AN599" t="str">
        <f>VLOOKUP(Tabla_Transformados[[#This Row],[Cancelacion_Reserva_sucio]],auxiliares!$H$6:$I$9,2,0)</f>
        <v>Verdadero</v>
      </c>
      <c r="AO599">
        <v>4</v>
      </c>
      <c r="AP599" t="s">
        <v>131</v>
      </c>
      <c r="AQ59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9" s="10">
        <f>Tabla_Transformados[[#This Row],[Costo_Total]]/Tabla_Transformados[[#This Row],[Numero_Personas]]</f>
        <v>3170.625</v>
      </c>
      <c r="AS599" s="10">
        <f>Tabla_Transformados[[#This Row],[Costo_Total]]/Tabla_Transformados[[#This Row],[Duracion_Viaje_sucio]]</f>
        <v>1152.9545454545455</v>
      </c>
    </row>
    <row r="600" spans="1:45" x14ac:dyDescent="0.25">
      <c r="A600" t="s">
        <v>2217</v>
      </c>
      <c r="B600" t="s">
        <v>2218</v>
      </c>
      <c r="C600">
        <v>62</v>
      </c>
      <c r="D600" t="s">
        <v>104</v>
      </c>
      <c r="E600" t="str">
        <f>VLOOKUP(Tabla_Transformados[[#This Row],[Género_sucio]],Tabla4[#All],2,0)</f>
        <v>Masculino</v>
      </c>
      <c r="F600" t="s">
        <v>48</v>
      </c>
      <c r="G600" t="str">
        <f>VLOOKUP(Tabla_Transformados[[#This Row],[Ubicación_sucio]],auxiliares!$E$6:$F$13,2,0)</f>
        <v>EEUU</v>
      </c>
      <c r="H600" t="s">
        <v>49</v>
      </c>
      <c r="I600" t="str">
        <f>IFERROR(VLOOKUP(Tabla_Transformados[[#This Row],[Tipo_Viajero_sucio]],auxiliares!$H$6:$I$6,2,0),Tabla_Transformados[[#This Row],[Tipo_Viajero_sucio]])</f>
        <v>Turista</v>
      </c>
      <c r="J600" t="s">
        <v>2219</v>
      </c>
      <c r="K600" s="8">
        <v>45374</v>
      </c>
      <c r="L600" s="8">
        <v>45570</v>
      </c>
      <c r="M600">
        <v>20</v>
      </c>
      <c r="N600">
        <f>DATEDIF(Tabla_Transformados[[#This Row],[Fecha_Reserva]],Tabla_Transformados[[#This Row],[Fecha_Viaje]],"d")</f>
        <v>196</v>
      </c>
      <c r="O600">
        <v>10</v>
      </c>
      <c r="P600">
        <v>4</v>
      </c>
      <c r="Q600" t="s">
        <v>65</v>
      </c>
      <c r="R600" t="str">
        <f>IFERROR(VLOOKUP(Tabla_Transformados[[#This Row],[Tipo_Paquete_sucio]],auxiliares!$H$6:$I$7,2,0),Tabla_Transformados[[#This Row],[Tipo_Paquete_sucio]])</f>
        <v>Vuelo + Hotel + Tour</v>
      </c>
      <c r="S600" s="10">
        <v>19349.8</v>
      </c>
      <c r="T600" t="s">
        <v>38</v>
      </c>
      <c r="U600" t="s">
        <v>137</v>
      </c>
      <c r="V600" t="str">
        <f>VLOOKUP(Tabla_Transformados[[#This Row],[Destino_sucio]],auxiliares!$E$5:$F$19,2,0)</f>
        <v>Paris</v>
      </c>
      <c r="W600" t="s">
        <v>67</v>
      </c>
      <c r="X600" t="s">
        <v>54</v>
      </c>
      <c r="Y600" t="s">
        <v>40</v>
      </c>
      <c r="Z6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00" t="str">
        <f>IFERROR(VLOOKUP(Tabla_Transformados[[#This Row],[Actividades_Reser_sucio2]],auxiliares!$E$5:$F$20,2,0),Tabla_Transformados[[#This Row],[Actividades_Reser_sucio2]])</f>
        <v>Desconocido</v>
      </c>
      <c r="AB600">
        <v>6</v>
      </c>
      <c r="AC600">
        <f>Tabla_Transformados[[#This Row],[Duracion_Viaje_sucio]]-1</f>
        <v>9</v>
      </c>
      <c r="AD600" t="b">
        <v>0</v>
      </c>
      <c r="AE600" t="str">
        <f>VLOOKUP(Tabla_Transformados[[#This Row],[Promocion_Aplicada_sucio]],auxiliares!$H$6:$I$9,2,0)</f>
        <v>Falso</v>
      </c>
      <c r="AF600" t="s">
        <v>55</v>
      </c>
      <c r="AG600" t="s">
        <v>115</v>
      </c>
      <c r="AH600">
        <v>4</v>
      </c>
      <c r="AI600" t="str">
        <f>TEXT(Tabla_Transformados[[#This Row],[Fecha_Reserva]],"m")</f>
        <v>3</v>
      </c>
      <c r="AJ600">
        <v>7</v>
      </c>
      <c r="AK600" t="str">
        <f>TEXT(Tabla_Transformados[[#This Row],[Fecha_Viaje]],"m")</f>
        <v>10</v>
      </c>
      <c r="AL600" t="s">
        <v>44</v>
      </c>
      <c r="AM600" t="b">
        <v>0</v>
      </c>
      <c r="AN600" t="str">
        <f>VLOOKUP(Tabla_Transformados[[#This Row],[Cancelacion_Reserva_sucio]],auxiliares!$H$6:$I$9,2,0)</f>
        <v>Falso</v>
      </c>
      <c r="AO600">
        <v>2</v>
      </c>
      <c r="AP600" t="s">
        <v>70</v>
      </c>
      <c r="AQ60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0" s="10">
        <f>Tabla_Transformados[[#This Row],[Costo_Total]]/Tabla_Transformados[[#This Row],[Numero_Personas]]</f>
        <v>4837.45</v>
      </c>
      <c r="AS600" s="10">
        <f>Tabla_Transformados[[#This Row],[Costo_Total]]/Tabla_Transformados[[#This Row],[Duracion_Viaje_sucio]]</f>
        <v>1934.98</v>
      </c>
    </row>
    <row r="601" spans="1:45" x14ac:dyDescent="0.25">
      <c r="A601" t="s">
        <v>2220</v>
      </c>
      <c r="B601" t="s">
        <v>2221</v>
      </c>
      <c r="C601">
        <v>51</v>
      </c>
      <c r="D601" t="s">
        <v>31</v>
      </c>
      <c r="E601" t="str">
        <f>VLOOKUP(Tabla_Transformados[[#This Row],[Género_sucio]],Tabla4[#All],2,0)</f>
        <v>Femenino</v>
      </c>
      <c r="F601" t="s">
        <v>48</v>
      </c>
      <c r="G601" t="str">
        <f>VLOOKUP(Tabla_Transformados[[#This Row],[Ubicación_sucio]],auxiliares!$E$6:$F$13,2,0)</f>
        <v>EEUU</v>
      </c>
      <c r="H601" t="s">
        <v>49</v>
      </c>
      <c r="I601" t="str">
        <f>IFERROR(VLOOKUP(Tabla_Transformados[[#This Row],[Tipo_Viajero_sucio]],auxiliares!$H$6:$I$6,2,0),Tabla_Transformados[[#This Row],[Tipo_Viajero_sucio]])</f>
        <v>Turista</v>
      </c>
      <c r="J601" t="s">
        <v>2222</v>
      </c>
      <c r="K601" s="8">
        <v>45395</v>
      </c>
      <c r="L601" s="8">
        <v>45629</v>
      </c>
      <c r="M601">
        <v>324</v>
      </c>
      <c r="N601">
        <f>DATEDIF(Tabla_Transformados[[#This Row],[Fecha_Reserva]],Tabla_Transformados[[#This Row],[Fecha_Viaje]],"d")</f>
        <v>234</v>
      </c>
      <c r="O601">
        <v>4</v>
      </c>
      <c r="P601">
        <v>3</v>
      </c>
      <c r="Q601" t="s">
        <v>77</v>
      </c>
      <c r="R601" t="str">
        <f>IFERROR(VLOOKUP(Tabla_Transformados[[#This Row],[Tipo_Paquete_sucio]],auxiliares!$H$6:$I$7,2,0),Tabla_Transformados[[#This Row],[Tipo_Paquete_sucio]])</f>
        <v>Vuelo + Hotel</v>
      </c>
      <c r="S601" s="10">
        <v>2074.1</v>
      </c>
      <c r="T601" t="s">
        <v>78</v>
      </c>
      <c r="U601" t="s">
        <v>94</v>
      </c>
      <c r="V601" t="str">
        <f>VLOOKUP(Tabla_Transformados[[#This Row],[Destino_sucio]],auxiliares!$E$5:$F$19,2,0)</f>
        <v>Cancun</v>
      </c>
      <c r="W601" t="s">
        <v>79</v>
      </c>
      <c r="X601" t="s">
        <v>41</v>
      </c>
      <c r="Y601" t="s">
        <v>40</v>
      </c>
      <c r="Z6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1" t="str">
        <f>IFERROR(VLOOKUP(Tabla_Transformados[[#This Row],[Actividades_Reser_sucio2]],auxiliares!$E$5:$F$20,2,0),Tabla_Transformados[[#This Row],[Actividades_Reser_sucio2]])</f>
        <v/>
      </c>
      <c r="AB601">
        <v>3</v>
      </c>
      <c r="AC601">
        <f>Tabla_Transformados[[#This Row],[Duracion_Viaje_sucio]]-1</f>
        <v>3</v>
      </c>
      <c r="AD601" t="b">
        <v>0</v>
      </c>
      <c r="AE601" t="str">
        <f>VLOOKUP(Tabla_Transformados[[#This Row],[Promocion_Aplicada_sucio]],auxiliares!$H$6:$I$9,2,0)</f>
        <v>Falso</v>
      </c>
      <c r="AF601" t="s">
        <v>55</v>
      </c>
      <c r="AG601" t="s">
        <v>56</v>
      </c>
      <c r="AH601">
        <v>12</v>
      </c>
      <c r="AI601" t="str">
        <f>TEXT(Tabla_Transformados[[#This Row],[Fecha_Reserva]],"m")</f>
        <v>4</v>
      </c>
      <c r="AJ601">
        <v>10</v>
      </c>
      <c r="AK601" t="str">
        <f>TEXT(Tabla_Transformados[[#This Row],[Fecha_Viaje]],"m")</f>
        <v>12</v>
      </c>
      <c r="AL601" t="s">
        <v>57</v>
      </c>
      <c r="AM601" t="b">
        <v>1</v>
      </c>
      <c r="AN601" t="str">
        <f>VLOOKUP(Tabla_Transformados[[#This Row],[Cancelacion_Reserva_sucio]],auxiliares!$H$6:$I$9,2,0)</f>
        <v>Verdadero</v>
      </c>
      <c r="AO601">
        <v>3</v>
      </c>
      <c r="AP601" t="s">
        <v>70</v>
      </c>
      <c r="AQ60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1" s="10">
        <f>Tabla_Transformados[[#This Row],[Costo_Total]]/Tabla_Transformados[[#This Row],[Numero_Personas]]</f>
        <v>691.36666666666667</v>
      </c>
      <c r="AS601" s="10">
        <f>Tabla_Transformados[[#This Row],[Costo_Total]]/Tabla_Transformados[[#This Row],[Duracion_Viaje_sucio]]</f>
        <v>518.52499999999998</v>
      </c>
    </row>
    <row r="602" spans="1:45" x14ac:dyDescent="0.25">
      <c r="A602" t="s">
        <v>2223</v>
      </c>
      <c r="B602" t="s">
        <v>2224</v>
      </c>
      <c r="C602">
        <v>34</v>
      </c>
      <c r="D602" t="s">
        <v>31</v>
      </c>
      <c r="E602" t="str">
        <f>VLOOKUP(Tabla_Transformados[[#This Row],[Género_sucio]],Tabla4[#All],2,0)</f>
        <v>Femenino</v>
      </c>
      <c r="F602" t="s">
        <v>32</v>
      </c>
      <c r="G602" t="str">
        <f>VLOOKUP(Tabla_Transformados[[#This Row],[Ubicación_sucio]],auxiliares!$E$6:$F$13,2,0)</f>
        <v>Méjico</v>
      </c>
      <c r="H602" t="s">
        <v>49</v>
      </c>
      <c r="I602" t="str">
        <f>IFERROR(VLOOKUP(Tabla_Transformados[[#This Row],[Tipo_Viajero_sucio]],auxiliares!$H$6:$I$6,2,0),Tabla_Transformados[[#This Row],[Tipo_Viajero_sucio]])</f>
        <v>Turista</v>
      </c>
      <c r="J602" t="s">
        <v>2225</v>
      </c>
      <c r="K602" s="8">
        <v>45382</v>
      </c>
      <c r="L602" s="8">
        <v>45454</v>
      </c>
      <c r="M602">
        <v>62</v>
      </c>
      <c r="N602">
        <f>DATEDIF(Tabla_Transformados[[#This Row],[Fecha_Reserva]],Tabla_Transformados[[#This Row],[Fecha_Viaje]],"d")</f>
        <v>72</v>
      </c>
      <c r="O602">
        <v>2</v>
      </c>
      <c r="P602">
        <v>2</v>
      </c>
      <c r="Q602" t="s">
        <v>37</v>
      </c>
      <c r="R602" t="str">
        <f>IFERROR(VLOOKUP(Tabla_Transformados[[#This Row],[Tipo_Paquete_sucio]],auxiliares!$H$6:$I$7,2,0),Tabla_Transformados[[#This Row],[Tipo_Paquete_sucio]])</f>
        <v>Vuelo</v>
      </c>
      <c r="S602" s="10">
        <v>2458.1999999999998</v>
      </c>
      <c r="T602" t="s">
        <v>78</v>
      </c>
      <c r="U602" t="s">
        <v>39</v>
      </c>
      <c r="V602" t="str">
        <f>VLOOKUP(Tabla_Transformados[[#This Row],[Destino_sucio]],auxiliares!$E$5:$F$19,2,0)</f>
        <v>Tokio</v>
      </c>
      <c r="W602" t="s">
        <v>40</v>
      </c>
      <c r="X602" t="s">
        <v>54</v>
      </c>
      <c r="Y602" t="s">
        <v>40</v>
      </c>
      <c r="Z6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2" t="str">
        <f>IFERROR(VLOOKUP(Tabla_Transformados[[#This Row],[Actividades_Reser_sucio2]],auxiliares!$E$5:$F$20,2,0),Tabla_Transformados[[#This Row],[Actividades_Reser_sucio2]])</f>
        <v/>
      </c>
      <c r="AB602">
        <v>7</v>
      </c>
      <c r="AC602">
        <f>Tabla_Transformados[[#This Row],[Duracion_Viaje_sucio]]-1</f>
        <v>1</v>
      </c>
      <c r="AD602" t="b">
        <v>1</v>
      </c>
      <c r="AE602" t="str">
        <f>VLOOKUP(Tabla_Transformados[[#This Row],[Promocion_Aplicada_sucio]],auxiliares!$H$6:$I$9,2,0)</f>
        <v>Verdadero</v>
      </c>
      <c r="AF602" t="s">
        <v>42</v>
      </c>
      <c r="AG602" t="s">
        <v>115</v>
      </c>
      <c r="AH602">
        <v>9</v>
      </c>
      <c r="AI602" t="str">
        <f>TEXT(Tabla_Transformados[[#This Row],[Fecha_Reserva]],"m")</f>
        <v>3</v>
      </c>
      <c r="AJ602">
        <v>9</v>
      </c>
      <c r="AK602" t="str">
        <f>TEXT(Tabla_Transformados[[#This Row],[Fecha_Viaje]],"m")</f>
        <v>6</v>
      </c>
      <c r="AL602" t="s">
        <v>57</v>
      </c>
      <c r="AM602" t="b">
        <v>1</v>
      </c>
      <c r="AN602" t="str">
        <f>VLOOKUP(Tabla_Transformados[[#This Row],[Cancelacion_Reserva_sucio]],auxiliares!$H$6:$I$9,2,0)</f>
        <v>Verdadero</v>
      </c>
      <c r="AO602">
        <v>1</v>
      </c>
      <c r="AP602" t="s">
        <v>70</v>
      </c>
      <c r="AQ60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2" s="10">
        <f>Tabla_Transformados[[#This Row],[Costo_Total]]/Tabla_Transformados[[#This Row],[Numero_Personas]]</f>
        <v>1229.0999999999999</v>
      </c>
      <c r="AS602" s="10">
        <f>Tabla_Transformados[[#This Row],[Costo_Total]]/Tabla_Transformados[[#This Row],[Duracion_Viaje_sucio]]</f>
        <v>1229.0999999999999</v>
      </c>
    </row>
    <row r="603" spans="1:45" x14ac:dyDescent="0.25">
      <c r="A603" t="s">
        <v>2226</v>
      </c>
      <c r="B603" t="s">
        <v>2227</v>
      </c>
      <c r="C603">
        <v>37</v>
      </c>
      <c r="D603" t="s">
        <v>104</v>
      </c>
      <c r="E603" t="str">
        <f>VLOOKUP(Tabla_Transformados[[#This Row],[Género_sucio]],Tabla4[#All],2,0)</f>
        <v>Masculino</v>
      </c>
      <c r="F603" t="s">
        <v>82</v>
      </c>
      <c r="G603" t="str">
        <f>VLOOKUP(Tabla_Transformados[[#This Row],[Ubicación_sucio]],auxiliares!$E$6:$F$13,2,0)</f>
        <v>Alemania</v>
      </c>
      <c r="H603" t="s">
        <v>97</v>
      </c>
      <c r="I603" t="str">
        <f>IFERROR(VLOOKUP(Tabla_Transformados[[#This Row],[Tipo_Viajero_sucio]],auxiliares!$H$6:$I$6,2,0),Tabla_Transformados[[#This Row],[Tipo_Viajero_sucio]])</f>
        <v>Negocios</v>
      </c>
      <c r="J603" t="s">
        <v>2228</v>
      </c>
      <c r="K603" s="8">
        <v>45322</v>
      </c>
      <c r="L603" s="8">
        <v>45481</v>
      </c>
      <c r="M603">
        <v>197</v>
      </c>
      <c r="N603">
        <f>DATEDIF(Tabla_Transformados[[#This Row],[Fecha_Reserva]],Tabla_Transformados[[#This Row],[Fecha_Viaje]],"d")</f>
        <v>159</v>
      </c>
      <c r="O603">
        <v>2</v>
      </c>
      <c r="P603">
        <v>3</v>
      </c>
      <c r="Q603" t="s">
        <v>37</v>
      </c>
      <c r="R603" t="str">
        <f>IFERROR(VLOOKUP(Tabla_Transformados[[#This Row],[Tipo_Paquete_sucio]],auxiliares!$H$6:$I$7,2,0),Tabla_Transformados[[#This Row],[Tipo_Paquete_sucio]])</f>
        <v>Vuelo</v>
      </c>
      <c r="S603" s="10">
        <v>19212.400000000001</v>
      </c>
      <c r="T603" t="s">
        <v>78</v>
      </c>
      <c r="U603" t="s">
        <v>53</v>
      </c>
      <c r="V603" t="str">
        <f>VLOOKUP(Tabla_Transformados[[#This Row],[Destino_sucio]],auxiliares!$E$5:$F$19,2,0)</f>
        <v>Nueva York</v>
      </c>
      <c r="W603" t="s">
        <v>40</v>
      </c>
      <c r="X603" t="s">
        <v>41</v>
      </c>
      <c r="Y603" t="s">
        <v>40</v>
      </c>
      <c r="Z6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3" t="str">
        <f>IFERROR(VLOOKUP(Tabla_Transformados[[#This Row],[Actividades_Reser_sucio2]],auxiliares!$E$5:$F$20,2,0),Tabla_Transformados[[#This Row],[Actividades_Reser_sucio2]])</f>
        <v/>
      </c>
      <c r="AB603">
        <v>4</v>
      </c>
      <c r="AC603">
        <f>Tabla_Transformados[[#This Row],[Duracion_Viaje_sucio]]-1</f>
        <v>1</v>
      </c>
      <c r="AD603" t="b">
        <v>0</v>
      </c>
      <c r="AE603" t="str">
        <f>VLOOKUP(Tabla_Transformados[[#This Row],[Promocion_Aplicada_sucio]],auxiliares!$H$6:$I$9,2,0)</f>
        <v>Falso</v>
      </c>
      <c r="AF603" t="s">
        <v>55</v>
      </c>
      <c r="AG603" t="s">
        <v>43</v>
      </c>
      <c r="AH603">
        <v>7</v>
      </c>
      <c r="AI603" t="str">
        <f>TEXT(Tabla_Transformados[[#This Row],[Fecha_Reserva]],"m")</f>
        <v>1</v>
      </c>
      <c r="AJ603">
        <v>1</v>
      </c>
      <c r="AK603" t="str">
        <f>TEXT(Tabla_Transformados[[#This Row],[Fecha_Viaje]],"m")</f>
        <v>7</v>
      </c>
      <c r="AL603" t="s">
        <v>57</v>
      </c>
      <c r="AM603" t="b">
        <v>1</v>
      </c>
      <c r="AN603" t="str">
        <f>VLOOKUP(Tabla_Transformados[[#This Row],[Cancelacion_Reserva_sucio]],auxiliares!$H$6:$I$9,2,0)</f>
        <v>Verdadero</v>
      </c>
      <c r="AO603">
        <v>1</v>
      </c>
      <c r="AP603" t="s">
        <v>45</v>
      </c>
      <c r="AQ60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3" s="10">
        <f>Tabla_Transformados[[#This Row],[Costo_Total]]/Tabla_Transformados[[#This Row],[Numero_Personas]]</f>
        <v>6404.1333333333341</v>
      </c>
      <c r="AS603" s="10">
        <f>Tabla_Transformados[[#This Row],[Costo_Total]]/Tabla_Transformados[[#This Row],[Duracion_Viaje_sucio]]</f>
        <v>9606.2000000000007</v>
      </c>
    </row>
    <row r="604" spans="1:45" x14ac:dyDescent="0.25">
      <c r="A604" t="s">
        <v>2230</v>
      </c>
      <c r="B604" t="s">
        <v>2231</v>
      </c>
      <c r="C604">
        <v>43</v>
      </c>
      <c r="D604" t="s">
        <v>31</v>
      </c>
      <c r="E604" t="str">
        <f>VLOOKUP(Tabla_Transformados[[#This Row],[Género_sucio]],Tabla4[#All],2,0)</f>
        <v>Femenino</v>
      </c>
      <c r="F604" t="s">
        <v>82</v>
      </c>
      <c r="G604" t="str">
        <f>VLOOKUP(Tabla_Transformados[[#This Row],[Ubicación_sucio]],auxiliares!$E$6:$F$13,2,0)</f>
        <v>Alemania</v>
      </c>
      <c r="H604" t="s">
        <v>49</v>
      </c>
      <c r="I604" t="str">
        <f>IFERROR(VLOOKUP(Tabla_Transformados[[#This Row],[Tipo_Viajero_sucio]],auxiliares!$H$6:$I$6,2,0),Tabla_Transformados[[#This Row],[Tipo_Viajero_sucio]])</f>
        <v>Turista</v>
      </c>
      <c r="J604" t="s">
        <v>2232</v>
      </c>
      <c r="K604" s="8">
        <v>45320</v>
      </c>
      <c r="L604" s="8">
        <v>45649</v>
      </c>
      <c r="M604">
        <v>323</v>
      </c>
      <c r="N604">
        <f>DATEDIF(Tabla_Transformados[[#This Row],[Fecha_Reserva]],Tabla_Transformados[[#This Row],[Fecha_Viaje]],"d")</f>
        <v>329</v>
      </c>
      <c r="O604">
        <v>11</v>
      </c>
      <c r="P604">
        <v>4</v>
      </c>
      <c r="Q604" t="s">
        <v>77</v>
      </c>
      <c r="R604" t="str">
        <f>IFERROR(VLOOKUP(Tabla_Transformados[[#This Row],[Tipo_Paquete_sucio]],auxiliares!$H$6:$I$7,2,0),Tabla_Transformados[[#This Row],[Tipo_Paquete_sucio]])</f>
        <v>Vuelo + Hotel</v>
      </c>
      <c r="S604" s="10">
        <v>11094.4</v>
      </c>
      <c r="T604" t="s">
        <v>38</v>
      </c>
      <c r="U604" t="s">
        <v>87</v>
      </c>
      <c r="V604" t="str">
        <f>VLOOKUP(Tabla_Transformados[[#This Row],[Destino_sucio]],auxiliares!$E$5:$F$19,2,0)</f>
        <v>Londres</v>
      </c>
      <c r="W604" t="s">
        <v>114</v>
      </c>
      <c r="X604" t="s">
        <v>41</v>
      </c>
      <c r="Y604" t="s">
        <v>40</v>
      </c>
      <c r="Z6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4" t="str">
        <f>IFERROR(VLOOKUP(Tabla_Transformados[[#This Row],[Actividades_Reser_sucio2]],auxiliares!$E$5:$F$20,2,0),Tabla_Transformados[[#This Row],[Actividades_Reser_sucio2]])</f>
        <v/>
      </c>
      <c r="AB604">
        <v>9</v>
      </c>
      <c r="AC604">
        <f>Tabla_Transformados[[#This Row],[Duracion_Viaje_sucio]]-1</f>
        <v>10</v>
      </c>
      <c r="AD604" t="b">
        <v>1</v>
      </c>
      <c r="AE604" t="str">
        <f>VLOOKUP(Tabla_Transformados[[#This Row],[Promocion_Aplicada_sucio]],auxiliares!$H$6:$I$9,2,0)</f>
        <v>Verdadero</v>
      </c>
      <c r="AF604" t="s">
        <v>55</v>
      </c>
      <c r="AG604" t="s">
        <v>56</v>
      </c>
      <c r="AH604">
        <v>12</v>
      </c>
      <c r="AI604" t="str">
        <f>TEXT(Tabla_Transformados[[#This Row],[Fecha_Reserva]],"m")</f>
        <v>1</v>
      </c>
      <c r="AJ604">
        <v>3</v>
      </c>
      <c r="AK604" t="str">
        <f>TEXT(Tabla_Transformados[[#This Row],[Fecha_Viaje]],"m")</f>
        <v>12</v>
      </c>
      <c r="AL604" t="s">
        <v>57</v>
      </c>
      <c r="AM604" t="b">
        <v>0</v>
      </c>
      <c r="AN604" t="str">
        <f>VLOOKUP(Tabla_Transformados[[#This Row],[Cancelacion_Reserva_sucio]],auxiliares!$H$6:$I$9,2,0)</f>
        <v>Falso</v>
      </c>
      <c r="AO604">
        <v>1</v>
      </c>
      <c r="AP604" t="s">
        <v>70</v>
      </c>
      <c r="AQ60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04" s="10">
        <f>Tabla_Transformados[[#This Row],[Costo_Total]]/Tabla_Transformados[[#This Row],[Numero_Personas]]</f>
        <v>2773.6</v>
      </c>
      <c r="AS604" s="10">
        <f>Tabla_Transformados[[#This Row],[Costo_Total]]/Tabla_Transformados[[#This Row],[Duracion_Viaje_sucio]]</f>
        <v>1008.5818181818181</v>
      </c>
    </row>
    <row r="605" spans="1:45" x14ac:dyDescent="0.25">
      <c r="A605" t="s">
        <v>2233</v>
      </c>
      <c r="B605" t="s">
        <v>2234</v>
      </c>
      <c r="C605">
        <v>51</v>
      </c>
      <c r="D605" t="s">
        <v>31</v>
      </c>
      <c r="E605" t="str">
        <f>VLOOKUP(Tabla_Transformados[[#This Row],[Género_sucio]],Tabla4[#All],2,0)</f>
        <v>Femenino</v>
      </c>
      <c r="F605" t="s">
        <v>61</v>
      </c>
      <c r="G605" t="str">
        <f>VLOOKUP(Tabla_Transformados[[#This Row],[Ubicación_sucio]],auxiliares!$E$6:$F$13,2,0)</f>
        <v>Australia</v>
      </c>
      <c r="H605" t="s">
        <v>49</v>
      </c>
      <c r="I605" t="str">
        <f>IFERROR(VLOOKUP(Tabla_Transformados[[#This Row],[Tipo_Viajero_sucio]],auxiliares!$H$6:$I$6,2,0),Tabla_Transformados[[#This Row],[Tipo_Viajero_sucio]])</f>
        <v>Turista</v>
      </c>
      <c r="J605" t="s">
        <v>2235</v>
      </c>
      <c r="K605" s="8">
        <v>45349</v>
      </c>
      <c r="L605" s="8">
        <v>45440</v>
      </c>
      <c r="M605">
        <v>248</v>
      </c>
      <c r="N605">
        <f>DATEDIF(Tabla_Transformados[[#This Row],[Fecha_Reserva]],Tabla_Transformados[[#This Row],[Fecha_Viaje]],"d")</f>
        <v>91</v>
      </c>
      <c r="O605">
        <v>10</v>
      </c>
      <c r="P605">
        <v>3</v>
      </c>
      <c r="Q605" t="s">
        <v>65</v>
      </c>
      <c r="R605" t="str">
        <f>IFERROR(VLOOKUP(Tabla_Transformados[[#This Row],[Tipo_Paquete_sucio]],auxiliares!$H$6:$I$7,2,0),Tabla_Transformados[[#This Row],[Tipo_Paquete_sucio]])</f>
        <v>Vuelo + Hotel + Tour</v>
      </c>
      <c r="S605" s="10">
        <v>3349.4</v>
      </c>
      <c r="T605" t="s">
        <v>38</v>
      </c>
      <c r="U605" t="s">
        <v>94</v>
      </c>
      <c r="V605" t="str">
        <f>VLOOKUP(Tabla_Transformados[[#This Row],[Destino_sucio]],auxiliares!$E$5:$F$19,2,0)</f>
        <v>Cancun</v>
      </c>
      <c r="W605" t="s">
        <v>67</v>
      </c>
      <c r="X605" t="s">
        <v>41</v>
      </c>
      <c r="Y605" t="s">
        <v>40</v>
      </c>
      <c r="Z6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05" t="str">
        <f>IFERROR(VLOOKUP(Tabla_Transformados[[#This Row],[Actividades_Reser_sucio2]],auxiliares!$E$5:$F$20,2,0),Tabla_Transformados[[#This Row],[Actividades_Reser_sucio2]])</f>
        <v>Desconocido</v>
      </c>
      <c r="AB605">
        <v>7</v>
      </c>
      <c r="AC605">
        <f>Tabla_Transformados[[#This Row],[Duracion_Viaje_sucio]]-1</f>
        <v>9</v>
      </c>
      <c r="AD605" t="b">
        <v>0</v>
      </c>
      <c r="AE605" t="str">
        <f>VLOOKUP(Tabla_Transformados[[#This Row],[Promocion_Aplicada_sucio]],auxiliares!$H$6:$I$9,2,0)</f>
        <v>Falso</v>
      </c>
      <c r="AF605" t="s">
        <v>42</v>
      </c>
      <c r="AG605" t="s">
        <v>56</v>
      </c>
      <c r="AH605">
        <v>11</v>
      </c>
      <c r="AI605" t="str">
        <f>TEXT(Tabla_Transformados[[#This Row],[Fecha_Reserva]],"m")</f>
        <v>2</v>
      </c>
      <c r="AJ605">
        <v>10</v>
      </c>
      <c r="AK605" t="str">
        <f>TEXT(Tabla_Transformados[[#This Row],[Fecha_Viaje]],"m")</f>
        <v>5</v>
      </c>
      <c r="AL605" t="s">
        <v>57</v>
      </c>
      <c r="AM605" t="b">
        <v>0</v>
      </c>
      <c r="AN605" t="str">
        <f>VLOOKUP(Tabla_Transformados[[#This Row],[Cancelacion_Reserva_sucio]],auxiliares!$H$6:$I$9,2,0)</f>
        <v>Falso</v>
      </c>
      <c r="AO605">
        <v>2</v>
      </c>
      <c r="AP605" t="s">
        <v>40</v>
      </c>
      <c r="AQ60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5" s="10">
        <f>Tabla_Transformados[[#This Row],[Costo_Total]]/Tabla_Transformados[[#This Row],[Numero_Personas]]</f>
        <v>1116.4666666666667</v>
      </c>
      <c r="AS605" s="10">
        <f>Tabla_Transformados[[#This Row],[Costo_Total]]/Tabla_Transformados[[#This Row],[Duracion_Viaje_sucio]]</f>
        <v>334.94</v>
      </c>
    </row>
    <row r="606" spans="1:45" x14ac:dyDescent="0.25">
      <c r="A606" t="s">
        <v>2236</v>
      </c>
      <c r="B606" t="s">
        <v>2237</v>
      </c>
      <c r="C606">
        <v>55</v>
      </c>
      <c r="D606" t="s">
        <v>60</v>
      </c>
      <c r="E606" t="str">
        <f>VLOOKUP(Tabla_Transformados[[#This Row],[Género_sucio]],Tabla4[#All],2,0)</f>
        <v>Otro</v>
      </c>
      <c r="F606" t="s">
        <v>123</v>
      </c>
      <c r="G606" t="str">
        <f>VLOOKUP(Tabla_Transformados[[#This Row],[Ubicación_sucio]],auxiliares!$E$6:$F$13,2,0)</f>
        <v>España</v>
      </c>
      <c r="H606" t="s">
        <v>97</v>
      </c>
      <c r="I606" t="str">
        <f>IFERROR(VLOOKUP(Tabla_Transformados[[#This Row],[Tipo_Viajero_sucio]],auxiliares!$H$6:$I$6,2,0),Tabla_Transformados[[#This Row],[Tipo_Viajero_sucio]])</f>
        <v>Negocios</v>
      </c>
      <c r="J606" t="s">
        <v>2238</v>
      </c>
      <c r="K606" s="8">
        <v>45337</v>
      </c>
      <c r="L606" s="8">
        <v>45568</v>
      </c>
      <c r="M606">
        <v>251</v>
      </c>
      <c r="N606">
        <f>DATEDIF(Tabla_Transformados[[#This Row],[Fecha_Reserva]],Tabla_Transformados[[#This Row],[Fecha_Viaje]],"d")</f>
        <v>231</v>
      </c>
      <c r="O606">
        <v>6</v>
      </c>
      <c r="P606">
        <v>2</v>
      </c>
      <c r="Q606" t="s">
        <v>37</v>
      </c>
      <c r="R606" t="str">
        <f>IFERROR(VLOOKUP(Tabla_Transformados[[#This Row],[Tipo_Paquete_sucio]],auxiliares!$H$6:$I$7,2,0),Tabla_Transformados[[#This Row],[Tipo_Paquete_sucio]])</f>
        <v>Vuelo</v>
      </c>
      <c r="S606" s="10">
        <v>2809.3</v>
      </c>
      <c r="T606" t="s">
        <v>38</v>
      </c>
      <c r="U606" t="s">
        <v>53</v>
      </c>
      <c r="V606" t="str">
        <f>VLOOKUP(Tabla_Transformados[[#This Row],[Destino_sucio]],auxiliares!$E$5:$F$19,2,0)</f>
        <v>Nueva York</v>
      </c>
      <c r="W606" t="s">
        <v>40</v>
      </c>
      <c r="X606" t="s">
        <v>68</v>
      </c>
      <c r="Y606" t="s">
        <v>40</v>
      </c>
      <c r="Z6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6" t="str">
        <f>IFERROR(VLOOKUP(Tabla_Transformados[[#This Row],[Actividades_Reser_sucio2]],auxiliares!$E$5:$F$20,2,0),Tabla_Transformados[[#This Row],[Actividades_Reser_sucio2]])</f>
        <v/>
      </c>
      <c r="AB606">
        <v>1</v>
      </c>
      <c r="AC606">
        <f>Tabla_Transformados[[#This Row],[Duracion_Viaje_sucio]]-1</f>
        <v>5</v>
      </c>
      <c r="AD606" t="b">
        <v>0</v>
      </c>
      <c r="AE606" t="str">
        <f>VLOOKUP(Tabla_Transformados[[#This Row],[Promocion_Aplicada_sucio]],auxiliares!$H$6:$I$9,2,0)</f>
        <v>Falso</v>
      </c>
      <c r="AF606" t="s">
        <v>42</v>
      </c>
      <c r="AG606" t="s">
        <v>115</v>
      </c>
      <c r="AH606">
        <v>6</v>
      </c>
      <c r="AI606" t="str">
        <f>TEXT(Tabla_Transformados[[#This Row],[Fecha_Reserva]],"m")</f>
        <v>2</v>
      </c>
      <c r="AJ606">
        <v>11</v>
      </c>
      <c r="AK606" t="str">
        <f>TEXT(Tabla_Transformados[[#This Row],[Fecha_Viaje]],"m")</f>
        <v>10</v>
      </c>
      <c r="AL606" t="s">
        <v>57</v>
      </c>
      <c r="AM606" t="b">
        <v>1</v>
      </c>
      <c r="AN606" t="str">
        <f>VLOOKUP(Tabla_Transformados[[#This Row],[Cancelacion_Reserva_sucio]],auxiliares!$H$6:$I$9,2,0)</f>
        <v>Verdadero</v>
      </c>
      <c r="AO606">
        <v>4</v>
      </c>
      <c r="AP606" t="s">
        <v>108</v>
      </c>
      <c r="AQ60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6" s="10">
        <f>Tabla_Transformados[[#This Row],[Costo_Total]]/Tabla_Transformados[[#This Row],[Numero_Personas]]</f>
        <v>1404.65</v>
      </c>
      <c r="AS606" s="10">
        <f>Tabla_Transformados[[#This Row],[Costo_Total]]/Tabla_Transformados[[#This Row],[Duracion_Viaje_sucio]]</f>
        <v>468.2166666666667</v>
      </c>
    </row>
    <row r="607" spans="1:45" x14ac:dyDescent="0.25">
      <c r="A607" t="s">
        <v>2239</v>
      </c>
      <c r="B607" t="s">
        <v>2240</v>
      </c>
      <c r="C607">
        <v>28</v>
      </c>
      <c r="D607" t="s">
        <v>60</v>
      </c>
      <c r="E607" t="str">
        <f>VLOOKUP(Tabla_Transformados[[#This Row],[Género_sucio]],Tabla4[#All],2,0)</f>
        <v>Otro</v>
      </c>
      <c r="F607" t="s">
        <v>123</v>
      </c>
      <c r="G607" t="str">
        <f>VLOOKUP(Tabla_Transformados[[#This Row],[Ubicación_sucio]],auxiliares!$E$6:$F$13,2,0)</f>
        <v>España</v>
      </c>
      <c r="H607" t="s">
        <v>33</v>
      </c>
      <c r="I607" t="str">
        <f>IFERROR(VLOOKUP(Tabla_Transformados[[#This Row],[Tipo_Viajero_sucio]],auxiliares!$H$6:$I$6,2,0),Tabla_Transformados[[#This Row],[Tipo_Viajero_sucio]])</f>
        <v>Turista</v>
      </c>
      <c r="J607" t="s">
        <v>2241</v>
      </c>
      <c r="K607" s="8">
        <v>45569</v>
      </c>
      <c r="L607" s="8">
        <v>45569</v>
      </c>
      <c r="M607">
        <v>227</v>
      </c>
      <c r="N607">
        <f>DATEDIF(Tabla_Transformados[[#This Row],[Fecha_Reserva]],Tabla_Transformados[[#This Row],[Fecha_Viaje]],"d")</f>
        <v>0</v>
      </c>
      <c r="O607">
        <v>9</v>
      </c>
      <c r="P607">
        <v>2</v>
      </c>
      <c r="Q607" t="s">
        <v>37</v>
      </c>
      <c r="R607" t="str">
        <f>IFERROR(VLOOKUP(Tabla_Transformados[[#This Row],[Tipo_Paquete_sucio]],auxiliares!$H$6:$I$7,2,0),Tabla_Transformados[[#This Row],[Tipo_Paquete_sucio]])</f>
        <v>Vuelo</v>
      </c>
      <c r="S607" s="10">
        <v>18030.2</v>
      </c>
      <c r="T607" t="s">
        <v>78</v>
      </c>
      <c r="U607" t="s">
        <v>39</v>
      </c>
      <c r="V607" t="str">
        <f>VLOOKUP(Tabla_Transformados[[#This Row],[Destino_sucio]],auxiliares!$E$5:$F$19,2,0)</f>
        <v>Tokio</v>
      </c>
      <c r="W607" t="s">
        <v>40</v>
      </c>
      <c r="X607" t="s">
        <v>54</v>
      </c>
      <c r="Y607" t="s">
        <v>40</v>
      </c>
      <c r="Z6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7" t="str">
        <f>IFERROR(VLOOKUP(Tabla_Transformados[[#This Row],[Actividades_Reser_sucio2]],auxiliares!$E$5:$F$20,2,0),Tabla_Transformados[[#This Row],[Actividades_Reser_sucio2]])</f>
        <v/>
      </c>
      <c r="AB607">
        <v>8</v>
      </c>
      <c r="AC607">
        <f>Tabla_Transformados[[#This Row],[Duracion_Viaje_sucio]]-1</f>
        <v>8</v>
      </c>
      <c r="AD607" t="b">
        <v>1</v>
      </c>
      <c r="AE607" t="str">
        <f>VLOOKUP(Tabla_Transformados[[#This Row],[Promocion_Aplicada_sucio]],auxiliares!$H$6:$I$9,2,0)</f>
        <v>Verdadero</v>
      </c>
      <c r="AF607" t="s">
        <v>55</v>
      </c>
      <c r="AG607" t="s">
        <v>56</v>
      </c>
      <c r="AH607">
        <v>4</v>
      </c>
      <c r="AI607" t="str">
        <f>TEXT(Tabla_Transformados[[#This Row],[Fecha_Reserva]],"m")</f>
        <v>10</v>
      </c>
      <c r="AJ607">
        <v>8</v>
      </c>
      <c r="AK607" t="str">
        <f>TEXT(Tabla_Transformados[[#This Row],[Fecha_Viaje]],"m")</f>
        <v>10</v>
      </c>
      <c r="AL607" t="s">
        <v>44</v>
      </c>
      <c r="AM607" t="b">
        <v>1</v>
      </c>
      <c r="AN607" t="str">
        <f>VLOOKUP(Tabla_Transformados[[#This Row],[Cancelacion_Reserva_sucio]],auxiliares!$H$6:$I$9,2,0)</f>
        <v>Verdadero</v>
      </c>
      <c r="AO607">
        <v>4</v>
      </c>
      <c r="AP607" t="s">
        <v>131</v>
      </c>
      <c r="AQ60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07" s="10">
        <f>Tabla_Transformados[[#This Row],[Costo_Total]]/Tabla_Transformados[[#This Row],[Numero_Personas]]</f>
        <v>9015.1</v>
      </c>
      <c r="AS607" s="10">
        <f>Tabla_Transformados[[#This Row],[Costo_Total]]/Tabla_Transformados[[#This Row],[Duracion_Viaje_sucio]]</f>
        <v>2003.3555555555556</v>
      </c>
    </row>
    <row r="608" spans="1:45" x14ac:dyDescent="0.25">
      <c r="A608" t="s">
        <v>2242</v>
      </c>
      <c r="B608" t="s">
        <v>2243</v>
      </c>
      <c r="C608">
        <v>23</v>
      </c>
      <c r="D608" t="s">
        <v>60</v>
      </c>
      <c r="E608" t="str">
        <f>VLOOKUP(Tabla_Transformados[[#This Row],[Género_sucio]],Tabla4[#All],2,0)</f>
        <v>Otro</v>
      </c>
      <c r="F608" t="s">
        <v>82</v>
      </c>
      <c r="G608" t="str">
        <f>VLOOKUP(Tabla_Transformados[[#This Row],[Ubicación_sucio]],auxiliares!$E$6:$F$13,2,0)</f>
        <v>Alemania</v>
      </c>
      <c r="H608" t="s">
        <v>97</v>
      </c>
      <c r="I608" t="str">
        <f>IFERROR(VLOOKUP(Tabla_Transformados[[#This Row],[Tipo_Viajero_sucio]],auxiliares!$H$6:$I$6,2,0),Tabla_Transformados[[#This Row],[Tipo_Viajero_sucio]])</f>
        <v>Negocios</v>
      </c>
      <c r="J608" t="s">
        <v>2244</v>
      </c>
      <c r="K608" s="8">
        <v>45437</v>
      </c>
      <c r="L608" s="8">
        <v>45546</v>
      </c>
      <c r="M608">
        <v>269</v>
      </c>
      <c r="N608">
        <f>DATEDIF(Tabla_Transformados[[#This Row],[Fecha_Reserva]],Tabla_Transformados[[#This Row],[Fecha_Viaje]],"d")</f>
        <v>109</v>
      </c>
      <c r="O608">
        <v>6</v>
      </c>
      <c r="P608">
        <v>2</v>
      </c>
      <c r="Q608" t="s">
        <v>37</v>
      </c>
      <c r="R608" t="str">
        <f>IFERROR(VLOOKUP(Tabla_Transformados[[#This Row],[Tipo_Paquete_sucio]],auxiliares!$H$6:$I$7,2,0),Tabla_Transformados[[#This Row],[Tipo_Paquete_sucio]])</f>
        <v>Vuelo</v>
      </c>
      <c r="S608" s="10">
        <v>4514.6000000000004</v>
      </c>
      <c r="T608" t="s">
        <v>38</v>
      </c>
      <c r="U608" t="s">
        <v>137</v>
      </c>
      <c r="V608" t="str">
        <f>VLOOKUP(Tabla_Transformados[[#This Row],[Destino_sucio]],auxiliares!$E$5:$F$19,2,0)</f>
        <v>Paris</v>
      </c>
      <c r="W608" t="s">
        <v>40</v>
      </c>
      <c r="X608" t="s">
        <v>41</v>
      </c>
      <c r="Y608" t="s">
        <v>40</v>
      </c>
      <c r="Z6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8" t="str">
        <f>IFERROR(VLOOKUP(Tabla_Transformados[[#This Row],[Actividades_Reser_sucio2]],auxiliares!$E$5:$F$20,2,0),Tabla_Transformados[[#This Row],[Actividades_Reser_sucio2]])</f>
        <v/>
      </c>
      <c r="AB608">
        <v>1</v>
      </c>
      <c r="AC608">
        <f>Tabla_Transformados[[#This Row],[Duracion_Viaje_sucio]]-1</f>
        <v>5</v>
      </c>
      <c r="AD608" t="b">
        <v>1</v>
      </c>
      <c r="AE608" t="str">
        <f>VLOOKUP(Tabla_Transformados[[#This Row],[Promocion_Aplicada_sucio]],auxiliares!$H$6:$I$9,2,0)</f>
        <v>Verdadero</v>
      </c>
      <c r="AF608" t="s">
        <v>42</v>
      </c>
      <c r="AG608" t="s">
        <v>56</v>
      </c>
      <c r="AH608">
        <v>10</v>
      </c>
      <c r="AI608" t="str">
        <f>TEXT(Tabla_Transformados[[#This Row],[Fecha_Reserva]],"m")</f>
        <v>5</v>
      </c>
      <c r="AJ608">
        <v>5</v>
      </c>
      <c r="AK608" t="str">
        <f>TEXT(Tabla_Transformados[[#This Row],[Fecha_Viaje]],"m")</f>
        <v>9</v>
      </c>
      <c r="AL608" t="s">
        <v>44</v>
      </c>
      <c r="AM608" t="b">
        <v>1</v>
      </c>
      <c r="AN608" t="str">
        <f>VLOOKUP(Tabla_Transformados[[#This Row],[Cancelacion_Reserva_sucio]],auxiliares!$H$6:$I$9,2,0)</f>
        <v>Verdadero</v>
      </c>
      <c r="AO608">
        <v>3</v>
      </c>
      <c r="AP608" t="s">
        <v>40</v>
      </c>
      <c r="AQ60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08" s="10">
        <f>Tabla_Transformados[[#This Row],[Costo_Total]]/Tabla_Transformados[[#This Row],[Numero_Personas]]</f>
        <v>2257.3000000000002</v>
      </c>
      <c r="AS608" s="10">
        <f>Tabla_Transformados[[#This Row],[Costo_Total]]/Tabla_Transformados[[#This Row],[Duracion_Viaje_sucio]]</f>
        <v>752.43333333333339</v>
      </c>
    </row>
    <row r="609" spans="1:45" x14ac:dyDescent="0.25">
      <c r="A609" t="s">
        <v>2245</v>
      </c>
      <c r="B609" t="s">
        <v>2246</v>
      </c>
      <c r="C609">
        <v>31</v>
      </c>
      <c r="D609" t="s">
        <v>31</v>
      </c>
      <c r="E609" t="str">
        <f>VLOOKUP(Tabla_Transformados[[#This Row],[Género_sucio]],Tabla4[#All],2,0)</f>
        <v>Femenino</v>
      </c>
      <c r="F609" t="s">
        <v>73</v>
      </c>
      <c r="G609" t="str">
        <f>VLOOKUP(Tabla_Transformados[[#This Row],[Ubicación_sucio]],auxiliares!$E$6:$F$13,2,0)</f>
        <v>Reino unido</v>
      </c>
      <c r="H609" t="s">
        <v>49</v>
      </c>
      <c r="I609" t="str">
        <f>IFERROR(VLOOKUP(Tabla_Transformados[[#This Row],[Tipo_Viajero_sucio]],auxiliares!$H$6:$I$6,2,0),Tabla_Transformados[[#This Row],[Tipo_Viajero_sucio]])</f>
        <v>Turista</v>
      </c>
      <c r="J609" t="s">
        <v>2247</v>
      </c>
      <c r="K609" s="8">
        <v>45585</v>
      </c>
      <c r="L609" s="8">
        <v>45652</v>
      </c>
      <c r="M609">
        <v>68</v>
      </c>
      <c r="N609">
        <f>DATEDIF(Tabla_Transformados[[#This Row],[Fecha_Reserva]],Tabla_Transformados[[#This Row],[Fecha_Viaje]],"d")</f>
        <v>67</v>
      </c>
      <c r="O609">
        <v>11</v>
      </c>
      <c r="P609">
        <v>2</v>
      </c>
      <c r="Q609" t="s">
        <v>37</v>
      </c>
      <c r="R609" t="str">
        <f>IFERROR(VLOOKUP(Tabla_Transformados[[#This Row],[Tipo_Paquete_sucio]],auxiliares!$H$6:$I$7,2,0),Tabla_Transformados[[#This Row],[Tipo_Paquete_sucio]])</f>
        <v>Vuelo</v>
      </c>
      <c r="S609" s="10">
        <v>554.70000000000005</v>
      </c>
      <c r="T609" t="s">
        <v>78</v>
      </c>
      <c r="U609" t="s">
        <v>87</v>
      </c>
      <c r="V609" t="str">
        <f>VLOOKUP(Tabla_Transformados[[#This Row],[Destino_sucio]],auxiliares!$E$5:$F$19,2,0)</f>
        <v>Londres</v>
      </c>
      <c r="W609" t="s">
        <v>40</v>
      </c>
      <c r="X609" t="s">
        <v>41</v>
      </c>
      <c r="Y609" t="s">
        <v>40</v>
      </c>
      <c r="Z6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9" t="str">
        <f>IFERROR(VLOOKUP(Tabla_Transformados[[#This Row],[Actividades_Reser_sucio2]],auxiliares!$E$5:$F$20,2,0),Tabla_Transformados[[#This Row],[Actividades_Reser_sucio2]])</f>
        <v/>
      </c>
      <c r="AB609">
        <v>8</v>
      </c>
      <c r="AC609">
        <f>Tabla_Transformados[[#This Row],[Duracion_Viaje_sucio]]-1</f>
        <v>10</v>
      </c>
      <c r="AD609" t="b">
        <v>1</v>
      </c>
      <c r="AE609" t="str">
        <f>VLOOKUP(Tabla_Transformados[[#This Row],[Promocion_Aplicada_sucio]],auxiliares!$H$6:$I$9,2,0)</f>
        <v>Verdadero</v>
      </c>
      <c r="AF609" t="s">
        <v>55</v>
      </c>
      <c r="AG609" t="s">
        <v>115</v>
      </c>
      <c r="AH609">
        <v>11</v>
      </c>
      <c r="AI609" t="str">
        <f>TEXT(Tabla_Transformados[[#This Row],[Fecha_Reserva]],"m")</f>
        <v>10</v>
      </c>
      <c r="AJ609">
        <v>10</v>
      </c>
      <c r="AK609" t="str">
        <f>TEXT(Tabla_Transformados[[#This Row],[Fecha_Viaje]],"m")</f>
        <v>12</v>
      </c>
      <c r="AL609" t="s">
        <v>44</v>
      </c>
      <c r="AM609" t="b">
        <v>0</v>
      </c>
      <c r="AN609" t="str">
        <f>VLOOKUP(Tabla_Transformados[[#This Row],[Cancelacion_Reserva_sucio]],auxiliares!$H$6:$I$9,2,0)</f>
        <v>Falso</v>
      </c>
      <c r="AO609">
        <v>2</v>
      </c>
      <c r="AP609" t="s">
        <v>108</v>
      </c>
      <c r="AQ60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9" s="10">
        <f>Tabla_Transformados[[#This Row],[Costo_Total]]/Tabla_Transformados[[#This Row],[Numero_Personas]]</f>
        <v>277.35000000000002</v>
      </c>
      <c r="AS609" s="10">
        <f>Tabla_Transformados[[#This Row],[Costo_Total]]/Tabla_Transformados[[#This Row],[Duracion_Viaje_sucio]]</f>
        <v>50.427272727272729</v>
      </c>
    </row>
    <row r="610" spans="1:45" x14ac:dyDescent="0.25">
      <c r="A610" t="s">
        <v>2248</v>
      </c>
      <c r="B610" t="s">
        <v>2249</v>
      </c>
      <c r="C610">
        <v>34</v>
      </c>
      <c r="D610" t="s">
        <v>104</v>
      </c>
      <c r="E610" t="str">
        <f>VLOOKUP(Tabla_Transformados[[#This Row],[Género_sucio]],Tabla4[#All],2,0)</f>
        <v>Masculino</v>
      </c>
      <c r="F610" t="s">
        <v>91</v>
      </c>
      <c r="G610" t="str">
        <f>VLOOKUP(Tabla_Transformados[[#This Row],[Ubicación_sucio]],auxiliares!$E$6:$F$13,2,0)</f>
        <v>India</v>
      </c>
      <c r="H610" t="s">
        <v>49</v>
      </c>
      <c r="I610" t="str">
        <f>IFERROR(VLOOKUP(Tabla_Transformados[[#This Row],[Tipo_Viajero_sucio]],auxiliares!$H$6:$I$6,2,0),Tabla_Transformados[[#This Row],[Tipo_Viajero_sucio]])</f>
        <v>Turista</v>
      </c>
      <c r="J610" t="s">
        <v>2250</v>
      </c>
      <c r="K610" s="8">
        <v>45495</v>
      </c>
      <c r="L610" s="8">
        <v>45581</v>
      </c>
      <c r="M610">
        <v>5</v>
      </c>
      <c r="N610">
        <f>DATEDIF(Tabla_Transformados[[#This Row],[Fecha_Reserva]],Tabla_Transformados[[#This Row],[Fecha_Viaje]],"d")</f>
        <v>86</v>
      </c>
      <c r="O610">
        <v>6</v>
      </c>
      <c r="P610">
        <v>4</v>
      </c>
      <c r="Q610" t="s">
        <v>77</v>
      </c>
      <c r="R610" t="str">
        <f>IFERROR(VLOOKUP(Tabla_Transformados[[#This Row],[Tipo_Paquete_sucio]],auxiliares!$H$6:$I$7,2,0),Tabla_Transformados[[#This Row],[Tipo_Paquete_sucio]])</f>
        <v>Vuelo + Hotel</v>
      </c>
      <c r="S610" s="10">
        <v>142.30000000000001</v>
      </c>
      <c r="T610" t="s">
        <v>86</v>
      </c>
      <c r="U610" t="s">
        <v>53</v>
      </c>
      <c r="V610" t="str">
        <f>VLOOKUP(Tabla_Transformados[[#This Row],[Destino_sucio]],auxiliares!$E$5:$F$19,2,0)</f>
        <v>Nueva York</v>
      </c>
      <c r="W610" t="s">
        <v>67</v>
      </c>
      <c r="X610" t="s">
        <v>41</v>
      </c>
      <c r="Y610" t="s">
        <v>40</v>
      </c>
      <c r="Z6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0" t="str">
        <f>IFERROR(VLOOKUP(Tabla_Transformados[[#This Row],[Actividades_Reser_sucio2]],auxiliares!$E$5:$F$20,2,0),Tabla_Transformados[[#This Row],[Actividades_Reser_sucio2]])</f>
        <v/>
      </c>
      <c r="AB610">
        <v>6</v>
      </c>
      <c r="AC610">
        <f>Tabla_Transformados[[#This Row],[Duracion_Viaje_sucio]]-1</f>
        <v>5</v>
      </c>
      <c r="AD610" t="b">
        <v>1</v>
      </c>
      <c r="AE610" t="str">
        <f>VLOOKUP(Tabla_Transformados[[#This Row],[Promocion_Aplicada_sucio]],auxiliares!$H$6:$I$9,2,0)</f>
        <v>Verdadero</v>
      </c>
      <c r="AF610" t="s">
        <v>55</v>
      </c>
      <c r="AG610" t="s">
        <v>56</v>
      </c>
      <c r="AH610">
        <v>5</v>
      </c>
      <c r="AI610" t="str">
        <f>TEXT(Tabla_Transformados[[#This Row],[Fecha_Reserva]],"m")</f>
        <v>7</v>
      </c>
      <c r="AJ610">
        <v>12</v>
      </c>
      <c r="AK610" t="str">
        <f>TEXT(Tabla_Transformados[[#This Row],[Fecha_Viaje]],"m")</f>
        <v>10</v>
      </c>
      <c r="AL610" t="s">
        <v>44</v>
      </c>
      <c r="AM610" t="b">
        <v>1</v>
      </c>
      <c r="AN610" t="str">
        <f>VLOOKUP(Tabla_Transformados[[#This Row],[Cancelacion_Reserva_sucio]],auxiliares!$H$6:$I$9,2,0)</f>
        <v>Verdadero</v>
      </c>
      <c r="AO610">
        <v>5</v>
      </c>
      <c r="AP610" t="s">
        <v>108</v>
      </c>
      <c r="AQ61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10" s="10">
        <f>Tabla_Transformados[[#This Row],[Costo_Total]]/Tabla_Transformados[[#This Row],[Numero_Personas]]</f>
        <v>35.575000000000003</v>
      </c>
      <c r="AS610" s="10">
        <f>Tabla_Transformados[[#This Row],[Costo_Total]]/Tabla_Transformados[[#This Row],[Duracion_Viaje_sucio]]</f>
        <v>23.716666666666669</v>
      </c>
    </row>
    <row r="611" spans="1:45" x14ac:dyDescent="0.25">
      <c r="A611" t="s">
        <v>2251</v>
      </c>
      <c r="B611" t="s">
        <v>2252</v>
      </c>
      <c r="C611">
        <v>21</v>
      </c>
      <c r="D611" t="s">
        <v>60</v>
      </c>
      <c r="E611" t="str">
        <f>VLOOKUP(Tabla_Transformados[[#This Row],[Género_sucio]],Tabla4[#All],2,0)</f>
        <v>Otro</v>
      </c>
      <c r="F611" t="s">
        <v>82</v>
      </c>
      <c r="G611" t="str">
        <f>VLOOKUP(Tabla_Transformados[[#This Row],[Ubicación_sucio]],auxiliares!$E$6:$F$13,2,0)</f>
        <v>Alemania</v>
      </c>
      <c r="H611" t="s">
        <v>49</v>
      </c>
      <c r="I611" t="str">
        <f>IFERROR(VLOOKUP(Tabla_Transformados[[#This Row],[Tipo_Viajero_sucio]],auxiliares!$H$6:$I$6,2,0),Tabla_Transformados[[#This Row],[Tipo_Viajero_sucio]])</f>
        <v>Turista</v>
      </c>
      <c r="J611" t="s">
        <v>2253</v>
      </c>
      <c r="K611" s="8">
        <v>45503</v>
      </c>
      <c r="L611" s="8">
        <v>45577</v>
      </c>
      <c r="M611">
        <v>235</v>
      </c>
      <c r="N611">
        <f>DATEDIF(Tabla_Transformados[[#This Row],[Fecha_Reserva]],Tabla_Transformados[[#This Row],[Fecha_Viaje]],"d")</f>
        <v>74</v>
      </c>
      <c r="O611">
        <v>2</v>
      </c>
      <c r="P611">
        <v>1</v>
      </c>
      <c r="Q611" t="s">
        <v>65</v>
      </c>
      <c r="R611" t="str">
        <f>IFERROR(VLOOKUP(Tabla_Transformados[[#This Row],[Tipo_Paquete_sucio]],auxiliares!$H$6:$I$7,2,0),Tabla_Transformados[[#This Row],[Tipo_Paquete_sucio]])</f>
        <v>Vuelo + Hotel + Tour</v>
      </c>
      <c r="S611" s="10">
        <v>19032.7</v>
      </c>
      <c r="T611" t="s">
        <v>86</v>
      </c>
      <c r="U611" t="s">
        <v>66</v>
      </c>
      <c r="V611" t="str">
        <f>VLOOKUP(Tabla_Transformados[[#This Row],[Destino_sucio]],auxiliares!$E$5:$F$19,2,0)</f>
        <v>Barcelona</v>
      </c>
      <c r="W611" t="s">
        <v>67</v>
      </c>
      <c r="X611" t="s">
        <v>41</v>
      </c>
      <c r="Y611" t="s">
        <v>69</v>
      </c>
      <c r="Z6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1" t="str">
        <f>IFERROR(VLOOKUP(Tabla_Transformados[[#This Row],[Actividades_Reser_sucio2]],auxiliares!$E$5:$F$20,2,0),Tabla_Transformados[[#This Row],[Actividades_Reser_sucio2]])</f>
        <v>Excursión en bote</v>
      </c>
      <c r="AB611">
        <v>5</v>
      </c>
      <c r="AC611">
        <f>Tabla_Transformados[[#This Row],[Duracion_Viaje_sucio]]-1</f>
        <v>1</v>
      </c>
      <c r="AD611" t="b">
        <v>1</v>
      </c>
      <c r="AE611" t="str">
        <f>VLOOKUP(Tabla_Transformados[[#This Row],[Promocion_Aplicada_sucio]],auxiliares!$H$6:$I$9,2,0)</f>
        <v>Verdadero</v>
      </c>
      <c r="AF611" t="s">
        <v>55</v>
      </c>
      <c r="AG611" t="s">
        <v>56</v>
      </c>
      <c r="AH611">
        <v>8</v>
      </c>
      <c r="AI611" t="str">
        <f>TEXT(Tabla_Transformados[[#This Row],[Fecha_Reserva]],"m")</f>
        <v>7</v>
      </c>
      <c r="AJ611">
        <v>5</v>
      </c>
      <c r="AK611" t="str">
        <f>TEXT(Tabla_Transformados[[#This Row],[Fecha_Viaje]],"m")</f>
        <v>10</v>
      </c>
      <c r="AL611" t="s">
        <v>57</v>
      </c>
      <c r="AM611" t="b">
        <v>1</v>
      </c>
      <c r="AN611" t="str">
        <f>VLOOKUP(Tabla_Transformados[[#This Row],[Cancelacion_Reserva_sucio]],auxiliares!$H$6:$I$9,2,0)</f>
        <v>Verdadero</v>
      </c>
      <c r="AO611">
        <v>3</v>
      </c>
      <c r="AP611" t="s">
        <v>45</v>
      </c>
      <c r="AQ6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1" s="10">
        <f>Tabla_Transformados[[#This Row],[Costo_Total]]/Tabla_Transformados[[#This Row],[Numero_Personas]]</f>
        <v>19032.7</v>
      </c>
      <c r="AS611" s="10">
        <f>Tabla_Transformados[[#This Row],[Costo_Total]]/Tabla_Transformados[[#This Row],[Duracion_Viaje_sucio]]</f>
        <v>9516.35</v>
      </c>
    </row>
    <row r="612" spans="1:45" x14ac:dyDescent="0.25">
      <c r="A612" t="s">
        <v>2254</v>
      </c>
      <c r="B612" t="s">
        <v>2255</v>
      </c>
      <c r="C612">
        <v>28</v>
      </c>
      <c r="D612" t="s">
        <v>60</v>
      </c>
      <c r="E612" t="str">
        <f>VLOOKUP(Tabla_Transformados[[#This Row],[Género_sucio]],Tabla4[#All],2,0)</f>
        <v>Otro</v>
      </c>
      <c r="F612" t="s">
        <v>32</v>
      </c>
      <c r="G612" t="str">
        <f>VLOOKUP(Tabla_Transformados[[#This Row],[Ubicación_sucio]],auxiliares!$E$6:$F$13,2,0)</f>
        <v>Méjico</v>
      </c>
      <c r="H612" t="s">
        <v>49</v>
      </c>
      <c r="I612" t="str">
        <f>IFERROR(VLOOKUP(Tabla_Transformados[[#This Row],[Tipo_Viajero_sucio]],auxiliares!$H$6:$I$6,2,0),Tabla_Transformados[[#This Row],[Tipo_Viajero_sucio]])</f>
        <v>Turista</v>
      </c>
      <c r="J612" t="s">
        <v>2256</v>
      </c>
      <c r="K612" s="8">
        <v>45344</v>
      </c>
      <c r="L612" s="8">
        <v>45345</v>
      </c>
      <c r="M612">
        <v>119</v>
      </c>
      <c r="N612">
        <f>DATEDIF(Tabla_Transformados[[#This Row],[Fecha_Reserva]],Tabla_Transformados[[#This Row],[Fecha_Viaje]],"d")</f>
        <v>1</v>
      </c>
      <c r="O612">
        <v>10</v>
      </c>
      <c r="P612">
        <v>1</v>
      </c>
      <c r="Q612" t="s">
        <v>65</v>
      </c>
      <c r="R612" t="str">
        <f>IFERROR(VLOOKUP(Tabla_Transformados[[#This Row],[Tipo_Paquete_sucio]],auxiliares!$H$6:$I$7,2,0),Tabla_Transformados[[#This Row],[Tipo_Paquete_sucio]])</f>
        <v>Vuelo + Hotel + Tour</v>
      </c>
      <c r="S612" s="10">
        <v>17949.8</v>
      </c>
      <c r="T612" t="s">
        <v>86</v>
      </c>
      <c r="U612" t="s">
        <v>39</v>
      </c>
      <c r="V612" t="str">
        <f>VLOOKUP(Tabla_Transformados[[#This Row],[Destino_sucio]],auxiliares!$E$5:$F$19,2,0)</f>
        <v>Tokio</v>
      </c>
      <c r="W612" t="s">
        <v>79</v>
      </c>
      <c r="X612" t="s">
        <v>68</v>
      </c>
      <c r="Y612" t="s">
        <v>302</v>
      </c>
      <c r="Z6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2" t="str">
        <f>IFERROR(VLOOKUP(Tabla_Transformados[[#This Row],[Actividades_Reser_sucio2]],auxiliares!$E$5:$F$20,2,0),Tabla_Transformados[[#This Row],[Actividades_Reser_sucio2]])</f>
        <v>Tour en bus</v>
      </c>
      <c r="AB612">
        <v>9</v>
      </c>
      <c r="AC612">
        <f>Tabla_Transformados[[#This Row],[Duracion_Viaje_sucio]]-1</f>
        <v>9</v>
      </c>
      <c r="AD612" t="b">
        <v>1</v>
      </c>
      <c r="AE612" t="str">
        <f>VLOOKUP(Tabla_Transformados[[#This Row],[Promocion_Aplicada_sucio]],auxiliares!$H$6:$I$9,2,0)</f>
        <v>Verdadero</v>
      </c>
      <c r="AF612" t="s">
        <v>55</v>
      </c>
      <c r="AG612" t="s">
        <v>115</v>
      </c>
      <c r="AH612">
        <v>7</v>
      </c>
      <c r="AI612" t="str">
        <f>TEXT(Tabla_Transformados[[#This Row],[Fecha_Reserva]],"m")</f>
        <v>2</v>
      </c>
      <c r="AJ612">
        <v>5</v>
      </c>
      <c r="AK612" t="str">
        <f>TEXT(Tabla_Transformados[[#This Row],[Fecha_Viaje]],"m")</f>
        <v>2</v>
      </c>
      <c r="AL612" t="s">
        <v>44</v>
      </c>
      <c r="AM612" t="b">
        <v>0</v>
      </c>
      <c r="AN612" t="str">
        <f>VLOOKUP(Tabla_Transformados[[#This Row],[Cancelacion_Reserva_sucio]],auxiliares!$H$6:$I$9,2,0)</f>
        <v>Falso</v>
      </c>
      <c r="AO612">
        <v>4</v>
      </c>
      <c r="AP612" t="s">
        <v>131</v>
      </c>
      <c r="AQ61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2" s="10">
        <f>Tabla_Transformados[[#This Row],[Costo_Total]]/Tabla_Transformados[[#This Row],[Numero_Personas]]</f>
        <v>17949.8</v>
      </c>
      <c r="AS612" s="10">
        <f>Tabla_Transformados[[#This Row],[Costo_Total]]/Tabla_Transformados[[#This Row],[Duracion_Viaje_sucio]]</f>
        <v>1794.98</v>
      </c>
    </row>
    <row r="613" spans="1:45" x14ac:dyDescent="0.25">
      <c r="A613" t="s">
        <v>2257</v>
      </c>
      <c r="B613" t="s">
        <v>2258</v>
      </c>
      <c r="C613">
        <v>24</v>
      </c>
      <c r="D613" t="s">
        <v>31</v>
      </c>
      <c r="E613" t="str">
        <f>VLOOKUP(Tabla_Transformados[[#This Row],[Género_sucio]],Tabla4[#All],2,0)</f>
        <v>Femenino</v>
      </c>
      <c r="F613" t="s">
        <v>91</v>
      </c>
      <c r="G613" t="str">
        <f>VLOOKUP(Tabla_Transformados[[#This Row],[Ubicación_sucio]],auxiliares!$E$6:$F$13,2,0)</f>
        <v>India</v>
      </c>
      <c r="H613" t="s">
        <v>49</v>
      </c>
      <c r="I613" t="str">
        <f>IFERROR(VLOOKUP(Tabla_Transformados[[#This Row],[Tipo_Viajero_sucio]],auxiliares!$H$6:$I$6,2,0),Tabla_Transformados[[#This Row],[Tipo_Viajero_sucio]])</f>
        <v>Turista</v>
      </c>
      <c r="J613" t="s">
        <v>2259</v>
      </c>
      <c r="K613" s="8">
        <v>45346</v>
      </c>
      <c r="L613" s="8">
        <v>45468</v>
      </c>
      <c r="M613">
        <v>62</v>
      </c>
      <c r="N613">
        <f>DATEDIF(Tabla_Transformados[[#This Row],[Fecha_Reserva]],Tabla_Transformados[[#This Row],[Fecha_Viaje]],"d")</f>
        <v>122</v>
      </c>
      <c r="O613">
        <v>6</v>
      </c>
      <c r="P613">
        <v>1</v>
      </c>
      <c r="Q613" t="s">
        <v>65</v>
      </c>
      <c r="R613" t="str">
        <f>IFERROR(VLOOKUP(Tabla_Transformados[[#This Row],[Tipo_Paquete_sucio]],auxiliares!$H$6:$I$7,2,0),Tabla_Transformados[[#This Row],[Tipo_Paquete_sucio]])</f>
        <v>Vuelo + Hotel + Tour</v>
      </c>
      <c r="S613" s="10">
        <v>18234.400000000001</v>
      </c>
      <c r="T613" t="s">
        <v>38</v>
      </c>
      <c r="U613" t="s">
        <v>87</v>
      </c>
      <c r="V613" t="str">
        <f>VLOOKUP(Tabla_Transformados[[#This Row],[Destino_sucio]],auxiliares!$E$5:$F$19,2,0)</f>
        <v>Londres</v>
      </c>
      <c r="W613" t="s">
        <v>79</v>
      </c>
      <c r="X613" t="s">
        <v>68</v>
      </c>
      <c r="Y613" t="s">
        <v>40</v>
      </c>
      <c r="Z6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13" t="str">
        <f>IFERROR(VLOOKUP(Tabla_Transformados[[#This Row],[Actividades_Reser_sucio2]],auxiliares!$E$5:$F$20,2,0),Tabla_Transformados[[#This Row],[Actividades_Reser_sucio2]])</f>
        <v>Desconocido</v>
      </c>
      <c r="AB613">
        <v>2</v>
      </c>
      <c r="AC613">
        <f>Tabla_Transformados[[#This Row],[Duracion_Viaje_sucio]]-1</f>
        <v>5</v>
      </c>
      <c r="AD613" t="b">
        <v>1</v>
      </c>
      <c r="AE613" t="str">
        <f>VLOOKUP(Tabla_Transformados[[#This Row],[Promocion_Aplicada_sucio]],auxiliares!$H$6:$I$9,2,0)</f>
        <v>Verdadero</v>
      </c>
      <c r="AF613" t="s">
        <v>55</v>
      </c>
      <c r="AG613" t="s">
        <v>56</v>
      </c>
      <c r="AH613">
        <v>8</v>
      </c>
      <c r="AI613" t="str">
        <f>TEXT(Tabla_Transformados[[#This Row],[Fecha_Reserva]],"m")</f>
        <v>2</v>
      </c>
      <c r="AJ613">
        <v>4</v>
      </c>
      <c r="AK613" t="str">
        <f>TEXT(Tabla_Transformados[[#This Row],[Fecha_Viaje]],"m")</f>
        <v>6</v>
      </c>
      <c r="AL613" t="s">
        <v>57</v>
      </c>
      <c r="AM613" t="b">
        <v>1</v>
      </c>
      <c r="AN613" t="str">
        <f>VLOOKUP(Tabla_Transformados[[#This Row],[Cancelacion_Reserva_sucio]],auxiliares!$H$6:$I$9,2,0)</f>
        <v>Verdadero</v>
      </c>
      <c r="AO613">
        <v>2</v>
      </c>
      <c r="AP613" t="s">
        <v>45</v>
      </c>
      <c r="AQ61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3" s="10">
        <f>Tabla_Transformados[[#This Row],[Costo_Total]]/Tabla_Transformados[[#This Row],[Numero_Personas]]</f>
        <v>18234.400000000001</v>
      </c>
      <c r="AS613" s="10">
        <f>Tabla_Transformados[[#This Row],[Costo_Total]]/Tabla_Transformados[[#This Row],[Duracion_Viaje_sucio]]</f>
        <v>3039.0666666666671</v>
      </c>
    </row>
    <row r="614" spans="1:45" x14ac:dyDescent="0.25">
      <c r="A614" t="s">
        <v>2260</v>
      </c>
      <c r="B614" t="s">
        <v>2261</v>
      </c>
      <c r="C614">
        <v>43</v>
      </c>
      <c r="D614" t="s">
        <v>60</v>
      </c>
      <c r="E614" t="str">
        <f>VLOOKUP(Tabla_Transformados[[#This Row],[Género_sucio]],Tabla4[#All],2,0)</f>
        <v>Otro</v>
      </c>
      <c r="F614" t="s">
        <v>61</v>
      </c>
      <c r="G614" t="str">
        <f>VLOOKUP(Tabla_Transformados[[#This Row],[Ubicación_sucio]],auxiliares!$E$6:$F$13,2,0)</f>
        <v>Australia</v>
      </c>
      <c r="H614" t="s">
        <v>49</v>
      </c>
      <c r="I614" t="str">
        <f>IFERROR(VLOOKUP(Tabla_Transformados[[#This Row],[Tipo_Viajero_sucio]],auxiliares!$H$6:$I$6,2,0),Tabla_Transformados[[#This Row],[Tipo_Viajero_sucio]])</f>
        <v>Turista</v>
      </c>
      <c r="J614" t="s">
        <v>2262</v>
      </c>
      <c r="K614" s="8">
        <v>45601</v>
      </c>
      <c r="L614" s="8">
        <v>45607</v>
      </c>
      <c r="M614">
        <v>70</v>
      </c>
      <c r="N614">
        <f>DATEDIF(Tabla_Transformados[[#This Row],[Fecha_Reserva]],Tabla_Transformados[[#This Row],[Fecha_Viaje]],"d")</f>
        <v>6</v>
      </c>
      <c r="O614">
        <v>6</v>
      </c>
      <c r="P614">
        <v>1</v>
      </c>
      <c r="Q614" t="s">
        <v>77</v>
      </c>
      <c r="R614" t="str">
        <f>IFERROR(VLOOKUP(Tabla_Transformados[[#This Row],[Tipo_Paquete_sucio]],auxiliares!$H$6:$I$7,2,0),Tabla_Transformados[[#This Row],[Tipo_Paquete_sucio]])</f>
        <v>Vuelo + Hotel</v>
      </c>
      <c r="S614" s="10">
        <v>245.3</v>
      </c>
      <c r="T614" t="s">
        <v>38</v>
      </c>
      <c r="U614" t="s">
        <v>101</v>
      </c>
      <c r="V614" t="str">
        <f>VLOOKUP(Tabla_Transformados[[#This Row],[Destino_sucio]],auxiliares!$E$5:$F$19,2,0)</f>
        <v>Roma</v>
      </c>
      <c r="W614" t="s">
        <v>79</v>
      </c>
      <c r="X614" t="s">
        <v>54</v>
      </c>
      <c r="Y614" t="s">
        <v>40</v>
      </c>
      <c r="Z6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4" t="str">
        <f>IFERROR(VLOOKUP(Tabla_Transformados[[#This Row],[Actividades_Reser_sucio2]],auxiliares!$E$5:$F$20,2,0),Tabla_Transformados[[#This Row],[Actividades_Reser_sucio2]])</f>
        <v/>
      </c>
      <c r="AB614">
        <v>6</v>
      </c>
      <c r="AC614">
        <f>Tabla_Transformados[[#This Row],[Duracion_Viaje_sucio]]-1</f>
        <v>5</v>
      </c>
      <c r="AD614" t="b">
        <v>1</v>
      </c>
      <c r="AE614" t="str">
        <f>VLOOKUP(Tabla_Transformados[[#This Row],[Promocion_Aplicada_sucio]],auxiliares!$H$6:$I$9,2,0)</f>
        <v>Verdadero</v>
      </c>
      <c r="AF614" t="s">
        <v>55</v>
      </c>
      <c r="AG614" t="s">
        <v>115</v>
      </c>
      <c r="AH614">
        <v>10</v>
      </c>
      <c r="AI614" t="str">
        <f>TEXT(Tabla_Transformados[[#This Row],[Fecha_Reserva]],"m")</f>
        <v>11</v>
      </c>
      <c r="AJ614">
        <v>1</v>
      </c>
      <c r="AK614" t="str">
        <f>TEXT(Tabla_Transformados[[#This Row],[Fecha_Viaje]],"m")</f>
        <v>11</v>
      </c>
      <c r="AL614" t="s">
        <v>57</v>
      </c>
      <c r="AM614" t="b">
        <v>0</v>
      </c>
      <c r="AN614" t="str">
        <f>VLOOKUP(Tabla_Transformados[[#This Row],[Cancelacion_Reserva_sucio]],auxiliares!$H$6:$I$9,2,0)</f>
        <v>Falso</v>
      </c>
      <c r="AO614">
        <v>5</v>
      </c>
      <c r="AP614" t="s">
        <v>108</v>
      </c>
      <c r="AQ61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4" s="10">
        <f>Tabla_Transformados[[#This Row],[Costo_Total]]/Tabla_Transformados[[#This Row],[Numero_Personas]]</f>
        <v>245.3</v>
      </c>
      <c r="AS614" s="10">
        <f>Tabla_Transformados[[#This Row],[Costo_Total]]/Tabla_Transformados[[#This Row],[Duracion_Viaje_sucio]]</f>
        <v>40.883333333333333</v>
      </c>
    </row>
    <row r="615" spans="1:45" x14ac:dyDescent="0.25">
      <c r="A615" t="s">
        <v>2263</v>
      </c>
      <c r="B615" t="s">
        <v>2264</v>
      </c>
      <c r="C615">
        <v>55</v>
      </c>
      <c r="D615" t="s">
        <v>31</v>
      </c>
      <c r="E615" t="str">
        <f>VLOOKUP(Tabla_Transformados[[#This Row],[Género_sucio]],Tabla4[#All],2,0)</f>
        <v>Femenino</v>
      </c>
      <c r="F615" t="s">
        <v>61</v>
      </c>
      <c r="G615" t="str">
        <f>VLOOKUP(Tabla_Transformados[[#This Row],[Ubicación_sucio]],auxiliares!$E$6:$F$13,2,0)</f>
        <v>Australia</v>
      </c>
      <c r="H615" t="s">
        <v>49</v>
      </c>
      <c r="I615" t="str">
        <f>IFERROR(VLOOKUP(Tabla_Transformados[[#This Row],[Tipo_Viajero_sucio]],auxiliares!$H$6:$I$6,2,0),Tabla_Transformados[[#This Row],[Tipo_Viajero_sucio]])</f>
        <v>Turista</v>
      </c>
      <c r="J615" t="s">
        <v>2265</v>
      </c>
      <c r="K615" s="8">
        <v>45442</v>
      </c>
      <c r="L615" s="8">
        <v>45549</v>
      </c>
      <c r="M615">
        <v>10</v>
      </c>
      <c r="N615">
        <f>DATEDIF(Tabla_Transformados[[#This Row],[Fecha_Reserva]],Tabla_Transformados[[#This Row],[Fecha_Viaje]],"d")</f>
        <v>107</v>
      </c>
      <c r="O615">
        <v>7</v>
      </c>
      <c r="P615">
        <v>2</v>
      </c>
      <c r="Q615" t="s">
        <v>65</v>
      </c>
      <c r="R615" t="str">
        <f>IFERROR(VLOOKUP(Tabla_Transformados[[#This Row],[Tipo_Paquete_sucio]],auxiliares!$H$6:$I$7,2,0),Tabla_Transformados[[#This Row],[Tipo_Paquete_sucio]])</f>
        <v>Vuelo + Hotel + Tour</v>
      </c>
      <c r="S615" s="10">
        <v>18386.8</v>
      </c>
      <c r="T615" t="s">
        <v>38</v>
      </c>
      <c r="U615" t="s">
        <v>87</v>
      </c>
      <c r="V615" t="str">
        <f>VLOOKUP(Tabla_Transformados[[#This Row],[Destino_sucio]],auxiliares!$E$5:$F$19,2,0)</f>
        <v>Londres</v>
      </c>
      <c r="W615" t="s">
        <v>79</v>
      </c>
      <c r="X615" t="s">
        <v>41</v>
      </c>
      <c r="Y615" t="s">
        <v>69</v>
      </c>
      <c r="Z6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5" t="str">
        <f>IFERROR(VLOOKUP(Tabla_Transformados[[#This Row],[Actividades_Reser_sucio2]],auxiliares!$E$5:$F$20,2,0),Tabla_Transformados[[#This Row],[Actividades_Reser_sucio2]])</f>
        <v>Excursión en bote</v>
      </c>
      <c r="AB615">
        <v>8</v>
      </c>
      <c r="AC615">
        <f>Tabla_Transformados[[#This Row],[Duracion_Viaje_sucio]]-1</f>
        <v>6</v>
      </c>
      <c r="AD615" t="b">
        <v>0</v>
      </c>
      <c r="AE615" t="str">
        <f>VLOOKUP(Tabla_Transformados[[#This Row],[Promocion_Aplicada_sucio]],auxiliares!$H$6:$I$9,2,0)</f>
        <v>Falso</v>
      </c>
      <c r="AF615" t="s">
        <v>88</v>
      </c>
      <c r="AG615" t="s">
        <v>56</v>
      </c>
      <c r="AH615">
        <v>9</v>
      </c>
      <c r="AI615" t="str">
        <f>TEXT(Tabla_Transformados[[#This Row],[Fecha_Reserva]],"m")</f>
        <v>5</v>
      </c>
      <c r="AJ615">
        <v>3</v>
      </c>
      <c r="AK615" t="str">
        <f>TEXT(Tabla_Transformados[[#This Row],[Fecha_Viaje]],"m")</f>
        <v>9</v>
      </c>
      <c r="AL615" t="s">
        <v>44</v>
      </c>
      <c r="AM615" t="b">
        <v>1</v>
      </c>
      <c r="AN615" t="str">
        <f>VLOOKUP(Tabla_Transformados[[#This Row],[Cancelacion_Reserva_sucio]],auxiliares!$H$6:$I$9,2,0)</f>
        <v>Verdadero</v>
      </c>
      <c r="AO615">
        <v>1</v>
      </c>
      <c r="AP615" t="s">
        <v>45</v>
      </c>
      <c r="AQ61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15" s="10">
        <f>Tabla_Transformados[[#This Row],[Costo_Total]]/Tabla_Transformados[[#This Row],[Numero_Personas]]</f>
        <v>9193.4</v>
      </c>
      <c r="AS615" s="10">
        <f>Tabla_Transformados[[#This Row],[Costo_Total]]/Tabla_Transformados[[#This Row],[Duracion_Viaje_sucio]]</f>
        <v>2626.6857142857143</v>
      </c>
    </row>
    <row r="616" spans="1:45" x14ac:dyDescent="0.25">
      <c r="A616" t="s">
        <v>2266</v>
      </c>
      <c r="B616" t="s">
        <v>2267</v>
      </c>
      <c r="C616">
        <v>36</v>
      </c>
      <c r="D616" t="s">
        <v>104</v>
      </c>
      <c r="E616" t="str">
        <f>VLOOKUP(Tabla_Transformados[[#This Row],[Género_sucio]],Tabla4[#All],2,0)</f>
        <v>Masculino</v>
      </c>
      <c r="F616" t="s">
        <v>61</v>
      </c>
      <c r="G616" t="str">
        <f>VLOOKUP(Tabla_Transformados[[#This Row],[Ubicación_sucio]],auxiliares!$E$6:$F$13,2,0)</f>
        <v>Australia</v>
      </c>
      <c r="H616" t="s">
        <v>97</v>
      </c>
      <c r="I616" t="str">
        <f>IFERROR(VLOOKUP(Tabla_Transformados[[#This Row],[Tipo_Viajero_sucio]],auxiliares!$H$6:$I$6,2,0),Tabla_Transformados[[#This Row],[Tipo_Viajero_sucio]])</f>
        <v>Negocios</v>
      </c>
      <c r="J616" t="s">
        <v>2268</v>
      </c>
      <c r="K616" s="8">
        <v>45336</v>
      </c>
      <c r="L616" s="8">
        <v>45623</v>
      </c>
      <c r="M616">
        <v>121</v>
      </c>
      <c r="N616">
        <f>DATEDIF(Tabla_Transformados[[#This Row],[Fecha_Reserva]],Tabla_Transformados[[#This Row],[Fecha_Viaje]],"d")</f>
        <v>287</v>
      </c>
      <c r="O616">
        <v>6</v>
      </c>
      <c r="P616">
        <v>3</v>
      </c>
      <c r="Q616" t="s">
        <v>65</v>
      </c>
      <c r="R616" t="str">
        <f>IFERROR(VLOOKUP(Tabla_Transformados[[#This Row],[Tipo_Paquete_sucio]],auxiliares!$H$6:$I$7,2,0),Tabla_Transformados[[#This Row],[Tipo_Paquete_sucio]])</f>
        <v>Vuelo + Hotel + Tour</v>
      </c>
      <c r="S616" s="10">
        <v>6327.6</v>
      </c>
      <c r="T616" t="s">
        <v>78</v>
      </c>
      <c r="U616" t="s">
        <v>39</v>
      </c>
      <c r="V616" t="str">
        <f>VLOOKUP(Tabla_Transformados[[#This Row],[Destino_sucio]],auxiliares!$E$5:$F$19,2,0)</f>
        <v>Tokio</v>
      </c>
      <c r="W616" t="s">
        <v>79</v>
      </c>
      <c r="X616" t="s">
        <v>68</v>
      </c>
      <c r="Y616" t="s">
        <v>302</v>
      </c>
      <c r="Z6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6" t="str">
        <f>IFERROR(VLOOKUP(Tabla_Transformados[[#This Row],[Actividades_Reser_sucio2]],auxiliares!$E$5:$F$20,2,0),Tabla_Transformados[[#This Row],[Actividades_Reser_sucio2]])</f>
        <v>Tour en bus</v>
      </c>
      <c r="AB616">
        <v>5</v>
      </c>
      <c r="AC616">
        <f>Tabla_Transformados[[#This Row],[Duracion_Viaje_sucio]]-1</f>
        <v>5</v>
      </c>
      <c r="AD616" t="b">
        <v>0</v>
      </c>
      <c r="AE616" t="str">
        <f>VLOOKUP(Tabla_Transformados[[#This Row],[Promocion_Aplicada_sucio]],auxiliares!$H$6:$I$9,2,0)</f>
        <v>Falso</v>
      </c>
      <c r="AF616" t="s">
        <v>55</v>
      </c>
      <c r="AG616" t="s">
        <v>115</v>
      </c>
      <c r="AH616">
        <v>1</v>
      </c>
      <c r="AI616" t="str">
        <f>TEXT(Tabla_Transformados[[#This Row],[Fecha_Reserva]],"m")</f>
        <v>2</v>
      </c>
      <c r="AJ616">
        <v>4</v>
      </c>
      <c r="AK616" t="str">
        <f>TEXT(Tabla_Transformados[[#This Row],[Fecha_Viaje]],"m")</f>
        <v>11</v>
      </c>
      <c r="AL616" t="s">
        <v>57</v>
      </c>
      <c r="AM616" t="b">
        <v>0</v>
      </c>
      <c r="AN616" t="str">
        <f>VLOOKUP(Tabla_Transformados[[#This Row],[Cancelacion_Reserva_sucio]],auxiliares!$H$6:$I$9,2,0)</f>
        <v>Falso</v>
      </c>
      <c r="AO616">
        <v>1</v>
      </c>
      <c r="AP616" t="s">
        <v>70</v>
      </c>
      <c r="AQ61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16" s="10">
        <f>Tabla_Transformados[[#This Row],[Costo_Total]]/Tabla_Transformados[[#This Row],[Numero_Personas]]</f>
        <v>2109.2000000000003</v>
      </c>
      <c r="AS616" s="10">
        <f>Tabla_Transformados[[#This Row],[Costo_Total]]/Tabla_Transformados[[#This Row],[Duracion_Viaje_sucio]]</f>
        <v>1054.6000000000001</v>
      </c>
    </row>
    <row r="617" spans="1:45" x14ac:dyDescent="0.25">
      <c r="A617" t="s">
        <v>2269</v>
      </c>
      <c r="B617" t="s">
        <v>2270</v>
      </c>
      <c r="C617">
        <v>53</v>
      </c>
      <c r="D617" t="s">
        <v>31</v>
      </c>
      <c r="E617" t="str">
        <f>VLOOKUP(Tabla_Transformados[[#This Row],[Género_sucio]],Tabla4[#All],2,0)</f>
        <v>Femenino</v>
      </c>
      <c r="F617" t="s">
        <v>61</v>
      </c>
      <c r="G617" t="str">
        <f>VLOOKUP(Tabla_Transformados[[#This Row],[Ubicación_sucio]],auxiliares!$E$6:$F$13,2,0)</f>
        <v>Australia</v>
      </c>
      <c r="H617" t="s">
        <v>49</v>
      </c>
      <c r="I617" t="str">
        <f>IFERROR(VLOOKUP(Tabla_Transformados[[#This Row],[Tipo_Viajero_sucio]],auxiliares!$H$6:$I$6,2,0),Tabla_Transformados[[#This Row],[Tipo_Viajero_sucio]])</f>
        <v>Turista</v>
      </c>
      <c r="J617" t="s">
        <v>2271</v>
      </c>
      <c r="K617" s="8">
        <v>45496</v>
      </c>
      <c r="L617" s="8">
        <v>45561</v>
      </c>
      <c r="M617">
        <v>40</v>
      </c>
      <c r="N617">
        <f>DATEDIF(Tabla_Transformados[[#This Row],[Fecha_Reserva]],Tabla_Transformados[[#This Row],[Fecha_Viaje]],"d")</f>
        <v>65</v>
      </c>
      <c r="O617">
        <v>5</v>
      </c>
      <c r="P617">
        <v>4</v>
      </c>
      <c r="Q617" t="s">
        <v>37</v>
      </c>
      <c r="R617" t="str">
        <f>IFERROR(VLOOKUP(Tabla_Transformados[[#This Row],[Tipo_Paquete_sucio]],auxiliares!$H$6:$I$7,2,0),Tabla_Transformados[[#This Row],[Tipo_Paquete_sucio]])</f>
        <v>Vuelo</v>
      </c>
      <c r="S617" s="10">
        <v>19553.099999999999</v>
      </c>
      <c r="T617" t="s">
        <v>38</v>
      </c>
      <c r="U617" t="s">
        <v>66</v>
      </c>
      <c r="V617" t="str">
        <f>VLOOKUP(Tabla_Transformados[[#This Row],[Destino_sucio]],auxiliares!$E$5:$F$19,2,0)</f>
        <v>Barcelona</v>
      </c>
      <c r="W617" t="s">
        <v>40</v>
      </c>
      <c r="X617" t="s">
        <v>54</v>
      </c>
      <c r="Y617" t="s">
        <v>40</v>
      </c>
      <c r="Z6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7" t="str">
        <f>IFERROR(VLOOKUP(Tabla_Transformados[[#This Row],[Actividades_Reser_sucio2]],auxiliares!$E$5:$F$20,2,0),Tabla_Transformados[[#This Row],[Actividades_Reser_sucio2]])</f>
        <v/>
      </c>
      <c r="AB617">
        <v>2</v>
      </c>
      <c r="AC617">
        <f>Tabla_Transformados[[#This Row],[Duracion_Viaje_sucio]]-1</f>
        <v>4</v>
      </c>
      <c r="AD617" t="b">
        <v>0</v>
      </c>
      <c r="AE617" t="str">
        <f>VLOOKUP(Tabla_Transformados[[#This Row],[Promocion_Aplicada_sucio]],auxiliares!$H$6:$I$9,2,0)</f>
        <v>Falso</v>
      </c>
      <c r="AF617" t="s">
        <v>55</v>
      </c>
      <c r="AG617" t="s">
        <v>43</v>
      </c>
      <c r="AH617">
        <v>10</v>
      </c>
      <c r="AI617" t="str">
        <f>TEXT(Tabla_Transformados[[#This Row],[Fecha_Reserva]],"m")</f>
        <v>7</v>
      </c>
      <c r="AJ617">
        <v>4</v>
      </c>
      <c r="AK617" t="str">
        <f>TEXT(Tabla_Transformados[[#This Row],[Fecha_Viaje]],"m")</f>
        <v>9</v>
      </c>
      <c r="AL617" t="s">
        <v>44</v>
      </c>
      <c r="AM617" t="b">
        <v>1</v>
      </c>
      <c r="AN617" t="str">
        <f>VLOOKUP(Tabla_Transformados[[#This Row],[Cancelacion_Reserva_sucio]],auxiliares!$H$6:$I$9,2,0)</f>
        <v>Verdadero</v>
      </c>
      <c r="AO617">
        <v>5</v>
      </c>
      <c r="AP617" t="s">
        <v>108</v>
      </c>
      <c r="AQ61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17" s="10">
        <f>Tabla_Transformados[[#This Row],[Costo_Total]]/Tabla_Transformados[[#This Row],[Numero_Personas]]</f>
        <v>4888.2749999999996</v>
      </c>
      <c r="AS617" s="10">
        <f>Tabla_Transformados[[#This Row],[Costo_Total]]/Tabla_Transformados[[#This Row],[Duracion_Viaje_sucio]]</f>
        <v>3910.62</v>
      </c>
    </row>
    <row r="618" spans="1:45" x14ac:dyDescent="0.25">
      <c r="A618" t="s">
        <v>2272</v>
      </c>
      <c r="B618" t="s">
        <v>2273</v>
      </c>
      <c r="C618">
        <v>44</v>
      </c>
      <c r="D618" t="s">
        <v>31</v>
      </c>
      <c r="E618" t="str">
        <f>VLOOKUP(Tabla_Transformados[[#This Row],[Género_sucio]],Tabla4[#All],2,0)</f>
        <v>Femenino</v>
      </c>
      <c r="F618" t="s">
        <v>32</v>
      </c>
      <c r="G618" t="str">
        <f>VLOOKUP(Tabla_Transformados[[#This Row],[Ubicación_sucio]],auxiliares!$E$6:$F$13,2,0)</f>
        <v>Méjico</v>
      </c>
      <c r="H618" t="s">
        <v>49</v>
      </c>
      <c r="I618" t="str">
        <f>IFERROR(VLOOKUP(Tabla_Transformados[[#This Row],[Tipo_Viajero_sucio]],auxiliares!$H$6:$I$6,2,0),Tabla_Transformados[[#This Row],[Tipo_Viajero_sucio]])</f>
        <v>Turista</v>
      </c>
      <c r="J618" t="s">
        <v>2274</v>
      </c>
      <c r="K618" s="8">
        <v>45506</v>
      </c>
      <c r="L618" s="8">
        <v>45586</v>
      </c>
      <c r="M618">
        <v>354</v>
      </c>
      <c r="N618">
        <f>DATEDIF(Tabla_Transformados[[#This Row],[Fecha_Reserva]],Tabla_Transformados[[#This Row],[Fecha_Viaje]],"d")</f>
        <v>80</v>
      </c>
      <c r="O618">
        <v>10</v>
      </c>
      <c r="P618">
        <v>3</v>
      </c>
      <c r="Q618" t="s">
        <v>65</v>
      </c>
      <c r="R618" t="str">
        <f>IFERROR(VLOOKUP(Tabla_Transformados[[#This Row],[Tipo_Paquete_sucio]],auxiliares!$H$6:$I$7,2,0),Tabla_Transformados[[#This Row],[Tipo_Paquete_sucio]])</f>
        <v>Vuelo + Hotel + Tour</v>
      </c>
      <c r="S618" s="10">
        <v>13600.5</v>
      </c>
      <c r="T618" t="s">
        <v>38</v>
      </c>
      <c r="U618" t="s">
        <v>39</v>
      </c>
      <c r="V618" t="str">
        <f>VLOOKUP(Tabla_Transformados[[#This Row],[Destino_sucio]],auxiliares!$E$5:$F$19,2,0)</f>
        <v>Tokio</v>
      </c>
      <c r="W618" t="s">
        <v>79</v>
      </c>
      <c r="X618" t="s">
        <v>68</v>
      </c>
      <c r="Y618" t="s">
        <v>69</v>
      </c>
      <c r="Z6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8" t="str">
        <f>IFERROR(VLOOKUP(Tabla_Transformados[[#This Row],[Actividades_Reser_sucio2]],auxiliares!$E$5:$F$20,2,0),Tabla_Transformados[[#This Row],[Actividades_Reser_sucio2]])</f>
        <v>Excursión en bote</v>
      </c>
      <c r="AB618">
        <v>8</v>
      </c>
      <c r="AC618">
        <f>Tabla_Transformados[[#This Row],[Duracion_Viaje_sucio]]-1</f>
        <v>9</v>
      </c>
      <c r="AD618" t="b">
        <v>0</v>
      </c>
      <c r="AE618" t="str">
        <f>VLOOKUP(Tabla_Transformados[[#This Row],[Promocion_Aplicada_sucio]],auxiliares!$H$6:$I$9,2,0)</f>
        <v>Falso</v>
      </c>
      <c r="AF618" t="s">
        <v>55</v>
      </c>
      <c r="AG618" t="s">
        <v>43</v>
      </c>
      <c r="AH618">
        <v>2</v>
      </c>
      <c r="AI618" t="str">
        <f>TEXT(Tabla_Transformados[[#This Row],[Fecha_Reserva]],"m")</f>
        <v>8</v>
      </c>
      <c r="AJ618">
        <v>1</v>
      </c>
      <c r="AK618" t="str">
        <f>TEXT(Tabla_Transformados[[#This Row],[Fecha_Viaje]],"m")</f>
        <v>10</v>
      </c>
      <c r="AL618" t="s">
        <v>57</v>
      </c>
      <c r="AM618" t="b">
        <v>1</v>
      </c>
      <c r="AN618" t="str">
        <f>VLOOKUP(Tabla_Transformados[[#This Row],[Cancelacion_Reserva_sucio]],auxiliares!$H$6:$I$9,2,0)</f>
        <v>Verdadero</v>
      </c>
      <c r="AO618">
        <v>2</v>
      </c>
      <c r="AP618" t="s">
        <v>45</v>
      </c>
      <c r="AQ61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8" s="10">
        <f>Tabla_Transformados[[#This Row],[Costo_Total]]/Tabla_Transformados[[#This Row],[Numero_Personas]]</f>
        <v>4533.5</v>
      </c>
      <c r="AS618" s="10">
        <f>Tabla_Transformados[[#This Row],[Costo_Total]]/Tabla_Transformados[[#This Row],[Duracion_Viaje_sucio]]</f>
        <v>1360.05</v>
      </c>
    </row>
    <row r="619" spans="1:45" x14ac:dyDescent="0.25">
      <c r="A619" t="s">
        <v>2275</v>
      </c>
      <c r="B619" t="s">
        <v>2276</v>
      </c>
      <c r="C619">
        <v>21</v>
      </c>
      <c r="D619" t="s">
        <v>31</v>
      </c>
      <c r="E619" t="str">
        <f>VLOOKUP(Tabla_Transformados[[#This Row],[Género_sucio]],Tabla4[#All],2,0)</f>
        <v>Femenino</v>
      </c>
      <c r="F619" t="s">
        <v>32</v>
      </c>
      <c r="G619" t="str">
        <f>VLOOKUP(Tabla_Transformados[[#This Row],[Ubicación_sucio]],auxiliares!$E$6:$F$13,2,0)</f>
        <v>Méjico</v>
      </c>
      <c r="H619" t="s">
        <v>49</v>
      </c>
      <c r="I619" t="str">
        <f>IFERROR(VLOOKUP(Tabla_Transformados[[#This Row],[Tipo_Viajero_sucio]],auxiliares!$H$6:$I$6,2,0),Tabla_Transformados[[#This Row],[Tipo_Viajero_sucio]])</f>
        <v>Turista</v>
      </c>
      <c r="J619" t="s">
        <v>2277</v>
      </c>
      <c r="K619" s="8">
        <v>45586</v>
      </c>
      <c r="L619" s="8">
        <v>45590</v>
      </c>
      <c r="M619">
        <v>161</v>
      </c>
      <c r="N619">
        <f>DATEDIF(Tabla_Transformados[[#This Row],[Fecha_Reserva]],Tabla_Transformados[[#This Row],[Fecha_Viaje]],"d")</f>
        <v>4</v>
      </c>
      <c r="O619">
        <v>7</v>
      </c>
      <c r="P619">
        <v>1</v>
      </c>
      <c r="Q619" t="s">
        <v>65</v>
      </c>
      <c r="R619" t="str">
        <f>IFERROR(VLOOKUP(Tabla_Transformados[[#This Row],[Tipo_Paquete_sucio]],auxiliares!$H$6:$I$7,2,0),Tabla_Transformados[[#This Row],[Tipo_Paquete_sucio]])</f>
        <v>Vuelo + Hotel + Tour</v>
      </c>
      <c r="S619" s="10">
        <v>4154.3</v>
      </c>
      <c r="T619" t="s">
        <v>78</v>
      </c>
      <c r="U619" t="s">
        <v>94</v>
      </c>
      <c r="V619" t="str">
        <f>VLOOKUP(Tabla_Transformados[[#This Row],[Destino_sucio]],auxiliares!$E$5:$F$19,2,0)</f>
        <v>Cancun</v>
      </c>
      <c r="W619" t="s">
        <v>79</v>
      </c>
      <c r="X619" t="s">
        <v>41</v>
      </c>
      <c r="Y619" t="s">
        <v>302</v>
      </c>
      <c r="Z6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9" t="str">
        <f>IFERROR(VLOOKUP(Tabla_Transformados[[#This Row],[Actividades_Reser_sucio2]],auxiliares!$E$5:$F$20,2,0),Tabla_Transformados[[#This Row],[Actividades_Reser_sucio2]])</f>
        <v>Tour en bus</v>
      </c>
      <c r="AB619">
        <v>9</v>
      </c>
      <c r="AC619">
        <f>Tabla_Transformados[[#This Row],[Duracion_Viaje_sucio]]-1</f>
        <v>6</v>
      </c>
      <c r="AD619" t="b">
        <v>0</v>
      </c>
      <c r="AE619" t="str">
        <f>VLOOKUP(Tabla_Transformados[[#This Row],[Promocion_Aplicada_sucio]],auxiliares!$H$6:$I$9,2,0)</f>
        <v>Falso</v>
      </c>
      <c r="AF619" t="s">
        <v>55</v>
      </c>
      <c r="AG619" t="s">
        <v>115</v>
      </c>
      <c r="AH619">
        <v>2</v>
      </c>
      <c r="AI619" t="str">
        <f>TEXT(Tabla_Transformados[[#This Row],[Fecha_Reserva]],"m")</f>
        <v>10</v>
      </c>
      <c r="AJ619">
        <v>7</v>
      </c>
      <c r="AK619" t="str">
        <f>TEXT(Tabla_Transformados[[#This Row],[Fecha_Viaje]],"m")</f>
        <v>10</v>
      </c>
      <c r="AL619" t="s">
        <v>57</v>
      </c>
      <c r="AM619" t="b">
        <v>1</v>
      </c>
      <c r="AN619" t="str">
        <f>VLOOKUP(Tabla_Transformados[[#This Row],[Cancelacion_Reserva_sucio]],auxiliares!$H$6:$I$9,2,0)</f>
        <v>Verdadero</v>
      </c>
      <c r="AO619">
        <v>4</v>
      </c>
      <c r="AP619" t="s">
        <v>108</v>
      </c>
      <c r="AQ61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9" s="10">
        <f>Tabla_Transformados[[#This Row],[Costo_Total]]/Tabla_Transformados[[#This Row],[Numero_Personas]]</f>
        <v>4154.3</v>
      </c>
      <c r="AS619" s="10">
        <f>Tabla_Transformados[[#This Row],[Costo_Total]]/Tabla_Transformados[[#This Row],[Duracion_Viaje_sucio]]</f>
        <v>593.47142857142865</v>
      </c>
    </row>
    <row r="620" spans="1:45" x14ac:dyDescent="0.25">
      <c r="A620" t="s">
        <v>2278</v>
      </c>
      <c r="B620" t="s">
        <v>2279</v>
      </c>
      <c r="C620">
        <v>59</v>
      </c>
      <c r="D620" t="s">
        <v>60</v>
      </c>
      <c r="E620" t="str">
        <f>VLOOKUP(Tabla_Transformados[[#This Row],[Género_sucio]],Tabla4[#All],2,0)</f>
        <v>Otro</v>
      </c>
      <c r="F620" t="s">
        <v>48</v>
      </c>
      <c r="G620" t="str">
        <f>VLOOKUP(Tabla_Transformados[[#This Row],[Ubicación_sucio]],auxiliares!$E$6:$F$13,2,0)</f>
        <v>EEUU</v>
      </c>
      <c r="H620" t="s">
        <v>97</v>
      </c>
      <c r="I620" t="str">
        <f>IFERROR(VLOOKUP(Tabla_Transformados[[#This Row],[Tipo_Viajero_sucio]],auxiliares!$H$6:$I$6,2,0),Tabla_Transformados[[#This Row],[Tipo_Viajero_sucio]])</f>
        <v>Negocios</v>
      </c>
      <c r="J620" t="s">
        <v>2280</v>
      </c>
      <c r="K620" s="8">
        <v>45348</v>
      </c>
      <c r="L620" s="8">
        <v>45360</v>
      </c>
      <c r="M620">
        <v>59</v>
      </c>
      <c r="N620">
        <f>DATEDIF(Tabla_Transformados[[#This Row],[Fecha_Reserva]],Tabla_Transformados[[#This Row],[Fecha_Viaje]],"d")</f>
        <v>12</v>
      </c>
      <c r="O620">
        <v>1</v>
      </c>
      <c r="P620">
        <v>1</v>
      </c>
      <c r="Q620" t="s">
        <v>65</v>
      </c>
      <c r="R620" t="str">
        <f>IFERROR(VLOOKUP(Tabla_Transformados[[#This Row],[Tipo_Paquete_sucio]],auxiliares!$H$6:$I$7,2,0),Tabla_Transformados[[#This Row],[Tipo_Paquete_sucio]])</f>
        <v>Vuelo + Hotel + Tour</v>
      </c>
      <c r="S620" s="10">
        <v>19852.5</v>
      </c>
      <c r="T620" t="s">
        <v>78</v>
      </c>
      <c r="U620" t="s">
        <v>39</v>
      </c>
      <c r="V620" t="str">
        <f>VLOOKUP(Tabla_Transformados[[#This Row],[Destino_sucio]],auxiliares!$E$5:$F$19,2,0)</f>
        <v>Tokio</v>
      </c>
      <c r="W620" t="s">
        <v>79</v>
      </c>
      <c r="X620" t="s">
        <v>54</v>
      </c>
      <c r="Y620" t="s">
        <v>151</v>
      </c>
      <c r="Z6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20" t="str">
        <f>IFERROR(VLOOKUP(Tabla_Transformados[[#This Row],[Actividades_Reser_sucio2]],auxiliares!$E$5:$F$20,2,0),Tabla_Transformados[[#This Row],[Actividades_Reser_sucio2]])</f>
        <v>Tour en Cuidad</v>
      </c>
      <c r="AB620">
        <v>6</v>
      </c>
      <c r="AC620">
        <f>Tabla_Transformados[[#This Row],[Duracion_Viaje_sucio]]-1</f>
        <v>0</v>
      </c>
      <c r="AD620" t="b">
        <v>0</v>
      </c>
      <c r="AE620" t="str">
        <f>VLOOKUP(Tabla_Transformados[[#This Row],[Promocion_Aplicada_sucio]],auxiliares!$H$6:$I$9,2,0)</f>
        <v>Falso</v>
      </c>
      <c r="AF620" t="s">
        <v>55</v>
      </c>
      <c r="AG620" t="s">
        <v>115</v>
      </c>
      <c r="AH620">
        <v>7</v>
      </c>
      <c r="AI620" t="str">
        <f>TEXT(Tabla_Transformados[[#This Row],[Fecha_Reserva]],"m")</f>
        <v>2</v>
      </c>
      <c r="AJ620">
        <v>7</v>
      </c>
      <c r="AK620" t="str">
        <f>TEXT(Tabla_Transformados[[#This Row],[Fecha_Viaje]],"m")</f>
        <v>3</v>
      </c>
      <c r="AL620" t="s">
        <v>44</v>
      </c>
      <c r="AM620" t="b">
        <v>0</v>
      </c>
      <c r="AN620" t="str">
        <f>VLOOKUP(Tabla_Transformados[[#This Row],[Cancelacion_Reserva_sucio]],auxiliares!$H$6:$I$9,2,0)</f>
        <v>Falso</v>
      </c>
      <c r="AO620">
        <v>5</v>
      </c>
      <c r="AP620" t="s">
        <v>207</v>
      </c>
      <c r="AQ62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0" s="10">
        <f>Tabla_Transformados[[#This Row],[Costo_Total]]/Tabla_Transformados[[#This Row],[Numero_Personas]]</f>
        <v>19852.5</v>
      </c>
      <c r="AS620" s="10">
        <f>Tabla_Transformados[[#This Row],[Costo_Total]]/Tabla_Transformados[[#This Row],[Duracion_Viaje_sucio]]</f>
        <v>19852.5</v>
      </c>
    </row>
    <row r="621" spans="1:45" x14ac:dyDescent="0.25">
      <c r="A621" t="s">
        <v>2281</v>
      </c>
      <c r="B621" t="s">
        <v>2282</v>
      </c>
      <c r="C621">
        <v>57</v>
      </c>
      <c r="D621" t="s">
        <v>31</v>
      </c>
      <c r="E621" t="str">
        <f>VLOOKUP(Tabla_Transformados[[#This Row],[Género_sucio]],Tabla4[#All],2,0)</f>
        <v>Femenino</v>
      </c>
      <c r="F621" t="s">
        <v>61</v>
      </c>
      <c r="G621" t="str">
        <f>VLOOKUP(Tabla_Transformados[[#This Row],[Ubicación_sucio]],auxiliares!$E$6:$F$13,2,0)</f>
        <v>Australia</v>
      </c>
      <c r="H621" t="s">
        <v>49</v>
      </c>
      <c r="I621" t="str">
        <f>IFERROR(VLOOKUP(Tabla_Transformados[[#This Row],[Tipo_Viajero_sucio]],auxiliares!$H$6:$I$6,2,0),Tabla_Transformados[[#This Row],[Tipo_Viajero_sucio]])</f>
        <v>Turista</v>
      </c>
      <c r="J621" t="s">
        <v>2283</v>
      </c>
      <c r="K621" s="8">
        <v>45480</v>
      </c>
      <c r="L621" s="8">
        <v>45523</v>
      </c>
      <c r="M621">
        <v>326</v>
      </c>
      <c r="N621">
        <f>DATEDIF(Tabla_Transformados[[#This Row],[Fecha_Reserva]],Tabla_Transformados[[#This Row],[Fecha_Viaje]],"d")</f>
        <v>43</v>
      </c>
      <c r="O621">
        <v>2</v>
      </c>
      <c r="P621">
        <v>4</v>
      </c>
      <c r="Q621" t="s">
        <v>65</v>
      </c>
      <c r="R621" t="str">
        <f>IFERROR(VLOOKUP(Tabla_Transformados[[#This Row],[Tipo_Paquete_sucio]],auxiliares!$H$6:$I$7,2,0),Tabla_Transformados[[#This Row],[Tipo_Paquete_sucio]])</f>
        <v>Vuelo + Hotel + Tour</v>
      </c>
      <c r="S621" s="10">
        <v>6570.6</v>
      </c>
      <c r="T621" t="s">
        <v>86</v>
      </c>
      <c r="U621" t="s">
        <v>53</v>
      </c>
      <c r="V621" t="str">
        <f>VLOOKUP(Tabla_Transformados[[#This Row],[Destino_sucio]],auxiliares!$E$5:$F$19,2,0)</f>
        <v>Nueva York</v>
      </c>
      <c r="W621" t="s">
        <v>79</v>
      </c>
      <c r="X621" t="s">
        <v>54</v>
      </c>
      <c r="Y621" t="s">
        <v>151</v>
      </c>
      <c r="Z6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21" t="str">
        <f>IFERROR(VLOOKUP(Tabla_Transformados[[#This Row],[Actividades_Reser_sucio2]],auxiliares!$E$5:$F$20,2,0),Tabla_Transformados[[#This Row],[Actividades_Reser_sucio2]])</f>
        <v>Tour en Cuidad</v>
      </c>
      <c r="AB621">
        <v>7</v>
      </c>
      <c r="AC621">
        <f>Tabla_Transformados[[#This Row],[Duracion_Viaje_sucio]]-1</f>
        <v>1</v>
      </c>
      <c r="AD621" t="b">
        <v>0</v>
      </c>
      <c r="AE621" t="str">
        <f>VLOOKUP(Tabla_Transformados[[#This Row],[Promocion_Aplicada_sucio]],auxiliares!$H$6:$I$9,2,0)</f>
        <v>Falso</v>
      </c>
      <c r="AF621" t="s">
        <v>42</v>
      </c>
      <c r="AG621" t="s">
        <v>115</v>
      </c>
      <c r="AH621">
        <v>1</v>
      </c>
      <c r="AI621" t="str">
        <f>TEXT(Tabla_Transformados[[#This Row],[Fecha_Reserva]],"m")</f>
        <v>7</v>
      </c>
      <c r="AJ621">
        <v>2</v>
      </c>
      <c r="AK621" t="str">
        <f>TEXT(Tabla_Transformados[[#This Row],[Fecha_Viaje]],"m")</f>
        <v>8</v>
      </c>
      <c r="AL621" t="s">
        <v>44</v>
      </c>
      <c r="AM621" t="b">
        <v>1</v>
      </c>
      <c r="AN621" t="str">
        <f>VLOOKUP(Tabla_Transformados[[#This Row],[Cancelacion_Reserva_sucio]],auxiliares!$H$6:$I$9,2,0)</f>
        <v>Verdadero</v>
      </c>
      <c r="AO621">
        <v>2</v>
      </c>
      <c r="AP621" t="s">
        <v>45</v>
      </c>
      <c r="AQ6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1" s="10">
        <f>Tabla_Transformados[[#This Row],[Costo_Total]]/Tabla_Transformados[[#This Row],[Numero_Personas]]</f>
        <v>1642.65</v>
      </c>
      <c r="AS621" s="10">
        <f>Tabla_Transformados[[#This Row],[Costo_Total]]/Tabla_Transformados[[#This Row],[Duracion_Viaje_sucio]]</f>
        <v>3285.3</v>
      </c>
    </row>
    <row r="622" spans="1:45" x14ac:dyDescent="0.25">
      <c r="A622" t="s">
        <v>2284</v>
      </c>
      <c r="B622" t="s">
        <v>2285</v>
      </c>
      <c r="C622">
        <v>25</v>
      </c>
      <c r="D622" t="s">
        <v>104</v>
      </c>
      <c r="E622" t="str">
        <f>VLOOKUP(Tabla_Transformados[[#This Row],[Género_sucio]],Tabla4[#All],2,0)</f>
        <v>Masculino</v>
      </c>
      <c r="F622" t="s">
        <v>123</v>
      </c>
      <c r="G622" t="str">
        <f>VLOOKUP(Tabla_Transformados[[#This Row],[Ubicación_sucio]],auxiliares!$E$6:$F$13,2,0)</f>
        <v>España</v>
      </c>
      <c r="H622" t="s">
        <v>97</v>
      </c>
      <c r="I622" t="str">
        <f>IFERROR(VLOOKUP(Tabla_Transformados[[#This Row],[Tipo_Viajero_sucio]],auxiliares!$H$6:$I$6,2,0),Tabla_Transformados[[#This Row],[Tipo_Viajero_sucio]])</f>
        <v>Negocios</v>
      </c>
      <c r="J622" t="s">
        <v>2286</v>
      </c>
      <c r="K622" s="8">
        <v>45451</v>
      </c>
      <c r="L622" s="8">
        <v>45649</v>
      </c>
      <c r="M622">
        <v>125</v>
      </c>
      <c r="N622">
        <f>DATEDIF(Tabla_Transformados[[#This Row],[Fecha_Reserva]],Tabla_Transformados[[#This Row],[Fecha_Viaje]],"d")</f>
        <v>198</v>
      </c>
      <c r="O622">
        <v>9</v>
      </c>
      <c r="P622">
        <v>1</v>
      </c>
      <c r="Q622" t="s">
        <v>77</v>
      </c>
      <c r="R622" t="str">
        <f>IFERROR(VLOOKUP(Tabla_Transformados[[#This Row],[Tipo_Paquete_sucio]],auxiliares!$H$6:$I$7,2,0),Tabla_Transformados[[#This Row],[Tipo_Paquete_sucio]])</f>
        <v>Vuelo + Hotel</v>
      </c>
      <c r="S622" s="10">
        <v>4293.8999999999996</v>
      </c>
      <c r="T622" t="s">
        <v>38</v>
      </c>
      <c r="U622" t="s">
        <v>101</v>
      </c>
      <c r="V622" t="str">
        <f>VLOOKUP(Tabla_Transformados[[#This Row],[Destino_sucio]],auxiliares!$E$5:$F$19,2,0)</f>
        <v>Roma</v>
      </c>
      <c r="W622" t="s">
        <v>67</v>
      </c>
      <c r="X622" t="s">
        <v>41</v>
      </c>
      <c r="Y622" t="s">
        <v>40</v>
      </c>
      <c r="Z6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2" t="str">
        <f>IFERROR(VLOOKUP(Tabla_Transformados[[#This Row],[Actividades_Reser_sucio2]],auxiliares!$E$5:$F$20,2,0),Tabla_Transformados[[#This Row],[Actividades_Reser_sucio2]])</f>
        <v/>
      </c>
      <c r="AB622">
        <v>9</v>
      </c>
      <c r="AC622">
        <f>Tabla_Transformados[[#This Row],[Duracion_Viaje_sucio]]-1</f>
        <v>8</v>
      </c>
      <c r="AD622" t="b">
        <v>1</v>
      </c>
      <c r="AE622" t="str">
        <f>VLOOKUP(Tabla_Transformados[[#This Row],[Promocion_Aplicada_sucio]],auxiliares!$H$6:$I$9,2,0)</f>
        <v>Verdadero</v>
      </c>
      <c r="AF622" t="s">
        <v>42</v>
      </c>
      <c r="AG622" t="s">
        <v>43</v>
      </c>
      <c r="AH622">
        <v>5</v>
      </c>
      <c r="AI622" t="str">
        <f>TEXT(Tabla_Transformados[[#This Row],[Fecha_Reserva]],"m")</f>
        <v>6</v>
      </c>
      <c r="AJ622">
        <v>9</v>
      </c>
      <c r="AK622" t="str">
        <f>TEXT(Tabla_Transformados[[#This Row],[Fecha_Viaje]],"m")</f>
        <v>12</v>
      </c>
      <c r="AL622" t="s">
        <v>57</v>
      </c>
      <c r="AM622" t="b">
        <v>0</v>
      </c>
      <c r="AN622" t="str">
        <f>VLOOKUP(Tabla_Transformados[[#This Row],[Cancelacion_Reserva_sucio]],auxiliares!$H$6:$I$9,2,0)</f>
        <v>Falso</v>
      </c>
      <c r="AO622">
        <v>2</v>
      </c>
      <c r="AP622" t="s">
        <v>45</v>
      </c>
      <c r="AQ62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22" s="10">
        <f>Tabla_Transformados[[#This Row],[Costo_Total]]/Tabla_Transformados[[#This Row],[Numero_Personas]]</f>
        <v>4293.8999999999996</v>
      </c>
      <c r="AS622" s="10">
        <f>Tabla_Transformados[[#This Row],[Costo_Total]]/Tabla_Transformados[[#This Row],[Duracion_Viaje_sucio]]</f>
        <v>477.09999999999997</v>
      </c>
    </row>
    <row r="623" spans="1:45" x14ac:dyDescent="0.25">
      <c r="A623" t="s">
        <v>2287</v>
      </c>
      <c r="B623" t="s">
        <v>2288</v>
      </c>
      <c r="C623">
        <v>38</v>
      </c>
      <c r="D623" t="s">
        <v>31</v>
      </c>
      <c r="E623" t="str">
        <f>VLOOKUP(Tabla_Transformados[[#This Row],[Género_sucio]],Tabla4[#All],2,0)</f>
        <v>Femenino</v>
      </c>
      <c r="F623" t="s">
        <v>73</v>
      </c>
      <c r="G623" t="str">
        <f>VLOOKUP(Tabla_Transformados[[#This Row],[Ubicación_sucio]],auxiliares!$E$6:$F$13,2,0)</f>
        <v>Reino unido</v>
      </c>
      <c r="H623" t="s">
        <v>97</v>
      </c>
      <c r="I623" t="str">
        <f>IFERROR(VLOOKUP(Tabla_Transformados[[#This Row],[Tipo_Viajero_sucio]],auxiliares!$H$6:$I$6,2,0),Tabla_Transformados[[#This Row],[Tipo_Viajero_sucio]])</f>
        <v>Negocios</v>
      </c>
      <c r="J623" t="s">
        <v>2289</v>
      </c>
      <c r="K623" s="8">
        <v>45357</v>
      </c>
      <c r="L623" s="8">
        <v>45397</v>
      </c>
      <c r="M623">
        <v>113</v>
      </c>
      <c r="N623">
        <f>DATEDIF(Tabla_Transformados[[#This Row],[Fecha_Reserva]],Tabla_Transformados[[#This Row],[Fecha_Viaje]],"d")</f>
        <v>40</v>
      </c>
      <c r="O623">
        <v>4</v>
      </c>
      <c r="P623">
        <v>2</v>
      </c>
      <c r="Q623" t="s">
        <v>77</v>
      </c>
      <c r="R623" t="str">
        <f>IFERROR(VLOOKUP(Tabla_Transformados[[#This Row],[Tipo_Paquete_sucio]],auxiliares!$H$6:$I$7,2,0),Tabla_Transformados[[#This Row],[Tipo_Paquete_sucio]])</f>
        <v>Vuelo + Hotel</v>
      </c>
      <c r="S623" s="10">
        <v>1142.5999999999999</v>
      </c>
      <c r="T623" t="s">
        <v>86</v>
      </c>
      <c r="U623" t="s">
        <v>87</v>
      </c>
      <c r="V623" t="str">
        <f>VLOOKUP(Tabla_Transformados[[#This Row],[Destino_sucio]],auxiliares!$E$5:$F$19,2,0)</f>
        <v>Londres</v>
      </c>
      <c r="W623" t="s">
        <v>114</v>
      </c>
      <c r="X623" t="s">
        <v>41</v>
      </c>
      <c r="Y623" t="s">
        <v>40</v>
      </c>
      <c r="Z6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3" t="str">
        <f>IFERROR(VLOOKUP(Tabla_Transformados[[#This Row],[Actividades_Reser_sucio2]],auxiliares!$E$5:$F$20,2,0),Tabla_Transformados[[#This Row],[Actividades_Reser_sucio2]])</f>
        <v/>
      </c>
      <c r="AB623">
        <v>1</v>
      </c>
      <c r="AC623">
        <f>Tabla_Transformados[[#This Row],[Duracion_Viaje_sucio]]-1</f>
        <v>3</v>
      </c>
      <c r="AD623" t="b">
        <v>1</v>
      </c>
      <c r="AE623" t="str">
        <f>VLOOKUP(Tabla_Transformados[[#This Row],[Promocion_Aplicada_sucio]],auxiliares!$H$6:$I$9,2,0)</f>
        <v>Verdadero</v>
      </c>
      <c r="AF623" t="s">
        <v>42</v>
      </c>
      <c r="AG623" t="s">
        <v>56</v>
      </c>
      <c r="AH623">
        <v>4</v>
      </c>
      <c r="AI623" t="str">
        <f>TEXT(Tabla_Transformados[[#This Row],[Fecha_Reserva]],"m")</f>
        <v>3</v>
      </c>
      <c r="AJ623">
        <v>9</v>
      </c>
      <c r="AK623" t="str">
        <f>TEXT(Tabla_Transformados[[#This Row],[Fecha_Viaje]],"m")</f>
        <v>4</v>
      </c>
      <c r="AL623" t="s">
        <v>57</v>
      </c>
      <c r="AM623" t="b">
        <v>0</v>
      </c>
      <c r="AN623" t="str">
        <f>VLOOKUP(Tabla_Transformados[[#This Row],[Cancelacion_Reserva_sucio]],auxiliares!$H$6:$I$9,2,0)</f>
        <v>Falso</v>
      </c>
      <c r="AO623">
        <v>2</v>
      </c>
      <c r="AP623" t="s">
        <v>40</v>
      </c>
      <c r="AQ6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23" s="10">
        <f>Tabla_Transformados[[#This Row],[Costo_Total]]/Tabla_Transformados[[#This Row],[Numero_Personas]]</f>
        <v>571.29999999999995</v>
      </c>
      <c r="AS623" s="10">
        <f>Tabla_Transformados[[#This Row],[Costo_Total]]/Tabla_Transformados[[#This Row],[Duracion_Viaje_sucio]]</f>
        <v>285.64999999999998</v>
      </c>
    </row>
    <row r="624" spans="1:45" x14ac:dyDescent="0.25">
      <c r="A624" t="s">
        <v>2290</v>
      </c>
      <c r="B624" t="s">
        <v>2291</v>
      </c>
      <c r="C624">
        <v>36</v>
      </c>
      <c r="D624" t="s">
        <v>104</v>
      </c>
      <c r="E624" t="str">
        <f>VLOOKUP(Tabla_Transformados[[#This Row],[Género_sucio]],Tabla4[#All],2,0)</f>
        <v>Masculino</v>
      </c>
      <c r="F624" t="s">
        <v>82</v>
      </c>
      <c r="G624" t="str">
        <f>VLOOKUP(Tabla_Transformados[[#This Row],[Ubicación_sucio]],auxiliares!$E$6:$F$13,2,0)</f>
        <v>Alemania</v>
      </c>
      <c r="H624" t="s">
        <v>49</v>
      </c>
      <c r="I624" t="str">
        <f>IFERROR(VLOOKUP(Tabla_Transformados[[#This Row],[Tipo_Viajero_sucio]],auxiliares!$H$6:$I$6,2,0),Tabla_Transformados[[#This Row],[Tipo_Viajero_sucio]])</f>
        <v>Turista</v>
      </c>
      <c r="J624" t="s">
        <v>2292</v>
      </c>
      <c r="K624" s="8">
        <v>45348</v>
      </c>
      <c r="L624" s="8">
        <v>45616</v>
      </c>
      <c r="M624">
        <v>306</v>
      </c>
      <c r="N624">
        <f>DATEDIF(Tabla_Transformados[[#This Row],[Fecha_Reserva]],Tabla_Transformados[[#This Row],[Fecha_Viaje]],"d")</f>
        <v>268</v>
      </c>
      <c r="O624">
        <v>11</v>
      </c>
      <c r="P624">
        <v>2</v>
      </c>
      <c r="Q624" t="s">
        <v>77</v>
      </c>
      <c r="R624" t="str">
        <f>IFERROR(VLOOKUP(Tabla_Transformados[[#This Row],[Tipo_Paquete_sucio]],auxiliares!$H$6:$I$7,2,0),Tabla_Transformados[[#This Row],[Tipo_Paquete_sucio]])</f>
        <v>Vuelo + Hotel</v>
      </c>
      <c r="S624" s="10">
        <v>4925.5</v>
      </c>
      <c r="T624" t="s">
        <v>78</v>
      </c>
      <c r="U624" t="s">
        <v>53</v>
      </c>
      <c r="V624" t="str">
        <f>VLOOKUP(Tabla_Transformados[[#This Row],[Destino_sucio]],auxiliares!$E$5:$F$19,2,0)</f>
        <v>Nueva York</v>
      </c>
      <c r="W624" t="s">
        <v>79</v>
      </c>
      <c r="X624" t="s">
        <v>54</v>
      </c>
      <c r="Y624" t="s">
        <v>40</v>
      </c>
      <c r="Z6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4" t="str">
        <f>IFERROR(VLOOKUP(Tabla_Transformados[[#This Row],[Actividades_Reser_sucio2]],auxiliares!$E$5:$F$20,2,0),Tabla_Transformados[[#This Row],[Actividades_Reser_sucio2]])</f>
        <v/>
      </c>
      <c r="AB624">
        <v>2</v>
      </c>
      <c r="AC624">
        <f>Tabla_Transformados[[#This Row],[Duracion_Viaje_sucio]]-1</f>
        <v>10</v>
      </c>
      <c r="AD624" t="b">
        <v>0</v>
      </c>
      <c r="AE624" t="str">
        <f>VLOOKUP(Tabla_Transformados[[#This Row],[Promocion_Aplicada_sucio]],auxiliares!$H$6:$I$9,2,0)</f>
        <v>Falso</v>
      </c>
      <c r="AF624" t="s">
        <v>55</v>
      </c>
      <c r="AG624" t="s">
        <v>56</v>
      </c>
      <c r="AH624">
        <v>1</v>
      </c>
      <c r="AI624" t="str">
        <f>TEXT(Tabla_Transformados[[#This Row],[Fecha_Reserva]],"m")</f>
        <v>2</v>
      </c>
      <c r="AJ624">
        <v>10</v>
      </c>
      <c r="AK624" t="str">
        <f>TEXT(Tabla_Transformados[[#This Row],[Fecha_Viaje]],"m")</f>
        <v>11</v>
      </c>
      <c r="AL624" t="s">
        <v>57</v>
      </c>
      <c r="AM624" t="b">
        <v>1</v>
      </c>
      <c r="AN624" t="str">
        <f>VLOOKUP(Tabla_Transformados[[#This Row],[Cancelacion_Reserva_sucio]],auxiliares!$H$6:$I$9,2,0)</f>
        <v>Verdadero</v>
      </c>
      <c r="AO624">
        <v>2</v>
      </c>
      <c r="AP624" t="s">
        <v>108</v>
      </c>
      <c r="AQ6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24" s="10">
        <f>Tabla_Transformados[[#This Row],[Costo_Total]]/Tabla_Transformados[[#This Row],[Numero_Personas]]</f>
        <v>2462.75</v>
      </c>
      <c r="AS624" s="10">
        <f>Tabla_Transformados[[#This Row],[Costo_Total]]/Tabla_Transformados[[#This Row],[Duracion_Viaje_sucio]]</f>
        <v>447.77272727272725</v>
      </c>
    </row>
    <row r="625" spans="1:45" x14ac:dyDescent="0.25">
      <c r="A625" t="s">
        <v>2293</v>
      </c>
      <c r="B625" t="s">
        <v>2294</v>
      </c>
      <c r="C625">
        <v>65</v>
      </c>
      <c r="D625" t="s">
        <v>60</v>
      </c>
      <c r="E625" t="str">
        <f>VLOOKUP(Tabla_Transformados[[#This Row],[Género_sucio]],Tabla4[#All],2,0)</f>
        <v>Otro</v>
      </c>
      <c r="F625" t="s">
        <v>61</v>
      </c>
      <c r="G625" t="str">
        <f>VLOOKUP(Tabla_Transformados[[#This Row],[Ubicación_sucio]],auxiliares!$E$6:$F$13,2,0)</f>
        <v>Australia</v>
      </c>
      <c r="H625" t="s">
        <v>97</v>
      </c>
      <c r="I625" t="str">
        <f>IFERROR(VLOOKUP(Tabla_Transformados[[#This Row],[Tipo_Viajero_sucio]],auxiliares!$H$6:$I$6,2,0),Tabla_Transformados[[#This Row],[Tipo_Viajero_sucio]])</f>
        <v>Negocios</v>
      </c>
      <c r="J625" t="s">
        <v>2295</v>
      </c>
      <c r="K625" s="8">
        <v>45605</v>
      </c>
      <c r="L625" s="8">
        <v>45606</v>
      </c>
      <c r="M625">
        <v>148</v>
      </c>
      <c r="N625">
        <f>DATEDIF(Tabla_Transformados[[#This Row],[Fecha_Reserva]],Tabla_Transformados[[#This Row],[Fecha_Viaje]],"d")</f>
        <v>1</v>
      </c>
      <c r="O625">
        <v>8</v>
      </c>
      <c r="P625">
        <v>4</v>
      </c>
      <c r="Q625" t="s">
        <v>37</v>
      </c>
      <c r="R625" t="str">
        <f>IFERROR(VLOOKUP(Tabla_Transformados[[#This Row],[Tipo_Paquete_sucio]],auxiliares!$H$6:$I$7,2,0),Tabla_Transformados[[#This Row],[Tipo_Paquete_sucio]])</f>
        <v>Vuelo</v>
      </c>
      <c r="S625" s="10">
        <v>14514.6</v>
      </c>
      <c r="T625" t="s">
        <v>38</v>
      </c>
      <c r="U625" t="s">
        <v>66</v>
      </c>
      <c r="V625" t="str">
        <f>VLOOKUP(Tabla_Transformados[[#This Row],[Destino_sucio]],auxiliares!$E$5:$F$19,2,0)</f>
        <v>Barcelona</v>
      </c>
      <c r="W625" t="s">
        <v>40</v>
      </c>
      <c r="X625" t="s">
        <v>54</v>
      </c>
      <c r="Y625" t="s">
        <v>40</v>
      </c>
      <c r="Z6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5" t="str">
        <f>IFERROR(VLOOKUP(Tabla_Transformados[[#This Row],[Actividades_Reser_sucio2]],auxiliares!$E$5:$F$20,2,0),Tabla_Transformados[[#This Row],[Actividades_Reser_sucio2]])</f>
        <v/>
      </c>
      <c r="AB625">
        <v>5</v>
      </c>
      <c r="AC625">
        <f>Tabla_Transformados[[#This Row],[Duracion_Viaje_sucio]]-1</f>
        <v>7</v>
      </c>
      <c r="AD625" t="b">
        <v>0</v>
      </c>
      <c r="AE625" t="str">
        <f>VLOOKUP(Tabla_Transformados[[#This Row],[Promocion_Aplicada_sucio]],auxiliares!$H$6:$I$9,2,0)</f>
        <v>Falso</v>
      </c>
      <c r="AF625" t="s">
        <v>55</v>
      </c>
      <c r="AG625" t="s">
        <v>115</v>
      </c>
      <c r="AH625">
        <v>3</v>
      </c>
      <c r="AI625" t="str">
        <f>TEXT(Tabla_Transformados[[#This Row],[Fecha_Reserva]],"m")</f>
        <v>11</v>
      </c>
      <c r="AJ625">
        <v>10</v>
      </c>
      <c r="AK625" t="str">
        <f>TEXT(Tabla_Transformados[[#This Row],[Fecha_Viaje]],"m")</f>
        <v>11</v>
      </c>
      <c r="AL625" t="s">
        <v>44</v>
      </c>
      <c r="AM625" t="b">
        <v>0</v>
      </c>
      <c r="AN625" t="str">
        <f>VLOOKUP(Tabla_Transformados[[#This Row],[Cancelacion_Reserva_sucio]],auxiliares!$H$6:$I$9,2,0)</f>
        <v>Falso</v>
      </c>
      <c r="AO625">
        <v>2</v>
      </c>
      <c r="AP625" t="s">
        <v>108</v>
      </c>
      <c r="AQ62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5" s="10">
        <f>Tabla_Transformados[[#This Row],[Costo_Total]]/Tabla_Transformados[[#This Row],[Numero_Personas]]</f>
        <v>3628.65</v>
      </c>
      <c r="AS625" s="10">
        <f>Tabla_Transformados[[#This Row],[Costo_Total]]/Tabla_Transformados[[#This Row],[Duracion_Viaje_sucio]]</f>
        <v>1814.325</v>
      </c>
    </row>
    <row r="626" spans="1:45" x14ac:dyDescent="0.25">
      <c r="A626" t="s">
        <v>2296</v>
      </c>
      <c r="B626" t="s">
        <v>2297</v>
      </c>
      <c r="C626">
        <v>46</v>
      </c>
      <c r="D626" t="s">
        <v>104</v>
      </c>
      <c r="E626" t="str">
        <f>VLOOKUP(Tabla_Transformados[[#This Row],[Género_sucio]],Tabla4[#All],2,0)</f>
        <v>Masculino</v>
      </c>
      <c r="F626" t="s">
        <v>82</v>
      </c>
      <c r="G626" t="str">
        <f>VLOOKUP(Tabla_Transformados[[#This Row],[Ubicación_sucio]],auxiliares!$E$6:$F$13,2,0)</f>
        <v>Alemania</v>
      </c>
      <c r="H626" t="s">
        <v>49</v>
      </c>
      <c r="I626" t="str">
        <f>IFERROR(VLOOKUP(Tabla_Transformados[[#This Row],[Tipo_Viajero_sucio]],auxiliares!$H$6:$I$6,2,0),Tabla_Transformados[[#This Row],[Tipo_Viajero_sucio]])</f>
        <v>Turista</v>
      </c>
      <c r="J626" t="s">
        <v>2298</v>
      </c>
      <c r="K626" s="8">
        <v>45295</v>
      </c>
      <c r="L626" s="8">
        <v>45491</v>
      </c>
      <c r="M626">
        <v>118</v>
      </c>
      <c r="N626">
        <f>DATEDIF(Tabla_Transformados[[#This Row],[Fecha_Reserva]],Tabla_Transformados[[#This Row],[Fecha_Viaje]],"d")</f>
        <v>196</v>
      </c>
      <c r="O626">
        <v>2</v>
      </c>
      <c r="P626">
        <v>2</v>
      </c>
      <c r="Q626" t="s">
        <v>65</v>
      </c>
      <c r="R626" t="str">
        <f>IFERROR(VLOOKUP(Tabla_Transformados[[#This Row],[Tipo_Paquete_sucio]],auxiliares!$H$6:$I$7,2,0),Tabla_Transformados[[#This Row],[Tipo_Paquete_sucio]])</f>
        <v>Vuelo + Hotel + Tour</v>
      </c>
      <c r="S626" s="10">
        <v>15614.3</v>
      </c>
      <c r="T626" t="s">
        <v>78</v>
      </c>
      <c r="U626" t="s">
        <v>39</v>
      </c>
      <c r="V626" t="str">
        <f>VLOOKUP(Tabla_Transformados[[#This Row],[Destino_sucio]],auxiliares!$E$5:$F$19,2,0)</f>
        <v>Tokio</v>
      </c>
      <c r="W626" t="s">
        <v>79</v>
      </c>
      <c r="X626" t="s">
        <v>54</v>
      </c>
      <c r="Y626" t="s">
        <v>69</v>
      </c>
      <c r="Z6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26" t="str">
        <f>IFERROR(VLOOKUP(Tabla_Transformados[[#This Row],[Actividades_Reser_sucio2]],auxiliares!$E$5:$F$20,2,0),Tabla_Transformados[[#This Row],[Actividades_Reser_sucio2]])</f>
        <v>Excursión en bote</v>
      </c>
      <c r="AB626">
        <v>4</v>
      </c>
      <c r="AC626">
        <f>Tabla_Transformados[[#This Row],[Duracion_Viaje_sucio]]-1</f>
        <v>1</v>
      </c>
      <c r="AD626" t="b">
        <v>1</v>
      </c>
      <c r="AE626" t="str">
        <f>VLOOKUP(Tabla_Transformados[[#This Row],[Promocion_Aplicada_sucio]],auxiliares!$H$6:$I$9,2,0)</f>
        <v>Verdadero</v>
      </c>
      <c r="AF626" t="s">
        <v>55</v>
      </c>
      <c r="AG626" t="s">
        <v>56</v>
      </c>
      <c r="AH626">
        <v>2</v>
      </c>
      <c r="AI626" t="str">
        <f>TEXT(Tabla_Transformados[[#This Row],[Fecha_Reserva]],"m")</f>
        <v>1</v>
      </c>
      <c r="AJ626">
        <v>2</v>
      </c>
      <c r="AK626" t="str">
        <f>TEXT(Tabla_Transformados[[#This Row],[Fecha_Viaje]],"m")</f>
        <v>7</v>
      </c>
      <c r="AL626" t="s">
        <v>44</v>
      </c>
      <c r="AM626" t="b">
        <v>1</v>
      </c>
      <c r="AN626" t="str">
        <f>VLOOKUP(Tabla_Transformados[[#This Row],[Cancelacion_Reserva_sucio]],auxiliares!$H$6:$I$9,2,0)</f>
        <v>Verdadero</v>
      </c>
      <c r="AO626">
        <v>1</v>
      </c>
      <c r="AP626" t="s">
        <v>70</v>
      </c>
      <c r="AQ62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26" s="10">
        <f>Tabla_Transformados[[#This Row],[Costo_Total]]/Tabla_Transformados[[#This Row],[Numero_Personas]]</f>
        <v>7807.15</v>
      </c>
      <c r="AS626" s="10">
        <f>Tabla_Transformados[[#This Row],[Costo_Total]]/Tabla_Transformados[[#This Row],[Duracion_Viaje_sucio]]</f>
        <v>7807.15</v>
      </c>
    </row>
    <row r="627" spans="1:45" x14ac:dyDescent="0.25">
      <c r="A627" t="s">
        <v>2299</v>
      </c>
      <c r="B627" t="s">
        <v>2300</v>
      </c>
      <c r="C627">
        <v>62</v>
      </c>
      <c r="D627" t="s">
        <v>104</v>
      </c>
      <c r="E627" t="str">
        <f>VLOOKUP(Tabla_Transformados[[#This Row],[Género_sucio]],Tabla4[#All],2,0)</f>
        <v>Masculino</v>
      </c>
      <c r="F627" t="s">
        <v>82</v>
      </c>
      <c r="G627" t="str">
        <f>VLOOKUP(Tabla_Transformados[[#This Row],[Ubicación_sucio]],auxiliares!$E$6:$F$13,2,0)</f>
        <v>Alemania</v>
      </c>
      <c r="H627" t="s">
        <v>33</v>
      </c>
      <c r="I627" t="str">
        <f>IFERROR(VLOOKUP(Tabla_Transformados[[#This Row],[Tipo_Viajero_sucio]],auxiliares!$H$6:$I$6,2,0),Tabla_Transformados[[#This Row],[Tipo_Viajero_sucio]])</f>
        <v>Turista</v>
      </c>
      <c r="J627" t="s">
        <v>2301</v>
      </c>
      <c r="K627" s="8">
        <v>45406</v>
      </c>
      <c r="L627" s="8">
        <v>45559</v>
      </c>
      <c r="M627">
        <v>255</v>
      </c>
      <c r="N627">
        <f>DATEDIF(Tabla_Transformados[[#This Row],[Fecha_Reserva]],Tabla_Transformados[[#This Row],[Fecha_Viaje]],"d")</f>
        <v>153</v>
      </c>
      <c r="O627">
        <v>1</v>
      </c>
      <c r="P627">
        <v>2</v>
      </c>
      <c r="Q627" t="s">
        <v>77</v>
      </c>
      <c r="R627" t="str">
        <f>IFERROR(VLOOKUP(Tabla_Transformados[[#This Row],[Tipo_Paquete_sucio]],auxiliares!$H$6:$I$7,2,0),Tabla_Transformados[[#This Row],[Tipo_Paquete_sucio]])</f>
        <v>Vuelo + Hotel</v>
      </c>
      <c r="S627" s="10">
        <v>14441.8</v>
      </c>
      <c r="T627" t="s">
        <v>86</v>
      </c>
      <c r="U627" t="s">
        <v>101</v>
      </c>
      <c r="V627" t="str">
        <f>VLOOKUP(Tabla_Transformados[[#This Row],[Destino_sucio]],auxiliares!$E$5:$F$19,2,0)</f>
        <v>Roma</v>
      </c>
      <c r="W627" t="s">
        <v>79</v>
      </c>
      <c r="X627" t="s">
        <v>54</v>
      </c>
      <c r="Y627" t="s">
        <v>40</v>
      </c>
      <c r="Z6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7" t="str">
        <f>IFERROR(VLOOKUP(Tabla_Transformados[[#This Row],[Actividades_Reser_sucio2]],auxiliares!$E$5:$F$20,2,0),Tabla_Transformados[[#This Row],[Actividades_Reser_sucio2]])</f>
        <v/>
      </c>
      <c r="AB627">
        <v>1</v>
      </c>
      <c r="AC627">
        <f>Tabla_Transformados[[#This Row],[Duracion_Viaje_sucio]]-1</f>
        <v>0</v>
      </c>
      <c r="AD627" t="b">
        <v>1</v>
      </c>
      <c r="AE627" t="str">
        <f>VLOOKUP(Tabla_Transformados[[#This Row],[Promocion_Aplicada_sucio]],auxiliares!$H$6:$I$9,2,0)</f>
        <v>Verdadero</v>
      </c>
      <c r="AF627" t="s">
        <v>42</v>
      </c>
      <c r="AG627" t="s">
        <v>56</v>
      </c>
      <c r="AH627">
        <v>4</v>
      </c>
      <c r="AI627" t="str">
        <f>TEXT(Tabla_Transformados[[#This Row],[Fecha_Reserva]],"m")</f>
        <v>4</v>
      </c>
      <c r="AJ627">
        <v>4</v>
      </c>
      <c r="AK627" t="str">
        <f>TEXT(Tabla_Transformados[[#This Row],[Fecha_Viaje]],"m")</f>
        <v>9</v>
      </c>
      <c r="AL627" t="s">
        <v>44</v>
      </c>
      <c r="AM627" t="b">
        <v>1</v>
      </c>
      <c r="AN627" t="str">
        <f>VLOOKUP(Tabla_Transformados[[#This Row],[Cancelacion_Reserva_sucio]],auxiliares!$H$6:$I$9,2,0)</f>
        <v>Verdadero</v>
      </c>
      <c r="AO627">
        <v>2</v>
      </c>
      <c r="AP627" t="s">
        <v>108</v>
      </c>
      <c r="AQ62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7" s="10">
        <f>Tabla_Transformados[[#This Row],[Costo_Total]]/Tabla_Transformados[[#This Row],[Numero_Personas]]</f>
        <v>7220.9</v>
      </c>
      <c r="AS627" s="10">
        <f>Tabla_Transformados[[#This Row],[Costo_Total]]/Tabla_Transformados[[#This Row],[Duracion_Viaje_sucio]]</f>
        <v>14441.8</v>
      </c>
    </row>
    <row r="628" spans="1:45" x14ac:dyDescent="0.25">
      <c r="A628" t="s">
        <v>2302</v>
      </c>
      <c r="B628" t="s">
        <v>2303</v>
      </c>
      <c r="C628">
        <v>58</v>
      </c>
      <c r="D628" t="s">
        <v>104</v>
      </c>
      <c r="E628" t="str">
        <f>VLOOKUP(Tabla_Transformados[[#This Row],[Género_sucio]],Tabla4[#All],2,0)</f>
        <v>Masculino</v>
      </c>
      <c r="F628" t="s">
        <v>73</v>
      </c>
      <c r="G628" t="str">
        <f>VLOOKUP(Tabla_Transformados[[#This Row],[Ubicación_sucio]],auxiliares!$E$6:$F$13,2,0)</f>
        <v>Reino unido</v>
      </c>
      <c r="H628" t="s">
        <v>97</v>
      </c>
      <c r="I628" t="str">
        <f>IFERROR(VLOOKUP(Tabla_Transformados[[#This Row],[Tipo_Viajero_sucio]],auxiliares!$H$6:$I$6,2,0),Tabla_Transformados[[#This Row],[Tipo_Viajero_sucio]])</f>
        <v>Negocios</v>
      </c>
      <c r="J628" t="s">
        <v>2304</v>
      </c>
      <c r="K628" s="8">
        <v>45425</v>
      </c>
      <c r="L628" s="8">
        <v>45429</v>
      </c>
      <c r="M628">
        <v>114</v>
      </c>
      <c r="N628">
        <f>DATEDIF(Tabla_Transformados[[#This Row],[Fecha_Reserva]],Tabla_Transformados[[#This Row],[Fecha_Viaje]],"d")</f>
        <v>4</v>
      </c>
      <c r="O628">
        <v>4</v>
      </c>
      <c r="P628">
        <v>3</v>
      </c>
      <c r="Q628" t="s">
        <v>65</v>
      </c>
      <c r="R628" t="str">
        <f>IFERROR(VLOOKUP(Tabla_Transformados[[#This Row],[Tipo_Paquete_sucio]],auxiliares!$H$6:$I$7,2,0),Tabla_Transformados[[#This Row],[Tipo_Paquete_sucio]])</f>
        <v>Vuelo + Hotel + Tour</v>
      </c>
      <c r="S628" s="10">
        <v>14378.6</v>
      </c>
      <c r="T628" t="s">
        <v>38</v>
      </c>
      <c r="U628" t="s">
        <v>53</v>
      </c>
      <c r="V628" t="str">
        <f>VLOOKUP(Tabla_Transformados[[#This Row],[Destino_sucio]],auxiliares!$E$5:$F$19,2,0)</f>
        <v>Nueva York</v>
      </c>
      <c r="W628" t="s">
        <v>79</v>
      </c>
      <c r="X628" t="s">
        <v>41</v>
      </c>
      <c r="Y628" t="s">
        <v>40</v>
      </c>
      <c r="Z6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28" t="str">
        <f>IFERROR(VLOOKUP(Tabla_Transformados[[#This Row],[Actividades_Reser_sucio2]],auxiliares!$E$5:$F$20,2,0),Tabla_Transformados[[#This Row],[Actividades_Reser_sucio2]])</f>
        <v>Desconocido</v>
      </c>
      <c r="AB628">
        <v>2</v>
      </c>
      <c r="AC628">
        <f>Tabla_Transformados[[#This Row],[Duracion_Viaje_sucio]]-1</f>
        <v>3</v>
      </c>
      <c r="AD628" t="b">
        <v>0</v>
      </c>
      <c r="AE628" t="str">
        <f>VLOOKUP(Tabla_Transformados[[#This Row],[Promocion_Aplicada_sucio]],auxiliares!$H$6:$I$9,2,0)</f>
        <v>Falso</v>
      </c>
      <c r="AF628" t="s">
        <v>55</v>
      </c>
      <c r="AG628" t="s">
        <v>43</v>
      </c>
      <c r="AH628">
        <v>6</v>
      </c>
      <c r="AI628" t="str">
        <f>TEXT(Tabla_Transformados[[#This Row],[Fecha_Reserva]],"m")</f>
        <v>5</v>
      </c>
      <c r="AJ628">
        <v>5</v>
      </c>
      <c r="AK628" t="str">
        <f>TEXT(Tabla_Transformados[[#This Row],[Fecha_Viaje]],"m")</f>
        <v>5</v>
      </c>
      <c r="AL628" t="s">
        <v>44</v>
      </c>
      <c r="AM628" t="b">
        <v>0</v>
      </c>
      <c r="AN628" t="str">
        <f>VLOOKUP(Tabla_Transformados[[#This Row],[Cancelacion_Reserva_sucio]],auxiliares!$H$6:$I$9,2,0)</f>
        <v>Falso</v>
      </c>
      <c r="AO628">
        <v>2</v>
      </c>
      <c r="AP628" t="s">
        <v>70</v>
      </c>
      <c r="AQ62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8" s="10">
        <f>Tabla_Transformados[[#This Row],[Costo_Total]]/Tabla_Transformados[[#This Row],[Numero_Personas]]</f>
        <v>4792.8666666666668</v>
      </c>
      <c r="AS628" s="10">
        <f>Tabla_Transformados[[#This Row],[Costo_Total]]/Tabla_Transformados[[#This Row],[Duracion_Viaje_sucio]]</f>
        <v>3594.65</v>
      </c>
    </row>
    <row r="629" spans="1:45" x14ac:dyDescent="0.25">
      <c r="A629" t="s">
        <v>2305</v>
      </c>
      <c r="B629" t="s">
        <v>2306</v>
      </c>
      <c r="C629">
        <v>26</v>
      </c>
      <c r="D629" t="s">
        <v>60</v>
      </c>
      <c r="E629" t="str">
        <f>VLOOKUP(Tabla_Transformados[[#This Row],[Género_sucio]],Tabla4[#All],2,0)</f>
        <v>Otro</v>
      </c>
      <c r="F629" t="s">
        <v>61</v>
      </c>
      <c r="G629" t="str">
        <f>VLOOKUP(Tabla_Transformados[[#This Row],[Ubicación_sucio]],auxiliares!$E$6:$F$13,2,0)</f>
        <v>Australia</v>
      </c>
      <c r="H629" t="s">
        <v>97</v>
      </c>
      <c r="I629" t="str">
        <f>IFERROR(VLOOKUP(Tabla_Transformados[[#This Row],[Tipo_Viajero_sucio]],auxiliares!$H$6:$I$6,2,0),Tabla_Transformados[[#This Row],[Tipo_Viajero_sucio]])</f>
        <v>Negocios</v>
      </c>
      <c r="J629" t="s">
        <v>2307</v>
      </c>
      <c r="K629" s="8">
        <v>45402</v>
      </c>
      <c r="L629" s="8">
        <v>45648</v>
      </c>
      <c r="M629">
        <v>306</v>
      </c>
      <c r="N629">
        <f>DATEDIF(Tabla_Transformados[[#This Row],[Fecha_Reserva]],Tabla_Transformados[[#This Row],[Fecha_Viaje]],"d")</f>
        <v>246</v>
      </c>
      <c r="O629">
        <v>12</v>
      </c>
      <c r="P629">
        <v>2</v>
      </c>
      <c r="Q629" t="s">
        <v>77</v>
      </c>
      <c r="R629" t="str">
        <f>IFERROR(VLOOKUP(Tabla_Transformados[[#This Row],[Tipo_Paquete_sucio]],auxiliares!$H$6:$I$7,2,0),Tabla_Transformados[[#This Row],[Tipo_Paquete_sucio]])</f>
        <v>Vuelo + Hotel</v>
      </c>
      <c r="S629" s="10">
        <v>4913.7</v>
      </c>
      <c r="T629" t="s">
        <v>78</v>
      </c>
      <c r="U629" t="s">
        <v>94</v>
      </c>
      <c r="V629" t="str">
        <f>VLOOKUP(Tabla_Transformados[[#This Row],[Destino_sucio]],auxiliares!$E$5:$F$19,2,0)</f>
        <v>Cancun</v>
      </c>
      <c r="W629" t="s">
        <v>67</v>
      </c>
      <c r="X629" t="s">
        <v>41</v>
      </c>
      <c r="Y629" t="s">
        <v>40</v>
      </c>
      <c r="Z6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9" t="str">
        <f>IFERROR(VLOOKUP(Tabla_Transformados[[#This Row],[Actividades_Reser_sucio2]],auxiliares!$E$5:$F$20,2,0),Tabla_Transformados[[#This Row],[Actividades_Reser_sucio2]])</f>
        <v/>
      </c>
      <c r="AB629">
        <v>5</v>
      </c>
      <c r="AC629">
        <f>Tabla_Transformados[[#This Row],[Duracion_Viaje_sucio]]-1</f>
        <v>11</v>
      </c>
      <c r="AD629" t="b">
        <v>0</v>
      </c>
      <c r="AE629" t="str">
        <f>VLOOKUP(Tabla_Transformados[[#This Row],[Promocion_Aplicada_sucio]],auxiliares!$H$6:$I$9,2,0)</f>
        <v>Falso</v>
      </c>
      <c r="AF629" t="s">
        <v>88</v>
      </c>
      <c r="AG629" t="s">
        <v>56</v>
      </c>
      <c r="AH629">
        <v>10</v>
      </c>
      <c r="AI629" t="str">
        <f>TEXT(Tabla_Transformados[[#This Row],[Fecha_Reserva]],"m")</f>
        <v>4</v>
      </c>
      <c r="AJ629">
        <v>7</v>
      </c>
      <c r="AK629" t="str">
        <f>TEXT(Tabla_Transformados[[#This Row],[Fecha_Viaje]],"m")</f>
        <v>12</v>
      </c>
      <c r="AL629" t="s">
        <v>57</v>
      </c>
      <c r="AM629" t="b">
        <v>1</v>
      </c>
      <c r="AN629" t="str">
        <f>VLOOKUP(Tabla_Transformados[[#This Row],[Cancelacion_Reserva_sucio]],auxiliares!$H$6:$I$9,2,0)</f>
        <v>Verdadero</v>
      </c>
      <c r="AO629">
        <v>2</v>
      </c>
      <c r="AP629" t="s">
        <v>40</v>
      </c>
      <c r="AQ62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29" s="10">
        <f>Tabla_Transformados[[#This Row],[Costo_Total]]/Tabla_Transformados[[#This Row],[Numero_Personas]]</f>
        <v>2456.85</v>
      </c>
      <c r="AS629" s="10">
        <f>Tabla_Transformados[[#This Row],[Costo_Total]]/Tabla_Transformados[[#This Row],[Duracion_Viaje_sucio]]</f>
        <v>409.47499999999997</v>
      </c>
    </row>
    <row r="630" spans="1:45" x14ac:dyDescent="0.25">
      <c r="A630" t="s">
        <v>2308</v>
      </c>
      <c r="B630" t="s">
        <v>2309</v>
      </c>
      <c r="C630">
        <v>59</v>
      </c>
      <c r="D630" t="s">
        <v>60</v>
      </c>
      <c r="E630" t="str">
        <f>VLOOKUP(Tabla_Transformados[[#This Row],[Género_sucio]],Tabla4[#All],2,0)</f>
        <v>Otro</v>
      </c>
      <c r="F630" t="s">
        <v>123</v>
      </c>
      <c r="G630" t="str">
        <f>VLOOKUP(Tabla_Transformados[[#This Row],[Ubicación_sucio]],auxiliares!$E$6:$F$13,2,0)</f>
        <v>España</v>
      </c>
      <c r="H630" t="s">
        <v>49</v>
      </c>
      <c r="I630" t="str">
        <f>IFERROR(VLOOKUP(Tabla_Transformados[[#This Row],[Tipo_Viajero_sucio]],auxiliares!$H$6:$I$6,2,0),Tabla_Transformados[[#This Row],[Tipo_Viajero_sucio]])</f>
        <v>Turista</v>
      </c>
      <c r="J630" t="s">
        <v>2310</v>
      </c>
      <c r="K630" s="8">
        <v>45397</v>
      </c>
      <c r="L630" s="8">
        <v>45610</v>
      </c>
      <c r="M630">
        <v>274</v>
      </c>
      <c r="N630">
        <f>DATEDIF(Tabla_Transformados[[#This Row],[Fecha_Reserva]],Tabla_Transformados[[#This Row],[Fecha_Viaje]],"d")</f>
        <v>213</v>
      </c>
      <c r="O630">
        <v>11</v>
      </c>
      <c r="P630">
        <v>2</v>
      </c>
      <c r="Q630" t="s">
        <v>37</v>
      </c>
      <c r="R630" t="str">
        <f>IFERROR(VLOOKUP(Tabla_Transformados[[#This Row],[Tipo_Paquete_sucio]],auxiliares!$H$6:$I$7,2,0),Tabla_Transformados[[#This Row],[Tipo_Paquete_sucio]])</f>
        <v>Vuelo</v>
      </c>
      <c r="S630" s="10">
        <v>11692.6</v>
      </c>
      <c r="T630" t="s">
        <v>78</v>
      </c>
      <c r="U630" t="s">
        <v>53</v>
      </c>
      <c r="V630" t="str">
        <f>VLOOKUP(Tabla_Transformados[[#This Row],[Destino_sucio]],auxiliares!$E$5:$F$19,2,0)</f>
        <v>Nueva York</v>
      </c>
      <c r="W630" t="s">
        <v>40</v>
      </c>
      <c r="X630" t="s">
        <v>54</v>
      </c>
      <c r="Y630" t="s">
        <v>40</v>
      </c>
      <c r="Z6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0" t="str">
        <f>IFERROR(VLOOKUP(Tabla_Transformados[[#This Row],[Actividades_Reser_sucio2]],auxiliares!$E$5:$F$20,2,0),Tabla_Transformados[[#This Row],[Actividades_Reser_sucio2]])</f>
        <v/>
      </c>
      <c r="AB630">
        <v>9</v>
      </c>
      <c r="AC630">
        <f>Tabla_Transformados[[#This Row],[Duracion_Viaje_sucio]]-1</f>
        <v>10</v>
      </c>
      <c r="AD630" t="b">
        <v>1</v>
      </c>
      <c r="AE630" t="str">
        <f>VLOOKUP(Tabla_Transformados[[#This Row],[Promocion_Aplicada_sucio]],auxiliares!$H$6:$I$9,2,0)</f>
        <v>Verdadero</v>
      </c>
      <c r="AF630" t="s">
        <v>55</v>
      </c>
      <c r="AG630" t="s">
        <v>43</v>
      </c>
      <c r="AH630">
        <v>4</v>
      </c>
      <c r="AI630" t="str">
        <f>TEXT(Tabla_Transformados[[#This Row],[Fecha_Reserva]],"m")</f>
        <v>4</v>
      </c>
      <c r="AJ630">
        <v>2</v>
      </c>
      <c r="AK630" t="str">
        <f>TEXT(Tabla_Transformados[[#This Row],[Fecha_Viaje]],"m")</f>
        <v>11</v>
      </c>
      <c r="AL630" t="s">
        <v>44</v>
      </c>
      <c r="AM630" t="b">
        <v>1</v>
      </c>
      <c r="AN630" t="str">
        <f>VLOOKUP(Tabla_Transformados[[#This Row],[Cancelacion_Reserva_sucio]],auxiliares!$H$6:$I$9,2,0)</f>
        <v>Verdadero</v>
      </c>
      <c r="AO630">
        <v>4</v>
      </c>
      <c r="AP630" t="s">
        <v>131</v>
      </c>
      <c r="AQ63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0" s="10">
        <f>Tabla_Transformados[[#This Row],[Costo_Total]]/Tabla_Transformados[[#This Row],[Numero_Personas]]</f>
        <v>5846.3</v>
      </c>
      <c r="AS630" s="10">
        <f>Tabla_Transformados[[#This Row],[Costo_Total]]/Tabla_Transformados[[#This Row],[Duracion_Viaje_sucio]]</f>
        <v>1062.9636363636364</v>
      </c>
    </row>
    <row r="631" spans="1:45" x14ac:dyDescent="0.25">
      <c r="A631" t="s">
        <v>2311</v>
      </c>
      <c r="B631" t="s">
        <v>2312</v>
      </c>
      <c r="C631">
        <v>44</v>
      </c>
      <c r="D631" t="s">
        <v>60</v>
      </c>
      <c r="E631" t="str">
        <f>VLOOKUP(Tabla_Transformados[[#This Row],[Género_sucio]],Tabla4[#All],2,0)</f>
        <v>Otro</v>
      </c>
      <c r="F631" t="s">
        <v>61</v>
      </c>
      <c r="G631" t="str">
        <f>VLOOKUP(Tabla_Transformados[[#This Row],[Ubicación_sucio]],auxiliares!$E$6:$F$13,2,0)</f>
        <v>Australia</v>
      </c>
      <c r="H631" t="s">
        <v>97</v>
      </c>
      <c r="I631" t="str">
        <f>IFERROR(VLOOKUP(Tabla_Transformados[[#This Row],[Tipo_Viajero_sucio]],auxiliares!$H$6:$I$6,2,0),Tabla_Transformados[[#This Row],[Tipo_Viajero_sucio]])</f>
        <v>Negocios</v>
      </c>
      <c r="J631" t="s">
        <v>2313</v>
      </c>
      <c r="K631" s="8">
        <v>45424</v>
      </c>
      <c r="L631" s="8">
        <v>45447</v>
      </c>
      <c r="M631">
        <v>281</v>
      </c>
      <c r="N631">
        <f>DATEDIF(Tabla_Transformados[[#This Row],[Fecha_Reserva]],Tabla_Transformados[[#This Row],[Fecha_Viaje]],"d")</f>
        <v>23</v>
      </c>
      <c r="O631">
        <v>14</v>
      </c>
      <c r="P631">
        <v>3</v>
      </c>
      <c r="Q631" t="s">
        <v>37</v>
      </c>
      <c r="R631" t="str">
        <f>IFERROR(VLOOKUP(Tabla_Transformados[[#This Row],[Tipo_Paquete_sucio]],auxiliares!$H$6:$I$7,2,0),Tabla_Transformados[[#This Row],[Tipo_Paquete_sucio]])</f>
        <v>Vuelo</v>
      </c>
      <c r="S631" s="10">
        <v>538.70000000000005</v>
      </c>
      <c r="T631" t="s">
        <v>78</v>
      </c>
      <c r="U631" t="s">
        <v>87</v>
      </c>
      <c r="V631" t="str">
        <f>VLOOKUP(Tabla_Transformados[[#This Row],[Destino_sucio]],auxiliares!$E$5:$F$19,2,0)</f>
        <v>Londres</v>
      </c>
      <c r="W631" t="s">
        <v>40</v>
      </c>
      <c r="X631" t="s">
        <v>68</v>
      </c>
      <c r="Y631" t="s">
        <v>40</v>
      </c>
      <c r="Z6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1" t="str">
        <f>IFERROR(VLOOKUP(Tabla_Transformados[[#This Row],[Actividades_Reser_sucio2]],auxiliares!$E$5:$F$20,2,0),Tabla_Transformados[[#This Row],[Actividades_Reser_sucio2]])</f>
        <v/>
      </c>
      <c r="AB631">
        <v>4</v>
      </c>
      <c r="AC631">
        <f>Tabla_Transformados[[#This Row],[Duracion_Viaje_sucio]]-1</f>
        <v>13</v>
      </c>
      <c r="AD631" t="b">
        <v>0</v>
      </c>
      <c r="AE631" t="str">
        <f>VLOOKUP(Tabla_Transformados[[#This Row],[Promocion_Aplicada_sucio]],auxiliares!$H$6:$I$9,2,0)</f>
        <v>Falso</v>
      </c>
      <c r="AF631" t="s">
        <v>42</v>
      </c>
      <c r="AG631" t="s">
        <v>56</v>
      </c>
      <c r="AH631">
        <v>7</v>
      </c>
      <c r="AI631" t="str">
        <f>TEXT(Tabla_Transformados[[#This Row],[Fecha_Reserva]],"m")</f>
        <v>5</v>
      </c>
      <c r="AJ631">
        <v>2</v>
      </c>
      <c r="AK631" t="str">
        <f>TEXT(Tabla_Transformados[[#This Row],[Fecha_Viaje]],"m")</f>
        <v>6</v>
      </c>
      <c r="AL631" t="s">
        <v>44</v>
      </c>
      <c r="AM631" t="b">
        <v>1</v>
      </c>
      <c r="AN631" t="str">
        <f>VLOOKUP(Tabla_Transformados[[#This Row],[Cancelacion_Reserva_sucio]],auxiliares!$H$6:$I$9,2,0)</f>
        <v>Verdadero</v>
      </c>
      <c r="AO631">
        <v>3</v>
      </c>
      <c r="AP631" t="s">
        <v>131</v>
      </c>
      <c r="AQ63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1" s="10">
        <f>Tabla_Transformados[[#This Row],[Costo_Total]]/Tabla_Transformados[[#This Row],[Numero_Personas]]</f>
        <v>179.56666666666669</v>
      </c>
      <c r="AS631" s="10">
        <f>Tabla_Transformados[[#This Row],[Costo_Total]]/Tabla_Transformados[[#This Row],[Duracion_Viaje_sucio]]</f>
        <v>38.478571428571435</v>
      </c>
    </row>
    <row r="632" spans="1:45" x14ac:dyDescent="0.25">
      <c r="A632" t="s">
        <v>2314</v>
      </c>
      <c r="B632" t="s">
        <v>2315</v>
      </c>
      <c r="C632">
        <v>30</v>
      </c>
      <c r="D632" t="s">
        <v>60</v>
      </c>
      <c r="E632" t="str">
        <f>VLOOKUP(Tabla_Transformados[[#This Row],[Género_sucio]],Tabla4[#All],2,0)</f>
        <v>Otro</v>
      </c>
      <c r="F632" t="s">
        <v>91</v>
      </c>
      <c r="G632" t="str">
        <f>VLOOKUP(Tabla_Transformados[[#This Row],[Ubicación_sucio]],auxiliares!$E$6:$F$13,2,0)</f>
        <v>India</v>
      </c>
      <c r="H632" t="s">
        <v>97</v>
      </c>
      <c r="I632" t="str">
        <f>IFERROR(VLOOKUP(Tabla_Transformados[[#This Row],[Tipo_Viajero_sucio]],auxiliares!$H$6:$I$6,2,0),Tabla_Transformados[[#This Row],[Tipo_Viajero_sucio]])</f>
        <v>Negocios</v>
      </c>
      <c r="J632" t="s">
        <v>2316</v>
      </c>
      <c r="K632" s="8">
        <v>45373</v>
      </c>
      <c r="L632" s="8">
        <v>45607</v>
      </c>
      <c r="M632">
        <v>251</v>
      </c>
      <c r="N632">
        <f>DATEDIF(Tabla_Transformados[[#This Row],[Fecha_Reserva]],Tabla_Transformados[[#This Row],[Fecha_Viaje]],"d")</f>
        <v>234</v>
      </c>
      <c r="O632">
        <v>6</v>
      </c>
      <c r="P632">
        <v>1</v>
      </c>
      <c r="Q632" t="s">
        <v>65</v>
      </c>
      <c r="R632" t="str">
        <f>IFERROR(VLOOKUP(Tabla_Transformados[[#This Row],[Tipo_Paquete_sucio]],auxiliares!$H$6:$I$7,2,0),Tabla_Transformados[[#This Row],[Tipo_Paquete_sucio]])</f>
        <v>Vuelo + Hotel + Tour</v>
      </c>
      <c r="S632" s="10">
        <v>9502.4</v>
      </c>
      <c r="T632" t="s">
        <v>86</v>
      </c>
      <c r="U632" t="s">
        <v>66</v>
      </c>
      <c r="V632" t="str">
        <f>VLOOKUP(Tabla_Transformados[[#This Row],[Destino_sucio]],auxiliares!$E$5:$F$19,2,0)</f>
        <v>Barcelona</v>
      </c>
      <c r="W632" t="s">
        <v>114</v>
      </c>
      <c r="X632" t="s">
        <v>41</v>
      </c>
      <c r="Y632" t="s">
        <v>151</v>
      </c>
      <c r="Z6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32" t="str">
        <f>IFERROR(VLOOKUP(Tabla_Transformados[[#This Row],[Actividades_Reser_sucio2]],auxiliares!$E$5:$F$20,2,0),Tabla_Transformados[[#This Row],[Actividades_Reser_sucio2]])</f>
        <v>Tour en Cuidad</v>
      </c>
      <c r="AB632">
        <v>3</v>
      </c>
      <c r="AC632">
        <f>Tabla_Transformados[[#This Row],[Duracion_Viaje_sucio]]-1</f>
        <v>5</v>
      </c>
      <c r="AD632" t="b">
        <v>1</v>
      </c>
      <c r="AE632" t="str">
        <f>VLOOKUP(Tabla_Transformados[[#This Row],[Promocion_Aplicada_sucio]],auxiliares!$H$6:$I$9,2,0)</f>
        <v>Verdadero</v>
      </c>
      <c r="AF632" t="s">
        <v>55</v>
      </c>
      <c r="AG632" t="s">
        <v>56</v>
      </c>
      <c r="AH632">
        <v>12</v>
      </c>
      <c r="AI632" t="str">
        <f>TEXT(Tabla_Transformados[[#This Row],[Fecha_Reserva]],"m")</f>
        <v>3</v>
      </c>
      <c r="AJ632">
        <v>8</v>
      </c>
      <c r="AK632" t="str">
        <f>TEXT(Tabla_Transformados[[#This Row],[Fecha_Viaje]],"m")</f>
        <v>11</v>
      </c>
      <c r="AL632" t="s">
        <v>57</v>
      </c>
      <c r="AM632" t="b">
        <v>1</v>
      </c>
      <c r="AN632" t="str">
        <f>VLOOKUP(Tabla_Transformados[[#This Row],[Cancelacion_Reserva_sucio]],auxiliares!$H$6:$I$9,2,0)</f>
        <v>Verdadero</v>
      </c>
      <c r="AO632">
        <v>3</v>
      </c>
      <c r="AP632" t="s">
        <v>45</v>
      </c>
      <c r="AQ63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32" s="10">
        <f>Tabla_Transformados[[#This Row],[Costo_Total]]/Tabla_Transformados[[#This Row],[Numero_Personas]]</f>
        <v>9502.4</v>
      </c>
      <c r="AS632" s="10">
        <f>Tabla_Transformados[[#This Row],[Costo_Total]]/Tabla_Transformados[[#This Row],[Duracion_Viaje_sucio]]</f>
        <v>1583.7333333333333</v>
      </c>
    </row>
    <row r="633" spans="1:45" x14ac:dyDescent="0.25">
      <c r="A633" t="s">
        <v>2317</v>
      </c>
      <c r="B633" t="s">
        <v>2318</v>
      </c>
      <c r="C633">
        <v>45</v>
      </c>
      <c r="D633" t="s">
        <v>104</v>
      </c>
      <c r="E633" t="str">
        <f>VLOOKUP(Tabla_Transformados[[#This Row],[Género_sucio]],Tabla4[#All],2,0)</f>
        <v>Masculino</v>
      </c>
      <c r="F633" t="s">
        <v>82</v>
      </c>
      <c r="G633" t="str">
        <f>VLOOKUP(Tabla_Transformados[[#This Row],[Ubicación_sucio]],auxiliares!$E$6:$F$13,2,0)</f>
        <v>Alemania</v>
      </c>
      <c r="H633" t="s">
        <v>49</v>
      </c>
      <c r="I633" t="str">
        <f>IFERROR(VLOOKUP(Tabla_Transformados[[#This Row],[Tipo_Viajero_sucio]],auxiliares!$H$6:$I$6,2,0),Tabla_Transformados[[#This Row],[Tipo_Viajero_sucio]])</f>
        <v>Turista</v>
      </c>
      <c r="J633" t="s">
        <v>2319</v>
      </c>
      <c r="K633" s="8">
        <v>45326</v>
      </c>
      <c r="L633" s="8">
        <v>45581</v>
      </c>
      <c r="M633">
        <v>22</v>
      </c>
      <c r="N633">
        <f>DATEDIF(Tabla_Transformados[[#This Row],[Fecha_Reserva]],Tabla_Transformados[[#This Row],[Fecha_Viaje]],"d")</f>
        <v>255</v>
      </c>
      <c r="O633">
        <v>5</v>
      </c>
      <c r="P633">
        <v>1</v>
      </c>
      <c r="Q633" t="s">
        <v>37</v>
      </c>
      <c r="R633" t="str">
        <f>IFERROR(VLOOKUP(Tabla_Transformados[[#This Row],[Tipo_Paquete_sucio]],auxiliares!$H$6:$I$7,2,0),Tabla_Transformados[[#This Row],[Tipo_Paquete_sucio]])</f>
        <v>Vuelo</v>
      </c>
      <c r="S633" s="10">
        <v>18904.8</v>
      </c>
      <c r="T633" t="s">
        <v>38</v>
      </c>
      <c r="U633" t="s">
        <v>39</v>
      </c>
      <c r="V633" t="str">
        <f>VLOOKUP(Tabla_Transformados[[#This Row],[Destino_sucio]],auxiliares!$E$5:$F$19,2,0)</f>
        <v>Tokio</v>
      </c>
      <c r="W633" t="s">
        <v>40</v>
      </c>
      <c r="X633" t="s">
        <v>41</v>
      </c>
      <c r="Y633" t="s">
        <v>40</v>
      </c>
      <c r="Z6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3" t="str">
        <f>IFERROR(VLOOKUP(Tabla_Transformados[[#This Row],[Actividades_Reser_sucio2]],auxiliares!$E$5:$F$20,2,0),Tabla_Transformados[[#This Row],[Actividades_Reser_sucio2]])</f>
        <v/>
      </c>
      <c r="AB633">
        <v>1</v>
      </c>
      <c r="AC633">
        <f>Tabla_Transformados[[#This Row],[Duracion_Viaje_sucio]]-1</f>
        <v>4</v>
      </c>
      <c r="AD633" t="b">
        <v>0</v>
      </c>
      <c r="AE633" t="str">
        <f>VLOOKUP(Tabla_Transformados[[#This Row],[Promocion_Aplicada_sucio]],auxiliares!$H$6:$I$9,2,0)</f>
        <v>Falso</v>
      </c>
      <c r="AF633" t="s">
        <v>42</v>
      </c>
      <c r="AG633" t="s">
        <v>115</v>
      </c>
      <c r="AH633">
        <v>10</v>
      </c>
      <c r="AI633" t="str">
        <f>TEXT(Tabla_Transformados[[#This Row],[Fecha_Reserva]],"m")</f>
        <v>2</v>
      </c>
      <c r="AJ633">
        <v>10</v>
      </c>
      <c r="AK633" t="str">
        <f>TEXT(Tabla_Transformados[[#This Row],[Fecha_Viaje]],"m")</f>
        <v>10</v>
      </c>
      <c r="AL633" t="s">
        <v>44</v>
      </c>
      <c r="AM633" t="b">
        <v>0</v>
      </c>
      <c r="AN633" t="str">
        <f>VLOOKUP(Tabla_Transformados[[#This Row],[Cancelacion_Reserva_sucio]],auxiliares!$H$6:$I$9,2,0)</f>
        <v>Falso</v>
      </c>
      <c r="AO633">
        <v>2</v>
      </c>
      <c r="AP633" t="s">
        <v>108</v>
      </c>
      <c r="AQ63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3" s="10">
        <f>Tabla_Transformados[[#This Row],[Costo_Total]]/Tabla_Transformados[[#This Row],[Numero_Personas]]</f>
        <v>18904.8</v>
      </c>
      <c r="AS633" s="10">
        <f>Tabla_Transformados[[#This Row],[Costo_Total]]/Tabla_Transformados[[#This Row],[Duracion_Viaje_sucio]]</f>
        <v>3780.96</v>
      </c>
    </row>
    <row r="634" spans="1:45" x14ac:dyDescent="0.25">
      <c r="A634" t="s">
        <v>2320</v>
      </c>
      <c r="B634" t="s">
        <v>2321</v>
      </c>
      <c r="C634">
        <v>54</v>
      </c>
      <c r="D634" t="s">
        <v>31</v>
      </c>
      <c r="E634" t="str">
        <f>VLOOKUP(Tabla_Transformados[[#This Row],[Género_sucio]],Tabla4[#All],2,0)</f>
        <v>Femenino</v>
      </c>
      <c r="F634" t="s">
        <v>123</v>
      </c>
      <c r="G634" t="str">
        <f>VLOOKUP(Tabla_Transformados[[#This Row],[Ubicación_sucio]],auxiliares!$E$6:$F$13,2,0)</f>
        <v>España</v>
      </c>
      <c r="H634" t="s">
        <v>49</v>
      </c>
      <c r="I634" t="str">
        <f>IFERROR(VLOOKUP(Tabla_Transformados[[#This Row],[Tipo_Viajero_sucio]],auxiliares!$H$6:$I$6,2,0),Tabla_Transformados[[#This Row],[Tipo_Viajero_sucio]])</f>
        <v>Turista</v>
      </c>
      <c r="J634" t="s">
        <v>2322</v>
      </c>
      <c r="K634" s="8">
        <v>45607</v>
      </c>
      <c r="L634" s="8">
        <v>45626</v>
      </c>
      <c r="M634">
        <v>76</v>
      </c>
      <c r="N634">
        <f>DATEDIF(Tabla_Transformados[[#This Row],[Fecha_Reserva]],Tabla_Transformados[[#This Row],[Fecha_Viaje]],"d")</f>
        <v>19</v>
      </c>
      <c r="O634">
        <v>8</v>
      </c>
      <c r="P634">
        <v>3</v>
      </c>
      <c r="Q634" t="s">
        <v>77</v>
      </c>
      <c r="R634" t="str">
        <f>IFERROR(VLOOKUP(Tabla_Transformados[[#This Row],[Tipo_Paquete_sucio]],auxiliares!$H$6:$I$7,2,0),Tabla_Transformados[[#This Row],[Tipo_Paquete_sucio]])</f>
        <v>Vuelo + Hotel</v>
      </c>
      <c r="S634" s="10">
        <v>11523.3</v>
      </c>
      <c r="T634" t="s">
        <v>38</v>
      </c>
      <c r="U634" t="s">
        <v>53</v>
      </c>
      <c r="V634" t="str">
        <f>VLOOKUP(Tabla_Transformados[[#This Row],[Destino_sucio]],auxiliares!$E$5:$F$19,2,0)</f>
        <v>Nueva York</v>
      </c>
      <c r="W634" t="s">
        <v>114</v>
      </c>
      <c r="X634" t="s">
        <v>41</v>
      </c>
      <c r="Y634" t="s">
        <v>40</v>
      </c>
      <c r="Z6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4" t="str">
        <f>IFERROR(VLOOKUP(Tabla_Transformados[[#This Row],[Actividades_Reser_sucio2]],auxiliares!$E$5:$F$20,2,0),Tabla_Transformados[[#This Row],[Actividades_Reser_sucio2]])</f>
        <v/>
      </c>
      <c r="AB634">
        <v>6</v>
      </c>
      <c r="AC634">
        <f>Tabla_Transformados[[#This Row],[Duracion_Viaje_sucio]]-1</f>
        <v>7</v>
      </c>
      <c r="AD634" t="b">
        <v>0</v>
      </c>
      <c r="AE634" t="str">
        <f>VLOOKUP(Tabla_Transformados[[#This Row],[Promocion_Aplicada_sucio]],auxiliares!$H$6:$I$9,2,0)</f>
        <v>Falso</v>
      </c>
      <c r="AF634" t="s">
        <v>42</v>
      </c>
      <c r="AG634" t="s">
        <v>115</v>
      </c>
      <c r="AH634">
        <v>4</v>
      </c>
      <c r="AI634" t="str">
        <f>TEXT(Tabla_Transformados[[#This Row],[Fecha_Reserva]],"m")</f>
        <v>11</v>
      </c>
      <c r="AJ634">
        <v>8</v>
      </c>
      <c r="AK634" t="str">
        <f>TEXT(Tabla_Transformados[[#This Row],[Fecha_Viaje]],"m")</f>
        <v>11</v>
      </c>
      <c r="AL634" t="s">
        <v>44</v>
      </c>
      <c r="AM634" t="b">
        <v>0</v>
      </c>
      <c r="AN634" t="str">
        <f>VLOOKUP(Tabla_Transformados[[#This Row],[Cancelacion_Reserva_sucio]],auxiliares!$H$6:$I$9,2,0)</f>
        <v>Falso</v>
      </c>
      <c r="AO634">
        <v>5</v>
      </c>
      <c r="AP634" t="s">
        <v>207</v>
      </c>
      <c r="AQ63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4" s="10">
        <f>Tabla_Transformados[[#This Row],[Costo_Total]]/Tabla_Transformados[[#This Row],[Numero_Personas]]</f>
        <v>3841.1</v>
      </c>
      <c r="AS634" s="10">
        <f>Tabla_Transformados[[#This Row],[Costo_Total]]/Tabla_Transformados[[#This Row],[Duracion_Viaje_sucio]]</f>
        <v>1440.4124999999999</v>
      </c>
    </row>
    <row r="635" spans="1:45" x14ac:dyDescent="0.25">
      <c r="A635" t="s">
        <v>2323</v>
      </c>
      <c r="B635" t="s">
        <v>2324</v>
      </c>
      <c r="C635">
        <v>20</v>
      </c>
      <c r="D635" t="s">
        <v>104</v>
      </c>
      <c r="E635" t="str">
        <f>VLOOKUP(Tabla_Transformados[[#This Row],[Género_sucio]],Tabla4[#All],2,0)</f>
        <v>Masculino</v>
      </c>
      <c r="F635" t="s">
        <v>82</v>
      </c>
      <c r="G635" t="str">
        <f>VLOOKUP(Tabla_Transformados[[#This Row],[Ubicación_sucio]],auxiliares!$E$6:$F$13,2,0)</f>
        <v>Alemania</v>
      </c>
      <c r="H635" t="s">
        <v>49</v>
      </c>
      <c r="I635" t="str">
        <f>IFERROR(VLOOKUP(Tabla_Transformados[[#This Row],[Tipo_Viajero_sucio]],auxiliares!$H$6:$I$6,2,0),Tabla_Transformados[[#This Row],[Tipo_Viajero_sucio]])</f>
        <v>Turista</v>
      </c>
      <c r="J635" t="s">
        <v>2325</v>
      </c>
      <c r="K635" s="8">
        <v>45444</v>
      </c>
      <c r="L635" s="8">
        <v>45513</v>
      </c>
      <c r="M635">
        <v>97</v>
      </c>
      <c r="N635">
        <f>DATEDIF(Tabla_Transformados[[#This Row],[Fecha_Reserva]],Tabla_Transformados[[#This Row],[Fecha_Viaje]],"d")</f>
        <v>69</v>
      </c>
      <c r="O635">
        <v>12</v>
      </c>
      <c r="P635">
        <v>4</v>
      </c>
      <c r="Q635" t="s">
        <v>77</v>
      </c>
      <c r="R635" t="str">
        <f>IFERROR(VLOOKUP(Tabla_Transformados[[#This Row],[Tipo_Paquete_sucio]],auxiliares!$H$6:$I$7,2,0),Tabla_Transformados[[#This Row],[Tipo_Paquete_sucio]])</f>
        <v>Vuelo + Hotel</v>
      </c>
      <c r="S635" s="10">
        <v>5859.4</v>
      </c>
      <c r="T635" t="s">
        <v>78</v>
      </c>
      <c r="U635" t="s">
        <v>53</v>
      </c>
      <c r="V635" t="str">
        <f>VLOOKUP(Tabla_Transformados[[#This Row],[Destino_sucio]],auxiliares!$E$5:$F$19,2,0)</f>
        <v>Nueva York</v>
      </c>
      <c r="W635" t="s">
        <v>79</v>
      </c>
      <c r="X635" t="s">
        <v>54</v>
      </c>
      <c r="Y635" t="s">
        <v>40</v>
      </c>
      <c r="Z6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5" t="str">
        <f>IFERROR(VLOOKUP(Tabla_Transformados[[#This Row],[Actividades_Reser_sucio2]],auxiliares!$E$5:$F$20,2,0),Tabla_Transformados[[#This Row],[Actividades_Reser_sucio2]])</f>
        <v/>
      </c>
      <c r="AB635">
        <v>9</v>
      </c>
      <c r="AC635">
        <f>Tabla_Transformados[[#This Row],[Duracion_Viaje_sucio]]-1</f>
        <v>11</v>
      </c>
      <c r="AD635" t="b">
        <v>1</v>
      </c>
      <c r="AE635" t="str">
        <f>VLOOKUP(Tabla_Transformados[[#This Row],[Promocion_Aplicada_sucio]],auxiliares!$H$6:$I$9,2,0)</f>
        <v>Verdadero</v>
      </c>
      <c r="AF635" t="s">
        <v>88</v>
      </c>
      <c r="AG635" t="s">
        <v>115</v>
      </c>
      <c r="AH635">
        <v>5</v>
      </c>
      <c r="AI635" t="str">
        <f>TEXT(Tabla_Transformados[[#This Row],[Fecha_Reserva]],"m")</f>
        <v>6</v>
      </c>
      <c r="AJ635">
        <v>8</v>
      </c>
      <c r="AK635" t="str">
        <f>TEXT(Tabla_Transformados[[#This Row],[Fecha_Viaje]],"m")</f>
        <v>8</v>
      </c>
      <c r="AL635" t="s">
        <v>44</v>
      </c>
      <c r="AM635" t="b">
        <v>0</v>
      </c>
      <c r="AN635" t="str">
        <f>VLOOKUP(Tabla_Transformados[[#This Row],[Cancelacion_Reserva_sucio]],auxiliares!$H$6:$I$9,2,0)</f>
        <v>Falso</v>
      </c>
      <c r="AO635">
        <v>3</v>
      </c>
      <c r="AP635" t="s">
        <v>45</v>
      </c>
      <c r="AQ63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35" s="10">
        <f>Tabla_Transformados[[#This Row],[Costo_Total]]/Tabla_Transformados[[#This Row],[Numero_Personas]]</f>
        <v>1464.85</v>
      </c>
      <c r="AS635" s="10">
        <f>Tabla_Transformados[[#This Row],[Costo_Total]]/Tabla_Transformados[[#This Row],[Duracion_Viaje_sucio]]</f>
        <v>488.2833333333333</v>
      </c>
    </row>
    <row r="636" spans="1:45" x14ac:dyDescent="0.25">
      <c r="A636" t="s">
        <v>2327</v>
      </c>
      <c r="B636" t="s">
        <v>2328</v>
      </c>
      <c r="C636">
        <v>63</v>
      </c>
      <c r="D636" t="s">
        <v>60</v>
      </c>
      <c r="E636" t="str">
        <f>VLOOKUP(Tabla_Transformados[[#This Row],[Género_sucio]],Tabla4[#All],2,0)</f>
        <v>Otro</v>
      </c>
      <c r="F636" t="s">
        <v>48</v>
      </c>
      <c r="G636" t="str">
        <f>VLOOKUP(Tabla_Transformados[[#This Row],[Ubicación_sucio]],auxiliares!$E$6:$F$13,2,0)</f>
        <v>EEUU</v>
      </c>
      <c r="H636" t="s">
        <v>49</v>
      </c>
      <c r="I636" t="str">
        <f>IFERROR(VLOOKUP(Tabla_Transformados[[#This Row],[Tipo_Viajero_sucio]],auxiliares!$H$6:$I$6,2,0),Tabla_Transformados[[#This Row],[Tipo_Viajero_sucio]])</f>
        <v>Turista</v>
      </c>
      <c r="J636" t="s">
        <v>2329</v>
      </c>
      <c r="K636" s="8">
        <v>45480</v>
      </c>
      <c r="L636" s="8">
        <v>45512</v>
      </c>
      <c r="M636">
        <v>315</v>
      </c>
      <c r="N636">
        <f>DATEDIF(Tabla_Transformados[[#This Row],[Fecha_Reserva]],Tabla_Transformados[[#This Row],[Fecha_Viaje]],"d")</f>
        <v>32</v>
      </c>
      <c r="O636">
        <v>2</v>
      </c>
      <c r="P636">
        <v>2</v>
      </c>
      <c r="Q636" t="s">
        <v>65</v>
      </c>
      <c r="R636" t="str">
        <f>IFERROR(VLOOKUP(Tabla_Transformados[[#This Row],[Tipo_Paquete_sucio]],auxiliares!$H$6:$I$7,2,0),Tabla_Transformados[[#This Row],[Tipo_Paquete_sucio]])</f>
        <v>Vuelo + Hotel + Tour</v>
      </c>
      <c r="S636" s="10">
        <v>9782.6</v>
      </c>
      <c r="T636" t="s">
        <v>38</v>
      </c>
      <c r="U636" t="s">
        <v>137</v>
      </c>
      <c r="V636" t="str">
        <f>VLOOKUP(Tabla_Transformados[[#This Row],[Destino_sucio]],auxiliares!$E$5:$F$19,2,0)</f>
        <v>Paris</v>
      </c>
      <c r="W636" t="s">
        <v>67</v>
      </c>
      <c r="X636" t="s">
        <v>68</v>
      </c>
      <c r="Y636" t="s">
        <v>151</v>
      </c>
      <c r="Z6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36" t="str">
        <f>IFERROR(VLOOKUP(Tabla_Transformados[[#This Row],[Actividades_Reser_sucio2]],auxiliares!$E$5:$F$20,2,0),Tabla_Transformados[[#This Row],[Actividades_Reser_sucio2]])</f>
        <v>Tour en Cuidad</v>
      </c>
      <c r="AB636">
        <v>5</v>
      </c>
      <c r="AC636">
        <f>Tabla_Transformados[[#This Row],[Duracion_Viaje_sucio]]-1</f>
        <v>1</v>
      </c>
      <c r="AD636" t="b">
        <v>1</v>
      </c>
      <c r="AE636" t="str">
        <f>VLOOKUP(Tabla_Transformados[[#This Row],[Promocion_Aplicada_sucio]],auxiliares!$H$6:$I$9,2,0)</f>
        <v>Verdadero</v>
      </c>
      <c r="AF636" t="s">
        <v>42</v>
      </c>
      <c r="AG636" t="s">
        <v>115</v>
      </c>
      <c r="AH636">
        <v>11</v>
      </c>
      <c r="AI636" t="str">
        <f>TEXT(Tabla_Transformados[[#This Row],[Fecha_Reserva]],"m")</f>
        <v>7</v>
      </c>
      <c r="AJ636">
        <v>6</v>
      </c>
      <c r="AK636" t="str">
        <f>TEXT(Tabla_Transformados[[#This Row],[Fecha_Viaje]],"m")</f>
        <v>8</v>
      </c>
      <c r="AL636" t="s">
        <v>57</v>
      </c>
      <c r="AM636" t="b">
        <v>0</v>
      </c>
      <c r="AN636" t="str">
        <f>VLOOKUP(Tabla_Transformados[[#This Row],[Cancelacion_Reserva_sucio]],auxiliares!$H$6:$I$9,2,0)</f>
        <v>Falso</v>
      </c>
      <c r="AO636">
        <v>5</v>
      </c>
      <c r="AP636" t="s">
        <v>207</v>
      </c>
      <c r="AQ63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6" s="10">
        <f>Tabla_Transformados[[#This Row],[Costo_Total]]/Tabla_Transformados[[#This Row],[Numero_Personas]]</f>
        <v>4891.3</v>
      </c>
      <c r="AS636" s="10">
        <f>Tabla_Transformados[[#This Row],[Costo_Total]]/Tabla_Transformados[[#This Row],[Duracion_Viaje_sucio]]</f>
        <v>4891.3</v>
      </c>
    </row>
    <row r="637" spans="1:45" x14ac:dyDescent="0.25">
      <c r="A637" t="s">
        <v>2330</v>
      </c>
      <c r="B637" t="s">
        <v>2331</v>
      </c>
      <c r="C637">
        <v>56</v>
      </c>
      <c r="D637" t="s">
        <v>31</v>
      </c>
      <c r="E637" t="str">
        <f>VLOOKUP(Tabla_Transformados[[#This Row],[Género_sucio]],Tabla4[#All],2,0)</f>
        <v>Femenino</v>
      </c>
      <c r="F637" t="s">
        <v>32</v>
      </c>
      <c r="G637" t="str">
        <f>VLOOKUP(Tabla_Transformados[[#This Row],[Ubicación_sucio]],auxiliares!$E$6:$F$13,2,0)</f>
        <v>Méjico</v>
      </c>
      <c r="H637" t="s">
        <v>49</v>
      </c>
      <c r="I637" t="str">
        <f>IFERROR(VLOOKUP(Tabla_Transformados[[#This Row],[Tipo_Viajero_sucio]],auxiliares!$H$6:$I$6,2,0),Tabla_Transformados[[#This Row],[Tipo_Viajero_sucio]])</f>
        <v>Turista</v>
      </c>
      <c r="J637" t="s">
        <v>2332</v>
      </c>
      <c r="K637" s="8">
        <v>45388</v>
      </c>
      <c r="L637" s="8">
        <v>45490</v>
      </c>
      <c r="M637">
        <v>315</v>
      </c>
      <c r="N637">
        <f>DATEDIF(Tabla_Transformados[[#This Row],[Fecha_Reserva]],Tabla_Transformados[[#This Row],[Fecha_Viaje]],"d")</f>
        <v>102</v>
      </c>
      <c r="O637">
        <v>5</v>
      </c>
      <c r="P637">
        <v>4</v>
      </c>
      <c r="Q637" t="s">
        <v>65</v>
      </c>
      <c r="R637" t="str">
        <f>IFERROR(VLOOKUP(Tabla_Transformados[[#This Row],[Tipo_Paquete_sucio]],auxiliares!$H$6:$I$7,2,0),Tabla_Transformados[[#This Row],[Tipo_Paquete_sucio]])</f>
        <v>Vuelo + Hotel + Tour</v>
      </c>
      <c r="S637" s="10">
        <v>2293.1</v>
      </c>
      <c r="T637" t="s">
        <v>86</v>
      </c>
      <c r="U637" t="s">
        <v>101</v>
      </c>
      <c r="V637" t="str">
        <f>VLOOKUP(Tabla_Transformados[[#This Row],[Destino_sucio]],auxiliares!$E$5:$F$19,2,0)</f>
        <v>Roma</v>
      </c>
      <c r="W637" t="s">
        <v>114</v>
      </c>
      <c r="X637" t="s">
        <v>41</v>
      </c>
      <c r="Y637" t="s">
        <v>40</v>
      </c>
      <c r="Z6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37" t="str">
        <f>IFERROR(VLOOKUP(Tabla_Transformados[[#This Row],[Actividades_Reser_sucio2]],auxiliares!$E$5:$F$20,2,0),Tabla_Transformados[[#This Row],[Actividades_Reser_sucio2]])</f>
        <v>Desconocido</v>
      </c>
      <c r="AB637">
        <v>4</v>
      </c>
      <c r="AC637">
        <f>Tabla_Transformados[[#This Row],[Duracion_Viaje_sucio]]-1</f>
        <v>4</v>
      </c>
      <c r="AD637" t="b">
        <v>1</v>
      </c>
      <c r="AE637" t="str">
        <f>VLOOKUP(Tabla_Transformados[[#This Row],[Promocion_Aplicada_sucio]],auxiliares!$H$6:$I$9,2,0)</f>
        <v>Verdadero</v>
      </c>
      <c r="AF637" t="s">
        <v>88</v>
      </c>
      <c r="AG637" t="s">
        <v>115</v>
      </c>
      <c r="AH637">
        <v>5</v>
      </c>
      <c r="AI637" t="str">
        <f>TEXT(Tabla_Transformados[[#This Row],[Fecha_Reserva]],"m")</f>
        <v>4</v>
      </c>
      <c r="AJ637">
        <v>12</v>
      </c>
      <c r="AK637" t="str">
        <f>TEXT(Tabla_Transformados[[#This Row],[Fecha_Viaje]],"m")</f>
        <v>7</v>
      </c>
      <c r="AL637" t="s">
        <v>57</v>
      </c>
      <c r="AM637" t="b">
        <v>1</v>
      </c>
      <c r="AN637" t="str">
        <f>VLOOKUP(Tabla_Transformados[[#This Row],[Cancelacion_Reserva_sucio]],auxiliares!$H$6:$I$9,2,0)</f>
        <v>Verdadero</v>
      </c>
      <c r="AO637">
        <v>5</v>
      </c>
      <c r="AP637" t="s">
        <v>131</v>
      </c>
      <c r="AQ63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7" s="10">
        <f>Tabla_Transformados[[#This Row],[Costo_Total]]/Tabla_Transformados[[#This Row],[Numero_Personas]]</f>
        <v>573.27499999999998</v>
      </c>
      <c r="AS637" s="10">
        <f>Tabla_Transformados[[#This Row],[Costo_Total]]/Tabla_Transformados[[#This Row],[Duracion_Viaje_sucio]]</f>
        <v>458.62</v>
      </c>
    </row>
    <row r="638" spans="1:45" x14ac:dyDescent="0.25">
      <c r="A638" t="s">
        <v>2333</v>
      </c>
      <c r="B638" t="s">
        <v>2334</v>
      </c>
      <c r="C638">
        <v>43</v>
      </c>
      <c r="D638" t="s">
        <v>31</v>
      </c>
      <c r="E638" t="str">
        <f>VLOOKUP(Tabla_Transformados[[#This Row],[Género_sucio]],Tabla4[#All],2,0)</f>
        <v>Femenino</v>
      </c>
      <c r="F638" t="s">
        <v>32</v>
      </c>
      <c r="G638" t="str">
        <f>VLOOKUP(Tabla_Transformados[[#This Row],[Ubicación_sucio]],auxiliares!$E$6:$F$13,2,0)</f>
        <v>Méjico</v>
      </c>
      <c r="H638" t="s">
        <v>49</v>
      </c>
      <c r="I638" t="str">
        <f>IFERROR(VLOOKUP(Tabla_Transformados[[#This Row],[Tipo_Viajero_sucio]],auxiliares!$H$6:$I$6,2,0),Tabla_Transformados[[#This Row],[Tipo_Viajero_sucio]])</f>
        <v>Turista</v>
      </c>
      <c r="J638" t="s">
        <v>2335</v>
      </c>
      <c r="K638" s="8">
        <v>45436</v>
      </c>
      <c r="L638" s="8">
        <v>45486</v>
      </c>
      <c r="M638">
        <v>96</v>
      </c>
      <c r="N638">
        <f>DATEDIF(Tabla_Transformados[[#This Row],[Fecha_Reserva]],Tabla_Transformados[[#This Row],[Fecha_Viaje]],"d")</f>
        <v>50</v>
      </c>
      <c r="O638">
        <v>1</v>
      </c>
      <c r="P638">
        <v>3</v>
      </c>
      <c r="Q638" t="s">
        <v>77</v>
      </c>
      <c r="R638" t="str">
        <f>IFERROR(VLOOKUP(Tabla_Transformados[[#This Row],[Tipo_Paquete_sucio]],auxiliares!$H$6:$I$7,2,0),Tabla_Transformados[[#This Row],[Tipo_Paquete_sucio]])</f>
        <v>Vuelo + Hotel</v>
      </c>
      <c r="S638" s="10">
        <v>16182.9</v>
      </c>
      <c r="T638" t="s">
        <v>86</v>
      </c>
      <c r="U638" t="s">
        <v>53</v>
      </c>
      <c r="V638" t="str">
        <f>VLOOKUP(Tabla_Transformados[[#This Row],[Destino_sucio]],auxiliares!$E$5:$F$19,2,0)</f>
        <v>Nueva York</v>
      </c>
      <c r="W638" t="s">
        <v>67</v>
      </c>
      <c r="X638" t="s">
        <v>68</v>
      </c>
      <c r="Y638" t="s">
        <v>40</v>
      </c>
      <c r="Z6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8" t="str">
        <f>IFERROR(VLOOKUP(Tabla_Transformados[[#This Row],[Actividades_Reser_sucio2]],auxiliares!$E$5:$F$20,2,0),Tabla_Transformados[[#This Row],[Actividades_Reser_sucio2]])</f>
        <v/>
      </c>
      <c r="AB638">
        <v>3</v>
      </c>
      <c r="AC638">
        <f>Tabla_Transformados[[#This Row],[Duracion_Viaje_sucio]]-1</f>
        <v>0</v>
      </c>
      <c r="AD638" t="b">
        <v>0</v>
      </c>
      <c r="AE638" t="str">
        <f>VLOOKUP(Tabla_Transformados[[#This Row],[Promocion_Aplicada_sucio]],auxiliares!$H$6:$I$9,2,0)</f>
        <v>Falso</v>
      </c>
      <c r="AF638" t="s">
        <v>55</v>
      </c>
      <c r="AG638" t="s">
        <v>115</v>
      </c>
      <c r="AH638">
        <v>5</v>
      </c>
      <c r="AI638" t="str">
        <f>TEXT(Tabla_Transformados[[#This Row],[Fecha_Reserva]],"m")</f>
        <v>5</v>
      </c>
      <c r="AJ638">
        <v>6</v>
      </c>
      <c r="AK638" t="str">
        <f>TEXT(Tabla_Transformados[[#This Row],[Fecha_Viaje]],"m")</f>
        <v>7</v>
      </c>
      <c r="AL638" t="s">
        <v>44</v>
      </c>
      <c r="AM638" t="b">
        <v>1</v>
      </c>
      <c r="AN638" t="str">
        <f>VLOOKUP(Tabla_Transformados[[#This Row],[Cancelacion_Reserva_sucio]],auxiliares!$H$6:$I$9,2,0)</f>
        <v>Verdadero</v>
      </c>
      <c r="AO638">
        <v>2</v>
      </c>
      <c r="AP638" t="s">
        <v>70</v>
      </c>
      <c r="AQ63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8" s="10">
        <f>Tabla_Transformados[[#This Row],[Costo_Total]]/Tabla_Transformados[[#This Row],[Numero_Personas]]</f>
        <v>5394.3</v>
      </c>
      <c r="AS638" s="10">
        <f>Tabla_Transformados[[#This Row],[Costo_Total]]/Tabla_Transformados[[#This Row],[Duracion_Viaje_sucio]]</f>
        <v>16182.9</v>
      </c>
    </row>
    <row r="639" spans="1:45" x14ac:dyDescent="0.25">
      <c r="A639" t="s">
        <v>2336</v>
      </c>
      <c r="B639" t="s">
        <v>2337</v>
      </c>
      <c r="C639">
        <v>54</v>
      </c>
      <c r="D639" t="s">
        <v>31</v>
      </c>
      <c r="E639" t="str">
        <f>VLOOKUP(Tabla_Transformados[[#This Row],[Género_sucio]],Tabla4[#All],2,0)</f>
        <v>Femenino</v>
      </c>
      <c r="F639" t="s">
        <v>82</v>
      </c>
      <c r="G639" t="str">
        <f>VLOOKUP(Tabla_Transformados[[#This Row],[Ubicación_sucio]],auxiliares!$E$6:$F$13,2,0)</f>
        <v>Alemania</v>
      </c>
      <c r="H639" t="s">
        <v>49</v>
      </c>
      <c r="I639" t="str">
        <f>IFERROR(VLOOKUP(Tabla_Transformados[[#This Row],[Tipo_Viajero_sucio]],auxiliares!$H$6:$I$6,2,0),Tabla_Transformados[[#This Row],[Tipo_Viajero_sucio]])</f>
        <v>Turista</v>
      </c>
      <c r="J639" t="s">
        <v>2338</v>
      </c>
      <c r="K639" s="8">
        <v>45446</v>
      </c>
      <c r="L639" s="8">
        <v>45469</v>
      </c>
      <c r="M639">
        <v>262</v>
      </c>
      <c r="N639">
        <f>DATEDIF(Tabla_Transformados[[#This Row],[Fecha_Reserva]],Tabla_Transformados[[#This Row],[Fecha_Viaje]],"d")</f>
        <v>23</v>
      </c>
      <c r="O639">
        <v>7</v>
      </c>
      <c r="P639">
        <v>4</v>
      </c>
      <c r="Q639" t="s">
        <v>77</v>
      </c>
      <c r="R639" t="str">
        <f>IFERROR(VLOOKUP(Tabla_Transformados[[#This Row],[Tipo_Paquete_sucio]],auxiliares!$H$6:$I$7,2,0),Tabla_Transformados[[#This Row],[Tipo_Paquete_sucio]])</f>
        <v>Vuelo + Hotel</v>
      </c>
      <c r="S639" s="10">
        <v>3773.1</v>
      </c>
      <c r="T639" t="s">
        <v>78</v>
      </c>
      <c r="U639" t="s">
        <v>53</v>
      </c>
      <c r="V639" t="str">
        <f>VLOOKUP(Tabla_Transformados[[#This Row],[Destino_sucio]],auxiliares!$E$5:$F$19,2,0)</f>
        <v>Nueva York</v>
      </c>
      <c r="W639" t="s">
        <v>67</v>
      </c>
      <c r="X639" t="s">
        <v>41</v>
      </c>
      <c r="Y639" t="s">
        <v>40</v>
      </c>
      <c r="Z6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9" t="str">
        <f>IFERROR(VLOOKUP(Tabla_Transformados[[#This Row],[Actividades_Reser_sucio2]],auxiliares!$E$5:$F$20,2,0),Tabla_Transformados[[#This Row],[Actividades_Reser_sucio2]])</f>
        <v/>
      </c>
      <c r="AB639">
        <v>1</v>
      </c>
      <c r="AC639">
        <f>Tabla_Transformados[[#This Row],[Duracion_Viaje_sucio]]-1</f>
        <v>6</v>
      </c>
      <c r="AD639" t="b">
        <v>0</v>
      </c>
      <c r="AE639" t="str">
        <f>VLOOKUP(Tabla_Transformados[[#This Row],[Promocion_Aplicada_sucio]],auxiliares!$H$6:$I$9,2,0)</f>
        <v>Falso</v>
      </c>
      <c r="AF639" t="s">
        <v>88</v>
      </c>
      <c r="AG639" t="s">
        <v>56</v>
      </c>
      <c r="AH639">
        <v>1</v>
      </c>
      <c r="AI639" t="str">
        <f>TEXT(Tabla_Transformados[[#This Row],[Fecha_Reserva]],"m")</f>
        <v>6</v>
      </c>
      <c r="AJ639">
        <v>9</v>
      </c>
      <c r="AK639" t="str">
        <f>TEXT(Tabla_Transformados[[#This Row],[Fecha_Viaje]],"m")</f>
        <v>6</v>
      </c>
      <c r="AL639" t="s">
        <v>57</v>
      </c>
      <c r="AM639" t="b">
        <v>0</v>
      </c>
      <c r="AN639" t="str">
        <f>VLOOKUP(Tabla_Transformados[[#This Row],[Cancelacion_Reserva_sucio]],auxiliares!$H$6:$I$9,2,0)</f>
        <v>Falso</v>
      </c>
      <c r="AO639">
        <v>5</v>
      </c>
      <c r="AP639" t="s">
        <v>131</v>
      </c>
      <c r="AQ63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9" s="10">
        <f>Tabla_Transformados[[#This Row],[Costo_Total]]/Tabla_Transformados[[#This Row],[Numero_Personas]]</f>
        <v>943.27499999999998</v>
      </c>
      <c r="AS639" s="10">
        <f>Tabla_Transformados[[#This Row],[Costo_Total]]/Tabla_Transformados[[#This Row],[Duracion_Viaje_sucio]]</f>
        <v>539.01428571428573</v>
      </c>
    </row>
    <row r="640" spans="1:45" x14ac:dyDescent="0.25">
      <c r="A640" t="s">
        <v>2340</v>
      </c>
      <c r="B640" t="s">
        <v>2341</v>
      </c>
      <c r="C640">
        <v>33</v>
      </c>
      <c r="D640" t="s">
        <v>31</v>
      </c>
      <c r="E640" t="str">
        <f>VLOOKUP(Tabla_Transformados[[#This Row],[Género_sucio]],Tabla4[#All],2,0)</f>
        <v>Femenino</v>
      </c>
      <c r="F640" t="s">
        <v>61</v>
      </c>
      <c r="G640" t="str">
        <f>VLOOKUP(Tabla_Transformados[[#This Row],[Ubicación_sucio]],auxiliares!$E$6:$F$13,2,0)</f>
        <v>Australia</v>
      </c>
      <c r="H640" t="s">
        <v>97</v>
      </c>
      <c r="I640" t="str">
        <f>IFERROR(VLOOKUP(Tabla_Transformados[[#This Row],[Tipo_Viajero_sucio]],auxiliares!$H$6:$I$6,2,0),Tabla_Transformados[[#This Row],[Tipo_Viajero_sucio]])</f>
        <v>Negocios</v>
      </c>
      <c r="J640" t="s">
        <v>2342</v>
      </c>
      <c r="K640" s="8">
        <v>45512</v>
      </c>
      <c r="L640" s="8">
        <v>45610</v>
      </c>
      <c r="M640">
        <v>73</v>
      </c>
      <c r="N640">
        <f>DATEDIF(Tabla_Transformados[[#This Row],[Fecha_Reserva]],Tabla_Transformados[[#This Row],[Fecha_Viaje]],"d")</f>
        <v>98</v>
      </c>
      <c r="O640">
        <v>11</v>
      </c>
      <c r="P640">
        <v>1</v>
      </c>
      <c r="Q640" t="s">
        <v>37</v>
      </c>
      <c r="R640" t="str">
        <f>IFERROR(VLOOKUP(Tabla_Transformados[[#This Row],[Tipo_Paquete_sucio]],auxiliares!$H$6:$I$7,2,0),Tabla_Transformados[[#This Row],[Tipo_Paquete_sucio]])</f>
        <v>Vuelo</v>
      </c>
      <c r="S640" s="10">
        <v>9747.9</v>
      </c>
      <c r="T640" t="s">
        <v>78</v>
      </c>
      <c r="U640" t="s">
        <v>53</v>
      </c>
      <c r="V640" t="str">
        <f>VLOOKUP(Tabla_Transformados[[#This Row],[Destino_sucio]],auxiliares!$E$5:$F$19,2,0)</f>
        <v>Nueva York</v>
      </c>
      <c r="W640" t="s">
        <v>40</v>
      </c>
      <c r="X640" t="s">
        <v>41</v>
      </c>
      <c r="Y640" t="s">
        <v>40</v>
      </c>
      <c r="Z6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0" t="str">
        <f>IFERROR(VLOOKUP(Tabla_Transformados[[#This Row],[Actividades_Reser_sucio2]],auxiliares!$E$5:$F$20,2,0),Tabla_Transformados[[#This Row],[Actividades_Reser_sucio2]])</f>
        <v/>
      </c>
      <c r="AB640">
        <v>9</v>
      </c>
      <c r="AC640">
        <f>Tabla_Transformados[[#This Row],[Duracion_Viaje_sucio]]-1</f>
        <v>10</v>
      </c>
      <c r="AD640" t="b">
        <v>0</v>
      </c>
      <c r="AE640" t="str">
        <f>VLOOKUP(Tabla_Transformados[[#This Row],[Promocion_Aplicada_sucio]],auxiliares!$H$6:$I$9,2,0)</f>
        <v>Falso</v>
      </c>
      <c r="AF640" t="s">
        <v>42</v>
      </c>
      <c r="AG640" t="s">
        <v>115</v>
      </c>
      <c r="AH640">
        <v>6</v>
      </c>
      <c r="AI640" t="str">
        <f>TEXT(Tabla_Transformados[[#This Row],[Fecha_Reserva]],"m")</f>
        <v>8</v>
      </c>
      <c r="AJ640">
        <v>5</v>
      </c>
      <c r="AK640" t="str">
        <f>TEXT(Tabla_Transformados[[#This Row],[Fecha_Viaje]],"m")</f>
        <v>11</v>
      </c>
      <c r="AL640" t="s">
        <v>57</v>
      </c>
      <c r="AM640" t="b">
        <v>1</v>
      </c>
      <c r="AN640" t="str">
        <f>VLOOKUP(Tabla_Transformados[[#This Row],[Cancelacion_Reserva_sucio]],auxiliares!$H$6:$I$9,2,0)</f>
        <v>Verdadero</v>
      </c>
      <c r="AO640">
        <v>2</v>
      </c>
      <c r="AP640" t="s">
        <v>108</v>
      </c>
      <c r="AQ64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40" s="10">
        <f>Tabla_Transformados[[#This Row],[Costo_Total]]/Tabla_Transformados[[#This Row],[Numero_Personas]]</f>
        <v>9747.9</v>
      </c>
      <c r="AS640" s="10">
        <f>Tabla_Transformados[[#This Row],[Costo_Total]]/Tabla_Transformados[[#This Row],[Duracion_Viaje_sucio]]</f>
        <v>886.17272727272723</v>
      </c>
    </row>
    <row r="641" spans="1:45" x14ac:dyDescent="0.25">
      <c r="A641" t="s">
        <v>2343</v>
      </c>
      <c r="B641" t="s">
        <v>2344</v>
      </c>
      <c r="C641">
        <v>45</v>
      </c>
      <c r="D641" t="s">
        <v>31</v>
      </c>
      <c r="E641" t="str">
        <f>VLOOKUP(Tabla_Transformados[[#This Row],[Género_sucio]],Tabla4[#All],2,0)</f>
        <v>Femenino</v>
      </c>
      <c r="F641" t="s">
        <v>48</v>
      </c>
      <c r="G641" t="str">
        <f>VLOOKUP(Tabla_Transformados[[#This Row],[Ubicación_sucio]],auxiliares!$E$6:$F$13,2,0)</f>
        <v>EEUU</v>
      </c>
      <c r="H641" t="s">
        <v>33</v>
      </c>
      <c r="I641" t="str">
        <f>IFERROR(VLOOKUP(Tabla_Transformados[[#This Row],[Tipo_Viajero_sucio]],auxiliares!$H$6:$I$6,2,0),Tabla_Transformados[[#This Row],[Tipo_Viajero_sucio]])</f>
        <v>Turista</v>
      </c>
      <c r="J641" t="s">
        <v>2345</v>
      </c>
      <c r="K641" s="8">
        <v>45409</v>
      </c>
      <c r="L641" s="8">
        <v>45472</v>
      </c>
      <c r="M641">
        <v>251</v>
      </c>
      <c r="N641">
        <f>DATEDIF(Tabla_Transformados[[#This Row],[Fecha_Reserva]],Tabla_Transformados[[#This Row],[Fecha_Viaje]],"d")</f>
        <v>63</v>
      </c>
      <c r="O641">
        <v>5</v>
      </c>
      <c r="P641">
        <v>2</v>
      </c>
      <c r="Q641" t="s">
        <v>65</v>
      </c>
      <c r="R641" t="str">
        <f>IFERROR(VLOOKUP(Tabla_Transformados[[#This Row],[Tipo_Paquete_sucio]],auxiliares!$H$6:$I$7,2,0),Tabla_Transformados[[#This Row],[Tipo_Paquete_sucio]])</f>
        <v>Vuelo + Hotel + Tour</v>
      </c>
      <c r="S641" s="10">
        <v>6023.6</v>
      </c>
      <c r="T641" t="s">
        <v>78</v>
      </c>
      <c r="U641" t="s">
        <v>137</v>
      </c>
      <c r="V641" t="str">
        <f>VLOOKUP(Tabla_Transformados[[#This Row],[Destino_sucio]],auxiliares!$E$5:$F$19,2,0)</f>
        <v>Paris</v>
      </c>
      <c r="W641" t="s">
        <v>79</v>
      </c>
      <c r="X641" t="s">
        <v>41</v>
      </c>
      <c r="Y641" t="s">
        <v>40</v>
      </c>
      <c r="Z6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41" t="str">
        <f>IFERROR(VLOOKUP(Tabla_Transformados[[#This Row],[Actividades_Reser_sucio2]],auxiliares!$E$5:$F$20,2,0),Tabla_Transformados[[#This Row],[Actividades_Reser_sucio2]])</f>
        <v>Desconocido</v>
      </c>
      <c r="AB641">
        <v>8</v>
      </c>
      <c r="AC641">
        <f>Tabla_Transformados[[#This Row],[Duracion_Viaje_sucio]]-1</f>
        <v>4</v>
      </c>
      <c r="AD641" t="b">
        <v>0</v>
      </c>
      <c r="AE641" t="str">
        <f>VLOOKUP(Tabla_Transformados[[#This Row],[Promocion_Aplicada_sucio]],auxiliares!$H$6:$I$9,2,0)</f>
        <v>Falso</v>
      </c>
      <c r="AF641" t="s">
        <v>55</v>
      </c>
      <c r="AG641" t="s">
        <v>56</v>
      </c>
      <c r="AH641">
        <v>3</v>
      </c>
      <c r="AI641" t="str">
        <f>TEXT(Tabla_Transformados[[#This Row],[Fecha_Reserva]],"m")</f>
        <v>4</v>
      </c>
      <c r="AJ641">
        <v>2</v>
      </c>
      <c r="AK641" t="str">
        <f>TEXT(Tabla_Transformados[[#This Row],[Fecha_Viaje]],"m")</f>
        <v>6</v>
      </c>
      <c r="AL641" t="s">
        <v>44</v>
      </c>
      <c r="AM641" t="b">
        <v>1</v>
      </c>
      <c r="AN641" t="str">
        <f>VLOOKUP(Tabla_Transformados[[#This Row],[Cancelacion_Reserva_sucio]],auxiliares!$H$6:$I$9,2,0)</f>
        <v>Verdadero</v>
      </c>
      <c r="AO641">
        <v>2</v>
      </c>
      <c r="AP641" t="s">
        <v>45</v>
      </c>
      <c r="AQ64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1" s="10">
        <f>Tabla_Transformados[[#This Row],[Costo_Total]]/Tabla_Transformados[[#This Row],[Numero_Personas]]</f>
        <v>3011.8</v>
      </c>
      <c r="AS641" s="10">
        <f>Tabla_Transformados[[#This Row],[Costo_Total]]/Tabla_Transformados[[#This Row],[Duracion_Viaje_sucio]]</f>
        <v>1204.72</v>
      </c>
    </row>
    <row r="642" spans="1:45" x14ac:dyDescent="0.25">
      <c r="A642" t="s">
        <v>2346</v>
      </c>
      <c r="B642" t="s">
        <v>2347</v>
      </c>
      <c r="C642">
        <v>18</v>
      </c>
      <c r="D642" t="s">
        <v>60</v>
      </c>
      <c r="E642" t="str">
        <f>VLOOKUP(Tabla_Transformados[[#This Row],[Género_sucio]],Tabla4[#All],2,0)</f>
        <v>Otro</v>
      </c>
      <c r="F642" t="s">
        <v>48</v>
      </c>
      <c r="G642" t="str">
        <f>VLOOKUP(Tabla_Transformados[[#This Row],[Ubicación_sucio]],auxiliares!$E$6:$F$13,2,0)</f>
        <v>EEUU</v>
      </c>
      <c r="H642" t="s">
        <v>49</v>
      </c>
      <c r="I642" t="str">
        <f>IFERROR(VLOOKUP(Tabla_Transformados[[#This Row],[Tipo_Viajero_sucio]],auxiliares!$H$6:$I$6,2,0),Tabla_Transformados[[#This Row],[Tipo_Viajero_sucio]])</f>
        <v>Turista</v>
      </c>
      <c r="J642" t="s">
        <v>2348</v>
      </c>
      <c r="K642" s="8">
        <v>45418</v>
      </c>
      <c r="L642" s="8">
        <v>45490</v>
      </c>
      <c r="M642">
        <v>356</v>
      </c>
      <c r="N642">
        <f>DATEDIF(Tabla_Transformados[[#This Row],[Fecha_Reserva]],Tabla_Transformados[[#This Row],[Fecha_Viaje]],"d")</f>
        <v>72</v>
      </c>
      <c r="O642">
        <v>1</v>
      </c>
      <c r="P642">
        <v>4</v>
      </c>
      <c r="Q642" t="s">
        <v>65</v>
      </c>
      <c r="R642" t="str">
        <f>IFERROR(VLOOKUP(Tabla_Transformados[[#This Row],[Tipo_Paquete_sucio]],auxiliares!$H$6:$I$7,2,0),Tabla_Transformados[[#This Row],[Tipo_Paquete_sucio]])</f>
        <v>Vuelo + Hotel + Tour</v>
      </c>
      <c r="S642" s="10">
        <v>12499.2</v>
      </c>
      <c r="T642" t="s">
        <v>38</v>
      </c>
      <c r="U642" t="s">
        <v>137</v>
      </c>
      <c r="V642" t="str">
        <f>VLOOKUP(Tabla_Transformados[[#This Row],[Destino_sucio]],auxiliares!$E$5:$F$19,2,0)</f>
        <v>Paris</v>
      </c>
      <c r="W642" t="s">
        <v>79</v>
      </c>
      <c r="X642" t="s">
        <v>68</v>
      </c>
      <c r="Y642" t="s">
        <v>302</v>
      </c>
      <c r="Z6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42" t="str">
        <f>IFERROR(VLOOKUP(Tabla_Transformados[[#This Row],[Actividades_Reser_sucio2]],auxiliares!$E$5:$F$20,2,0),Tabla_Transformados[[#This Row],[Actividades_Reser_sucio2]])</f>
        <v>Tour en bus</v>
      </c>
      <c r="AB642">
        <v>1</v>
      </c>
      <c r="AC642">
        <f>Tabla_Transformados[[#This Row],[Duracion_Viaje_sucio]]-1</f>
        <v>0</v>
      </c>
      <c r="AD642" t="b">
        <v>0</v>
      </c>
      <c r="AE642" t="str">
        <f>VLOOKUP(Tabla_Transformados[[#This Row],[Promocion_Aplicada_sucio]],auxiliares!$H$6:$I$9,2,0)</f>
        <v>Falso</v>
      </c>
      <c r="AF642" t="s">
        <v>88</v>
      </c>
      <c r="AG642" t="s">
        <v>56</v>
      </c>
      <c r="AH642">
        <v>4</v>
      </c>
      <c r="AI642" t="str">
        <f>TEXT(Tabla_Transformados[[#This Row],[Fecha_Reserva]],"m")</f>
        <v>5</v>
      </c>
      <c r="AJ642">
        <v>11</v>
      </c>
      <c r="AK642" t="str">
        <f>TEXT(Tabla_Transformados[[#This Row],[Fecha_Viaje]],"m")</f>
        <v>7</v>
      </c>
      <c r="AL642" t="s">
        <v>44</v>
      </c>
      <c r="AM642" t="b">
        <v>1</v>
      </c>
      <c r="AN642" t="str">
        <f>VLOOKUP(Tabla_Transformados[[#This Row],[Cancelacion_Reserva_sucio]],auxiliares!$H$6:$I$9,2,0)</f>
        <v>Verdadero</v>
      </c>
      <c r="AO642">
        <v>4</v>
      </c>
      <c r="AP642" t="s">
        <v>131</v>
      </c>
      <c r="AQ64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42" s="10">
        <f>Tabla_Transformados[[#This Row],[Costo_Total]]/Tabla_Transformados[[#This Row],[Numero_Personas]]</f>
        <v>3124.8</v>
      </c>
      <c r="AS642" s="10">
        <f>Tabla_Transformados[[#This Row],[Costo_Total]]/Tabla_Transformados[[#This Row],[Duracion_Viaje_sucio]]</f>
        <v>12499.2</v>
      </c>
    </row>
    <row r="643" spans="1:45" x14ac:dyDescent="0.25">
      <c r="A643" t="s">
        <v>2349</v>
      </c>
      <c r="B643" t="s">
        <v>2350</v>
      </c>
      <c r="C643">
        <v>59</v>
      </c>
      <c r="D643" t="s">
        <v>31</v>
      </c>
      <c r="E643" t="str">
        <f>VLOOKUP(Tabla_Transformados[[#This Row],[Género_sucio]],Tabla4[#All],2,0)</f>
        <v>Femenino</v>
      </c>
      <c r="F643" t="s">
        <v>73</v>
      </c>
      <c r="G643" t="str">
        <f>VLOOKUP(Tabla_Transformados[[#This Row],[Ubicación_sucio]],auxiliares!$E$6:$F$13,2,0)</f>
        <v>Reino unido</v>
      </c>
      <c r="H643" t="s">
        <v>49</v>
      </c>
      <c r="I643" t="str">
        <f>IFERROR(VLOOKUP(Tabla_Transformados[[#This Row],[Tipo_Viajero_sucio]],auxiliares!$H$6:$I$6,2,0),Tabla_Transformados[[#This Row],[Tipo_Viajero_sucio]])</f>
        <v>Turista</v>
      </c>
      <c r="J643" t="s">
        <v>2351</v>
      </c>
      <c r="K643" s="8">
        <v>45472</v>
      </c>
      <c r="L643" s="8">
        <v>45653</v>
      </c>
      <c r="M643">
        <v>341</v>
      </c>
      <c r="N643">
        <f>DATEDIF(Tabla_Transformados[[#This Row],[Fecha_Reserva]],Tabla_Transformados[[#This Row],[Fecha_Viaje]],"d")</f>
        <v>181</v>
      </c>
      <c r="O643">
        <v>6</v>
      </c>
      <c r="P643">
        <v>3</v>
      </c>
      <c r="Q643" t="s">
        <v>37</v>
      </c>
      <c r="R643" t="str">
        <f>IFERROR(VLOOKUP(Tabla_Transformados[[#This Row],[Tipo_Paquete_sucio]],auxiliares!$H$6:$I$7,2,0),Tabla_Transformados[[#This Row],[Tipo_Paquete_sucio]])</f>
        <v>Vuelo</v>
      </c>
      <c r="S643" s="10">
        <v>6255.6</v>
      </c>
      <c r="T643" t="s">
        <v>78</v>
      </c>
      <c r="U643" t="s">
        <v>53</v>
      </c>
      <c r="V643" t="str">
        <f>VLOOKUP(Tabla_Transformados[[#This Row],[Destino_sucio]],auxiliares!$E$5:$F$19,2,0)</f>
        <v>Nueva York</v>
      </c>
      <c r="W643" t="s">
        <v>40</v>
      </c>
      <c r="X643" t="s">
        <v>41</v>
      </c>
      <c r="Y643" t="s">
        <v>40</v>
      </c>
      <c r="Z6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3" t="str">
        <f>IFERROR(VLOOKUP(Tabla_Transformados[[#This Row],[Actividades_Reser_sucio2]],auxiliares!$E$5:$F$20,2,0),Tabla_Transformados[[#This Row],[Actividades_Reser_sucio2]])</f>
        <v/>
      </c>
      <c r="AB643">
        <v>5</v>
      </c>
      <c r="AC643">
        <f>Tabla_Transformados[[#This Row],[Duracion_Viaje_sucio]]-1</f>
        <v>5</v>
      </c>
      <c r="AD643" t="b">
        <v>0</v>
      </c>
      <c r="AE643" t="str">
        <f>VLOOKUP(Tabla_Transformados[[#This Row],[Promocion_Aplicada_sucio]],auxiliares!$H$6:$I$9,2,0)</f>
        <v>Falso</v>
      </c>
      <c r="AF643" t="s">
        <v>88</v>
      </c>
      <c r="AG643" t="s">
        <v>56</v>
      </c>
      <c r="AH643">
        <v>2</v>
      </c>
      <c r="AI643" t="str">
        <f>TEXT(Tabla_Transformados[[#This Row],[Fecha_Reserva]],"m")</f>
        <v>6</v>
      </c>
      <c r="AJ643">
        <v>5</v>
      </c>
      <c r="AK643" t="str">
        <f>TEXT(Tabla_Transformados[[#This Row],[Fecha_Viaje]],"m")</f>
        <v>12</v>
      </c>
      <c r="AL643" t="s">
        <v>44</v>
      </c>
      <c r="AM643" t="b">
        <v>1</v>
      </c>
      <c r="AN643" t="str">
        <f>VLOOKUP(Tabla_Transformados[[#This Row],[Cancelacion_Reserva_sucio]],auxiliares!$H$6:$I$9,2,0)</f>
        <v>Verdadero</v>
      </c>
      <c r="AO643">
        <v>5</v>
      </c>
      <c r="AP643" t="s">
        <v>108</v>
      </c>
      <c r="AQ64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3" s="10">
        <f>Tabla_Transformados[[#This Row],[Costo_Total]]/Tabla_Transformados[[#This Row],[Numero_Personas]]</f>
        <v>2085.2000000000003</v>
      </c>
      <c r="AS643" s="10">
        <f>Tabla_Transformados[[#This Row],[Costo_Total]]/Tabla_Transformados[[#This Row],[Duracion_Viaje_sucio]]</f>
        <v>1042.6000000000001</v>
      </c>
    </row>
    <row r="644" spans="1:45" x14ac:dyDescent="0.25">
      <c r="A644" t="s">
        <v>2352</v>
      </c>
      <c r="B644" t="s">
        <v>2353</v>
      </c>
      <c r="C644">
        <v>65</v>
      </c>
      <c r="D644" t="s">
        <v>104</v>
      </c>
      <c r="E644" t="str">
        <f>VLOOKUP(Tabla_Transformados[[#This Row],[Género_sucio]],Tabla4[#All],2,0)</f>
        <v>Masculino</v>
      </c>
      <c r="F644" t="s">
        <v>61</v>
      </c>
      <c r="G644" t="str">
        <f>VLOOKUP(Tabla_Transformados[[#This Row],[Ubicación_sucio]],auxiliares!$E$6:$F$13,2,0)</f>
        <v>Australia</v>
      </c>
      <c r="H644" t="s">
        <v>33</v>
      </c>
      <c r="I644" t="str">
        <f>IFERROR(VLOOKUP(Tabla_Transformados[[#This Row],[Tipo_Viajero_sucio]],auxiliares!$H$6:$I$6,2,0),Tabla_Transformados[[#This Row],[Tipo_Viajero_sucio]])</f>
        <v>Turista</v>
      </c>
      <c r="J644" t="s">
        <v>2354</v>
      </c>
      <c r="K644" s="8">
        <v>45371</v>
      </c>
      <c r="L644" s="8">
        <v>45527</v>
      </c>
      <c r="M644">
        <v>137</v>
      </c>
      <c r="N644">
        <f>DATEDIF(Tabla_Transformados[[#This Row],[Fecha_Reserva]],Tabla_Transformados[[#This Row],[Fecha_Viaje]],"d")</f>
        <v>156</v>
      </c>
      <c r="O644">
        <v>4</v>
      </c>
      <c r="P644">
        <v>3</v>
      </c>
      <c r="Q644" t="s">
        <v>37</v>
      </c>
      <c r="R644" t="str">
        <f>IFERROR(VLOOKUP(Tabla_Transformados[[#This Row],[Tipo_Paquete_sucio]],auxiliares!$H$6:$I$7,2,0),Tabla_Transformados[[#This Row],[Tipo_Paquete_sucio]])</f>
        <v>Vuelo</v>
      </c>
      <c r="S644" s="10">
        <v>15923.5</v>
      </c>
      <c r="T644" t="s">
        <v>38</v>
      </c>
      <c r="U644" t="s">
        <v>53</v>
      </c>
      <c r="V644" t="str">
        <f>VLOOKUP(Tabla_Transformados[[#This Row],[Destino_sucio]],auxiliares!$E$5:$F$19,2,0)</f>
        <v>Nueva York</v>
      </c>
      <c r="W644" t="s">
        <v>40</v>
      </c>
      <c r="X644" t="s">
        <v>68</v>
      </c>
      <c r="Y644" t="s">
        <v>40</v>
      </c>
      <c r="Z6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4" t="str">
        <f>IFERROR(VLOOKUP(Tabla_Transformados[[#This Row],[Actividades_Reser_sucio2]],auxiliares!$E$5:$F$20,2,0),Tabla_Transformados[[#This Row],[Actividades_Reser_sucio2]])</f>
        <v/>
      </c>
      <c r="AB644">
        <v>8</v>
      </c>
      <c r="AC644">
        <f>Tabla_Transformados[[#This Row],[Duracion_Viaje_sucio]]-1</f>
        <v>3</v>
      </c>
      <c r="AD644" t="b">
        <v>0</v>
      </c>
      <c r="AE644" t="str">
        <f>VLOOKUP(Tabla_Transformados[[#This Row],[Promocion_Aplicada_sucio]],auxiliares!$H$6:$I$9,2,0)</f>
        <v>Falso</v>
      </c>
      <c r="AF644" t="s">
        <v>42</v>
      </c>
      <c r="AG644" t="s">
        <v>43</v>
      </c>
      <c r="AH644">
        <v>10</v>
      </c>
      <c r="AI644" t="str">
        <f>TEXT(Tabla_Transformados[[#This Row],[Fecha_Reserva]],"m")</f>
        <v>3</v>
      </c>
      <c r="AJ644">
        <v>7</v>
      </c>
      <c r="AK644" t="str">
        <f>TEXT(Tabla_Transformados[[#This Row],[Fecha_Viaje]],"m")</f>
        <v>8</v>
      </c>
      <c r="AL644" t="s">
        <v>44</v>
      </c>
      <c r="AM644" t="b">
        <v>1</v>
      </c>
      <c r="AN644" t="str">
        <f>VLOOKUP(Tabla_Transformados[[#This Row],[Cancelacion_Reserva_sucio]],auxiliares!$H$6:$I$9,2,0)</f>
        <v>Verdadero</v>
      </c>
      <c r="AO644">
        <v>2</v>
      </c>
      <c r="AP644" t="s">
        <v>70</v>
      </c>
      <c r="AQ64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4" s="10">
        <f>Tabla_Transformados[[#This Row],[Costo_Total]]/Tabla_Transformados[[#This Row],[Numero_Personas]]</f>
        <v>5307.833333333333</v>
      </c>
      <c r="AS644" s="10">
        <f>Tabla_Transformados[[#This Row],[Costo_Total]]/Tabla_Transformados[[#This Row],[Duracion_Viaje_sucio]]</f>
        <v>3980.875</v>
      </c>
    </row>
    <row r="645" spans="1:45" x14ac:dyDescent="0.25">
      <c r="A645" t="s">
        <v>2355</v>
      </c>
      <c r="B645" t="s">
        <v>2356</v>
      </c>
      <c r="C645">
        <v>51</v>
      </c>
      <c r="D645" t="s">
        <v>31</v>
      </c>
      <c r="E645" t="str">
        <f>VLOOKUP(Tabla_Transformados[[#This Row],[Género_sucio]],Tabla4[#All],2,0)</f>
        <v>Femenino</v>
      </c>
      <c r="F645" t="s">
        <v>32</v>
      </c>
      <c r="G645" t="str">
        <f>VLOOKUP(Tabla_Transformados[[#This Row],[Ubicación_sucio]],auxiliares!$E$6:$F$13,2,0)</f>
        <v>Méjico</v>
      </c>
      <c r="H645" t="s">
        <v>49</v>
      </c>
      <c r="I645" t="str">
        <f>IFERROR(VLOOKUP(Tabla_Transformados[[#This Row],[Tipo_Viajero_sucio]],auxiliares!$H$6:$I$6,2,0),Tabla_Transformados[[#This Row],[Tipo_Viajero_sucio]])</f>
        <v>Turista</v>
      </c>
      <c r="J645" t="s">
        <v>2357</v>
      </c>
      <c r="K645" s="8">
        <v>45434</v>
      </c>
      <c r="L645" s="8">
        <v>45541</v>
      </c>
      <c r="M645">
        <v>202</v>
      </c>
      <c r="N645">
        <f>DATEDIF(Tabla_Transformados[[#This Row],[Fecha_Reserva]],Tabla_Transformados[[#This Row],[Fecha_Viaje]],"d")</f>
        <v>107</v>
      </c>
      <c r="O645">
        <v>13</v>
      </c>
      <c r="P645">
        <v>4</v>
      </c>
      <c r="Q645" t="s">
        <v>77</v>
      </c>
      <c r="R645" t="str">
        <f>IFERROR(VLOOKUP(Tabla_Transformados[[#This Row],[Tipo_Paquete_sucio]],auxiliares!$H$6:$I$7,2,0),Tabla_Transformados[[#This Row],[Tipo_Paquete_sucio]])</f>
        <v>Vuelo + Hotel</v>
      </c>
      <c r="S645" s="10">
        <v>1932.2</v>
      </c>
      <c r="T645" t="s">
        <v>78</v>
      </c>
      <c r="U645" t="s">
        <v>137</v>
      </c>
      <c r="V645" t="str">
        <f>VLOOKUP(Tabla_Transformados[[#This Row],[Destino_sucio]],auxiliares!$E$5:$F$19,2,0)</f>
        <v>Paris</v>
      </c>
      <c r="W645" t="s">
        <v>67</v>
      </c>
      <c r="X645" t="s">
        <v>41</v>
      </c>
      <c r="Y645" t="s">
        <v>40</v>
      </c>
      <c r="Z6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5" t="str">
        <f>IFERROR(VLOOKUP(Tabla_Transformados[[#This Row],[Actividades_Reser_sucio2]],auxiliares!$E$5:$F$20,2,0),Tabla_Transformados[[#This Row],[Actividades_Reser_sucio2]])</f>
        <v/>
      </c>
      <c r="AB645">
        <v>9</v>
      </c>
      <c r="AC645">
        <f>Tabla_Transformados[[#This Row],[Duracion_Viaje_sucio]]-1</f>
        <v>12</v>
      </c>
      <c r="AD645" t="b">
        <v>0</v>
      </c>
      <c r="AE645" t="str">
        <f>VLOOKUP(Tabla_Transformados[[#This Row],[Promocion_Aplicada_sucio]],auxiliares!$H$6:$I$9,2,0)</f>
        <v>Falso</v>
      </c>
      <c r="AF645" t="s">
        <v>55</v>
      </c>
      <c r="AG645" t="s">
        <v>115</v>
      </c>
      <c r="AH645">
        <v>2</v>
      </c>
      <c r="AI645" t="str">
        <f>TEXT(Tabla_Transformados[[#This Row],[Fecha_Reserva]],"m")</f>
        <v>5</v>
      </c>
      <c r="AJ645">
        <v>6</v>
      </c>
      <c r="AK645" t="str">
        <f>TEXT(Tabla_Transformados[[#This Row],[Fecha_Viaje]],"m")</f>
        <v>9</v>
      </c>
      <c r="AL645" t="s">
        <v>57</v>
      </c>
      <c r="AM645" t="b">
        <v>0</v>
      </c>
      <c r="AN645" t="str">
        <f>VLOOKUP(Tabla_Transformados[[#This Row],[Cancelacion_Reserva_sucio]],auxiliares!$H$6:$I$9,2,0)</f>
        <v>Falso</v>
      </c>
      <c r="AO645">
        <v>4</v>
      </c>
      <c r="AP645" t="s">
        <v>108</v>
      </c>
      <c r="AQ64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5" s="10">
        <f>Tabla_Transformados[[#This Row],[Costo_Total]]/Tabla_Transformados[[#This Row],[Numero_Personas]]</f>
        <v>483.05</v>
      </c>
      <c r="AS645" s="10">
        <f>Tabla_Transformados[[#This Row],[Costo_Total]]/Tabla_Transformados[[#This Row],[Duracion_Viaje_sucio]]</f>
        <v>148.63076923076923</v>
      </c>
    </row>
    <row r="646" spans="1:45" x14ac:dyDescent="0.25">
      <c r="A646" t="s">
        <v>2358</v>
      </c>
      <c r="B646" t="s">
        <v>2359</v>
      </c>
      <c r="C646">
        <v>41</v>
      </c>
      <c r="D646" t="s">
        <v>31</v>
      </c>
      <c r="E646" t="str">
        <f>VLOOKUP(Tabla_Transformados[[#This Row],[Género_sucio]],Tabla4[#All],2,0)</f>
        <v>Femenino</v>
      </c>
      <c r="F646" t="s">
        <v>73</v>
      </c>
      <c r="G646" t="str">
        <f>VLOOKUP(Tabla_Transformados[[#This Row],[Ubicación_sucio]],auxiliares!$E$6:$F$13,2,0)</f>
        <v>Reino unido</v>
      </c>
      <c r="H646" t="s">
        <v>33</v>
      </c>
      <c r="I646" t="str">
        <f>IFERROR(VLOOKUP(Tabla_Transformados[[#This Row],[Tipo_Viajero_sucio]],auxiliares!$H$6:$I$6,2,0),Tabla_Transformados[[#This Row],[Tipo_Viajero_sucio]])</f>
        <v>Turista</v>
      </c>
      <c r="J646" t="s">
        <v>2360</v>
      </c>
      <c r="K646" s="8">
        <v>45323</v>
      </c>
      <c r="L646" s="8">
        <v>45419</v>
      </c>
      <c r="M646">
        <v>250</v>
      </c>
      <c r="N646">
        <f>DATEDIF(Tabla_Transformados[[#This Row],[Fecha_Reserva]],Tabla_Transformados[[#This Row],[Fecha_Viaje]],"d")</f>
        <v>96</v>
      </c>
      <c r="O646">
        <v>14</v>
      </c>
      <c r="P646">
        <v>2</v>
      </c>
      <c r="Q646" t="s">
        <v>77</v>
      </c>
      <c r="R646" t="str">
        <f>IFERROR(VLOOKUP(Tabla_Transformados[[#This Row],[Tipo_Paquete_sucio]],auxiliares!$H$6:$I$7,2,0),Tabla_Transformados[[#This Row],[Tipo_Paquete_sucio]])</f>
        <v>Vuelo + Hotel</v>
      </c>
      <c r="S646" s="10">
        <v>7924.2</v>
      </c>
      <c r="T646" t="s">
        <v>38</v>
      </c>
      <c r="U646" t="s">
        <v>137</v>
      </c>
      <c r="V646" t="str">
        <f>VLOOKUP(Tabla_Transformados[[#This Row],[Destino_sucio]],auxiliares!$E$5:$F$19,2,0)</f>
        <v>Paris</v>
      </c>
      <c r="W646" t="s">
        <v>67</v>
      </c>
      <c r="X646" t="s">
        <v>41</v>
      </c>
      <c r="Y646" t="s">
        <v>40</v>
      </c>
      <c r="Z6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6" t="str">
        <f>IFERROR(VLOOKUP(Tabla_Transformados[[#This Row],[Actividades_Reser_sucio2]],auxiliares!$E$5:$F$20,2,0),Tabla_Transformados[[#This Row],[Actividades_Reser_sucio2]])</f>
        <v/>
      </c>
      <c r="AB646">
        <v>5</v>
      </c>
      <c r="AC646">
        <f>Tabla_Transformados[[#This Row],[Duracion_Viaje_sucio]]-1</f>
        <v>13</v>
      </c>
      <c r="AD646" t="b">
        <v>0</v>
      </c>
      <c r="AE646" t="str">
        <f>VLOOKUP(Tabla_Transformados[[#This Row],[Promocion_Aplicada_sucio]],auxiliares!$H$6:$I$9,2,0)</f>
        <v>Falso</v>
      </c>
      <c r="AF646" t="s">
        <v>88</v>
      </c>
      <c r="AG646" t="s">
        <v>56</v>
      </c>
      <c r="AH646">
        <v>10</v>
      </c>
      <c r="AI646" t="str">
        <f>TEXT(Tabla_Transformados[[#This Row],[Fecha_Reserva]],"m")</f>
        <v>2</v>
      </c>
      <c r="AJ646">
        <v>1</v>
      </c>
      <c r="AK646" t="str">
        <f>TEXT(Tabla_Transformados[[#This Row],[Fecha_Viaje]],"m")</f>
        <v>5</v>
      </c>
      <c r="AL646" t="s">
        <v>57</v>
      </c>
      <c r="AM646" t="b">
        <v>0</v>
      </c>
      <c r="AN646" t="str">
        <f>VLOOKUP(Tabla_Transformados[[#This Row],[Cancelacion_Reserva_sucio]],auxiliares!$H$6:$I$9,2,0)</f>
        <v>Falso</v>
      </c>
      <c r="AO646">
        <v>1</v>
      </c>
      <c r="AP646" t="s">
        <v>45</v>
      </c>
      <c r="AQ64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6" s="10">
        <f>Tabla_Transformados[[#This Row],[Costo_Total]]/Tabla_Transformados[[#This Row],[Numero_Personas]]</f>
        <v>3962.1</v>
      </c>
      <c r="AS646" s="10">
        <f>Tabla_Transformados[[#This Row],[Costo_Total]]/Tabla_Transformados[[#This Row],[Duracion_Viaje_sucio]]</f>
        <v>566.01428571428573</v>
      </c>
    </row>
    <row r="647" spans="1:45" x14ac:dyDescent="0.25">
      <c r="A647" t="s">
        <v>2361</v>
      </c>
      <c r="B647" t="s">
        <v>2362</v>
      </c>
      <c r="C647">
        <v>57</v>
      </c>
      <c r="D647" t="s">
        <v>104</v>
      </c>
      <c r="E647" t="str">
        <f>VLOOKUP(Tabla_Transformados[[#This Row],[Género_sucio]],Tabla4[#All],2,0)</f>
        <v>Masculino</v>
      </c>
      <c r="F647" t="s">
        <v>91</v>
      </c>
      <c r="G647" t="str">
        <f>VLOOKUP(Tabla_Transformados[[#This Row],[Ubicación_sucio]],auxiliares!$E$6:$F$13,2,0)</f>
        <v>India</v>
      </c>
      <c r="H647" t="s">
        <v>49</v>
      </c>
      <c r="I647" t="str">
        <f>IFERROR(VLOOKUP(Tabla_Transformados[[#This Row],[Tipo_Viajero_sucio]],auxiliares!$H$6:$I$6,2,0),Tabla_Transformados[[#This Row],[Tipo_Viajero_sucio]])</f>
        <v>Turista</v>
      </c>
      <c r="J647" t="s">
        <v>2363</v>
      </c>
      <c r="K647" s="8">
        <v>45391</v>
      </c>
      <c r="L647" s="8">
        <v>45628</v>
      </c>
      <c r="M647">
        <v>31</v>
      </c>
      <c r="N647">
        <f>DATEDIF(Tabla_Transformados[[#This Row],[Fecha_Reserva]],Tabla_Transformados[[#This Row],[Fecha_Viaje]],"d")</f>
        <v>237</v>
      </c>
      <c r="O647">
        <v>13</v>
      </c>
      <c r="P647">
        <v>3</v>
      </c>
      <c r="Q647" t="s">
        <v>37</v>
      </c>
      <c r="R647" t="str">
        <f>IFERROR(VLOOKUP(Tabla_Transformados[[#This Row],[Tipo_Paquete_sucio]],auxiliares!$H$6:$I$7,2,0),Tabla_Transformados[[#This Row],[Tipo_Paquete_sucio]])</f>
        <v>Vuelo</v>
      </c>
      <c r="S647" s="10">
        <v>15059.8</v>
      </c>
      <c r="T647" t="s">
        <v>86</v>
      </c>
      <c r="U647" t="s">
        <v>101</v>
      </c>
      <c r="V647" t="str">
        <f>VLOOKUP(Tabla_Transformados[[#This Row],[Destino_sucio]],auxiliares!$E$5:$F$19,2,0)</f>
        <v>Roma</v>
      </c>
      <c r="W647" t="s">
        <v>40</v>
      </c>
      <c r="X647" t="s">
        <v>68</v>
      </c>
      <c r="Y647" t="s">
        <v>40</v>
      </c>
      <c r="Z6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7" t="str">
        <f>IFERROR(VLOOKUP(Tabla_Transformados[[#This Row],[Actividades_Reser_sucio2]],auxiliares!$E$5:$F$20,2,0),Tabla_Transformados[[#This Row],[Actividades_Reser_sucio2]])</f>
        <v/>
      </c>
      <c r="AB647">
        <v>4</v>
      </c>
      <c r="AC647">
        <f>Tabla_Transformados[[#This Row],[Duracion_Viaje_sucio]]-1</f>
        <v>12</v>
      </c>
      <c r="AD647" t="b">
        <v>1</v>
      </c>
      <c r="AE647" t="str">
        <f>VLOOKUP(Tabla_Transformados[[#This Row],[Promocion_Aplicada_sucio]],auxiliares!$H$6:$I$9,2,0)</f>
        <v>Verdadero</v>
      </c>
      <c r="AF647" t="s">
        <v>42</v>
      </c>
      <c r="AG647" t="s">
        <v>115</v>
      </c>
      <c r="AH647">
        <v>10</v>
      </c>
      <c r="AI647" t="str">
        <f>TEXT(Tabla_Transformados[[#This Row],[Fecha_Reserva]],"m")</f>
        <v>4</v>
      </c>
      <c r="AJ647">
        <v>8</v>
      </c>
      <c r="AK647" t="str">
        <f>TEXT(Tabla_Transformados[[#This Row],[Fecha_Viaje]],"m")</f>
        <v>12</v>
      </c>
      <c r="AL647" t="s">
        <v>44</v>
      </c>
      <c r="AM647" t="b">
        <v>0</v>
      </c>
      <c r="AN647" t="str">
        <f>VLOOKUP(Tabla_Transformados[[#This Row],[Cancelacion_Reserva_sucio]],auxiliares!$H$6:$I$9,2,0)</f>
        <v>Falso</v>
      </c>
      <c r="AO647">
        <v>5</v>
      </c>
      <c r="AP647" t="s">
        <v>108</v>
      </c>
      <c r="AQ6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7" s="10">
        <f>Tabla_Transformados[[#This Row],[Costo_Total]]/Tabla_Transformados[[#This Row],[Numero_Personas]]</f>
        <v>5019.9333333333334</v>
      </c>
      <c r="AS647" s="10">
        <f>Tabla_Transformados[[#This Row],[Costo_Total]]/Tabla_Transformados[[#This Row],[Duracion_Viaje_sucio]]</f>
        <v>1158.4461538461537</v>
      </c>
    </row>
    <row r="648" spans="1:45" x14ac:dyDescent="0.25">
      <c r="A648" t="s">
        <v>2364</v>
      </c>
      <c r="B648" t="s">
        <v>2365</v>
      </c>
      <c r="C648">
        <v>63</v>
      </c>
      <c r="D648" t="s">
        <v>60</v>
      </c>
      <c r="E648" t="str">
        <f>VLOOKUP(Tabla_Transformados[[#This Row],[Género_sucio]],Tabla4[#All],2,0)</f>
        <v>Otro</v>
      </c>
      <c r="F648" t="s">
        <v>48</v>
      </c>
      <c r="G648" t="str">
        <f>VLOOKUP(Tabla_Transformados[[#This Row],[Ubicación_sucio]],auxiliares!$E$6:$F$13,2,0)</f>
        <v>EEUU</v>
      </c>
      <c r="H648" t="s">
        <v>49</v>
      </c>
      <c r="I648" t="str">
        <f>IFERROR(VLOOKUP(Tabla_Transformados[[#This Row],[Tipo_Viajero_sucio]],auxiliares!$H$6:$I$6,2,0),Tabla_Transformados[[#This Row],[Tipo_Viajero_sucio]])</f>
        <v>Turista</v>
      </c>
      <c r="J648" t="s">
        <v>2366</v>
      </c>
      <c r="K648" s="8">
        <v>45400</v>
      </c>
      <c r="L648" s="8">
        <v>45621</v>
      </c>
      <c r="M648">
        <v>39</v>
      </c>
      <c r="N648">
        <f>DATEDIF(Tabla_Transformados[[#This Row],[Fecha_Reserva]],Tabla_Transformados[[#This Row],[Fecha_Viaje]],"d")</f>
        <v>221</v>
      </c>
      <c r="O648">
        <v>3</v>
      </c>
      <c r="P648">
        <v>3</v>
      </c>
      <c r="Q648" t="s">
        <v>65</v>
      </c>
      <c r="R648" t="str">
        <f>IFERROR(VLOOKUP(Tabla_Transformados[[#This Row],[Tipo_Paquete_sucio]],auxiliares!$H$6:$I$7,2,0),Tabla_Transformados[[#This Row],[Tipo_Paquete_sucio]])</f>
        <v>Vuelo + Hotel + Tour</v>
      </c>
      <c r="S648" s="10">
        <v>3046.4</v>
      </c>
      <c r="T648" t="s">
        <v>78</v>
      </c>
      <c r="U648" t="s">
        <v>137</v>
      </c>
      <c r="V648" t="str">
        <f>VLOOKUP(Tabla_Transformados[[#This Row],[Destino_sucio]],auxiliares!$E$5:$F$19,2,0)</f>
        <v>Paris</v>
      </c>
      <c r="W648" t="s">
        <v>114</v>
      </c>
      <c r="X648" t="s">
        <v>41</v>
      </c>
      <c r="Y648" t="s">
        <v>40</v>
      </c>
      <c r="Z6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48" t="str">
        <f>IFERROR(VLOOKUP(Tabla_Transformados[[#This Row],[Actividades_Reser_sucio2]],auxiliares!$E$5:$F$20,2,0),Tabla_Transformados[[#This Row],[Actividades_Reser_sucio2]])</f>
        <v>Desconocido</v>
      </c>
      <c r="AB648">
        <v>5</v>
      </c>
      <c r="AC648">
        <f>Tabla_Transformados[[#This Row],[Duracion_Viaje_sucio]]-1</f>
        <v>2</v>
      </c>
      <c r="AD648" t="b">
        <v>1</v>
      </c>
      <c r="AE648" t="str">
        <f>VLOOKUP(Tabla_Transformados[[#This Row],[Promocion_Aplicada_sucio]],auxiliares!$H$6:$I$9,2,0)</f>
        <v>Verdadero</v>
      </c>
      <c r="AF648" t="s">
        <v>55</v>
      </c>
      <c r="AG648" t="s">
        <v>56</v>
      </c>
      <c r="AH648">
        <v>10</v>
      </c>
      <c r="AI648" t="str">
        <f>TEXT(Tabla_Transformados[[#This Row],[Fecha_Reserva]],"m")</f>
        <v>4</v>
      </c>
      <c r="AJ648">
        <v>7</v>
      </c>
      <c r="AK648" t="str">
        <f>TEXT(Tabla_Transformados[[#This Row],[Fecha_Viaje]],"m")</f>
        <v>11</v>
      </c>
      <c r="AL648" t="s">
        <v>44</v>
      </c>
      <c r="AM648" t="b">
        <v>0</v>
      </c>
      <c r="AN648" t="str">
        <f>VLOOKUP(Tabla_Transformados[[#This Row],[Cancelacion_Reserva_sucio]],auxiliares!$H$6:$I$9,2,0)</f>
        <v>Falso</v>
      </c>
      <c r="AO648">
        <v>4</v>
      </c>
      <c r="AP648" t="s">
        <v>131</v>
      </c>
      <c r="AQ64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8" s="10">
        <f>Tabla_Transformados[[#This Row],[Costo_Total]]/Tabla_Transformados[[#This Row],[Numero_Personas]]</f>
        <v>1015.4666666666667</v>
      </c>
      <c r="AS648" s="10">
        <f>Tabla_Transformados[[#This Row],[Costo_Total]]/Tabla_Transformados[[#This Row],[Duracion_Viaje_sucio]]</f>
        <v>1015.4666666666667</v>
      </c>
    </row>
    <row r="649" spans="1:45" x14ac:dyDescent="0.25">
      <c r="A649" t="s">
        <v>2367</v>
      </c>
      <c r="B649" t="s">
        <v>2368</v>
      </c>
      <c r="C649">
        <v>46</v>
      </c>
      <c r="D649" t="s">
        <v>31</v>
      </c>
      <c r="E649" t="str">
        <f>VLOOKUP(Tabla_Transformados[[#This Row],[Género_sucio]],Tabla4[#All],2,0)</f>
        <v>Femenino</v>
      </c>
      <c r="F649" t="s">
        <v>61</v>
      </c>
      <c r="G649" t="str">
        <f>VLOOKUP(Tabla_Transformados[[#This Row],[Ubicación_sucio]],auxiliares!$E$6:$F$13,2,0)</f>
        <v>Australia</v>
      </c>
      <c r="H649" t="s">
        <v>49</v>
      </c>
      <c r="I649" t="str">
        <f>IFERROR(VLOOKUP(Tabla_Transformados[[#This Row],[Tipo_Viajero_sucio]],auxiliares!$H$6:$I$6,2,0),Tabla_Transformados[[#This Row],[Tipo_Viajero_sucio]])</f>
        <v>Turista</v>
      </c>
      <c r="J649" t="s">
        <v>2369</v>
      </c>
      <c r="K649" s="8">
        <v>45448</v>
      </c>
      <c r="L649" s="8">
        <v>45560</v>
      </c>
      <c r="M649">
        <v>360</v>
      </c>
      <c r="N649">
        <f>DATEDIF(Tabla_Transformados[[#This Row],[Fecha_Reserva]],Tabla_Transformados[[#This Row],[Fecha_Viaje]],"d")</f>
        <v>112</v>
      </c>
      <c r="O649">
        <v>2</v>
      </c>
      <c r="P649">
        <v>2</v>
      </c>
      <c r="Q649" t="s">
        <v>37</v>
      </c>
      <c r="R649" t="str">
        <f>IFERROR(VLOOKUP(Tabla_Transformados[[#This Row],[Tipo_Paquete_sucio]],auxiliares!$H$6:$I$7,2,0),Tabla_Transformados[[#This Row],[Tipo_Paquete_sucio]])</f>
        <v>Vuelo</v>
      </c>
      <c r="S649" s="10">
        <v>2592.8000000000002</v>
      </c>
      <c r="T649" t="s">
        <v>38</v>
      </c>
      <c r="U649" t="s">
        <v>53</v>
      </c>
      <c r="V649" t="str">
        <f>VLOOKUP(Tabla_Transformados[[#This Row],[Destino_sucio]],auxiliares!$E$5:$F$19,2,0)</f>
        <v>Nueva York</v>
      </c>
      <c r="W649" t="s">
        <v>40</v>
      </c>
      <c r="X649" t="s">
        <v>41</v>
      </c>
      <c r="Y649" t="s">
        <v>40</v>
      </c>
      <c r="Z6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9" t="str">
        <f>IFERROR(VLOOKUP(Tabla_Transformados[[#This Row],[Actividades_Reser_sucio2]],auxiliares!$E$5:$F$20,2,0),Tabla_Transformados[[#This Row],[Actividades_Reser_sucio2]])</f>
        <v/>
      </c>
      <c r="AB649">
        <v>9</v>
      </c>
      <c r="AC649">
        <f>Tabla_Transformados[[#This Row],[Duracion_Viaje_sucio]]-1</f>
        <v>1</v>
      </c>
      <c r="AD649" t="b">
        <v>1</v>
      </c>
      <c r="AE649" t="str">
        <f>VLOOKUP(Tabla_Transformados[[#This Row],[Promocion_Aplicada_sucio]],auxiliares!$H$6:$I$9,2,0)</f>
        <v>Verdadero</v>
      </c>
      <c r="AF649" t="s">
        <v>55</v>
      </c>
      <c r="AG649" t="s">
        <v>56</v>
      </c>
      <c r="AH649">
        <v>7</v>
      </c>
      <c r="AI649" t="str">
        <f>TEXT(Tabla_Transformados[[#This Row],[Fecha_Reserva]],"m")</f>
        <v>6</v>
      </c>
      <c r="AJ649">
        <v>7</v>
      </c>
      <c r="AK649" t="str">
        <f>TEXT(Tabla_Transformados[[#This Row],[Fecha_Viaje]],"m")</f>
        <v>9</v>
      </c>
      <c r="AL649" t="s">
        <v>57</v>
      </c>
      <c r="AM649" t="b">
        <v>1</v>
      </c>
      <c r="AN649" t="str">
        <f>VLOOKUP(Tabla_Transformados[[#This Row],[Cancelacion_Reserva_sucio]],auxiliares!$H$6:$I$9,2,0)</f>
        <v>Verdadero</v>
      </c>
      <c r="AO649">
        <v>4</v>
      </c>
      <c r="AP649" t="s">
        <v>131</v>
      </c>
      <c r="AQ64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9" s="10">
        <f>Tabla_Transformados[[#This Row],[Costo_Total]]/Tabla_Transformados[[#This Row],[Numero_Personas]]</f>
        <v>1296.4000000000001</v>
      </c>
      <c r="AS649" s="10">
        <f>Tabla_Transformados[[#This Row],[Costo_Total]]/Tabla_Transformados[[#This Row],[Duracion_Viaje_sucio]]</f>
        <v>1296.4000000000001</v>
      </c>
    </row>
    <row r="650" spans="1:45" x14ac:dyDescent="0.25">
      <c r="A650" t="s">
        <v>2370</v>
      </c>
      <c r="B650" t="s">
        <v>2371</v>
      </c>
      <c r="C650">
        <v>39</v>
      </c>
      <c r="D650" t="s">
        <v>31</v>
      </c>
      <c r="E650" t="str">
        <f>VLOOKUP(Tabla_Transformados[[#This Row],[Género_sucio]],Tabla4[#All],2,0)</f>
        <v>Femenino</v>
      </c>
      <c r="F650" t="s">
        <v>91</v>
      </c>
      <c r="G650" t="str">
        <f>VLOOKUP(Tabla_Transformados[[#This Row],[Ubicación_sucio]],auxiliares!$E$6:$F$13,2,0)</f>
        <v>India</v>
      </c>
      <c r="H650" t="s">
        <v>49</v>
      </c>
      <c r="I650" t="str">
        <f>IFERROR(VLOOKUP(Tabla_Transformados[[#This Row],[Tipo_Viajero_sucio]],auxiliares!$H$6:$I$6,2,0),Tabla_Transformados[[#This Row],[Tipo_Viajero_sucio]])</f>
        <v>Turista</v>
      </c>
      <c r="J650" t="s">
        <v>2372</v>
      </c>
      <c r="K650" s="8">
        <v>45302</v>
      </c>
      <c r="L650" s="8">
        <v>45404</v>
      </c>
      <c r="M650">
        <v>98</v>
      </c>
      <c r="N650">
        <f>DATEDIF(Tabla_Transformados[[#This Row],[Fecha_Reserva]],Tabla_Transformados[[#This Row],[Fecha_Viaje]],"d")</f>
        <v>102</v>
      </c>
      <c r="O650">
        <v>11</v>
      </c>
      <c r="P650">
        <v>4</v>
      </c>
      <c r="Q650" t="s">
        <v>77</v>
      </c>
      <c r="R650" t="str">
        <f>IFERROR(VLOOKUP(Tabla_Transformados[[#This Row],[Tipo_Paquete_sucio]],auxiliares!$H$6:$I$7,2,0),Tabla_Transformados[[#This Row],[Tipo_Paquete_sucio]])</f>
        <v>Vuelo + Hotel</v>
      </c>
      <c r="S650" s="10">
        <v>19261.599999999999</v>
      </c>
      <c r="T650" t="s">
        <v>38</v>
      </c>
      <c r="U650" t="s">
        <v>137</v>
      </c>
      <c r="V650" t="str">
        <f>VLOOKUP(Tabla_Transformados[[#This Row],[Destino_sucio]],auxiliares!$E$5:$F$19,2,0)</f>
        <v>Paris</v>
      </c>
      <c r="W650" t="s">
        <v>114</v>
      </c>
      <c r="X650" t="s">
        <v>41</v>
      </c>
      <c r="Y650" t="s">
        <v>40</v>
      </c>
      <c r="Z6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0" t="str">
        <f>IFERROR(VLOOKUP(Tabla_Transformados[[#This Row],[Actividades_Reser_sucio2]],auxiliares!$E$5:$F$20,2,0),Tabla_Transformados[[#This Row],[Actividades_Reser_sucio2]])</f>
        <v/>
      </c>
      <c r="AB650">
        <v>5</v>
      </c>
      <c r="AC650">
        <f>Tabla_Transformados[[#This Row],[Duracion_Viaje_sucio]]-1</f>
        <v>10</v>
      </c>
      <c r="AD650" t="b">
        <v>0</v>
      </c>
      <c r="AE650" t="str">
        <f>VLOOKUP(Tabla_Transformados[[#This Row],[Promocion_Aplicada_sucio]],auxiliares!$H$6:$I$9,2,0)</f>
        <v>Falso</v>
      </c>
      <c r="AF650" t="s">
        <v>55</v>
      </c>
      <c r="AG650" t="s">
        <v>115</v>
      </c>
      <c r="AH650">
        <v>8</v>
      </c>
      <c r="AI650" t="str">
        <f>TEXT(Tabla_Transformados[[#This Row],[Fecha_Reserva]],"m")</f>
        <v>1</v>
      </c>
      <c r="AJ650">
        <v>6</v>
      </c>
      <c r="AK650" t="str">
        <f>TEXT(Tabla_Transformados[[#This Row],[Fecha_Viaje]],"m")</f>
        <v>4</v>
      </c>
      <c r="AL650" t="s">
        <v>44</v>
      </c>
      <c r="AM650" t="b">
        <v>0</v>
      </c>
      <c r="AN650" t="str">
        <f>VLOOKUP(Tabla_Transformados[[#This Row],[Cancelacion_Reserva_sucio]],auxiliares!$H$6:$I$9,2,0)</f>
        <v>Falso</v>
      </c>
      <c r="AO650">
        <v>3</v>
      </c>
      <c r="AP650" t="s">
        <v>45</v>
      </c>
      <c r="AQ65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50" s="10">
        <f>Tabla_Transformados[[#This Row],[Costo_Total]]/Tabla_Transformados[[#This Row],[Numero_Personas]]</f>
        <v>4815.3999999999996</v>
      </c>
      <c r="AS650" s="10">
        <f>Tabla_Transformados[[#This Row],[Costo_Total]]/Tabla_Transformados[[#This Row],[Duracion_Viaje_sucio]]</f>
        <v>1751.0545454545454</v>
      </c>
    </row>
    <row r="651" spans="1:45" x14ac:dyDescent="0.25">
      <c r="A651" t="s">
        <v>2373</v>
      </c>
      <c r="B651" t="s">
        <v>2374</v>
      </c>
      <c r="C651">
        <v>51</v>
      </c>
      <c r="D651" t="s">
        <v>60</v>
      </c>
      <c r="E651" t="str">
        <f>VLOOKUP(Tabla_Transformados[[#This Row],[Género_sucio]],Tabla4[#All],2,0)</f>
        <v>Otro</v>
      </c>
      <c r="F651" t="s">
        <v>61</v>
      </c>
      <c r="G651" t="str">
        <f>VLOOKUP(Tabla_Transformados[[#This Row],[Ubicación_sucio]],auxiliares!$E$6:$F$13,2,0)</f>
        <v>Australia</v>
      </c>
      <c r="H651" t="s">
        <v>97</v>
      </c>
      <c r="I651" t="str">
        <f>IFERROR(VLOOKUP(Tabla_Transformados[[#This Row],[Tipo_Viajero_sucio]],auxiliares!$H$6:$I$6,2,0),Tabla_Transformados[[#This Row],[Tipo_Viajero_sucio]])</f>
        <v>Negocios</v>
      </c>
      <c r="J651" t="s">
        <v>2375</v>
      </c>
      <c r="K651" s="8">
        <v>45415</v>
      </c>
      <c r="L651" s="8">
        <v>45654</v>
      </c>
      <c r="M651">
        <v>359</v>
      </c>
      <c r="N651">
        <f>DATEDIF(Tabla_Transformados[[#This Row],[Fecha_Reserva]],Tabla_Transformados[[#This Row],[Fecha_Viaje]],"d")</f>
        <v>239</v>
      </c>
      <c r="O651">
        <v>9</v>
      </c>
      <c r="P651">
        <v>2</v>
      </c>
      <c r="Q651" t="s">
        <v>37</v>
      </c>
      <c r="R651" t="str">
        <f>IFERROR(VLOOKUP(Tabla_Transformados[[#This Row],[Tipo_Paquete_sucio]],auxiliares!$H$6:$I$7,2,0),Tabla_Transformados[[#This Row],[Tipo_Paquete_sucio]])</f>
        <v>Vuelo</v>
      </c>
      <c r="S651" s="10">
        <v>18639.7</v>
      </c>
      <c r="T651" t="s">
        <v>86</v>
      </c>
      <c r="U651" t="s">
        <v>53</v>
      </c>
      <c r="V651" t="str">
        <f>VLOOKUP(Tabla_Transformados[[#This Row],[Destino_sucio]],auxiliares!$E$5:$F$19,2,0)</f>
        <v>Nueva York</v>
      </c>
      <c r="W651" t="s">
        <v>40</v>
      </c>
      <c r="X651" t="s">
        <v>41</v>
      </c>
      <c r="Y651" t="s">
        <v>40</v>
      </c>
      <c r="Z6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1" t="str">
        <f>IFERROR(VLOOKUP(Tabla_Transformados[[#This Row],[Actividades_Reser_sucio2]],auxiliares!$E$5:$F$20,2,0),Tabla_Transformados[[#This Row],[Actividades_Reser_sucio2]])</f>
        <v/>
      </c>
      <c r="AB651">
        <v>2</v>
      </c>
      <c r="AC651">
        <f>Tabla_Transformados[[#This Row],[Duracion_Viaje_sucio]]-1</f>
        <v>8</v>
      </c>
      <c r="AD651" t="b">
        <v>0</v>
      </c>
      <c r="AE651" t="str">
        <f>VLOOKUP(Tabla_Transformados[[#This Row],[Promocion_Aplicada_sucio]],auxiliares!$H$6:$I$9,2,0)</f>
        <v>Falso</v>
      </c>
      <c r="AF651" t="s">
        <v>55</v>
      </c>
      <c r="AG651" t="s">
        <v>115</v>
      </c>
      <c r="AH651">
        <v>3</v>
      </c>
      <c r="AI651" t="str">
        <f>TEXT(Tabla_Transformados[[#This Row],[Fecha_Reserva]],"m")</f>
        <v>5</v>
      </c>
      <c r="AJ651">
        <v>5</v>
      </c>
      <c r="AK651" t="str">
        <f>TEXT(Tabla_Transformados[[#This Row],[Fecha_Viaje]],"m")</f>
        <v>12</v>
      </c>
      <c r="AL651" t="s">
        <v>57</v>
      </c>
      <c r="AM651" t="b">
        <v>0</v>
      </c>
      <c r="AN651" t="str">
        <f>VLOOKUP(Tabla_Transformados[[#This Row],[Cancelacion_Reserva_sucio]],auxiliares!$H$6:$I$9,2,0)</f>
        <v>Falso</v>
      </c>
      <c r="AO651">
        <v>1</v>
      </c>
      <c r="AP651" t="s">
        <v>45</v>
      </c>
      <c r="AQ65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1" s="10">
        <f>Tabla_Transformados[[#This Row],[Costo_Total]]/Tabla_Transformados[[#This Row],[Numero_Personas]]</f>
        <v>9319.85</v>
      </c>
      <c r="AS651" s="10">
        <f>Tabla_Transformados[[#This Row],[Costo_Total]]/Tabla_Transformados[[#This Row],[Duracion_Viaje_sucio]]</f>
        <v>2071.077777777778</v>
      </c>
    </row>
    <row r="652" spans="1:45" x14ac:dyDescent="0.25">
      <c r="A652" t="s">
        <v>2376</v>
      </c>
      <c r="B652" t="s">
        <v>2377</v>
      </c>
      <c r="C652">
        <v>32</v>
      </c>
      <c r="D652" t="s">
        <v>60</v>
      </c>
      <c r="E652" t="str">
        <f>VLOOKUP(Tabla_Transformados[[#This Row],[Género_sucio]],Tabla4[#All],2,0)</f>
        <v>Otro</v>
      </c>
      <c r="F652" t="s">
        <v>61</v>
      </c>
      <c r="G652" t="str">
        <f>VLOOKUP(Tabla_Transformados[[#This Row],[Ubicación_sucio]],auxiliares!$E$6:$F$13,2,0)</f>
        <v>Australia</v>
      </c>
      <c r="H652" t="s">
        <v>33</v>
      </c>
      <c r="I652" t="str">
        <f>IFERROR(VLOOKUP(Tabla_Transformados[[#This Row],[Tipo_Viajero_sucio]],auxiliares!$H$6:$I$6,2,0),Tabla_Transformados[[#This Row],[Tipo_Viajero_sucio]])</f>
        <v>Turista</v>
      </c>
      <c r="J652" t="s">
        <v>2378</v>
      </c>
      <c r="K652" s="8">
        <v>45445</v>
      </c>
      <c r="L652" s="8">
        <v>45473</v>
      </c>
      <c r="M652">
        <v>143</v>
      </c>
      <c r="N652">
        <f>DATEDIF(Tabla_Transformados[[#This Row],[Fecha_Reserva]],Tabla_Transformados[[#This Row],[Fecha_Viaje]],"d")</f>
        <v>28</v>
      </c>
      <c r="O652">
        <v>8</v>
      </c>
      <c r="P652">
        <v>4</v>
      </c>
      <c r="Q652" t="s">
        <v>37</v>
      </c>
      <c r="R652" t="str">
        <f>IFERROR(VLOOKUP(Tabla_Transformados[[#This Row],[Tipo_Paquete_sucio]],auxiliares!$H$6:$I$7,2,0),Tabla_Transformados[[#This Row],[Tipo_Paquete_sucio]])</f>
        <v>Vuelo</v>
      </c>
      <c r="S652" s="10">
        <v>3254.3</v>
      </c>
      <c r="T652" t="s">
        <v>86</v>
      </c>
      <c r="U652" t="s">
        <v>94</v>
      </c>
      <c r="V652" t="str">
        <f>VLOOKUP(Tabla_Transformados[[#This Row],[Destino_sucio]],auxiliares!$E$5:$F$19,2,0)</f>
        <v>Cancun</v>
      </c>
      <c r="W652" t="s">
        <v>40</v>
      </c>
      <c r="X652" t="s">
        <v>41</v>
      </c>
      <c r="Y652" t="s">
        <v>40</v>
      </c>
      <c r="Z6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2" t="str">
        <f>IFERROR(VLOOKUP(Tabla_Transformados[[#This Row],[Actividades_Reser_sucio2]],auxiliares!$E$5:$F$20,2,0),Tabla_Transformados[[#This Row],[Actividades_Reser_sucio2]])</f>
        <v/>
      </c>
      <c r="AB652">
        <v>4</v>
      </c>
      <c r="AC652">
        <f>Tabla_Transformados[[#This Row],[Duracion_Viaje_sucio]]-1</f>
        <v>7</v>
      </c>
      <c r="AD652" t="b">
        <v>0</v>
      </c>
      <c r="AE652" t="str">
        <f>VLOOKUP(Tabla_Transformados[[#This Row],[Promocion_Aplicada_sucio]],auxiliares!$H$6:$I$9,2,0)</f>
        <v>Falso</v>
      </c>
      <c r="AF652" t="s">
        <v>55</v>
      </c>
      <c r="AG652" t="s">
        <v>43</v>
      </c>
      <c r="AH652">
        <v>9</v>
      </c>
      <c r="AI652" t="str">
        <f>TEXT(Tabla_Transformados[[#This Row],[Fecha_Reserva]],"m")</f>
        <v>6</v>
      </c>
      <c r="AJ652">
        <v>12</v>
      </c>
      <c r="AK652" t="str">
        <f>TEXT(Tabla_Transformados[[#This Row],[Fecha_Viaje]],"m")</f>
        <v>6</v>
      </c>
      <c r="AL652" t="s">
        <v>44</v>
      </c>
      <c r="AM652" t="b">
        <v>0</v>
      </c>
      <c r="AN652" t="str">
        <f>VLOOKUP(Tabla_Transformados[[#This Row],[Cancelacion_Reserva_sucio]],auxiliares!$H$6:$I$9,2,0)</f>
        <v>Falso</v>
      </c>
      <c r="AO652">
        <v>1</v>
      </c>
      <c r="AP652" t="s">
        <v>45</v>
      </c>
      <c r="AQ65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52" s="10">
        <f>Tabla_Transformados[[#This Row],[Costo_Total]]/Tabla_Transformados[[#This Row],[Numero_Personas]]</f>
        <v>813.57500000000005</v>
      </c>
      <c r="AS652" s="10">
        <f>Tabla_Transformados[[#This Row],[Costo_Total]]/Tabla_Transformados[[#This Row],[Duracion_Viaje_sucio]]</f>
        <v>406.78750000000002</v>
      </c>
    </row>
    <row r="653" spans="1:45" x14ac:dyDescent="0.25">
      <c r="A653" t="s">
        <v>2379</v>
      </c>
      <c r="B653" t="s">
        <v>2380</v>
      </c>
      <c r="C653">
        <v>51</v>
      </c>
      <c r="D653" t="s">
        <v>104</v>
      </c>
      <c r="E653" t="str">
        <f>VLOOKUP(Tabla_Transformados[[#This Row],[Género_sucio]],Tabla4[#All],2,0)</f>
        <v>Masculino</v>
      </c>
      <c r="F653" t="s">
        <v>61</v>
      </c>
      <c r="G653" t="str">
        <f>VLOOKUP(Tabla_Transformados[[#This Row],[Ubicación_sucio]],auxiliares!$E$6:$F$13,2,0)</f>
        <v>Australia</v>
      </c>
      <c r="H653" t="s">
        <v>33</v>
      </c>
      <c r="I653" t="str">
        <f>IFERROR(VLOOKUP(Tabla_Transformados[[#This Row],[Tipo_Viajero_sucio]],auxiliares!$H$6:$I$6,2,0),Tabla_Transformados[[#This Row],[Tipo_Viajero_sucio]])</f>
        <v>Turista</v>
      </c>
      <c r="J653" t="s">
        <v>2381</v>
      </c>
      <c r="K653" s="8">
        <v>45342</v>
      </c>
      <c r="L653" s="8">
        <v>45347</v>
      </c>
      <c r="M653">
        <v>298</v>
      </c>
      <c r="N653">
        <f>DATEDIF(Tabla_Transformados[[#This Row],[Fecha_Reserva]],Tabla_Transformados[[#This Row],[Fecha_Viaje]],"d")</f>
        <v>5</v>
      </c>
      <c r="O653">
        <v>3</v>
      </c>
      <c r="P653">
        <v>3</v>
      </c>
      <c r="Q653" t="s">
        <v>65</v>
      </c>
      <c r="R653" t="str">
        <f>IFERROR(VLOOKUP(Tabla_Transformados[[#This Row],[Tipo_Paquete_sucio]],auxiliares!$H$6:$I$7,2,0),Tabla_Transformados[[#This Row],[Tipo_Paquete_sucio]])</f>
        <v>Vuelo + Hotel + Tour</v>
      </c>
      <c r="S653" s="10">
        <v>13842.6</v>
      </c>
      <c r="T653" t="s">
        <v>78</v>
      </c>
      <c r="U653" t="s">
        <v>137</v>
      </c>
      <c r="V653" t="str">
        <f>VLOOKUP(Tabla_Transformados[[#This Row],[Destino_sucio]],auxiliares!$E$5:$F$19,2,0)</f>
        <v>Paris</v>
      </c>
      <c r="W653" t="s">
        <v>114</v>
      </c>
      <c r="X653" t="s">
        <v>54</v>
      </c>
      <c r="Y653" t="s">
        <v>302</v>
      </c>
      <c r="Z6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3" t="str">
        <f>IFERROR(VLOOKUP(Tabla_Transformados[[#This Row],[Actividades_Reser_sucio2]],auxiliares!$E$5:$F$20,2,0),Tabla_Transformados[[#This Row],[Actividades_Reser_sucio2]])</f>
        <v>Tour en bus</v>
      </c>
      <c r="AB653">
        <v>1</v>
      </c>
      <c r="AC653">
        <f>Tabla_Transformados[[#This Row],[Duracion_Viaje_sucio]]-1</f>
        <v>2</v>
      </c>
      <c r="AD653" t="b">
        <v>1</v>
      </c>
      <c r="AE653" t="str">
        <f>VLOOKUP(Tabla_Transformados[[#This Row],[Promocion_Aplicada_sucio]],auxiliares!$H$6:$I$9,2,0)</f>
        <v>Verdadero</v>
      </c>
      <c r="AF653" t="s">
        <v>55</v>
      </c>
      <c r="AG653" t="s">
        <v>43</v>
      </c>
      <c r="AH653">
        <v>3</v>
      </c>
      <c r="AI653" t="str">
        <f>TEXT(Tabla_Transformados[[#This Row],[Fecha_Reserva]],"m")</f>
        <v>2</v>
      </c>
      <c r="AJ653">
        <v>2</v>
      </c>
      <c r="AK653" t="str">
        <f>TEXT(Tabla_Transformados[[#This Row],[Fecha_Viaje]],"m")</f>
        <v>2</v>
      </c>
      <c r="AL653" t="s">
        <v>57</v>
      </c>
      <c r="AM653" t="b">
        <v>0</v>
      </c>
      <c r="AN653" t="str">
        <f>VLOOKUP(Tabla_Transformados[[#This Row],[Cancelacion_Reserva_sucio]],auxiliares!$H$6:$I$9,2,0)</f>
        <v>Falso</v>
      </c>
      <c r="AO653">
        <v>2</v>
      </c>
      <c r="AP653" t="s">
        <v>70</v>
      </c>
      <c r="AQ6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3" s="10">
        <f>Tabla_Transformados[[#This Row],[Costo_Total]]/Tabla_Transformados[[#This Row],[Numero_Personas]]</f>
        <v>4614.2</v>
      </c>
      <c r="AS653" s="10">
        <f>Tabla_Transformados[[#This Row],[Costo_Total]]/Tabla_Transformados[[#This Row],[Duracion_Viaje_sucio]]</f>
        <v>4614.2</v>
      </c>
    </row>
    <row r="654" spans="1:45" x14ac:dyDescent="0.25">
      <c r="A654" t="s">
        <v>2382</v>
      </c>
      <c r="B654" t="s">
        <v>2383</v>
      </c>
      <c r="C654">
        <v>50</v>
      </c>
      <c r="D654" t="s">
        <v>31</v>
      </c>
      <c r="E654" t="str">
        <f>VLOOKUP(Tabla_Transformados[[#This Row],[Género_sucio]],Tabla4[#All],2,0)</f>
        <v>Femenino</v>
      </c>
      <c r="F654" t="s">
        <v>91</v>
      </c>
      <c r="G654" t="str">
        <f>VLOOKUP(Tabla_Transformados[[#This Row],[Ubicación_sucio]],auxiliares!$E$6:$F$13,2,0)</f>
        <v>India</v>
      </c>
      <c r="H654" t="s">
        <v>49</v>
      </c>
      <c r="I654" t="str">
        <f>IFERROR(VLOOKUP(Tabla_Transformados[[#This Row],[Tipo_Viajero_sucio]],auxiliares!$H$6:$I$6,2,0),Tabla_Transformados[[#This Row],[Tipo_Viajero_sucio]])</f>
        <v>Turista</v>
      </c>
      <c r="J654" t="s">
        <v>2384</v>
      </c>
      <c r="K654" s="8">
        <v>45559</v>
      </c>
      <c r="L654" s="8">
        <v>45651</v>
      </c>
      <c r="M654">
        <v>38</v>
      </c>
      <c r="N654">
        <f>DATEDIF(Tabla_Transformados[[#This Row],[Fecha_Reserva]],Tabla_Transformados[[#This Row],[Fecha_Viaje]],"d")</f>
        <v>92</v>
      </c>
      <c r="O654">
        <v>9</v>
      </c>
      <c r="P654">
        <v>1</v>
      </c>
      <c r="Q654" t="s">
        <v>65</v>
      </c>
      <c r="R654" t="str">
        <f>IFERROR(VLOOKUP(Tabla_Transformados[[#This Row],[Tipo_Paquete_sucio]],auxiliares!$H$6:$I$7,2,0),Tabla_Transformados[[#This Row],[Tipo_Paquete_sucio]])</f>
        <v>Vuelo + Hotel + Tour</v>
      </c>
      <c r="S654" s="10">
        <v>9965.2999999999993</v>
      </c>
      <c r="T654" t="s">
        <v>86</v>
      </c>
      <c r="U654" t="s">
        <v>53</v>
      </c>
      <c r="V654" t="str">
        <f>VLOOKUP(Tabla_Transformados[[#This Row],[Destino_sucio]],auxiliares!$E$5:$F$19,2,0)</f>
        <v>Nueva York</v>
      </c>
      <c r="W654" t="s">
        <v>79</v>
      </c>
      <c r="X654" t="s">
        <v>68</v>
      </c>
      <c r="Y654" t="s">
        <v>151</v>
      </c>
      <c r="Z6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54" t="str">
        <f>IFERROR(VLOOKUP(Tabla_Transformados[[#This Row],[Actividades_Reser_sucio2]],auxiliares!$E$5:$F$20,2,0),Tabla_Transformados[[#This Row],[Actividades_Reser_sucio2]])</f>
        <v>Tour en Cuidad</v>
      </c>
      <c r="AB654">
        <v>9</v>
      </c>
      <c r="AC654">
        <f>Tabla_Transformados[[#This Row],[Duracion_Viaje_sucio]]-1</f>
        <v>8</v>
      </c>
      <c r="AD654" t="b">
        <v>0</v>
      </c>
      <c r="AE654" t="str">
        <f>VLOOKUP(Tabla_Transformados[[#This Row],[Promocion_Aplicada_sucio]],auxiliares!$H$6:$I$9,2,0)</f>
        <v>Falso</v>
      </c>
      <c r="AF654" t="s">
        <v>42</v>
      </c>
      <c r="AG654" t="s">
        <v>43</v>
      </c>
      <c r="AH654">
        <v>11</v>
      </c>
      <c r="AI654" t="str">
        <f>TEXT(Tabla_Transformados[[#This Row],[Fecha_Reserva]],"m")</f>
        <v>9</v>
      </c>
      <c r="AJ654">
        <v>4</v>
      </c>
      <c r="AK654" t="str">
        <f>TEXT(Tabla_Transformados[[#This Row],[Fecha_Viaje]],"m")</f>
        <v>12</v>
      </c>
      <c r="AL654" t="s">
        <v>44</v>
      </c>
      <c r="AM654" t="b">
        <v>0</v>
      </c>
      <c r="AN654" t="str">
        <f>VLOOKUP(Tabla_Transformados[[#This Row],[Cancelacion_Reserva_sucio]],auxiliares!$H$6:$I$9,2,0)</f>
        <v>Falso</v>
      </c>
      <c r="AO654">
        <v>4</v>
      </c>
      <c r="AP654" t="s">
        <v>108</v>
      </c>
      <c r="AQ65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4" s="10">
        <f>Tabla_Transformados[[#This Row],[Costo_Total]]/Tabla_Transformados[[#This Row],[Numero_Personas]]</f>
        <v>9965.2999999999993</v>
      </c>
      <c r="AS654" s="10">
        <f>Tabla_Transformados[[#This Row],[Costo_Total]]/Tabla_Transformados[[#This Row],[Duracion_Viaje_sucio]]</f>
        <v>1107.2555555555555</v>
      </c>
    </row>
    <row r="655" spans="1:45" x14ac:dyDescent="0.25">
      <c r="A655" t="s">
        <v>2385</v>
      </c>
      <c r="B655" t="s">
        <v>2386</v>
      </c>
      <c r="C655">
        <v>56</v>
      </c>
      <c r="D655" t="s">
        <v>60</v>
      </c>
      <c r="E655" t="str">
        <f>VLOOKUP(Tabla_Transformados[[#This Row],[Género_sucio]],Tabla4[#All],2,0)</f>
        <v>Otro</v>
      </c>
      <c r="F655" t="s">
        <v>61</v>
      </c>
      <c r="G655" t="str">
        <f>VLOOKUP(Tabla_Transformados[[#This Row],[Ubicación_sucio]],auxiliares!$E$6:$F$13,2,0)</f>
        <v>Australia</v>
      </c>
      <c r="H655" t="s">
        <v>49</v>
      </c>
      <c r="I655" t="str">
        <f>IFERROR(VLOOKUP(Tabla_Transformados[[#This Row],[Tipo_Viajero_sucio]],auxiliares!$H$6:$I$6,2,0),Tabla_Transformados[[#This Row],[Tipo_Viajero_sucio]])</f>
        <v>Turista</v>
      </c>
      <c r="J655" t="s">
        <v>2387</v>
      </c>
      <c r="K655" s="8">
        <v>45534</v>
      </c>
      <c r="L655" s="8">
        <v>45627</v>
      </c>
      <c r="M655">
        <v>140</v>
      </c>
      <c r="N655">
        <f>DATEDIF(Tabla_Transformados[[#This Row],[Fecha_Reserva]],Tabla_Transformados[[#This Row],[Fecha_Viaje]],"d")</f>
        <v>93</v>
      </c>
      <c r="O655">
        <v>10</v>
      </c>
      <c r="P655">
        <v>2</v>
      </c>
      <c r="Q655" t="s">
        <v>65</v>
      </c>
      <c r="R655" t="str">
        <f>IFERROR(VLOOKUP(Tabla_Transformados[[#This Row],[Tipo_Paquete_sucio]],auxiliares!$H$6:$I$7,2,0),Tabla_Transformados[[#This Row],[Tipo_Paquete_sucio]])</f>
        <v>Vuelo + Hotel + Tour</v>
      </c>
      <c r="S655" s="10">
        <v>12285.7</v>
      </c>
      <c r="T655" t="s">
        <v>78</v>
      </c>
      <c r="U655" t="s">
        <v>87</v>
      </c>
      <c r="V655" t="str">
        <f>VLOOKUP(Tabla_Transformados[[#This Row],[Destino_sucio]],auxiliares!$E$5:$F$19,2,0)</f>
        <v>Londres</v>
      </c>
      <c r="W655" t="s">
        <v>114</v>
      </c>
      <c r="X655" t="s">
        <v>54</v>
      </c>
      <c r="Y655" t="s">
        <v>302</v>
      </c>
      <c r="Z6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5" t="str">
        <f>IFERROR(VLOOKUP(Tabla_Transformados[[#This Row],[Actividades_Reser_sucio2]],auxiliares!$E$5:$F$20,2,0),Tabla_Transformados[[#This Row],[Actividades_Reser_sucio2]])</f>
        <v>Tour en bus</v>
      </c>
      <c r="AB655">
        <v>2</v>
      </c>
      <c r="AC655">
        <f>Tabla_Transformados[[#This Row],[Duracion_Viaje_sucio]]-1</f>
        <v>9</v>
      </c>
      <c r="AD655" t="b">
        <v>0</v>
      </c>
      <c r="AE655" t="str">
        <f>VLOOKUP(Tabla_Transformados[[#This Row],[Promocion_Aplicada_sucio]],auxiliares!$H$6:$I$9,2,0)</f>
        <v>Falso</v>
      </c>
      <c r="AF655" t="s">
        <v>42</v>
      </c>
      <c r="AG655" t="s">
        <v>115</v>
      </c>
      <c r="AH655">
        <v>4</v>
      </c>
      <c r="AI655" t="str">
        <f>TEXT(Tabla_Transformados[[#This Row],[Fecha_Reserva]],"m")</f>
        <v>8</v>
      </c>
      <c r="AJ655">
        <v>5</v>
      </c>
      <c r="AK655" t="str">
        <f>TEXT(Tabla_Transformados[[#This Row],[Fecha_Viaje]],"m")</f>
        <v>12</v>
      </c>
      <c r="AL655" t="s">
        <v>44</v>
      </c>
      <c r="AM655" t="b">
        <v>0</v>
      </c>
      <c r="AN655" t="str">
        <f>VLOOKUP(Tabla_Transformados[[#This Row],[Cancelacion_Reserva_sucio]],auxiliares!$H$6:$I$9,2,0)</f>
        <v>Falso</v>
      </c>
      <c r="AO655">
        <v>1</v>
      </c>
      <c r="AP655" t="s">
        <v>70</v>
      </c>
      <c r="AQ65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5" s="10">
        <f>Tabla_Transformados[[#This Row],[Costo_Total]]/Tabla_Transformados[[#This Row],[Numero_Personas]]</f>
        <v>6142.85</v>
      </c>
      <c r="AS655" s="10">
        <f>Tabla_Transformados[[#This Row],[Costo_Total]]/Tabla_Transformados[[#This Row],[Duracion_Viaje_sucio]]</f>
        <v>1228.5700000000002</v>
      </c>
    </row>
    <row r="656" spans="1:45" x14ac:dyDescent="0.25">
      <c r="A656" t="s">
        <v>2388</v>
      </c>
      <c r="B656" t="s">
        <v>2389</v>
      </c>
      <c r="C656">
        <v>50</v>
      </c>
      <c r="D656" t="s">
        <v>60</v>
      </c>
      <c r="E656" t="str">
        <f>VLOOKUP(Tabla_Transformados[[#This Row],[Género_sucio]],Tabla4[#All],2,0)</f>
        <v>Otro</v>
      </c>
      <c r="F656" t="s">
        <v>123</v>
      </c>
      <c r="G656" t="str">
        <f>VLOOKUP(Tabla_Transformados[[#This Row],[Ubicación_sucio]],auxiliares!$E$6:$F$13,2,0)</f>
        <v>España</v>
      </c>
      <c r="H656" t="s">
        <v>49</v>
      </c>
      <c r="I656" t="str">
        <f>IFERROR(VLOOKUP(Tabla_Transformados[[#This Row],[Tipo_Viajero_sucio]],auxiliares!$H$6:$I$6,2,0),Tabla_Transformados[[#This Row],[Tipo_Viajero_sucio]])</f>
        <v>Turista</v>
      </c>
      <c r="J656" t="s">
        <v>2390</v>
      </c>
      <c r="K656" s="8">
        <v>45477</v>
      </c>
      <c r="L656" s="8">
        <v>45568</v>
      </c>
      <c r="M656">
        <v>150</v>
      </c>
      <c r="N656">
        <f>DATEDIF(Tabla_Transformados[[#This Row],[Fecha_Reserva]],Tabla_Transformados[[#This Row],[Fecha_Viaje]],"d")</f>
        <v>91</v>
      </c>
      <c r="O656">
        <v>12</v>
      </c>
      <c r="P656">
        <v>2</v>
      </c>
      <c r="Q656" t="s">
        <v>65</v>
      </c>
      <c r="R656" t="str">
        <f>IFERROR(VLOOKUP(Tabla_Transformados[[#This Row],[Tipo_Paquete_sucio]],auxiliares!$H$6:$I$7,2,0),Tabla_Transformados[[#This Row],[Tipo_Paquete_sucio]])</f>
        <v>Vuelo + Hotel + Tour</v>
      </c>
      <c r="S656" s="10">
        <v>8546.7000000000007</v>
      </c>
      <c r="T656" t="s">
        <v>78</v>
      </c>
      <c r="U656" t="s">
        <v>87</v>
      </c>
      <c r="V656" t="str">
        <f>VLOOKUP(Tabla_Transformados[[#This Row],[Destino_sucio]],auxiliares!$E$5:$F$19,2,0)</f>
        <v>Londres</v>
      </c>
      <c r="W656" t="s">
        <v>114</v>
      </c>
      <c r="X656" t="s">
        <v>68</v>
      </c>
      <c r="Y656" t="s">
        <v>40</v>
      </c>
      <c r="Z6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56" t="str">
        <f>IFERROR(VLOOKUP(Tabla_Transformados[[#This Row],[Actividades_Reser_sucio2]],auxiliares!$E$5:$F$20,2,0),Tabla_Transformados[[#This Row],[Actividades_Reser_sucio2]])</f>
        <v>Desconocido</v>
      </c>
      <c r="AB656">
        <v>7</v>
      </c>
      <c r="AC656">
        <f>Tabla_Transformados[[#This Row],[Duracion_Viaje_sucio]]-1</f>
        <v>11</v>
      </c>
      <c r="AD656" t="b">
        <v>1</v>
      </c>
      <c r="AE656" t="str">
        <f>VLOOKUP(Tabla_Transformados[[#This Row],[Promocion_Aplicada_sucio]],auxiliares!$H$6:$I$9,2,0)</f>
        <v>Verdadero</v>
      </c>
      <c r="AF656" t="s">
        <v>88</v>
      </c>
      <c r="AG656" t="s">
        <v>56</v>
      </c>
      <c r="AH656">
        <v>8</v>
      </c>
      <c r="AI656" t="str">
        <f>TEXT(Tabla_Transformados[[#This Row],[Fecha_Reserva]],"m")</f>
        <v>7</v>
      </c>
      <c r="AJ656">
        <v>9</v>
      </c>
      <c r="AK656" t="str">
        <f>TEXT(Tabla_Transformados[[#This Row],[Fecha_Viaje]],"m")</f>
        <v>10</v>
      </c>
      <c r="AL656" t="s">
        <v>57</v>
      </c>
      <c r="AM656" t="b">
        <v>1</v>
      </c>
      <c r="AN656" t="str">
        <f>VLOOKUP(Tabla_Transformados[[#This Row],[Cancelacion_Reserva_sucio]],auxiliares!$H$6:$I$9,2,0)</f>
        <v>Verdadero</v>
      </c>
      <c r="AO656">
        <v>5</v>
      </c>
      <c r="AP656" t="s">
        <v>40</v>
      </c>
      <c r="AQ65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6" s="10">
        <f>Tabla_Transformados[[#This Row],[Costo_Total]]/Tabla_Transformados[[#This Row],[Numero_Personas]]</f>
        <v>4273.3500000000004</v>
      </c>
      <c r="AS656" s="10">
        <f>Tabla_Transformados[[#This Row],[Costo_Total]]/Tabla_Transformados[[#This Row],[Duracion_Viaje_sucio]]</f>
        <v>712.22500000000002</v>
      </c>
    </row>
    <row r="657" spans="1:45" x14ac:dyDescent="0.25">
      <c r="A657" t="s">
        <v>2391</v>
      </c>
      <c r="B657" t="s">
        <v>2392</v>
      </c>
      <c r="C657">
        <v>52</v>
      </c>
      <c r="D657" t="s">
        <v>104</v>
      </c>
      <c r="E657" t="str">
        <f>VLOOKUP(Tabla_Transformados[[#This Row],[Género_sucio]],Tabla4[#All],2,0)</f>
        <v>Masculino</v>
      </c>
      <c r="F657" t="s">
        <v>61</v>
      </c>
      <c r="G657" t="str">
        <f>VLOOKUP(Tabla_Transformados[[#This Row],[Ubicación_sucio]],auxiliares!$E$6:$F$13,2,0)</f>
        <v>Australia</v>
      </c>
      <c r="H657" t="s">
        <v>97</v>
      </c>
      <c r="I657" t="str">
        <f>IFERROR(VLOOKUP(Tabla_Transformados[[#This Row],[Tipo_Viajero_sucio]],auxiliares!$H$6:$I$6,2,0),Tabla_Transformados[[#This Row],[Tipo_Viajero_sucio]])</f>
        <v>Negocios</v>
      </c>
      <c r="J657" t="s">
        <v>2393</v>
      </c>
      <c r="K657" s="8">
        <v>45436</v>
      </c>
      <c r="L657" s="8">
        <v>45639</v>
      </c>
      <c r="M657">
        <v>198</v>
      </c>
      <c r="N657">
        <f>DATEDIF(Tabla_Transformados[[#This Row],[Fecha_Reserva]],Tabla_Transformados[[#This Row],[Fecha_Viaje]],"d")</f>
        <v>203</v>
      </c>
      <c r="O657">
        <v>4</v>
      </c>
      <c r="P657">
        <v>1</v>
      </c>
      <c r="Q657" t="s">
        <v>65</v>
      </c>
      <c r="R657" t="str">
        <f>IFERROR(VLOOKUP(Tabla_Transformados[[#This Row],[Tipo_Paquete_sucio]],auxiliares!$H$6:$I$7,2,0),Tabla_Transformados[[#This Row],[Tipo_Paquete_sucio]])</f>
        <v>Vuelo + Hotel + Tour</v>
      </c>
      <c r="S657" s="10">
        <v>3179.1</v>
      </c>
      <c r="T657" t="s">
        <v>78</v>
      </c>
      <c r="U657" t="s">
        <v>53</v>
      </c>
      <c r="V657" t="str">
        <f>VLOOKUP(Tabla_Transformados[[#This Row],[Destino_sucio]],auxiliares!$E$5:$F$19,2,0)</f>
        <v>Nueva York</v>
      </c>
      <c r="W657" t="s">
        <v>79</v>
      </c>
      <c r="X657" t="s">
        <v>41</v>
      </c>
      <c r="Y657" t="s">
        <v>151</v>
      </c>
      <c r="Z6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57" t="str">
        <f>IFERROR(VLOOKUP(Tabla_Transformados[[#This Row],[Actividades_Reser_sucio2]],auxiliares!$E$5:$F$20,2,0),Tabla_Transformados[[#This Row],[Actividades_Reser_sucio2]])</f>
        <v>Tour en Cuidad</v>
      </c>
      <c r="AB657">
        <v>5</v>
      </c>
      <c r="AC657">
        <f>Tabla_Transformados[[#This Row],[Duracion_Viaje_sucio]]-1</f>
        <v>3</v>
      </c>
      <c r="AD657" t="b">
        <v>0</v>
      </c>
      <c r="AE657" t="str">
        <f>VLOOKUP(Tabla_Transformados[[#This Row],[Promocion_Aplicada_sucio]],auxiliares!$H$6:$I$9,2,0)</f>
        <v>Falso</v>
      </c>
      <c r="AF657" t="s">
        <v>55</v>
      </c>
      <c r="AG657" t="s">
        <v>56</v>
      </c>
      <c r="AH657">
        <v>7</v>
      </c>
      <c r="AI657" t="str">
        <f>TEXT(Tabla_Transformados[[#This Row],[Fecha_Reserva]],"m")</f>
        <v>5</v>
      </c>
      <c r="AJ657">
        <v>7</v>
      </c>
      <c r="AK657" t="str">
        <f>TEXT(Tabla_Transformados[[#This Row],[Fecha_Viaje]],"m")</f>
        <v>12</v>
      </c>
      <c r="AL657" t="s">
        <v>57</v>
      </c>
      <c r="AM657" t="b">
        <v>0</v>
      </c>
      <c r="AN657" t="str">
        <f>VLOOKUP(Tabla_Transformados[[#This Row],[Cancelacion_Reserva_sucio]],auxiliares!$H$6:$I$9,2,0)</f>
        <v>Falso</v>
      </c>
      <c r="AO657">
        <v>2</v>
      </c>
      <c r="AP657" t="s">
        <v>45</v>
      </c>
      <c r="AQ65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7" s="10">
        <f>Tabla_Transformados[[#This Row],[Costo_Total]]/Tabla_Transformados[[#This Row],[Numero_Personas]]</f>
        <v>3179.1</v>
      </c>
      <c r="AS657" s="10">
        <f>Tabla_Transformados[[#This Row],[Costo_Total]]/Tabla_Transformados[[#This Row],[Duracion_Viaje_sucio]]</f>
        <v>794.77499999999998</v>
      </c>
    </row>
    <row r="658" spans="1:45" x14ac:dyDescent="0.25">
      <c r="A658" t="s">
        <v>2394</v>
      </c>
      <c r="B658" t="s">
        <v>2395</v>
      </c>
      <c r="C658">
        <v>46</v>
      </c>
      <c r="D658" t="s">
        <v>104</v>
      </c>
      <c r="E658" t="str">
        <f>VLOOKUP(Tabla_Transformados[[#This Row],[Género_sucio]],Tabla4[#All],2,0)</f>
        <v>Masculino</v>
      </c>
      <c r="F658" t="s">
        <v>48</v>
      </c>
      <c r="G658" t="str">
        <f>VLOOKUP(Tabla_Transformados[[#This Row],[Ubicación_sucio]],auxiliares!$E$6:$F$13,2,0)</f>
        <v>EEUU</v>
      </c>
      <c r="H658" t="s">
        <v>97</v>
      </c>
      <c r="I658" t="str">
        <f>IFERROR(VLOOKUP(Tabla_Transformados[[#This Row],[Tipo_Viajero_sucio]],auxiliares!$H$6:$I$6,2,0),Tabla_Transformados[[#This Row],[Tipo_Viajero_sucio]])</f>
        <v>Negocios</v>
      </c>
      <c r="J658" t="s">
        <v>2396</v>
      </c>
      <c r="K658" s="8">
        <v>45311</v>
      </c>
      <c r="L658" s="8">
        <v>45588</v>
      </c>
      <c r="M658">
        <v>73</v>
      </c>
      <c r="N658">
        <f>DATEDIF(Tabla_Transformados[[#This Row],[Fecha_Reserva]],Tabla_Transformados[[#This Row],[Fecha_Viaje]],"d")</f>
        <v>277</v>
      </c>
      <c r="O658">
        <v>4</v>
      </c>
      <c r="P658">
        <v>1</v>
      </c>
      <c r="Q658" t="s">
        <v>65</v>
      </c>
      <c r="R658" t="str">
        <f>IFERROR(VLOOKUP(Tabla_Transformados[[#This Row],[Tipo_Paquete_sucio]],auxiliares!$H$6:$I$7,2,0),Tabla_Transformados[[#This Row],[Tipo_Paquete_sucio]])</f>
        <v>Vuelo + Hotel + Tour</v>
      </c>
      <c r="S658" s="10">
        <v>4321.1000000000004</v>
      </c>
      <c r="T658" t="s">
        <v>86</v>
      </c>
      <c r="U658" t="s">
        <v>66</v>
      </c>
      <c r="V658" t="str">
        <f>VLOOKUP(Tabla_Transformados[[#This Row],[Destino_sucio]],auxiliares!$E$5:$F$19,2,0)</f>
        <v>Barcelona</v>
      </c>
      <c r="W658" t="s">
        <v>79</v>
      </c>
      <c r="X658" t="s">
        <v>41</v>
      </c>
      <c r="Y658" t="s">
        <v>302</v>
      </c>
      <c r="Z6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8" t="str">
        <f>IFERROR(VLOOKUP(Tabla_Transformados[[#This Row],[Actividades_Reser_sucio2]],auxiliares!$E$5:$F$20,2,0),Tabla_Transformados[[#This Row],[Actividades_Reser_sucio2]])</f>
        <v>Tour en bus</v>
      </c>
      <c r="AB658">
        <v>9</v>
      </c>
      <c r="AC658">
        <f>Tabla_Transformados[[#This Row],[Duracion_Viaje_sucio]]-1</f>
        <v>3</v>
      </c>
      <c r="AD658" t="b">
        <v>1</v>
      </c>
      <c r="AE658" t="str">
        <f>VLOOKUP(Tabla_Transformados[[#This Row],[Promocion_Aplicada_sucio]],auxiliares!$H$6:$I$9,2,0)</f>
        <v>Verdadero</v>
      </c>
      <c r="AF658" t="s">
        <v>88</v>
      </c>
      <c r="AG658" t="s">
        <v>56</v>
      </c>
      <c r="AH658">
        <v>10</v>
      </c>
      <c r="AI658" t="str">
        <f>TEXT(Tabla_Transformados[[#This Row],[Fecha_Reserva]],"m")</f>
        <v>1</v>
      </c>
      <c r="AJ658">
        <v>1</v>
      </c>
      <c r="AK658" t="str">
        <f>TEXT(Tabla_Transformados[[#This Row],[Fecha_Viaje]],"m")</f>
        <v>10</v>
      </c>
      <c r="AL658" t="s">
        <v>57</v>
      </c>
      <c r="AM658" t="b">
        <v>0</v>
      </c>
      <c r="AN658" t="str">
        <f>VLOOKUP(Tabla_Transformados[[#This Row],[Cancelacion_Reserva_sucio]],auxiliares!$H$6:$I$9,2,0)</f>
        <v>Falso</v>
      </c>
      <c r="AO658">
        <v>1</v>
      </c>
      <c r="AP658" t="s">
        <v>40</v>
      </c>
      <c r="AQ65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58" s="10">
        <f>Tabla_Transformados[[#This Row],[Costo_Total]]/Tabla_Transformados[[#This Row],[Numero_Personas]]</f>
        <v>4321.1000000000004</v>
      </c>
      <c r="AS658" s="10">
        <f>Tabla_Transformados[[#This Row],[Costo_Total]]/Tabla_Transformados[[#This Row],[Duracion_Viaje_sucio]]</f>
        <v>1080.2750000000001</v>
      </c>
    </row>
    <row r="659" spans="1:45" x14ac:dyDescent="0.25">
      <c r="A659" t="s">
        <v>2397</v>
      </c>
      <c r="B659" t="s">
        <v>2398</v>
      </c>
      <c r="C659">
        <v>28</v>
      </c>
      <c r="D659" t="s">
        <v>60</v>
      </c>
      <c r="E659" t="str">
        <f>VLOOKUP(Tabla_Transformados[[#This Row],[Género_sucio]],Tabla4[#All],2,0)</f>
        <v>Otro</v>
      </c>
      <c r="F659" t="s">
        <v>82</v>
      </c>
      <c r="G659" t="str">
        <f>VLOOKUP(Tabla_Transformados[[#This Row],[Ubicación_sucio]],auxiliares!$E$6:$F$13,2,0)</f>
        <v>Alemania</v>
      </c>
      <c r="H659" t="s">
        <v>97</v>
      </c>
      <c r="I659" t="str">
        <f>IFERROR(VLOOKUP(Tabla_Transformados[[#This Row],[Tipo_Viajero_sucio]],auxiliares!$H$6:$I$6,2,0),Tabla_Transformados[[#This Row],[Tipo_Viajero_sucio]])</f>
        <v>Negocios</v>
      </c>
      <c r="J659" t="s">
        <v>2399</v>
      </c>
      <c r="K659" s="8">
        <v>45541</v>
      </c>
      <c r="L659" s="8">
        <v>45623</v>
      </c>
      <c r="M659">
        <v>204</v>
      </c>
      <c r="N659">
        <f>DATEDIF(Tabla_Transformados[[#This Row],[Fecha_Reserva]],Tabla_Transformados[[#This Row],[Fecha_Viaje]],"d")</f>
        <v>82</v>
      </c>
      <c r="O659">
        <v>5</v>
      </c>
      <c r="P659">
        <v>4</v>
      </c>
      <c r="Q659" t="s">
        <v>37</v>
      </c>
      <c r="R659" t="str">
        <f>IFERROR(VLOOKUP(Tabla_Transformados[[#This Row],[Tipo_Paquete_sucio]],auxiliares!$H$6:$I$7,2,0),Tabla_Transformados[[#This Row],[Tipo_Paquete_sucio]])</f>
        <v>Vuelo</v>
      </c>
      <c r="S659" s="10">
        <v>12011.5</v>
      </c>
      <c r="T659" t="s">
        <v>38</v>
      </c>
      <c r="U659" t="s">
        <v>101</v>
      </c>
      <c r="V659" t="str">
        <f>VLOOKUP(Tabla_Transformados[[#This Row],[Destino_sucio]],auxiliares!$E$5:$F$19,2,0)</f>
        <v>Roma</v>
      </c>
      <c r="W659" t="s">
        <v>40</v>
      </c>
      <c r="X659" t="s">
        <v>41</v>
      </c>
      <c r="Y659" t="s">
        <v>40</v>
      </c>
      <c r="Z6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9" t="str">
        <f>IFERROR(VLOOKUP(Tabla_Transformados[[#This Row],[Actividades_Reser_sucio2]],auxiliares!$E$5:$F$20,2,0),Tabla_Transformados[[#This Row],[Actividades_Reser_sucio2]])</f>
        <v/>
      </c>
      <c r="AB659">
        <v>2</v>
      </c>
      <c r="AC659">
        <f>Tabla_Transformados[[#This Row],[Duracion_Viaje_sucio]]-1</f>
        <v>4</v>
      </c>
      <c r="AD659" t="b">
        <v>1</v>
      </c>
      <c r="AE659" t="str">
        <f>VLOOKUP(Tabla_Transformados[[#This Row],[Promocion_Aplicada_sucio]],auxiliares!$H$6:$I$9,2,0)</f>
        <v>Verdadero</v>
      </c>
      <c r="AF659" t="s">
        <v>88</v>
      </c>
      <c r="AG659" t="s">
        <v>43</v>
      </c>
      <c r="AH659">
        <v>4</v>
      </c>
      <c r="AI659" t="str">
        <f>TEXT(Tabla_Transformados[[#This Row],[Fecha_Reserva]],"m")</f>
        <v>9</v>
      </c>
      <c r="AJ659">
        <v>9</v>
      </c>
      <c r="AK659" t="str">
        <f>TEXT(Tabla_Transformados[[#This Row],[Fecha_Viaje]],"m")</f>
        <v>11</v>
      </c>
      <c r="AL659" t="s">
        <v>57</v>
      </c>
      <c r="AM659" t="b">
        <v>1</v>
      </c>
      <c r="AN659" t="str">
        <f>VLOOKUP(Tabla_Transformados[[#This Row],[Cancelacion_Reserva_sucio]],auxiliares!$H$6:$I$9,2,0)</f>
        <v>Verdadero</v>
      </c>
      <c r="AO659">
        <v>3</v>
      </c>
      <c r="AP659" t="s">
        <v>70</v>
      </c>
      <c r="AQ65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59" s="10">
        <f>Tabla_Transformados[[#This Row],[Costo_Total]]/Tabla_Transformados[[#This Row],[Numero_Personas]]</f>
        <v>3002.875</v>
      </c>
      <c r="AS659" s="10">
        <f>Tabla_Transformados[[#This Row],[Costo_Total]]/Tabla_Transformados[[#This Row],[Duracion_Viaje_sucio]]</f>
        <v>2402.3000000000002</v>
      </c>
    </row>
    <row r="660" spans="1:45" x14ac:dyDescent="0.25">
      <c r="A660" t="s">
        <v>2400</v>
      </c>
      <c r="B660" t="s">
        <v>2401</v>
      </c>
      <c r="C660">
        <v>25</v>
      </c>
      <c r="D660" t="s">
        <v>31</v>
      </c>
      <c r="E660" t="str">
        <f>VLOOKUP(Tabla_Transformados[[#This Row],[Género_sucio]],Tabla4[#All],2,0)</f>
        <v>Femenino</v>
      </c>
      <c r="F660" t="s">
        <v>61</v>
      </c>
      <c r="G660" t="str">
        <f>VLOOKUP(Tabla_Transformados[[#This Row],[Ubicación_sucio]],auxiliares!$E$6:$F$13,2,0)</f>
        <v>Australia</v>
      </c>
      <c r="H660" t="s">
        <v>49</v>
      </c>
      <c r="I660" t="str">
        <f>IFERROR(VLOOKUP(Tabla_Transformados[[#This Row],[Tipo_Viajero_sucio]],auxiliares!$H$6:$I$6,2,0),Tabla_Transformados[[#This Row],[Tipo_Viajero_sucio]])</f>
        <v>Turista</v>
      </c>
      <c r="J660" t="s">
        <v>2402</v>
      </c>
      <c r="K660" s="8">
        <v>45503</v>
      </c>
      <c r="L660" s="8">
        <v>45577</v>
      </c>
      <c r="M660">
        <v>103</v>
      </c>
      <c r="N660">
        <f>DATEDIF(Tabla_Transformados[[#This Row],[Fecha_Reserva]],Tabla_Transformados[[#This Row],[Fecha_Viaje]],"d")</f>
        <v>74</v>
      </c>
      <c r="O660">
        <v>2</v>
      </c>
      <c r="P660">
        <v>4</v>
      </c>
      <c r="Q660" t="s">
        <v>37</v>
      </c>
      <c r="R660" t="str">
        <f>IFERROR(VLOOKUP(Tabla_Transformados[[#This Row],[Tipo_Paquete_sucio]],auxiliares!$H$6:$I$7,2,0),Tabla_Transformados[[#This Row],[Tipo_Paquete_sucio]])</f>
        <v>Vuelo</v>
      </c>
      <c r="S660" s="10">
        <v>16480.5</v>
      </c>
      <c r="T660" t="s">
        <v>86</v>
      </c>
      <c r="U660" t="s">
        <v>53</v>
      </c>
      <c r="V660" t="str">
        <f>VLOOKUP(Tabla_Transformados[[#This Row],[Destino_sucio]],auxiliares!$E$5:$F$19,2,0)</f>
        <v>Nueva York</v>
      </c>
      <c r="W660" t="s">
        <v>40</v>
      </c>
      <c r="X660" t="s">
        <v>68</v>
      </c>
      <c r="Y660" t="s">
        <v>40</v>
      </c>
      <c r="Z6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0" t="str">
        <f>IFERROR(VLOOKUP(Tabla_Transformados[[#This Row],[Actividades_Reser_sucio2]],auxiliares!$E$5:$F$20,2,0),Tabla_Transformados[[#This Row],[Actividades_Reser_sucio2]])</f>
        <v/>
      </c>
      <c r="AB660">
        <v>9</v>
      </c>
      <c r="AC660">
        <f>Tabla_Transformados[[#This Row],[Duracion_Viaje_sucio]]-1</f>
        <v>1</v>
      </c>
      <c r="AD660" t="b">
        <v>0</v>
      </c>
      <c r="AE660" t="str">
        <f>VLOOKUP(Tabla_Transformados[[#This Row],[Promocion_Aplicada_sucio]],auxiliares!$H$6:$I$9,2,0)</f>
        <v>Falso</v>
      </c>
      <c r="AF660" t="s">
        <v>55</v>
      </c>
      <c r="AG660" t="s">
        <v>43</v>
      </c>
      <c r="AH660">
        <v>1</v>
      </c>
      <c r="AI660" t="str">
        <f>TEXT(Tabla_Transformados[[#This Row],[Fecha_Reserva]],"m")</f>
        <v>7</v>
      </c>
      <c r="AJ660">
        <v>11</v>
      </c>
      <c r="AK660" t="str">
        <f>TEXT(Tabla_Transformados[[#This Row],[Fecha_Viaje]],"m")</f>
        <v>10</v>
      </c>
      <c r="AL660" t="s">
        <v>44</v>
      </c>
      <c r="AM660" t="b">
        <v>1</v>
      </c>
      <c r="AN660" t="str">
        <f>VLOOKUP(Tabla_Transformados[[#This Row],[Cancelacion_Reserva_sucio]],auxiliares!$H$6:$I$9,2,0)</f>
        <v>Verdadero</v>
      </c>
      <c r="AO660">
        <v>3</v>
      </c>
      <c r="AP660" t="s">
        <v>70</v>
      </c>
      <c r="AQ66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0" s="10">
        <f>Tabla_Transformados[[#This Row],[Costo_Total]]/Tabla_Transformados[[#This Row],[Numero_Personas]]</f>
        <v>4120.125</v>
      </c>
      <c r="AS660" s="10">
        <f>Tabla_Transformados[[#This Row],[Costo_Total]]/Tabla_Transformados[[#This Row],[Duracion_Viaje_sucio]]</f>
        <v>8240.25</v>
      </c>
    </row>
    <row r="661" spans="1:45" x14ac:dyDescent="0.25">
      <c r="A661" t="s">
        <v>2403</v>
      </c>
      <c r="B661" t="s">
        <v>2404</v>
      </c>
      <c r="C661">
        <v>63</v>
      </c>
      <c r="D661" t="s">
        <v>31</v>
      </c>
      <c r="E661" t="str">
        <f>VLOOKUP(Tabla_Transformados[[#This Row],[Género_sucio]],Tabla4[#All],2,0)</f>
        <v>Femenino</v>
      </c>
      <c r="F661" t="s">
        <v>82</v>
      </c>
      <c r="G661" t="str">
        <f>VLOOKUP(Tabla_Transformados[[#This Row],[Ubicación_sucio]],auxiliares!$E$6:$F$13,2,0)</f>
        <v>Alemania</v>
      </c>
      <c r="H661" t="s">
        <v>49</v>
      </c>
      <c r="I661" t="str">
        <f>IFERROR(VLOOKUP(Tabla_Transformados[[#This Row],[Tipo_Viajero_sucio]],auxiliares!$H$6:$I$6,2,0),Tabla_Transformados[[#This Row],[Tipo_Viajero_sucio]])</f>
        <v>Turista</v>
      </c>
      <c r="J661" t="s">
        <v>2405</v>
      </c>
      <c r="K661" s="8">
        <v>45580</v>
      </c>
      <c r="L661" s="8">
        <v>45587</v>
      </c>
      <c r="M661">
        <v>194</v>
      </c>
      <c r="N661">
        <f>DATEDIF(Tabla_Transformados[[#This Row],[Fecha_Reserva]],Tabla_Transformados[[#This Row],[Fecha_Viaje]],"d")</f>
        <v>7</v>
      </c>
      <c r="O661">
        <v>6</v>
      </c>
      <c r="P661">
        <v>4</v>
      </c>
      <c r="Q661" t="s">
        <v>77</v>
      </c>
      <c r="R661" t="str">
        <f>IFERROR(VLOOKUP(Tabla_Transformados[[#This Row],[Tipo_Paquete_sucio]],auxiliares!$H$6:$I$7,2,0),Tabla_Transformados[[#This Row],[Tipo_Paquete_sucio]])</f>
        <v>Vuelo + Hotel</v>
      </c>
      <c r="S661" s="10">
        <v>8758.4</v>
      </c>
      <c r="T661" t="s">
        <v>78</v>
      </c>
      <c r="U661" t="s">
        <v>101</v>
      </c>
      <c r="V661" t="str">
        <f>VLOOKUP(Tabla_Transformados[[#This Row],[Destino_sucio]],auxiliares!$E$5:$F$19,2,0)</f>
        <v>Roma</v>
      </c>
      <c r="W661" t="s">
        <v>67</v>
      </c>
      <c r="X661" t="s">
        <v>41</v>
      </c>
      <c r="Y661" t="s">
        <v>40</v>
      </c>
      <c r="Z6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1" t="str">
        <f>IFERROR(VLOOKUP(Tabla_Transformados[[#This Row],[Actividades_Reser_sucio2]],auxiliares!$E$5:$F$20,2,0),Tabla_Transformados[[#This Row],[Actividades_Reser_sucio2]])</f>
        <v/>
      </c>
      <c r="AB661">
        <v>8</v>
      </c>
      <c r="AC661">
        <f>Tabla_Transformados[[#This Row],[Duracion_Viaje_sucio]]-1</f>
        <v>5</v>
      </c>
      <c r="AD661" t="b">
        <v>1</v>
      </c>
      <c r="AE661" t="str">
        <f>VLOOKUP(Tabla_Transformados[[#This Row],[Promocion_Aplicada_sucio]],auxiliares!$H$6:$I$9,2,0)</f>
        <v>Verdadero</v>
      </c>
      <c r="AF661" t="s">
        <v>42</v>
      </c>
      <c r="AG661" t="s">
        <v>115</v>
      </c>
      <c r="AH661">
        <v>9</v>
      </c>
      <c r="AI661" t="str">
        <f>TEXT(Tabla_Transformados[[#This Row],[Fecha_Reserva]],"m")</f>
        <v>10</v>
      </c>
      <c r="AJ661">
        <v>4</v>
      </c>
      <c r="AK661" t="str">
        <f>TEXT(Tabla_Transformados[[#This Row],[Fecha_Viaje]],"m")</f>
        <v>10</v>
      </c>
      <c r="AL661" t="s">
        <v>44</v>
      </c>
      <c r="AM661" t="b">
        <v>1</v>
      </c>
      <c r="AN661" t="str">
        <f>VLOOKUP(Tabla_Transformados[[#This Row],[Cancelacion_Reserva_sucio]],auxiliares!$H$6:$I$9,2,0)</f>
        <v>Verdadero</v>
      </c>
      <c r="AO661">
        <v>3</v>
      </c>
      <c r="AP661" t="s">
        <v>70</v>
      </c>
      <c r="AQ66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61" s="10">
        <f>Tabla_Transformados[[#This Row],[Costo_Total]]/Tabla_Transformados[[#This Row],[Numero_Personas]]</f>
        <v>2189.6</v>
      </c>
      <c r="AS661" s="10">
        <f>Tabla_Transformados[[#This Row],[Costo_Total]]/Tabla_Transformados[[#This Row],[Duracion_Viaje_sucio]]</f>
        <v>1459.7333333333333</v>
      </c>
    </row>
    <row r="662" spans="1:45" x14ac:dyDescent="0.25">
      <c r="A662" t="s">
        <v>2406</v>
      </c>
      <c r="B662" t="s">
        <v>2407</v>
      </c>
      <c r="C662">
        <v>20</v>
      </c>
      <c r="D662" t="s">
        <v>60</v>
      </c>
      <c r="E662" t="str">
        <f>VLOOKUP(Tabla_Transformados[[#This Row],[Género_sucio]],Tabla4[#All],2,0)</f>
        <v>Otro</v>
      </c>
      <c r="F662" t="s">
        <v>61</v>
      </c>
      <c r="G662" t="str">
        <f>VLOOKUP(Tabla_Transformados[[#This Row],[Ubicación_sucio]],auxiliares!$E$6:$F$13,2,0)</f>
        <v>Australia</v>
      </c>
      <c r="H662" t="s">
        <v>97</v>
      </c>
      <c r="I662" t="str">
        <f>IFERROR(VLOOKUP(Tabla_Transformados[[#This Row],[Tipo_Viajero_sucio]],auxiliares!$H$6:$I$6,2,0),Tabla_Transformados[[#This Row],[Tipo_Viajero_sucio]])</f>
        <v>Negocios</v>
      </c>
      <c r="J662" t="s">
        <v>2408</v>
      </c>
      <c r="K662" s="8">
        <v>45446</v>
      </c>
      <c r="L662" s="8">
        <v>45554</v>
      </c>
      <c r="M662">
        <v>102</v>
      </c>
      <c r="N662">
        <f>DATEDIF(Tabla_Transformados[[#This Row],[Fecha_Reserva]],Tabla_Transformados[[#This Row],[Fecha_Viaje]],"d")</f>
        <v>108</v>
      </c>
      <c r="O662">
        <v>9</v>
      </c>
      <c r="P662">
        <v>2</v>
      </c>
      <c r="Q662" t="s">
        <v>77</v>
      </c>
      <c r="R662" t="str">
        <f>IFERROR(VLOOKUP(Tabla_Transformados[[#This Row],[Tipo_Paquete_sucio]],auxiliares!$H$6:$I$7,2,0),Tabla_Transformados[[#This Row],[Tipo_Paquete_sucio]])</f>
        <v>Vuelo + Hotel</v>
      </c>
      <c r="S662" s="10">
        <v>11951.4</v>
      </c>
      <c r="T662" t="s">
        <v>38</v>
      </c>
      <c r="U662" t="s">
        <v>101</v>
      </c>
      <c r="V662" t="str">
        <f>VLOOKUP(Tabla_Transformados[[#This Row],[Destino_sucio]],auxiliares!$E$5:$F$19,2,0)</f>
        <v>Roma</v>
      </c>
      <c r="W662" t="s">
        <v>79</v>
      </c>
      <c r="X662" t="s">
        <v>68</v>
      </c>
      <c r="Y662" t="s">
        <v>40</v>
      </c>
      <c r="Z6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2" t="str">
        <f>IFERROR(VLOOKUP(Tabla_Transformados[[#This Row],[Actividades_Reser_sucio2]],auxiliares!$E$5:$F$20,2,0),Tabla_Transformados[[#This Row],[Actividades_Reser_sucio2]])</f>
        <v/>
      </c>
      <c r="AB662">
        <v>3</v>
      </c>
      <c r="AC662">
        <f>Tabla_Transformados[[#This Row],[Duracion_Viaje_sucio]]-1</f>
        <v>8</v>
      </c>
      <c r="AD662" t="b">
        <v>0</v>
      </c>
      <c r="AE662" t="str">
        <f>VLOOKUP(Tabla_Transformados[[#This Row],[Promocion_Aplicada_sucio]],auxiliares!$H$6:$I$9,2,0)</f>
        <v>Falso</v>
      </c>
      <c r="AF662" t="s">
        <v>42</v>
      </c>
      <c r="AG662" t="s">
        <v>43</v>
      </c>
      <c r="AH662">
        <v>3</v>
      </c>
      <c r="AI662" t="str">
        <f>TEXT(Tabla_Transformados[[#This Row],[Fecha_Reserva]],"m")</f>
        <v>6</v>
      </c>
      <c r="AJ662">
        <v>5</v>
      </c>
      <c r="AK662" t="str">
        <f>TEXT(Tabla_Transformados[[#This Row],[Fecha_Viaje]],"m")</f>
        <v>9</v>
      </c>
      <c r="AL662" t="s">
        <v>57</v>
      </c>
      <c r="AM662" t="b">
        <v>1</v>
      </c>
      <c r="AN662" t="str">
        <f>VLOOKUP(Tabla_Transformados[[#This Row],[Cancelacion_Reserva_sucio]],auxiliares!$H$6:$I$9,2,0)</f>
        <v>Verdadero</v>
      </c>
      <c r="AO662">
        <v>2</v>
      </c>
      <c r="AP662" t="s">
        <v>70</v>
      </c>
      <c r="AQ66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2" s="10">
        <f>Tabla_Transformados[[#This Row],[Costo_Total]]/Tabla_Transformados[[#This Row],[Numero_Personas]]</f>
        <v>5975.7</v>
      </c>
      <c r="AS662" s="10">
        <f>Tabla_Transformados[[#This Row],[Costo_Total]]/Tabla_Transformados[[#This Row],[Duracion_Viaje_sucio]]</f>
        <v>1327.9333333333334</v>
      </c>
    </row>
    <row r="663" spans="1:45" x14ac:dyDescent="0.25">
      <c r="A663" t="s">
        <v>2409</v>
      </c>
      <c r="B663" t="s">
        <v>2410</v>
      </c>
      <c r="C663">
        <v>52</v>
      </c>
      <c r="D663" t="s">
        <v>104</v>
      </c>
      <c r="E663" t="str">
        <f>VLOOKUP(Tabla_Transformados[[#This Row],[Género_sucio]],Tabla4[#All],2,0)</f>
        <v>Masculino</v>
      </c>
      <c r="F663" t="s">
        <v>73</v>
      </c>
      <c r="G663" t="str">
        <f>VLOOKUP(Tabla_Transformados[[#This Row],[Ubicación_sucio]],auxiliares!$E$6:$F$13,2,0)</f>
        <v>Reino unido</v>
      </c>
      <c r="H663" t="s">
        <v>49</v>
      </c>
      <c r="I663" t="str">
        <f>IFERROR(VLOOKUP(Tabla_Transformados[[#This Row],[Tipo_Viajero_sucio]],auxiliares!$H$6:$I$6,2,0),Tabla_Transformados[[#This Row],[Tipo_Viajero_sucio]])</f>
        <v>Turista</v>
      </c>
      <c r="J663" t="s">
        <v>2411</v>
      </c>
      <c r="K663" s="8">
        <v>45455</v>
      </c>
      <c r="L663" s="8">
        <v>45621</v>
      </c>
      <c r="M663">
        <v>148</v>
      </c>
      <c r="N663">
        <f>DATEDIF(Tabla_Transformados[[#This Row],[Fecha_Reserva]],Tabla_Transformados[[#This Row],[Fecha_Viaje]],"d")</f>
        <v>166</v>
      </c>
      <c r="O663">
        <v>9</v>
      </c>
      <c r="P663">
        <v>1</v>
      </c>
      <c r="Q663" t="s">
        <v>65</v>
      </c>
      <c r="R663" t="str">
        <f>IFERROR(VLOOKUP(Tabla_Transformados[[#This Row],[Tipo_Paquete_sucio]],auxiliares!$H$6:$I$7,2,0),Tabla_Transformados[[#This Row],[Tipo_Paquete_sucio]])</f>
        <v>Vuelo + Hotel + Tour</v>
      </c>
      <c r="S663" s="10">
        <v>17109.7</v>
      </c>
      <c r="T663" t="s">
        <v>78</v>
      </c>
      <c r="U663" t="s">
        <v>39</v>
      </c>
      <c r="V663" t="str">
        <f>VLOOKUP(Tabla_Transformados[[#This Row],[Destino_sucio]],auxiliares!$E$5:$F$19,2,0)</f>
        <v>Tokio</v>
      </c>
      <c r="W663" t="s">
        <v>67</v>
      </c>
      <c r="X663" t="s">
        <v>41</v>
      </c>
      <c r="Y663" t="s">
        <v>302</v>
      </c>
      <c r="Z6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63" t="str">
        <f>IFERROR(VLOOKUP(Tabla_Transformados[[#This Row],[Actividades_Reser_sucio2]],auxiliares!$E$5:$F$20,2,0),Tabla_Transformados[[#This Row],[Actividades_Reser_sucio2]])</f>
        <v>Tour en bus</v>
      </c>
      <c r="AB663">
        <v>9</v>
      </c>
      <c r="AC663">
        <f>Tabla_Transformados[[#This Row],[Duracion_Viaje_sucio]]-1</f>
        <v>8</v>
      </c>
      <c r="AD663" t="b">
        <v>0</v>
      </c>
      <c r="AE663" t="str">
        <f>VLOOKUP(Tabla_Transformados[[#This Row],[Promocion_Aplicada_sucio]],auxiliares!$H$6:$I$9,2,0)</f>
        <v>Falso</v>
      </c>
      <c r="AF663" t="s">
        <v>42</v>
      </c>
      <c r="AG663" t="s">
        <v>115</v>
      </c>
      <c r="AH663">
        <v>7</v>
      </c>
      <c r="AI663" t="str">
        <f>TEXT(Tabla_Transformados[[#This Row],[Fecha_Reserva]],"m")</f>
        <v>6</v>
      </c>
      <c r="AJ663">
        <v>10</v>
      </c>
      <c r="AK663" t="str">
        <f>TEXT(Tabla_Transformados[[#This Row],[Fecha_Viaje]],"m")</f>
        <v>11</v>
      </c>
      <c r="AL663" t="s">
        <v>57</v>
      </c>
      <c r="AM663" t="b">
        <v>0</v>
      </c>
      <c r="AN663" t="str">
        <f>VLOOKUP(Tabla_Transformados[[#This Row],[Cancelacion_Reserva_sucio]],auxiliares!$H$6:$I$9,2,0)</f>
        <v>Falso</v>
      </c>
      <c r="AO663">
        <v>1</v>
      </c>
      <c r="AP663" t="s">
        <v>70</v>
      </c>
      <c r="AQ66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63" s="10">
        <f>Tabla_Transformados[[#This Row],[Costo_Total]]/Tabla_Transformados[[#This Row],[Numero_Personas]]</f>
        <v>17109.7</v>
      </c>
      <c r="AS663" s="10">
        <f>Tabla_Transformados[[#This Row],[Costo_Total]]/Tabla_Transformados[[#This Row],[Duracion_Viaje_sucio]]</f>
        <v>1901.0777777777778</v>
      </c>
    </row>
    <row r="664" spans="1:45" x14ac:dyDescent="0.25">
      <c r="A664" t="s">
        <v>2412</v>
      </c>
      <c r="B664" t="s">
        <v>2413</v>
      </c>
      <c r="C664">
        <v>38</v>
      </c>
      <c r="D664" t="s">
        <v>31</v>
      </c>
      <c r="E664" t="str">
        <f>VLOOKUP(Tabla_Transformados[[#This Row],[Género_sucio]],Tabla4[#All],2,0)</f>
        <v>Femenino</v>
      </c>
      <c r="F664" t="s">
        <v>32</v>
      </c>
      <c r="G664" t="str">
        <f>VLOOKUP(Tabla_Transformados[[#This Row],[Ubicación_sucio]],auxiliares!$E$6:$F$13,2,0)</f>
        <v>Méjico</v>
      </c>
      <c r="H664" t="s">
        <v>49</v>
      </c>
      <c r="I664" t="str">
        <f>IFERROR(VLOOKUP(Tabla_Transformados[[#This Row],[Tipo_Viajero_sucio]],auxiliares!$H$6:$I$6,2,0),Tabla_Transformados[[#This Row],[Tipo_Viajero_sucio]])</f>
        <v>Turista</v>
      </c>
      <c r="J664" t="s">
        <v>2414</v>
      </c>
      <c r="K664" s="8">
        <v>45505</v>
      </c>
      <c r="L664" s="8">
        <v>45511</v>
      </c>
      <c r="M664">
        <v>291</v>
      </c>
      <c r="N664">
        <f>DATEDIF(Tabla_Transformados[[#This Row],[Fecha_Reserva]],Tabla_Transformados[[#This Row],[Fecha_Viaje]],"d")</f>
        <v>6</v>
      </c>
      <c r="O664">
        <v>1</v>
      </c>
      <c r="P664">
        <v>4</v>
      </c>
      <c r="Q664" t="s">
        <v>77</v>
      </c>
      <c r="R664" t="str">
        <f>IFERROR(VLOOKUP(Tabla_Transformados[[#This Row],[Tipo_Paquete_sucio]],auxiliares!$H$6:$I$7,2,0),Tabla_Transformados[[#This Row],[Tipo_Paquete_sucio]])</f>
        <v>Vuelo + Hotel</v>
      </c>
      <c r="S664" s="10">
        <v>17290.2</v>
      </c>
      <c r="T664" t="s">
        <v>86</v>
      </c>
      <c r="U664" t="s">
        <v>66</v>
      </c>
      <c r="V664" t="str">
        <f>VLOOKUP(Tabla_Transformados[[#This Row],[Destino_sucio]],auxiliares!$E$5:$F$19,2,0)</f>
        <v>Barcelona</v>
      </c>
      <c r="W664" t="s">
        <v>67</v>
      </c>
      <c r="X664" t="s">
        <v>41</v>
      </c>
      <c r="Y664" t="s">
        <v>40</v>
      </c>
      <c r="Z6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4" t="str">
        <f>IFERROR(VLOOKUP(Tabla_Transformados[[#This Row],[Actividades_Reser_sucio2]],auxiliares!$E$5:$F$20,2,0),Tabla_Transformados[[#This Row],[Actividades_Reser_sucio2]])</f>
        <v/>
      </c>
      <c r="AB664">
        <v>7</v>
      </c>
      <c r="AC664">
        <f>Tabla_Transformados[[#This Row],[Duracion_Viaje_sucio]]-1</f>
        <v>0</v>
      </c>
      <c r="AD664" t="b">
        <v>0</v>
      </c>
      <c r="AE664" t="str">
        <f>VLOOKUP(Tabla_Transformados[[#This Row],[Promocion_Aplicada_sucio]],auxiliares!$H$6:$I$9,2,0)</f>
        <v>Falso</v>
      </c>
      <c r="AF664" t="s">
        <v>42</v>
      </c>
      <c r="AG664" t="s">
        <v>115</v>
      </c>
      <c r="AH664">
        <v>10</v>
      </c>
      <c r="AI664" t="str">
        <f>TEXT(Tabla_Transformados[[#This Row],[Fecha_Reserva]],"m")</f>
        <v>8</v>
      </c>
      <c r="AJ664">
        <v>11</v>
      </c>
      <c r="AK664" t="str">
        <f>TEXT(Tabla_Transformados[[#This Row],[Fecha_Viaje]],"m")</f>
        <v>8</v>
      </c>
      <c r="AL664" t="s">
        <v>44</v>
      </c>
      <c r="AM664" t="b">
        <v>1</v>
      </c>
      <c r="AN664" t="str">
        <f>VLOOKUP(Tabla_Transformados[[#This Row],[Cancelacion_Reserva_sucio]],auxiliares!$H$6:$I$9,2,0)</f>
        <v>Verdadero</v>
      </c>
      <c r="AO664">
        <v>2</v>
      </c>
      <c r="AP664" t="s">
        <v>45</v>
      </c>
      <c r="AQ66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64" s="10">
        <f>Tabla_Transformados[[#This Row],[Costo_Total]]/Tabla_Transformados[[#This Row],[Numero_Personas]]</f>
        <v>4322.55</v>
      </c>
      <c r="AS664" s="10">
        <f>Tabla_Transformados[[#This Row],[Costo_Total]]/Tabla_Transformados[[#This Row],[Duracion_Viaje_sucio]]</f>
        <v>17290.2</v>
      </c>
    </row>
    <row r="665" spans="1:45" x14ac:dyDescent="0.25">
      <c r="A665" t="s">
        <v>2415</v>
      </c>
      <c r="B665" t="s">
        <v>2416</v>
      </c>
      <c r="C665">
        <v>47</v>
      </c>
      <c r="D665" t="s">
        <v>60</v>
      </c>
      <c r="E665" t="str">
        <f>VLOOKUP(Tabla_Transformados[[#This Row],[Género_sucio]],Tabla4[#All],2,0)</f>
        <v>Otro</v>
      </c>
      <c r="F665" t="s">
        <v>73</v>
      </c>
      <c r="G665" t="str">
        <f>VLOOKUP(Tabla_Transformados[[#This Row],[Ubicación_sucio]],auxiliares!$E$6:$F$13,2,0)</f>
        <v>Reino unido</v>
      </c>
      <c r="H665" t="s">
        <v>97</v>
      </c>
      <c r="I665" t="str">
        <f>IFERROR(VLOOKUP(Tabla_Transformados[[#This Row],[Tipo_Viajero_sucio]],auxiliares!$H$6:$I$6,2,0),Tabla_Transformados[[#This Row],[Tipo_Viajero_sucio]])</f>
        <v>Negocios</v>
      </c>
      <c r="J665" t="s">
        <v>2417</v>
      </c>
      <c r="K665" s="8">
        <v>45427</v>
      </c>
      <c r="L665" s="8">
        <v>45472</v>
      </c>
      <c r="M665">
        <v>39</v>
      </c>
      <c r="N665">
        <f>DATEDIF(Tabla_Transformados[[#This Row],[Fecha_Reserva]],Tabla_Transformados[[#This Row],[Fecha_Viaje]],"d")</f>
        <v>45</v>
      </c>
      <c r="O665">
        <v>12</v>
      </c>
      <c r="P665">
        <v>4</v>
      </c>
      <c r="Q665" t="s">
        <v>37</v>
      </c>
      <c r="R665" t="str">
        <f>IFERROR(VLOOKUP(Tabla_Transformados[[#This Row],[Tipo_Paquete_sucio]],auxiliares!$H$6:$I$7,2,0),Tabla_Transformados[[#This Row],[Tipo_Paquete_sucio]])</f>
        <v>Vuelo</v>
      </c>
      <c r="S665" s="10">
        <v>2264.1999999999998</v>
      </c>
      <c r="T665" t="s">
        <v>78</v>
      </c>
      <c r="U665" t="s">
        <v>66</v>
      </c>
      <c r="V665" t="str">
        <f>VLOOKUP(Tabla_Transformados[[#This Row],[Destino_sucio]],auxiliares!$E$5:$F$19,2,0)</f>
        <v>Barcelona</v>
      </c>
      <c r="W665" t="s">
        <v>40</v>
      </c>
      <c r="X665" t="s">
        <v>54</v>
      </c>
      <c r="Y665" t="s">
        <v>40</v>
      </c>
      <c r="Z6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5" t="str">
        <f>IFERROR(VLOOKUP(Tabla_Transformados[[#This Row],[Actividades_Reser_sucio2]],auxiliares!$E$5:$F$20,2,0),Tabla_Transformados[[#This Row],[Actividades_Reser_sucio2]])</f>
        <v/>
      </c>
      <c r="AB665">
        <v>6</v>
      </c>
      <c r="AC665">
        <f>Tabla_Transformados[[#This Row],[Duracion_Viaje_sucio]]-1</f>
        <v>11</v>
      </c>
      <c r="AD665" t="b">
        <v>1</v>
      </c>
      <c r="AE665" t="str">
        <f>VLOOKUP(Tabla_Transformados[[#This Row],[Promocion_Aplicada_sucio]],auxiliares!$H$6:$I$9,2,0)</f>
        <v>Verdadero</v>
      </c>
      <c r="AF665" t="s">
        <v>55</v>
      </c>
      <c r="AG665" t="s">
        <v>115</v>
      </c>
      <c r="AH665">
        <v>4</v>
      </c>
      <c r="AI665" t="str">
        <f>TEXT(Tabla_Transformados[[#This Row],[Fecha_Reserva]],"m")</f>
        <v>5</v>
      </c>
      <c r="AJ665">
        <v>9</v>
      </c>
      <c r="AK665" t="str">
        <f>TEXT(Tabla_Transformados[[#This Row],[Fecha_Viaje]],"m")</f>
        <v>6</v>
      </c>
      <c r="AL665" t="s">
        <v>57</v>
      </c>
      <c r="AM665" t="b">
        <v>1</v>
      </c>
      <c r="AN665" t="str">
        <f>VLOOKUP(Tabla_Transformados[[#This Row],[Cancelacion_Reserva_sucio]],auxiliares!$H$6:$I$9,2,0)</f>
        <v>Verdadero</v>
      </c>
      <c r="AO665">
        <v>4</v>
      </c>
      <c r="AP665" t="s">
        <v>108</v>
      </c>
      <c r="AQ66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5" s="10">
        <f>Tabla_Transformados[[#This Row],[Costo_Total]]/Tabla_Transformados[[#This Row],[Numero_Personas]]</f>
        <v>566.04999999999995</v>
      </c>
      <c r="AS665" s="10">
        <f>Tabla_Transformados[[#This Row],[Costo_Total]]/Tabla_Transformados[[#This Row],[Duracion_Viaje_sucio]]</f>
        <v>188.68333333333331</v>
      </c>
    </row>
    <row r="666" spans="1:45" x14ac:dyDescent="0.25">
      <c r="A666" t="s">
        <v>2418</v>
      </c>
      <c r="B666" t="s">
        <v>2419</v>
      </c>
      <c r="C666">
        <v>46</v>
      </c>
      <c r="D666" t="s">
        <v>60</v>
      </c>
      <c r="E666" t="str">
        <f>VLOOKUP(Tabla_Transformados[[#This Row],[Género_sucio]],Tabla4[#All],2,0)</f>
        <v>Otro</v>
      </c>
      <c r="F666" t="s">
        <v>61</v>
      </c>
      <c r="G666" t="str">
        <f>VLOOKUP(Tabla_Transformados[[#This Row],[Ubicación_sucio]],auxiliares!$E$6:$F$13,2,0)</f>
        <v>Australia</v>
      </c>
      <c r="H666" t="s">
        <v>49</v>
      </c>
      <c r="I666" t="str">
        <f>IFERROR(VLOOKUP(Tabla_Transformados[[#This Row],[Tipo_Viajero_sucio]],auxiliares!$H$6:$I$6,2,0),Tabla_Transformados[[#This Row],[Tipo_Viajero_sucio]])</f>
        <v>Turista</v>
      </c>
      <c r="J666" t="s">
        <v>2420</v>
      </c>
      <c r="K666" s="8">
        <v>45373</v>
      </c>
      <c r="L666" s="8">
        <v>45645</v>
      </c>
      <c r="M666">
        <v>91</v>
      </c>
      <c r="N666">
        <f>DATEDIF(Tabla_Transformados[[#This Row],[Fecha_Reserva]],Tabla_Transformados[[#This Row],[Fecha_Viaje]],"d")</f>
        <v>272</v>
      </c>
      <c r="O666">
        <v>5</v>
      </c>
      <c r="P666">
        <v>4</v>
      </c>
      <c r="Q666" t="s">
        <v>65</v>
      </c>
      <c r="R666" t="str">
        <f>IFERROR(VLOOKUP(Tabla_Transformados[[#This Row],[Tipo_Paquete_sucio]],auxiliares!$H$6:$I$7,2,0),Tabla_Transformados[[#This Row],[Tipo_Paquete_sucio]])</f>
        <v>Vuelo + Hotel + Tour</v>
      </c>
      <c r="S666" s="10">
        <v>16746.8</v>
      </c>
      <c r="T666" t="s">
        <v>38</v>
      </c>
      <c r="U666" t="s">
        <v>53</v>
      </c>
      <c r="V666" t="str">
        <f>VLOOKUP(Tabla_Transformados[[#This Row],[Destino_sucio]],auxiliares!$E$5:$F$19,2,0)</f>
        <v>Nueva York</v>
      </c>
      <c r="W666" t="s">
        <v>114</v>
      </c>
      <c r="X666" t="s">
        <v>54</v>
      </c>
      <c r="Y666" t="s">
        <v>69</v>
      </c>
      <c r="Z6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66" t="str">
        <f>IFERROR(VLOOKUP(Tabla_Transformados[[#This Row],[Actividades_Reser_sucio2]],auxiliares!$E$5:$F$20,2,0),Tabla_Transformados[[#This Row],[Actividades_Reser_sucio2]])</f>
        <v>Excursión en bote</v>
      </c>
      <c r="AB666">
        <v>3</v>
      </c>
      <c r="AC666">
        <f>Tabla_Transformados[[#This Row],[Duracion_Viaje_sucio]]-1</f>
        <v>4</v>
      </c>
      <c r="AD666" t="b">
        <v>1</v>
      </c>
      <c r="AE666" t="str">
        <f>VLOOKUP(Tabla_Transformados[[#This Row],[Promocion_Aplicada_sucio]],auxiliares!$H$6:$I$9,2,0)</f>
        <v>Verdadero</v>
      </c>
      <c r="AF666" t="s">
        <v>42</v>
      </c>
      <c r="AG666" t="s">
        <v>56</v>
      </c>
      <c r="AH666">
        <v>6</v>
      </c>
      <c r="AI666" t="str">
        <f>TEXT(Tabla_Transformados[[#This Row],[Fecha_Reserva]],"m")</f>
        <v>3</v>
      </c>
      <c r="AJ666">
        <v>10</v>
      </c>
      <c r="AK666" t="str">
        <f>TEXT(Tabla_Transformados[[#This Row],[Fecha_Viaje]],"m")</f>
        <v>12</v>
      </c>
      <c r="AL666" t="s">
        <v>57</v>
      </c>
      <c r="AM666" t="b">
        <v>0</v>
      </c>
      <c r="AN666" t="str">
        <f>VLOOKUP(Tabla_Transformados[[#This Row],[Cancelacion_Reserva_sucio]],auxiliares!$H$6:$I$9,2,0)</f>
        <v>Falso</v>
      </c>
      <c r="AO666">
        <v>4</v>
      </c>
      <c r="AP666" t="s">
        <v>131</v>
      </c>
      <c r="AQ66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6" s="10">
        <f>Tabla_Transformados[[#This Row],[Costo_Total]]/Tabla_Transformados[[#This Row],[Numero_Personas]]</f>
        <v>4186.7</v>
      </c>
      <c r="AS666" s="10">
        <f>Tabla_Transformados[[#This Row],[Costo_Total]]/Tabla_Transformados[[#This Row],[Duracion_Viaje_sucio]]</f>
        <v>3349.3599999999997</v>
      </c>
    </row>
    <row r="667" spans="1:45" x14ac:dyDescent="0.25">
      <c r="A667" t="s">
        <v>2421</v>
      </c>
      <c r="B667" t="s">
        <v>2422</v>
      </c>
      <c r="C667">
        <v>18</v>
      </c>
      <c r="D667" t="s">
        <v>31</v>
      </c>
      <c r="E667" t="str">
        <f>VLOOKUP(Tabla_Transformados[[#This Row],[Género_sucio]],Tabla4[#All],2,0)</f>
        <v>Femenino</v>
      </c>
      <c r="F667" t="s">
        <v>73</v>
      </c>
      <c r="G667" t="str">
        <f>VLOOKUP(Tabla_Transformados[[#This Row],[Ubicación_sucio]],auxiliares!$E$6:$F$13,2,0)</f>
        <v>Reino unido</v>
      </c>
      <c r="H667" t="s">
        <v>49</v>
      </c>
      <c r="I667" t="str">
        <f>IFERROR(VLOOKUP(Tabla_Transformados[[#This Row],[Tipo_Viajero_sucio]],auxiliares!$H$6:$I$6,2,0),Tabla_Transformados[[#This Row],[Tipo_Viajero_sucio]])</f>
        <v>Turista</v>
      </c>
      <c r="J667" t="s">
        <v>2423</v>
      </c>
      <c r="K667" s="8">
        <v>45370</v>
      </c>
      <c r="L667" s="8">
        <v>45657</v>
      </c>
      <c r="M667">
        <v>288</v>
      </c>
      <c r="N667">
        <f>DATEDIF(Tabla_Transformados[[#This Row],[Fecha_Reserva]],Tabla_Transformados[[#This Row],[Fecha_Viaje]],"d")</f>
        <v>287</v>
      </c>
      <c r="O667">
        <v>6</v>
      </c>
      <c r="P667">
        <v>3</v>
      </c>
      <c r="Q667" t="s">
        <v>77</v>
      </c>
      <c r="R667" t="str">
        <f>IFERROR(VLOOKUP(Tabla_Transformados[[#This Row],[Tipo_Paquete_sucio]],auxiliares!$H$6:$I$7,2,0),Tabla_Transformados[[#This Row],[Tipo_Paquete_sucio]])</f>
        <v>Vuelo + Hotel</v>
      </c>
      <c r="S667" s="10">
        <v>9058.7000000000007</v>
      </c>
      <c r="T667" t="s">
        <v>38</v>
      </c>
      <c r="U667" t="s">
        <v>137</v>
      </c>
      <c r="V667" t="str">
        <f>VLOOKUP(Tabla_Transformados[[#This Row],[Destino_sucio]],auxiliares!$E$5:$F$19,2,0)</f>
        <v>Paris</v>
      </c>
      <c r="W667" t="s">
        <v>67</v>
      </c>
      <c r="X667" t="s">
        <v>68</v>
      </c>
      <c r="Y667" t="s">
        <v>40</v>
      </c>
      <c r="Z6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7" t="str">
        <f>IFERROR(VLOOKUP(Tabla_Transformados[[#This Row],[Actividades_Reser_sucio2]],auxiliares!$E$5:$F$20,2,0),Tabla_Transformados[[#This Row],[Actividades_Reser_sucio2]])</f>
        <v/>
      </c>
      <c r="AB667">
        <v>3</v>
      </c>
      <c r="AC667">
        <f>Tabla_Transformados[[#This Row],[Duracion_Viaje_sucio]]-1</f>
        <v>5</v>
      </c>
      <c r="AD667" t="b">
        <v>0</v>
      </c>
      <c r="AE667" t="str">
        <f>VLOOKUP(Tabla_Transformados[[#This Row],[Promocion_Aplicada_sucio]],auxiliares!$H$6:$I$9,2,0)</f>
        <v>Falso</v>
      </c>
      <c r="AF667" t="s">
        <v>42</v>
      </c>
      <c r="AG667" t="s">
        <v>56</v>
      </c>
      <c r="AH667">
        <v>12</v>
      </c>
      <c r="AI667" t="str">
        <f>TEXT(Tabla_Transformados[[#This Row],[Fecha_Reserva]],"m")</f>
        <v>3</v>
      </c>
      <c r="AJ667">
        <v>2</v>
      </c>
      <c r="AK667" t="str">
        <f>TEXT(Tabla_Transformados[[#This Row],[Fecha_Viaje]],"m")</f>
        <v>12</v>
      </c>
      <c r="AL667" t="s">
        <v>57</v>
      </c>
      <c r="AM667" t="b">
        <v>1</v>
      </c>
      <c r="AN667" t="str">
        <f>VLOOKUP(Tabla_Transformados[[#This Row],[Cancelacion_Reserva_sucio]],auxiliares!$H$6:$I$9,2,0)</f>
        <v>Verdadero</v>
      </c>
      <c r="AO667">
        <v>2</v>
      </c>
      <c r="AP667" t="s">
        <v>70</v>
      </c>
      <c r="AQ66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7" s="10">
        <f>Tabla_Transformados[[#This Row],[Costo_Total]]/Tabla_Transformados[[#This Row],[Numero_Personas]]</f>
        <v>3019.5666666666671</v>
      </c>
      <c r="AS667" s="10">
        <f>Tabla_Transformados[[#This Row],[Costo_Total]]/Tabla_Transformados[[#This Row],[Duracion_Viaje_sucio]]</f>
        <v>1509.7833333333335</v>
      </c>
    </row>
    <row r="668" spans="1:45" x14ac:dyDescent="0.25">
      <c r="A668" t="s">
        <v>2424</v>
      </c>
      <c r="B668" t="s">
        <v>2425</v>
      </c>
      <c r="C668">
        <v>32</v>
      </c>
      <c r="D668" t="s">
        <v>60</v>
      </c>
      <c r="E668" t="str">
        <f>VLOOKUP(Tabla_Transformados[[#This Row],[Género_sucio]],Tabla4[#All],2,0)</f>
        <v>Otro</v>
      </c>
      <c r="F668" t="s">
        <v>123</v>
      </c>
      <c r="G668" t="str">
        <f>VLOOKUP(Tabla_Transformados[[#This Row],[Ubicación_sucio]],auxiliares!$E$6:$F$13,2,0)</f>
        <v>España</v>
      </c>
      <c r="H668" t="s">
        <v>97</v>
      </c>
      <c r="I668" t="str">
        <f>IFERROR(VLOOKUP(Tabla_Transformados[[#This Row],[Tipo_Viajero_sucio]],auxiliares!$H$6:$I$6,2,0),Tabla_Transformados[[#This Row],[Tipo_Viajero_sucio]])</f>
        <v>Negocios</v>
      </c>
      <c r="J668" t="s">
        <v>2426</v>
      </c>
      <c r="K668" s="8">
        <v>45337</v>
      </c>
      <c r="L668" s="8">
        <v>45626</v>
      </c>
      <c r="M668">
        <v>34</v>
      </c>
      <c r="N668">
        <f>DATEDIF(Tabla_Transformados[[#This Row],[Fecha_Reserva]],Tabla_Transformados[[#This Row],[Fecha_Viaje]],"d")</f>
        <v>289</v>
      </c>
      <c r="O668">
        <v>14</v>
      </c>
      <c r="P668">
        <v>1</v>
      </c>
      <c r="Q668" t="s">
        <v>77</v>
      </c>
      <c r="R668" t="str">
        <f>IFERROR(VLOOKUP(Tabla_Transformados[[#This Row],[Tipo_Paquete_sucio]],auxiliares!$H$6:$I$7,2,0),Tabla_Transformados[[#This Row],[Tipo_Paquete_sucio]])</f>
        <v>Vuelo + Hotel</v>
      </c>
      <c r="S668" s="10">
        <v>12737.1</v>
      </c>
      <c r="T668" t="s">
        <v>38</v>
      </c>
      <c r="U668" t="s">
        <v>101</v>
      </c>
      <c r="V668" t="str">
        <f>VLOOKUP(Tabla_Transformados[[#This Row],[Destino_sucio]],auxiliares!$E$5:$F$19,2,0)</f>
        <v>Roma</v>
      </c>
      <c r="W668" t="s">
        <v>79</v>
      </c>
      <c r="X668" t="s">
        <v>41</v>
      </c>
      <c r="Y668" t="s">
        <v>40</v>
      </c>
      <c r="Z6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8" t="str">
        <f>IFERROR(VLOOKUP(Tabla_Transformados[[#This Row],[Actividades_Reser_sucio2]],auxiliares!$E$5:$F$20,2,0),Tabla_Transformados[[#This Row],[Actividades_Reser_sucio2]])</f>
        <v/>
      </c>
      <c r="AB668">
        <v>1</v>
      </c>
      <c r="AC668">
        <f>Tabla_Transformados[[#This Row],[Duracion_Viaje_sucio]]-1</f>
        <v>13</v>
      </c>
      <c r="AD668" t="b">
        <v>1</v>
      </c>
      <c r="AE668" t="str">
        <f>VLOOKUP(Tabla_Transformados[[#This Row],[Promocion_Aplicada_sucio]],auxiliares!$H$6:$I$9,2,0)</f>
        <v>Verdadero</v>
      </c>
      <c r="AF668" t="s">
        <v>88</v>
      </c>
      <c r="AG668" t="s">
        <v>56</v>
      </c>
      <c r="AH668">
        <v>3</v>
      </c>
      <c r="AI668" t="str">
        <f>TEXT(Tabla_Transformados[[#This Row],[Fecha_Reserva]],"m")</f>
        <v>2</v>
      </c>
      <c r="AJ668">
        <v>12</v>
      </c>
      <c r="AK668" t="str">
        <f>TEXT(Tabla_Transformados[[#This Row],[Fecha_Viaje]],"m")</f>
        <v>11</v>
      </c>
      <c r="AL668" t="s">
        <v>57</v>
      </c>
      <c r="AM668" t="b">
        <v>1</v>
      </c>
      <c r="AN668" t="str">
        <f>VLOOKUP(Tabla_Transformados[[#This Row],[Cancelacion_Reserva_sucio]],auxiliares!$H$6:$I$9,2,0)</f>
        <v>Verdadero</v>
      </c>
      <c r="AO668">
        <v>2</v>
      </c>
      <c r="AP668" t="s">
        <v>45</v>
      </c>
      <c r="AQ66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68" s="10">
        <f>Tabla_Transformados[[#This Row],[Costo_Total]]/Tabla_Transformados[[#This Row],[Numero_Personas]]</f>
        <v>12737.1</v>
      </c>
      <c r="AS668" s="10">
        <f>Tabla_Transformados[[#This Row],[Costo_Total]]/Tabla_Transformados[[#This Row],[Duracion_Viaje_sucio]]</f>
        <v>909.7928571428572</v>
      </c>
    </row>
    <row r="669" spans="1:45" x14ac:dyDescent="0.25">
      <c r="A669" t="s">
        <v>2427</v>
      </c>
      <c r="B669" t="s">
        <v>2428</v>
      </c>
      <c r="C669">
        <v>20</v>
      </c>
      <c r="D669" t="s">
        <v>31</v>
      </c>
      <c r="E669" t="str">
        <f>VLOOKUP(Tabla_Transformados[[#This Row],[Género_sucio]],Tabla4[#All],2,0)</f>
        <v>Femenino</v>
      </c>
      <c r="F669" t="s">
        <v>82</v>
      </c>
      <c r="G669" t="str">
        <f>VLOOKUP(Tabla_Transformados[[#This Row],[Ubicación_sucio]],auxiliares!$E$6:$F$13,2,0)</f>
        <v>Alemania</v>
      </c>
      <c r="H669" t="s">
        <v>49</v>
      </c>
      <c r="I669" t="str">
        <f>IFERROR(VLOOKUP(Tabla_Transformados[[#This Row],[Tipo_Viajero_sucio]],auxiliares!$H$6:$I$6,2,0),Tabla_Transformados[[#This Row],[Tipo_Viajero_sucio]])</f>
        <v>Turista</v>
      </c>
      <c r="J669" t="s">
        <v>2429</v>
      </c>
      <c r="K669" s="8">
        <v>45429</v>
      </c>
      <c r="L669" s="8">
        <v>45454</v>
      </c>
      <c r="M669">
        <v>77</v>
      </c>
      <c r="N669">
        <f>DATEDIF(Tabla_Transformados[[#This Row],[Fecha_Reserva]],Tabla_Transformados[[#This Row],[Fecha_Viaje]],"d")</f>
        <v>25</v>
      </c>
      <c r="O669">
        <v>5</v>
      </c>
      <c r="P669">
        <v>4</v>
      </c>
      <c r="Q669" t="s">
        <v>65</v>
      </c>
      <c r="R669" t="str">
        <f>IFERROR(VLOOKUP(Tabla_Transformados[[#This Row],[Tipo_Paquete_sucio]],auxiliares!$H$6:$I$7,2,0),Tabla_Transformados[[#This Row],[Tipo_Paquete_sucio]])</f>
        <v>Vuelo + Hotel + Tour</v>
      </c>
      <c r="S669" s="10">
        <v>12840.8</v>
      </c>
      <c r="T669" t="s">
        <v>86</v>
      </c>
      <c r="U669" t="s">
        <v>53</v>
      </c>
      <c r="V669" t="str">
        <f>VLOOKUP(Tabla_Transformados[[#This Row],[Destino_sucio]],auxiliares!$E$5:$F$19,2,0)</f>
        <v>Nueva York</v>
      </c>
      <c r="W669" t="s">
        <v>79</v>
      </c>
      <c r="X669" t="s">
        <v>41</v>
      </c>
      <c r="Y669" t="s">
        <v>40</v>
      </c>
      <c r="Z6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69" t="str">
        <f>IFERROR(VLOOKUP(Tabla_Transformados[[#This Row],[Actividades_Reser_sucio2]],auxiliares!$E$5:$F$20,2,0),Tabla_Transformados[[#This Row],[Actividades_Reser_sucio2]])</f>
        <v>Desconocido</v>
      </c>
      <c r="AB669">
        <v>7</v>
      </c>
      <c r="AC669">
        <f>Tabla_Transformados[[#This Row],[Duracion_Viaje_sucio]]-1</f>
        <v>4</v>
      </c>
      <c r="AD669" t="b">
        <v>0</v>
      </c>
      <c r="AE669" t="str">
        <f>VLOOKUP(Tabla_Transformados[[#This Row],[Promocion_Aplicada_sucio]],auxiliares!$H$6:$I$9,2,0)</f>
        <v>Falso</v>
      </c>
      <c r="AF669" t="s">
        <v>55</v>
      </c>
      <c r="AG669" t="s">
        <v>56</v>
      </c>
      <c r="AH669">
        <v>10</v>
      </c>
      <c r="AI669" t="str">
        <f>TEXT(Tabla_Transformados[[#This Row],[Fecha_Reserva]],"m")</f>
        <v>5</v>
      </c>
      <c r="AJ669">
        <v>9</v>
      </c>
      <c r="AK669" t="str">
        <f>TEXT(Tabla_Transformados[[#This Row],[Fecha_Viaje]],"m")</f>
        <v>6</v>
      </c>
      <c r="AL669" t="s">
        <v>44</v>
      </c>
      <c r="AM669" t="b">
        <v>1</v>
      </c>
      <c r="AN669" t="str">
        <f>VLOOKUP(Tabla_Transformados[[#This Row],[Cancelacion_Reserva_sucio]],auxiliares!$H$6:$I$9,2,0)</f>
        <v>Verdadero</v>
      </c>
      <c r="AO669">
        <v>5</v>
      </c>
      <c r="AP669" t="s">
        <v>40</v>
      </c>
      <c r="AQ66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9" s="10">
        <f>Tabla_Transformados[[#This Row],[Costo_Total]]/Tabla_Transformados[[#This Row],[Numero_Personas]]</f>
        <v>3210.2</v>
      </c>
      <c r="AS669" s="10">
        <f>Tabla_Transformados[[#This Row],[Costo_Total]]/Tabla_Transformados[[#This Row],[Duracion_Viaje_sucio]]</f>
        <v>2568.16</v>
      </c>
    </row>
    <row r="670" spans="1:45" x14ac:dyDescent="0.25">
      <c r="A670" t="s">
        <v>2430</v>
      </c>
      <c r="B670" t="s">
        <v>2431</v>
      </c>
      <c r="C670">
        <v>39</v>
      </c>
      <c r="D670" t="s">
        <v>104</v>
      </c>
      <c r="E670" t="str">
        <f>VLOOKUP(Tabla_Transformados[[#This Row],[Género_sucio]],Tabla4[#All],2,0)</f>
        <v>Masculino</v>
      </c>
      <c r="F670" t="s">
        <v>61</v>
      </c>
      <c r="G670" t="str">
        <f>VLOOKUP(Tabla_Transformados[[#This Row],[Ubicación_sucio]],auxiliares!$E$6:$F$13,2,0)</f>
        <v>Australia</v>
      </c>
      <c r="H670" t="s">
        <v>49</v>
      </c>
      <c r="I670" t="str">
        <f>IFERROR(VLOOKUP(Tabla_Transformados[[#This Row],[Tipo_Viajero_sucio]],auxiliares!$H$6:$I$6,2,0),Tabla_Transformados[[#This Row],[Tipo_Viajero_sucio]])</f>
        <v>Turista</v>
      </c>
      <c r="J670" t="s">
        <v>2432</v>
      </c>
      <c r="K670" s="8">
        <v>45328</v>
      </c>
      <c r="L670" s="8">
        <v>45623</v>
      </c>
      <c r="M670">
        <v>170</v>
      </c>
      <c r="N670">
        <f>DATEDIF(Tabla_Transformados[[#This Row],[Fecha_Reserva]],Tabla_Transformados[[#This Row],[Fecha_Viaje]],"d")</f>
        <v>295</v>
      </c>
      <c r="O670">
        <v>12</v>
      </c>
      <c r="P670">
        <v>4</v>
      </c>
      <c r="Q670" t="s">
        <v>37</v>
      </c>
      <c r="R670" t="str">
        <f>IFERROR(VLOOKUP(Tabla_Transformados[[#This Row],[Tipo_Paquete_sucio]],auxiliares!$H$6:$I$7,2,0),Tabla_Transformados[[#This Row],[Tipo_Paquete_sucio]])</f>
        <v>Vuelo</v>
      </c>
      <c r="S670" s="10">
        <v>3505.2</v>
      </c>
      <c r="T670" t="s">
        <v>38</v>
      </c>
      <c r="U670" t="s">
        <v>137</v>
      </c>
      <c r="V670" t="str">
        <f>VLOOKUP(Tabla_Transformados[[#This Row],[Destino_sucio]],auxiliares!$E$5:$F$19,2,0)</f>
        <v>Paris</v>
      </c>
      <c r="W670" t="s">
        <v>40</v>
      </c>
      <c r="X670" t="s">
        <v>68</v>
      </c>
      <c r="Y670" t="s">
        <v>40</v>
      </c>
      <c r="Z6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0" t="str">
        <f>IFERROR(VLOOKUP(Tabla_Transformados[[#This Row],[Actividades_Reser_sucio2]],auxiliares!$E$5:$F$20,2,0),Tabla_Transformados[[#This Row],[Actividades_Reser_sucio2]])</f>
        <v/>
      </c>
      <c r="AB670">
        <v>9</v>
      </c>
      <c r="AC670">
        <f>Tabla_Transformados[[#This Row],[Duracion_Viaje_sucio]]-1</f>
        <v>11</v>
      </c>
      <c r="AD670" t="b">
        <v>1</v>
      </c>
      <c r="AE670" t="str">
        <f>VLOOKUP(Tabla_Transformados[[#This Row],[Promocion_Aplicada_sucio]],auxiliares!$H$6:$I$9,2,0)</f>
        <v>Verdadero</v>
      </c>
      <c r="AF670" t="s">
        <v>42</v>
      </c>
      <c r="AG670" t="s">
        <v>56</v>
      </c>
      <c r="AH670">
        <v>2</v>
      </c>
      <c r="AI670" t="str">
        <f>TEXT(Tabla_Transformados[[#This Row],[Fecha_Reserva]],"m")</f>
        <v>2</v>
      </c>
      <c r="AJ670">
        <v>8</v>
      </c>
      <c r="AK670" t="str">
        <f>TEXT(Tabla_Transformados[[#This Row],[Fecha_Viaje]],"m")</f>
        <v>11</v>
      </c>
      <c r="AL670" t="s">
        <v>44</v>
      </c>
      <c r="AM670" t="b">
        <v>1</v>
      </c>
      <c r="AN670" t="str">
        <f>VLOOKUP(Tabla_Transformados[[#This Row],[Cancelacion_Reserva_sucio]],auxiliares!$H$6:$I$9,2,0)</f>
        <v>Verdadero</v>
      </c>
      <c r="AO670">
        <v>2</v>
      </c>
      <c r="AP670" t="s">
        <v>45</v>
      </c>
      <c r="AQ67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70" s="10">
        <f>Tabla_Transformados[[#This Row],[Costo_Total]]/Tabla_Transformados[[#This Row],[Numero_Personas]]</f>
        <v>876.3</v>
      </c>
      <c r="AS670" s="10">
        <f>Tabla_Transformados[[#This Row],[Costo_Total]]/Tabla_Transformados[[#This Row],[Duracion_Viaje_sucio]]</f>
        <v>292.09999999999997</v>
      </c>
    </row>
    <row r="671" spans="1:45" x14ac:dyDescent="0.25">
      <c r="A671" t="s">
        <v>2433</v>
      </c>
      <c r="B671" t="s">
        <v>2434</v>
      </c>
      <c r="C671">
        <v>54</v>
      </c>
      <c r="D671" t="s">
        <v>104</v>
      </c>
      <c r="E671" t="str">
        <f>VLOOKUP(Tabla_Transformados[[#This Row],[Género_sucio]],Tabla4[#All],2,0)</f>
        <v>Masculino</v>
      </c>
      <c r="F671" t="s">
        <v>48</v>
      </c>
      <c r="G671" t="str">
        <f>VLOOKUP(Tabla_Transformados[[#This Row],[Ubicación_sucio]],auxiliares!$E$6:$F$13,2,0)</f>
        <v>EEUU</v>
      </c>
      <c r="H671" t="s">
        <v>97</v>
      </c>
      <c r="I671" t="str">
        <f>IFERROR(VLOOKUP(Tabla_Transformados[[#This Row],[Tipo_Viajero_sucio]],auxiliares!$H$6:$I$6,2,0),Tabla_Transformados[[#This Row],[Tipo_Viajero_sucio]])</f>
        <v>Negocios</v>
      </c>
      <c r="J671" t="s">
        <v>2435</v>
      </c>
      <c r="K671" s="8">
        <v>45397</v>
      </c>
      <c r="L671" s="8">
        <v>45411</v>
      </c>
      <c r="M671">
        <v>214</v>
      </c>
      <c r="N671">
        <f>DATEDIF(Tabla_Transformados[[#This Row],[Fecha_Reserva]],Tabla_Transformados[[#This Row],[Fecha_Viaje]],"d")</f>
        <v>14</v>
      </c>
      <c r="O671">
        <v>11</v>
      </c>
      <c r="P671">
        <v>1</v>
      </c>
      <c r="Q671" t="s">
        <v>77</v>
      </c>
      <c r="R671" t="str">
        <f>IFERROR(VLOOKUP(Tabla_Transformados[[#This Row],[Tipo_Paquete_sucio]],auxiliares!$H$6:$I$7,2,0),Tabla_Transformados[[#This Row],[Tipo_Paquete_sucio]])</f>
        <v>Vuelo + Hotel</v>
      </c>
      <c r="S671" s="10">
        <v>3162.1</v>
      </c>
      <c r="T671" t="s">
        <v>86</v>
      </c>
      <c r="U671" t="s">
        <v>53</v>
      </c>
      <c r="V671" t="str">
        <f>VLOOKUP(Tabla_Transformados[[#This Row],[Destino_sucio]],auxiliares!$E$5:$F$19,2,0)</f>
        <v>Nueva York</v>
      </c>
      <c r="W671" t="s">
        <v>79</v>
      </c>
      <c r="X671" t="s">
        <v>54</v>
      </c>
      <c r="Y671" t="s">
        <v>40</v>
      </c>
      <c r="Z6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1" t="str">
        <f>IFERROR(VLOOKUP(Tabla_Transformados[[#This Row],[Actividades_Reser_sucio2]],auxiliares!$E$5:$F$20,2,0),Tabla_Transformados[[#This Row],[Actividades_Reser_sucio2]])</f>
        <v/>
      </c>
      <c r="AB671">
        <v>8</v>
      </c>
      <c r="AC671">
        <f>Tabla_Transformados[[#This Row],[Duracion_Viaje_sucio]]-1</f>
        <v>10</v>
      </c>
      <c r="AD671" t="b">
        <v>1</v>
      </c>
      <c r="AE671" t="str">
        <f>VLOOKUP(Tabla_Transformados[[#This Row],[Promocion_Aplicada_sucio]],auxiliares!$H$6:$I$9,2,0)</f>
        <v>Verdadero</v>
      </c>
      <c r="AF671" t="s">
        <v>88</v>
      </c>
      <c r="AG671" t="s">
        <v>56</v>
      </c>
      <c r="AH671">
        <v>8</v>
      </c>
      <c r="AI671" t="str">
        <f>TEXT(Tabla_Transformados[[#This Row],[Fecha_Reserva]],"m")</f>
        <v>4</v>
      </c>
      <c r="AJ671">
        <v>1</v>
      </c>
      <c r="AK671" t="str">
        <f>TEXT(Tabla_Transformados[[#This Row],[Fecha_Viaje]],"m")</f>
        <v>4</v>
      </c>
      <c r="AL671" t="s">
        <v>44</v>
      </c>
      <c r="AM671" t="b">
        <v>1</v>
      </c>
      <c r="AN671" t="str">
        <f>VLOOKUP(Tabla_Transformados[[#This Row],[Cancelacion_Reserva_sucio]],auxiliares!$H$6:$I$9,2,0)</f>
        <v>Verdadero</v>
      </c>
      <c r="AO671">
        <v>4</v>
      </c>
      <c r="AP671" t="s">
        <v>70</v>
      </c>
      <c r="AQ67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1" s="10">
        <f>Tabla_Transformados[[#This Row],[Costo_Total]]/Tabla_Transformados[[#This Row],[Numero_Personas]]</f>
        <v>3162.1</v>
      </c>
      <c r="AS671" s="10">
        <f>Tabla_Transformados[[#This Row],[Costo_Total]]/Tabla_Transformados[[#This Row],[Duracion_Viaje_sucio]]</f>
        <v>287.46363636363634</v>
      </c>
    </row>
    <row r="672" spans="1:45" x14ac:dyDescent="0.25">
      <c r="A672" t="s">
        <v>2436</v>
      </c>
      <c r="B672" t="s">
        <v>2437</v>
      </c>
      <c r="C672">
        <v>53</v>
      </c>
      <c r="D672" t="s">
        <v>60</v>
      </c>
      <c r="E672" t="str">
        <f>VLOOKUP(Tabla_Transformados[[#This Row],[Género_sucio]],Tabla4[#All],2,0)</f>
        <v>Otro</v>
      </c>
      <c r="F672" t="s">
        <v>48</v>
      </c>
      <c r="G672" t="str">
        <f>VLOOKUP(Tabla_Transformados[[#This Row],[Ubicación_sucio]],auxiliares!$E$6:$F$13,2,0)</f>
        <v>EEUU</v>
      </c>
      <c r="H672" t="s">
        <v>49</v>
      </c>
      <c r="I672" t="str">
        <f>IFERROR(VLOOKUP(Tabla_Transformados[[#This Row],[Tipo_Viajero_sucio]],auxiliares!$H$6:$I$6,2,0),Tabla_Transformados[[#This Row],[Tipo_Viajero_sucio]])</f>
        <v>Turista</v>
      </c>
      <c r="J672" t="s">
        <v>2438</v>
      </c>
      <c r="K672" s="8">
        <v>45403</v>
      </c>
      <c r="L672" s="8">
        <v>45581</v>
      </c>
      <c r="M672">
        <v>215</v>
      </c>
      <c r="N672">
        <f>DATEDIF(Tabla_Transformados[[#This Row],[Fecha_Reserva]],Tabla_Transformados[[#This Row],[Fecha_Viaje]],"d")</f>
        <v>178</v>
      </c>
      <c r="O672">
        <v>1</v>
      </c>
      <c r="P672">
        <v>3</v>
      </c>
      <c r="Q672" t="s">
        <v>65</v>
      </c>
      <c r="R672" t="str">
        <f>IFERROR(VLOOKUP(Tabla_Transformados[[#This Row],[Tipo_Paquete_sucio]],auxiliares!$H$6:$I$7,2,0),Tabla_Transformados[[#This Row],[Tipo_Paquete_sucio]])</f>
        <v>Vuelo + Hotel + Tour</v>
      </c>
      <c r="S672" s="10">
        <v>6801.1</v>
      </c>
      <c r="T672" t="s">
        <v>78</v>
      </c>
      <c r="U672" t="s">
        <v>101</v>
      </c>
      <c r="V672" t="str">
        <f>VLOOKUP(Tabla_Transformados[[#This Row],[Destino_sucio]],auxiliares!$E$5:$F$19,2,0)</f>
        <v>Roma</v>
      </c>
      <c r="W672" t="s">
        <v>114</v>
      </c>
      <c r="X672" t="s">
        <v>54</v>
      </c>
      <c r="Y672" t="s">
        <v>40</v>
      </c>
      <c r="Z6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72" t="str">
        <f>IFERROR(VLOOKUP(Tabla_Transformados[[#This Row],[Actividades_Reser_sucio2]],auxiliares!$E$5:$F$20,2,0),Tabla_Transformados[[#This Row],[Actividades_Reser_sucio2]])</f>
        <v>Desconocido</v>
      </c>
      <c r="AB672">
        <v>1</v>
      </c>
      <c r="AC672">
        <f>Tabla_Transformados[[#This Row],[Duracion_Viaje_sucio]]-1</f>
        <v>0</v>
      </c>
      <c r="AD672" t="b">
        <v>0</v>
      </c>
      <c r="AE672" t="str">
        <f>VLOOKUP(Tabla_Transformados[[#This Row],[Promocion_Aplicada_sucio]],auxiliares!$H$6:$I$9,2,0)</f>
        <v>Falso</v>
      </c>
      <c r="AF672" t="s">
        <v>88</v>
      </c>
      <c r="AG672" t="s">
        <v>56</v>
      </c>
      <c r="AH672">
        <v>10</v>
      </c>
      <c r="AI672" t="str">
        <f>TEXT(Tabla_Transformados[[#This Row],[Fecha_Reserva]],"m")</f>
        <v>4</v>
      </c>
      <c r="AJ672">
        <v>1</v>
      </c>
      <c r="AK672" t="str">
        <f>TEXT(Tabla_Transformados[[#This Row],[Fecha_Viaje]],"m")</f>
        <v>10</v>
      </c>
      <c r="AL672" t="s">
        <v>57</v>
      </c>
      <c r="AM672" t="b">
        <v>0</v>
      </c>
      <c r="AN672" t="str">
        <f>VLOOKUP(Tabla_Transformados[[#This Row],[Cancelacion_Reserva_sucio]],auxiliares!$H$6:$I$9,2,0)</f>
        <v>Falso</v>
      </c>
      <c r="AO672">
        <v>3</v>
      </c>
      <c r="AP672" t="s">
        <v>40</v>
      </c>
      <c r="AQ67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2" s="10">
        <f>Tabla_Transformados[[#This Row],[Costo_Total]]/Tabla_Transformados[[#This Row],[Numero_Personas]]</f>
        <v>2267.0333333333333</v>
      </c>
      <c r="AS672" s="10">
        <f>Tabla_Transformados[[#This Row],[Costo_Total]]/Tabla_Transformados[[#This Row],[Duracion_Viaje_sucio]]</f>
        <v>6801.1</v>
      </c>
    </row>
    <row r="673" spans="1:45" x14ac:dyDescent="0.25">
      <c r="A673" t="s">
        <v>2439</v>
      </c>
      <c r="B673" t="s">
        <v>2440</v>
      </c>
      <c r="C673">
        <v>42</v>
      </c>
      <c r="D673" t="s">
        <v>104</v>
      </c>
      <c r="E673" t="str">
        <f>VLOOKUP(Tabla_Transformados[[#This Row],[Género_sucio]],Tabla4[#All],2,0)</f>
        <v>Masculino</v>
      </c>
      <c r="F673" t="s">
        <v>82</v>
      </c>
      <c r="G673" t="str">
        <f>VLOOKUP(Tabla_Transformados[[#This Row],[Ubicación_sucio]],auxiliares!$E$6:$F$13,2,0)</f>
        <v>Alemania</v>
      </c>
      <c r="H673" t="s">
        <v>97</v>
      </c>
      <c r="I673" t="str">
        <f>IFERROR(VLOOKUP(Tabla_Transformados[[#This Row],[Tipo_Viajero_sucio]],auxiliares!$H$6:$I$6,2,0),Tabla_Transformados[[#This Row],[Tipo_Viajero_sucio]])</f>
        <v>Negocios</v>
      </c>
      <c r="J673" t="s">
        <v>2441</v>
      </c>
      <c r="K673" s="8">
        <v>45406</v>
      </c>
      <c r="L673" s="8">
        <v>45565</v>
      </c>
      <c r="M673">
        <v>64</v>
      </c>
      <c r="N673">
        <f>DATEDIF(Tabla_Transformados[[#This Row],[Fecha_Reserva]],Tabla_Transformados[[#This Row],[Fecha_Viaje]],"d")</f>
        <v>159</v>
      </c>
      <c r="O673">
        <v>13</v>
      </c>
      <c r="P673">
        <v>2</v>
      </c>
      <c r="Q673" t="s">
        <v>37</v>
      </c>
      <c r="R673" t="str">
        <f>IFERROR(VLOOKUP(Tabla_Transformados[[#This Row],[Tipo_Paquete_sucio]],auxiliares!$H$6:$I$7,2,0),Tabla_Transformados[[#This Row],[Tipo_Paquete_sucio]])</f>
        <v>Vuelo</v>
      </c>
      <c r="S673" s="10">
        <v>11243.6</v>
      </c>
      <c r="T673" t="s">
        <v>38</v>
      </c>
      <c r="U673" t="s">
        <v>87</v>
      </c>
      <c r="V673" t="str">
        <f>VLOOKUP(Tabla_Transformados[[#This Row],[Destino_sucio]],auxiliares!$E$5:$F$19,2,0)</f>
        <v>Londres</v>
      </c>
      <c r="W673" t="s">
        <v>40</v>
      </c>
      <c r="X673" t="s">
        <v>54</v>
      </c>
      <c r="Y673" t="s">
        <v>40</v>
      </c>
      <c r="Z6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3" t="str">
        <f>IFERROR(VLOOKUP(Tabla_Transformados[[#This Row],[Actividades_Reser_sucio2]],auxiliares!$E$5:$F$20,2,0),Tabla_Transformados[[#This Row],[Actividades_Reser_sucio2]])</f>
        <v/>
      </c>
      <c r="AB673">
        <v>4</v>
      </c>
      <c r="AC673">
        <f>Tabla_Transformados[[#This Row],[Duracion_Viaje_sucio]]-1</f>
        <v>12</v>
      </c>
      <c r="AD673" t="b">
        <v>0</v>
      </c>
      <c r="AE673" t="str">
        <f>VLOOKUP(Tabla_Transformados[[#This Row],[Promocion_Aplicada_sucio]],auxiliares!$H$6:$I$9,2,0)</f>
        <v>Falso</v>
      </c>
      <c r="AF673" t="s">
        <v>42</v>
      </c>
      <c r="AG673" t="s">
        <v>56</v>
      </c>
      <c r="AH673">
        <v>4</v>
      </c>
      <c r="AI673" t="str">
        <f>TEXT(Tabla_Transformados[[#This Row],[Fecha_Reserva]],"m")</f>
        <v>4</v>
      </c>
      <c r="AJ673">
        <v>12</v>
      </c>
      <c r="AK673" t="str">
        <f>TEXT(Tabla_Transformados[[#This Row],[Fecha_Viaje]],"m")</f>
        <v>9</v>
      </c>
      <c r="AL673" t="s">
        <v>44</v>
      </c>
      <c r="AM673" t="b">
        <v>0</v>
      </c>
      <c r="AN673" t="str">
        <f>VLOOKUP(Tabla_Transformados[[#This Row],[Cancelacion_Reserva_sucio]],auxiliares!$H$6:$I$9,2,0)</f>
        <v>Falso</v>
      </c>
      <c r="AO673">
        <v>2</v>
      </c>
      <c r="AP673" t="s">
        <v>70</v>
      </c>
      <c r="AQ67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3" s="10">
        <f>Tabla_Transformados[[#This Row],[Costo_Total]]/Tabla_Transformados[[#This Row],[Numero_Personas]]</f>
        <v>5621.8</v>
      </c>
      <c r="AS673" s="10">
        <f>Tabla_Transformados[[#This Row],[Costo_Total]]/Tabla_Transformados[[#This Row],[Duracion_Viaje_sucio]]</f>
        <v>864.89230769230767</v>
      </c>
    </row>
    <row r="674" spans="1:45" x14ac:dyDescent="0.25">
      <c r="A674" t="s">
        <v>2442</v>
      </c>
      <c r="B674" t="s">
        <v>2443</v>
      </c>
      <c r="C674">
        <v>65</v>
      </c>
      <c r="D674" t="s">
        <v>104</v>
      </c>
      <c r="E674" t="str">
        <f>VLOOKUP(Tabla_Transformados[[#This Row],[Género_sucio]],Tabla4[#All],2,0)</f>
        <v>Masculino</v>
      </c>
      <c r="F674" t="s">
        <v>48</v>
      </c>
      <c r="G674" t="str">
        <f>VLOOKUP(Tabla_Transformados[[#This Row],[Ubicación_sucio]],auxiliares!$E$6:$F$13,2,0)</f>
        <v>EEUU</v>
      </c>
      <c r="H674" t="s">
        <v>49</v>
      </c>
      <c r="I674" t="str">
        <f>IFERROR(VLOOKUP(Tabla_Transformados[[#This Row],[Tipo_Viajero_sucio]],auxiliares!$H$6:$I$6,2,0),Tabla_Transformados[[#This Row],[Tipo_Viajero_sucio]])</f>
        <v>Turista</v>
      </c>
      <c r="J674" t="s">
        <v>2444</v>
      </c>
      <c r="K674" s="8">
        <v>45584</v>
      </c>
      <c r="L674" s="8">
        <v>45610</v>
      </c>
      <c r="M674">
        <v>299</v>
      </c>
      <c r="N674">
        <f>DATEDIF(Tabla_Transformados[[#This Row],[Fecha_Reserva]],Tabla_Transformados[[#This Row],[Fecha_Viaje]],"d")</f>
        <v>26</v>
      </c>
      <c r="O674">
        <v>8</v>
      </c>
      <c r="P674">
        <v>2</v>
      </c>
      <c r="Q674" t="s">
        <v>77</v>
      </c>
      <c r="R674" t="str">
        <f>IFERROR(VLOOKUP(Tabla_Transformados[[#This Row],[Tipo_Paquete_sucio]],auxiliares!$H$6:$I$7,2,0),Tabla_Transformados[[#This Row],[Tipo_Paquete_sucio]])</f>
        <v>Vuelo + Hotel</v>
      </c>
      <c r="S674" s="10">
        <v>17532.099999999999</v>
      </c>
      <c r="T674" t="s">
        <v>38</v>
      </c>
      <c r="U674" t="s">
        <v>94</v>
      </c>
      <c r="V674" t="str">
        <f>VLOOKUP(Tabla_Transformados[[#This Row],[Destino_sucio]],auxiliares!$E$5:$F$19,2,0)</f>
        <v>Cancun</v>
      </c>
      <c r="W674" t="s">
        <v>114</v>
      </c>
      <c r="X674" t="s">
        <v>54</v>
      </c>
      <c r="Y674" t="s">
        <v>40</v>
      </c>
      <c r="Z6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4" t="str">
        <f>IFERROR(VLOOKUP(Tabla_Transformados[[#This Row],[Actividades_Reser_sucio2]],auxiliares!$E$5:$F$20,2,0),Tabla_Transformados[[#This Row],[Actividades_Reser_sucio2]])</f>
        <v/>
      </c>
      <c r="AB674">
        <v>8</v>
      </c>
      <c r="AC674">
        <f>Tabla_Transformados[[#This Row],[Duracion_Viaje_sucio]]-1</f>
        <v>7</v>
      </c>
      <c r="AD674" t="b">
        <v>1</v>
      </c>
      <c r="AE674" t="str">
        <f>VLOOKUP(Tabla_Transformados[[#This Row],[Promocion_Aplicada_sucio]],auxiliares!$H$6:$I$9,2,0)</f>
        <v>Verdadero</v>
      </c>
      <c r="AF674" t="s">
        <v>88</v>
      </c>
      <c r="AG674" t="s">
        <v>115</v>
      </c>
      <c r="AH674">
        <v>10</v>
      </c>
      <c r="AI674" t="str">
        <f>TEXT(Tabla_Transformados[[#This Row],[Fecha_Reserva]],"m")</f>
        <v>10</v>
      </c>
      <c r="AJ674">
        <v>1</v>
      </c>
      <c r="AK674" t="str">
        <f>TEXT(Tabla_Transformados[[#This Row],[Fecha_Viaje]],"m")</f>
        <v>11</v>
      </c>
      <c r="AL674" t="s">
        <v>57</v>
      </c>
      <c r="AM674" t="b">
        <v>0</v>
      </c>
      <c r="AN674" t="str">
        <f>VLOOKUP(Tabla_Transformados[[#This Row],[Cancelacion_Reserva_sucio]],auxiliares!$H$6:$I$9,2,0)</f>
        <v>Falso</v>
      </c>
      <c r="AO674">
        <v>2</v>
      </c>
      <c r="AP674" t="s">
        <v>45</v>
      </c>
      <c r="AQ67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4" s="10">
        <f>Tabla_Transformados[[#This Row],[Costo_Total]]/Tabla_Transformados[[#This Row],[Numero_Personas]]</f>
        <v>8766.0499999999993</v>
      </c>
      <c r="AS674" s="10">
        <f>Tabla_Transformados[[#This Row],[Costo_Total]]/Tabla_Transformados[[#This Row],[Duracion_Viaje_sucio]]</f>
        <v>2191.5124999999998</v>
      </c>
    </row>
    <row r="675" spans="1:45" x14ac:dyDescent="0.25">
      <c r="A675" t="s">
        <v>2445</v>
      </c>
      <c r="B675" t="s">
        <v>2446</v>
      </c>
      <c r="C675">
        <v>64</v>
      </c>
      <c r="D675" t="s">
        <v>60</v>
      </c>
      <c r="E675" t="str">
        <f>VLOOKUP(Tabla_Transformados[[#This Row],[Género_sucio]],Tabla4[#All],2,0)</f>
        <v>Otro</v>
      </c>
      <c r="F675" t="s">
        <v>73</v>
      </c>
      <c r="G675" t="str">
        <f>VLOOKUP(Tabla_Transformados[[#This Row],[Ubicación_sucio]],auxiliares!$E$6:$F$13,2,0)</f>
        <v>Reino unido</v>
      </c>
      <c r="H675" t="s">
        <v>97</v>
      </c>
      <c r="I675" t="str">
        <f>IFERROR(VLOOKUP(Tabla_Transformados[[#This Row],[Tipo_Viajero_sucio]],auxiliares!$H$6:$I$6,2,0),Tabla_Transformados[[#This Row],[Tipo_Viajero_sucio]])</f>
        <v>Negocios</v>
      </c>
      <c r="J675" t="s">
        <v>2447</v>
      </c>
      <c r="K675" s="8">
        <v>45372</v>
      </c>
      <c r="L675" s="8">
        <v>45509</v>
      </c>
      <c r="M675">
        <v>294</v>
      </c>
      <c r="N675">
        <f>DATEDIF(Tabla_Transformados[[#This Row],[Fecha_Reserva]],Tabla_Transformados[[#This Row],[Fecha_Viaje]],"d")</f>
        <v>137</v>
      </c>
      <c r="O675">
        <v>8</v>
      </c>
      <c r="P675">
        <v>2</v>
      </c>
      <c r="Q675" t="s">
        <v>65</v>
      </c>
      <c r="R675" t="str">
        <f>IFERROR(VLOOKUP(Tabla_Transformados[[#This Row],[Tipo_Paquete_sucio]],auxiliares!$H$6:$I$7,2,0),Tabla_Transformados[[#This Row],[Tipo_Paquete_sucio]])</f>
        <v>Vuelo + Hotel + Tour</v>
      </c>
      <c r="S675" s="10">
        <v>10868.4</v>
      </c>
      <c r="T675" t="s">
        <v>38</v>
      </c>
      <c r="U675" t="s">
        <v>39</v>
      </c>
      <c r="V675" t="str">
        <f>VLOOKUP(Tabla_Transformados[[#This Row],[Destino_sucio]],auxiliares!$E$5:$F$19,2,0)</f>
        <v>Tokio</v>
      </c>
      <c r="W675" t="s">
        <v>79</v>
      </c>
      <c r="X675" t="s">
        <v>68</v>
      </c>
      <c r="Y675" t="s">
        <v>69</v>
      </c>
      <c r="Z6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75" t="str">
        <f>IFERROR(VLOOKUP(Tabla_Transformados[[#This Row],[Actividades_Reser_sucio2]],auxiliares!$E$5:$F$20,2,0),Tabla_Transformados[[#This Row],[Actividades_Reser_sucio2]])</f>
        <v>Excursión en bote</v>
      </c>
      <c r="AB675">
        <v>8</v>
      </c>
      <c r="AC675">
        <f>Tabla_Transformados[[#This Row],[Duracion_Viaje_sucio]]-1</f>
        <v>7</v>
      </c>
      <c r="AD675" t="b">
        <v>0</v>
      </c>
      <c r="AE675" t="str">
        <f>VLOOKUP(Tabla_Transformados[[#This Row],[Promocion_Aplicada_sucio]],auxiliares!$H$6:$I$9,2,0)</f>
        <v>Falso</v>
      </c>
      <c r="AF675" t="s">
        <v>88</v>
      </c>
      <c r="AG675" t="s">
        <v>56</v>
      </c>
      <c r="AH675">
        <v>7</v>
      </c>
      <c r="AI675" t="str">
        <f>TEXT(Tabla_Transformados[[#This Row],[Fecha_Reserva]],"m")</f>
        <v>3</v>
      </c>
      <c r="AJ675">
        <v>5</v>
      </c>
      <c r="AK675" t="str">
        <f>TEXT(Tabla_Transformados[[#This Row],[Fecha_Viaje]],"m")</f>
        <v>8</v>
      </c>
      <c r="AL675" t="s">
        <v>57</v>
      </c>
      <c r="AM675" t="b">
        <v>1</v>
      </c>
      <c r="AN675" t="str">
        <f>VLOOKUP(Tabla_Transformados[[#This Row],[Cancelacion_Reserva_sucio]],auxiliares!$H$6:$I$9,2,0)</f>
        <v>Verdadero</v>
      </c>
      <c r="AO675">
        <v>2</v>
      </c>
      <c r="AP675" t="s">
        <v>40</v>
      </c>
      <c r="AQ6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5" s="10">
        <f>Tabla_Transformados[[#This Row],[Costo_Total]]/Tabla_Transformados[[#This Row],[Numero_Personas]]</f>
        <v>5434.2</v>
      </c>
      <c r="AS675" s="10">
        <f>Tabla_Transformados[[#This Row],[Costo_Total]]/Tabla_Transformados[[#This Row],[Duracion_Viaje_sucio]]</f>
        <v>1358.55</v>
      </c>
    </row>
    <row r="676" spans="1:45" x14ac:dyDescent="0.25">
      <c r="A676" t="s">
        <v>2448</v>
      </c>
      <c r="B676" t="s">
        <v>2449</v>
      </c>
      <c r="C676">
        <v>65</v>
      </c>
      <c r="D676" t="s">
        <v>104</v>
      </c>
      <c r="E676" t="str">
        <f>VLOOKUP(Tabla_Transformados[[#This Row],[Género_sucio]],Tabla4[#All],2,0)</f>
        <v>Masculino</v>
      </c>
      <c r="F676" t="s">
        <v>48</v>
      </c>
      <c r="G676" t="str">
        <f>VLOOKUP(Tabla_Transformados[[#This Row],[Ubicación_sucio]],auxiliares!$E$6:$F$13,2,0)</f>
        <v>EEUU</v>
      </c>
      <c r="H676" t="s">
        <v>97</v>
      </c>
      <c r="I676" t="str">
        <f>IFERROR(VLOOKUP(Tabla_Transformados[[#This Row],[Tipo_Viajero_sucio]],auxiliares!$H$6:$I$6,2,0),Tabla_Transformados[[#This Row],[Tipo_Viajero_sucio]])</f>
        <v>Negocios</v>
      </c>
      <c r="J676" t="s">
        <v>2450</v>
      </c>
      <c r="K676" s="8">
        <v>45367</v>
      </c>
      <c r="L676" s="8">
        <v>45657</v>
      </c>
      <c r="M676">
        <v>216</v>
      </c>
      <c r="N676">
        <f>DATEDIF(Tabla_Transformados[[#This Row],[Fecha_Reserva]],Tabla_Transformados[[#This Row],[Fecha_Viaje]],"d")</f>
        <v>290</v>
      </c>
      <c r="O676">
        <v>9</v>
      </c>
      <c r="P676">
        <v>1</v>
      </c>
      <c r="Q676" t="s">
        <v>65</v>
      </c>
      <c r="R676" t="str">
        <f>IFERROR(VLOOKUP(Tabla_Transformados[[#This Row],[Tipo_Paquete_sucio]],auxiliares!$H$6:$I$7,2,0),Tabla_Transformados[[#This Row],[Tipo_Paquete_sucio]])</f>
        <v>Vuelo + Hotel + Tour</v>
      </c>
      <c r="S676" s="10">
        <v>624.6</v>
      </c>
      <c r="T676" t="s">
        <v>86</v>
      </c>
      <c r="U676" t="s">
        <v>39</v>
      </c>
      <c r="V676" t="str">
        <f>VLOOKUP(Tabla_Transformados[[#This Row],[Destino_sucio]],auxiliares!$E$5:$F$19,2,0)</f>
        <v>Tokio</v>
      </c>
      <c r="W676" t="s">
        <v>67</v>
      </c>
      <c r="X676" t="s">
        <v>54</v>
      </c>
      <c r="Y676" t="s">
        <v>151</v>
      </c>
      <c r="Z6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76" t="str">
        <f>IFERROR(VLOOKUP(Tabla_Transformados[[#This Row],[Actividades_Reser_sucio2]],auxiliares!$E$5:$F$20,2,0),Tabla_Transformados[[#This Row],[Actividades_Reser_sucio2]])</f>
        <v>Tour en Cuidad</v>
      </c>
      <c r="AB676">
        <v>2</v>
      </c>
      <c r="AC676">
        <f>Tabla_Transformados[[#This Row],[Duracion_Viaje_sucio]]-1</f>
        <v>8</v>
      </c>
      <c r="AD676" t="b">
        <v>0</v>
      </c>
      <c r="AE676" t="str">
        <f>VLOOKUP(Tabla_Transformados[[#This Row],[Promocion_Aplicada_sucio]],auxiliares!$H$6:$I$9,2,0)</f>
        <v>Falso</v>
      </c>
      <c r="AF676" t="s">
        <v>88</v>
      </c>
      <c r="AG676" t="s">
        <v>115</v>
      </c>
      <c r="AH676">
        <v>12</v>
      </c>
      <c r="AI676" t="str">
        <f>TEXT(Tabla_Transformados[[#This Row],[Fecha_Reserva]],"m")</f>
        <v>3</v>
      </c>
      <c r="AJ676">
        <v>1</v>
      </c>
      <c r="AK676" t="str">
        <f>TEXT(Tabla_Transformados[[#This Row],[Fecha_Viaje]],"m")</f>
        <v>12</v>
      </c>
      <c r="AL676" t="s">
        <v>57</v>
      </c>
      <c r="AM676" t="b">
        <v>0</v>
      </c>
      <c r="AN676" t="str">
        <f>VLOOKUP(Tabla_Transformados[[#This Row],[Cancelacion_Reserva_sucio]],auxiliares!$H$6:$I$9,2,0)</f>
        <v>Falso</v>
      </c>
      <c r="AO676">
        <v>3</v>
      </c>
      <c r="AP676" t="s">
        <v>207</v>
      </c>
      <c r="AQ67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6" s="10">
        <f>Tabla_Transformados[[#This Row],[Costo_Total]]/Tabla_Transformados[[#This Row],[Numero_Personas]]</f>
        <v>624.6</v>
      </c>
      <c r="AS676" s="10">
        <f>Tabla_Transformados[[#This Row],[Costo_Total]]/Tabla_Transformados[[#This Row],[Duracion_Viaje_sucio]]</f>
        <v>69.400000000000006</v>
      </c>
    </row>
    <row r="677" spans="1:45" x14ac:dyDescent="0.25">
      <c r="A677" t="s">
        <v>2451</v>
      </c>
      <c r="B677" t="s">
        <v>2452</v>
      </c>
      <c r="C677">
        <v>27</v>
      </c>
      <c r="D677" t="s">
        <v>31</v>
      </c>
      <c r="E677" t="str">
        <f>VLOOKUP(Tabla_Transformados[[#This Row],[Género_sucio]],Tabla4[#All],2,0)</f>
        <v>Femenino</v>
      </c>
      <c r="F677" t="s">
        <v>61</v>
      </c>
      <c r="G677" t="str">
        <f>VLOOKUP(Tabla_Transformados[[#This Row],[Ubicación_sucio]],auxiliares!$E$6:$F$13,2,0)</f>
        <v>Australia</v>
      </c>
      <c r="H677" t="s">
        <v>49</v>
      </c>
      <c r="I677" t="str">
        <f>IFERROR(VLOOKUP(Tabla_Transformados[[#This Row],[Tipo_Viajero_sucio]],auxiliares!$H$6:$I$6,2,0),Tabla_Transformados[[#This Row],[Tipo_Viajero_sucio]])</f>
        <v>Turista</v>
      </c>
      <c r="J677" t="s">
        <v>2453</v>
      </c>
      <c r="K677" s="8">
        <v>45336</v>
      </c>
      <c r="L677" s="8">
        <v>45639</v>
      </c>
      <c r="M677">
        <v>346</v>
      </c>
      <c r="N677">
        <f>DATEDIF(Tabla_Transformados[[#This Row],[Fecha_Reserva]],Tabla_Transformados[[#This Row],[Fecha_Viaje]],"d")</f>
        <v>303</v>
      </c>
      <c r="O677">
        <v>12</v>
      </c>
      <c r="P677">
        <v>2</v>
      </c>
      <c r="Q677" t="s">
        <v>37</v>
      </c>
      <c r="R677" t="str">
        <f>IFERROR(VLOOKUP(Tabla_Transformados[[#This Row],[Tipo_Paquete_sucio]],auxiliares!$H$6:$I$7,2,0),Tabla_Transformados[[#This Row],[Tipo_Paquete_sucio]])</f>
        <v>Vuelo</v>
      </c>
      <c r="S677" s="10">
        <v>3757.6</v>
      </c>
      <c r="T677" t="s">
        <v>78</v>
      </c>
      <c r="U677" t="s">
        <v>66</v>
      </c>
      <c r="V677" t="str">
        <f>VLOOKUP(Tabla_Transformados[[#This Row],[Destino_sucio]],auxiliares!$E$5:$F$19,2,0)</f>
        <v>Barcelona</v>
      </c>
      <c r="W677" t="s">
        <v>40</v>
      </c>
      <c r="X677" t="s">
        <v>41</v>
      </c>
      <c r="Y677" t="s">
        <v>40</v>
      </c>
      <c r="Z6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7" t="str">
        <f>IFERROR(VLOOKUP(Tabla_Transformados[[#This Row],[Actividades_Reser_sucio2]],auxiliares!$E$5:$F$20,2,0),Tabla_Transformados[[#This Row],[Actividades_Reser_sucio2]])</f>
        <v/>
      </c>
      <c r="AB677">
        <v>5</v>
      </c>
      <c r="AC677">
        <f>Tabla_Transformados[[#This Row],[Duracion_Viaje_sucio]]-1</f>
        <v>11</v>
      </c>
      <c r="AD677" t="b">
        <v>1</v>
      </c>
      <c r="AE677" t="str">
        <f>VLOOKUP(Tabla_Transformados[[#This Row],[Promocion_Aplicada_sucio]],auxiliares!$H$6:$I$9,2,0)</f>
        <v>Verdadero</v>
      </c>
      <c r="AF677" t="s">
        <v>42</v>
      </c>
      <c r="AG677" t="s">
        <v>56</v>
      </c>
      <c r="AH677">
        <v>3</v>
      </c>
      <c r="AI677" t="str">
        <f>TEXT(Tabla_Transformados[[#This Row],[Fecha_Reserva]],"m")</f>
        <v>2</v>
      </c>
      <c r="AJ677">
        <v>11</v>
      </c>
      <c r="AK677" t="str">
        <f>TEXT(Tabla_Transformados[[#This Row],[Fecha_Viaje]],"m")</f>
        <v>12</v>
      </c>
      <c r="AL677" t="s">
        <v>44</v>
      </c>
      <c r="AM677" t="b">
        <v>0</v>
      </c>
      <c r="AN677" t="str">
        <f>VLOOKUP(Tabla_Transformados[[#This Row],[Cancelacion_Reserva_sucio]],auxiliares!$H$6:$I$9,2,0)</f>
        <v>Falso</v>
      </c>
      <c r="AO677">
        <v>3</v>
      </c>
      <c r="AP677" t="s">
        <v>108</v>
      </c>
      <c r="AQ67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77" s="10">
        <f>Tabla_Transformados[[#This Row],[Costo_Total]]/Tabla_Transformados[[#This Row],[Numero_Personas]]</f>
        <v>1878.8</v>
      </c>
      <c r="AS677" s="10">
        <f>Tabla_Transformados[[#This Row],[Costo_Total]]/Tabla_Transformados[[#This Row],[Duracion_Viaje_sucio]]</f>
        <v>313.13333333333333</v>
      </c>
    </row>
    <row r="678" spans="1:45" x14ac:dyDescent="0.25">
      <c r="A678" t="s">
        <v>2454</v>
      </c>
      <c r="B678" t="s">
        <v>2455</v>
      </c>
      <c r="C678">
        <v>46</v>
      </c>
      <c r="D678" t="s">
        <v>104</v>
      </c>
      <c r="E678" t="str">
        <f>VLOOKUP(Tabla_Transformados[[#This Row],[Género_sucio]],Tabla4[#All],2,0)</f>
        <v>Masculino</v>
      </c>
      <c r="F678" t="s">
        <v>61</v>
      </c>
      <c r="G678" t="str">
        <f>VLOOKUP(Tabla_Transformados[[#This Row],[Ubicación_sucio]],auxiliares!$E$6:$F$13,2,0)</f>
        <v>Australia</v>
      </c>
      <c r="H678" t="s">
        <v>33</v>
      </c>
      <c r="I678" t="str">
        <f>IFERROR(VLOOKUP(Tabla_Transformados[[#This Row],[Tipo_Viajero_sucio]],auxiliares!$H$6:$I$6,2,0),Tabla_Transformados[[#This Row],[Tipo_Viajero_sucio]])</f>
        <v>Turista</v>
      </c>
      <c r="J678" t="s">
        <v>2456</v>
      </c>
      <c r="K678" s="8">
        <v>45412</v>
      </c>
      <c r="L678" s="8">
        <v>45620</v>
      </c>
      <c r="M678">
        <v>281</v>
      </c>
      <c r="N678">
        <f>DATEDIF(Tabla_Transformados[[#This Row],[Fecha_Reserva]],Tabla_Transformados[[#This Row],[Fecha_Viaje]],"d")</f>
        <v>208</v>
      </c>
      <c r="O678">
        <v>10</v>
      </c>
      <c r="P678">
        <v>4</v>
      </c>
      <c r="Q678" t="s">
        <v>37</v>
      </c>
      <c r="R678" t="str">
        <f>IFERROR(VLOOKUP(Tabla_Transformados[[#This Row],[Tipo_Paquete_sucio]],auxiliares!$H$6:$I$7,2,0),Tabla_Transformados[[#This Row],[Tipo_Paquete_sucio]])</f>
        <v>Vuelo</v>
      </c>
      <c r="S678" s="10">
        <v>14657.1</v>
      </c>
      <c r="T678" t="s">
        <v>38</v>
      </c>
      <c r="U678" t="s">
        <v>94</v>
      </c>
      <c r="V678" t="str">
        <f>VLOOKUP(Tabla_Transformados[[#This Row],[Destino_sucio]],auxiliares!$E$5:$F$19,2,0)</f>
        <v>Cancun</v>
      </c>
      <c r="W678" t="s">
        <v>40</v>
      </c>
      <c r="X678" t="s">
        <v>41</v>
      </c>
      <c r="Y678" t="s">
        <v>40</v>
      </c>
      <c r="Z6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8" t="str">
        <f>IFERROR(VLOOKUP(Tabla_Transformados[[#This Row],[Actividades_Reser_sucio2]],auxiliares!$E$5:$F$20,2,0),Tabla_Transformados[[#This Row],[Actividades_Reser_sucio2]])</f>
        <v/>
      </c>
      <c r="AB678">
        <v>8</v>
      </c>
      <c r="AC678">
        <f>Tabla_Transformados[[#This Row],[Duracion_Viaje_sucio]]-1</f>
        <v>9</v>
      </c>
      <c r="AD678" t="b">
        <v>0</v>
      </c>
      <c r="AE678" t="str">
        <f>VLOOKUP(Tabla_Transformados[[#This Row],[Promocion_Aplicada_sucio]],auxiliares!$H$6:$I$9,2,0)</f>
        <v>Falso</v>
      </c>
      <c r="AF678" t="s">
        <v>55</v>
      </c>
      <c r="AG678" t="s">
        <v>43</v>
      </c>
      <c r="AH678">
        <v>9</v>
      </c>
      <c r="AI678" t="str">
        <f>TEXT(Tabla_Transformados[[#This Row],[Fecha_Reserva]],"m")</f>
        <v>4</v>
      </c>
      <c r="AJ678">
        <v>3</v>
      </c>
      <c r="AK678" t="str">
        <f>TEXT(Tabla_Transformados[[#This Row],[Fecha_Viaje]],"m")</f>
        <v>11</v>
      </c>
      <c r="AL678" t="s">
        <v>44</v>
      </c>
      <c r="AM678" t="b">
        <v>0</v>
      </c>
      <c r="AN678" t="str">
        <f>VLOOKUP(Tabla_Transformados[[#This Row],[Cancelacion_Reserva_sucio]],auxiliares!$H$6:$I$9,2,0)</f>
        <v>Falso</v>
      </c>
      <c r="AO678">
        <v>4</v>
      </c>
      <c r="AP678" t="s">
        <v>207</v>
      </c>
      <c r="AQ67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8" s="10">
        <f>Tabla_Transformados[[#This Row],[Costo_Total]]/Tabla_Transformados[[#This Row],[Numero_Personas]]</f>
        <v>3664.2750000000001</v>
      </c>
      <c r="AS678" s="10">
        <f>Tabla_Transformados[[#This Row],[Costo_Total]]/Tabla_Transformados[[#This Row],[Duracion_Viaje_sucio]]</f>
        <v>1465.71</v>
      </c>
    </row>
    <row r="679" spans="1:45" x14ac:dyDescent="0.25">
      <c r="A679" t="s">
        <v>2457</v>
      </c>
      <c r="B679" t="s">
        <v>2458</v>
      </c>
      <c r="C679">
        <v>37</v>
      </c>
      <c r="D679" t="s">
        <v>31</v>
      </c>
      <c r="E679" t="str">
        <f>VLOOKUP(Tabla_Transformados[[#This Row],[Género_sucio]],Tabla4[#All],2,0)</f>
        <v>Femenino</v>
      </c>
      <c r="F679" t="s">
        <v>123</v>
      </c>
      <c r="G679" t="str">
        <f>VLOOKUP(Tabla_Transformados[[#This Row],[Ubicación_sucio]],auxiliares!$E$6:$F$13,2,0)</f>
        <v>España</v>
      </c>
      <c r="H679" t="s">
        <v>33</v>
      </c>
      <c r="I679" t="str">
        <f>IFERROR(VLOOKUP(Tabla_Transformados[[#This Row],[Tipo_Viajero_sucio]],auxiliares!$H$6:$I$6,2,0),Tabla_Transformados[[#This Row],[Tipo_Viajero_sucio]])</f>
        <v>Turista</v>
      </c>
      <c r="J679" t="s">
        <v>2459</v>
      </c>
      <c r="K679" s="8">
        <v>45400</v>
      </c>
      <c r="L679" s="8">
        <v>45534</v>
      </c>
      <c r="M679">
        <v>32</v>
      </c>
      <c r="N679">
        <f>DATEDIF(Tabla_Transformados[[#This Row],[Fecha_Reserva]],Tabla_Transformados[[#This Row],[Fecha_Viaje]],"d")</f>
        <v>134</v>
      </c>
      <c r="O679">
        <v>11</v>
      </c>
      <c r="P679">
        <v>3</v>
      </c>
      <c r="Q679" t="s">
        <v>37</v>
      </c>
      <c r="R679" t="str">
        <f>IFERROR(VLOOKUP(Tabla_Transformados[[#This Row],[Tipo_Paquete_sucio]],auxiliares!$H$6:$I$7,2,0),Tabla_Transformados[[#This Row],[Tipo_Paquete_sucio]])</f>
        <v>Vuelo</v>
      </c>
      <c r="S679" s="10">
        <v>17110.900000000001</v>
      </c>
      <c r="T679" t="s">
        <v>78</v>
      </c>
      <c r="U679" t="s">
        <v>101</v>
      </c>
      <c r="V679" t="str">
        <f>VLOOKUP(Tabla_Transformados[[#This Row],[Destino_sucio]],auxiliares!$E$5:$F$19,2,0)</f>
        <v>Roma</v>
      </c>
      <c r="W679" t="s">
        <v>40</v>
      </c>
      <c r="X679" t="s">
        <v>41</v>
      </c>
      <c r="Y679" t="s">
        <v>40</v>
      </c>
      <c r="Z6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9" t="str">
        <f>IFERROR(VLOOKUP(Tabla_Transformados[[#This Row],[Actividades_Reser_sucio2]],auxiliares!$E$5:$F$20,2,0),Tabla_Transformados[[#This Row],[Actividades_Reser_sucio2]])</f>
        <v/>
      </c>
      <c r="AB679">
        <v>8</v>
      </c>
      <c r="AC679">
        <f>Tabla_Transformados[[#This Row],[Duracion_Viaje_sucio]]-1</f>
        <v>10</v>
      </c>
      <c r="AD679" t="b">
        <v>1</v>
      </c>
      <c r="AE679" t="str">
        <f>VLOOKUP(Tabla_Transformados[[#This Row],[Promocion_Aplicada_sucio]],auxiliares!$H$6:$I$9,2,0)</f>
        <v>Verdadero</v>
      </c>
      <c r="AF679" t="s">
        <v>55</v>
      </c>
      <c r="AG679" t="s">
        <v>115</v>
      </c>
      <c r="AH679">
        <v>7</v>
      </c>
      <c r="AI679" t="str">
        <f>TEXT(Tabla_Transformados[[#This Row],[Fecha_Reserva]],"m")</f>
        <v>4</v>
      </c>
      <c r="AJ679">
        <v>10</v>
      </c>
      <c r="AK679" t="str">
        <f>TEXT(Tabla_Transformados[[#This Row],[Fecha_Viaje]],"m")</f>
        <v>8</v>
      </c>
      <c r="AL679" t="s">
        <v>57</v>
      </c>
      <c r="AM679" t="b">
        <v>0</v>
      </c>
      <c r="AN679" t="str">
        <f>VLOOKUP(Tabla_Transformados[[#This Row],[Cancelacion_Reserva_sucio]],auxiliares!$H$6:$I$9,2,0)</f>
        <v>Falso</v>
      </c>
      <c r="AO679">
        <v>1</v>
      </c>
      <c r="AP679" t="s">
        <v>70</v>
      </c>
      <c r="AQ67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79" s="10">
        <f>Tabla_Transformados[[#This Row],[Costo_Total]]/Tabla_Transformados[[#This Row],[Numero_Personas]]</f>
        <v>5703.6333333333341</v>
      </c>
      <c r="AS679" s="10">
        <f>Tabla_Transformados[[#This Row],[Costo_Total]]/Tabla_Transformados[[#This Row],[Duracion_Viaje_sucio]]</f>
        <v>1555.5363636363638</v>
      </c>
    </row>
    <row r="680" spans="1:45" x14ac:dyDescent="0.25">
      <c r="A680" t="s">
        <v>2460</v>
      </c>
      <c r="B680" t="s">
        <v>2461</v>
      </c>
      <c r="C680">
        <v>40</v>
      </c>
      <c r="D680" t="s">
        <v>60</v>
      </c>
      <c r="E680" t="str">
        <f>VLOOKUP(Tabla_Transformados[[#This Row],[Género_sucio]],Tabla4[#All],2,0)</f>
        <v>Otro</v>
      </c>
      <c r="F680" t="s">
        <v>82</v>
      </c>
      <c r="G680" t="str">
        <f>VLOOKUP(Tabla_Transformados[[#This Row],[Ubicación_sucio]],auxiliares!$E$6:$F$13,2,0)</f>
        <v>Alemania</v>
      </c>
      <c r="H680" t="s">
        <v>97</v>
      </c>
      <c r="I680" t="str">
        <f>IFERROR(VLOOKUP(Tabla_Transformados[[#This Row],[Tipo_Viajero_sucio]],auxiliares!$H$6:$I$6,2,0),Tabla_Transformados[[#This Row],[Tipo_Viajero_sucio]])</f>
        <v>Negocios</v>
      </c>
      <c r="J680" t="s">
        <v>2462</v>
      </c>
      <c r="K680" s="8">
        <v>45356</v>
      </c>
      <c r="L680" s="8">
        <v>45449</v>
      </c>
      <c r="M680">
        <v>244</v>
      </c>
      <c r="N680">
        <f>DATEDIF(Tabla_Transformados[[#This Row],[Fecha_Reserva]],Tabla_Transformados[[#This Row],[Fecha_Viaje]],"d")</f>
        <v>93</v>
      </c>
      <c r="O680">
        <v>14</v>
      </c>
      <c r="P680">
        <v>3</v>
      </c>
      <c r="Q680" t="s">
        <v>37</v>
      </c>
      <c r="R680" t="str">
        <f>IFERROR(VLOOKUP(Tabla_Transformados[[#This Row],[Tipo_Paquete_sucio]],auxiliares!$H$6:$I$7,2,0),Tabla_Transformados[[#This Row],[Tipo_Paquete_sucio]])</f>
        <v>Vuelo</v>
      </c>
      <c r="S680" s="10">
        <v>19846.8</v>
      </c>
      <c r="T680" t="s">
        <v>86</v>
      </c>
      <c r="U680" t="s">
        <v>39</v>
      </c>
      <c r="V680" t="str">
        <f>VLOOKUP(Tabla_Transformados[[#This Row],[Destino_sucio]],auxiliares!$E$5:$F$19,2,0)</f>
        <v>Tokio</v>
      </c>
      <c r="W680" t="s">
        <v>40</v>
      </c>
      <c r="X680" t="s">
        <v>41</v>
      </c>
      <c r="Y680" t="s">
        <v>40</v>
      </c>
      <c r="Z6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0" t="str">
        <f>IFERROR(VLOOKUP(Tabla_Transformados[[#This Row],[Actividades_Reser_sucio2]],auxiliares!$E$5:$F$20,2,0),Tabla_Transformados[[#This Row],[Actividades_Reser_sucio2]])</f>
        <v/>
      </c>
      <c r="AB680">
        <v>8</v>
      </c>
      <c r="AC680">
        <f>Tabla_Transformados[[#This Row],[Duracion_Viaje_sucio]]-1</f>
        <v>13</v>
      </c>
      <c r="AD680" t="b">
        <v>0</v>
      </c>
      <c r="AE680" t="str">
        <f>VLOOKUP(Tabla_Transformados[[#This Row],[Promocion_Aplicada_sucio]],auxiliares!$H$6:$I$9,2,0)</f>
        <v>Falso</v>
      </c>
      <c r="AF680" t="s">
        <v>42</v>
      </c>
      <c r="AG680" t="s">
        <v>56</v>
      </c>
      <c r="AH680">
        <v>3</v>
      </c>
      <c r="AI680" t="str">
        <f>TEXT(Tabla_Transformados[[#This Row],[Fecha_Reserva]],"m")</f>
        <v>3</v>
      </c>
      <c r="AJ680">
        <v>7</v>
      </c>
      <c r="AK680" t="str">
        <f>TEXT(Tabla_Transformados[[#This Row],[Fecha_Viaje]],"m")</f>
        <v>6</v>
      </c>
      <c r="AL680" t="s">
        <v>57</v>
      </c>
      <c r="AM680" t="b">
        <v>1</v>
      </c>
      <c r="AN680" t="str">
        <f>VLOOKUP(Tabla_Transformados[[#This Row],[Cancelacion_Reserva_sucio]],auxiliares!$H$6:$I$9,2,0)</f>
        <v>Verdadero</v>
      </c>
      <c r="AO680">
        <v>1</v>
      </c>
      <c r="AP680" t="s">
        <v>70</v>
      </c>
      <c r="AQ68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80" s="10">
        <f>Tabla_Transformados[[#This Row],[Costo_Total]]/Tabla_Transformados[[#This Row],[Numero_Personas]]</f>
        <v>6615.5999999999995</v>
      </c>
      <c r="AS680" s="10">
        <f>Tabla_Transformados[[#This Row],[Costo_Total]]/Tabla_Transformados[[#This Row],[Duracion_Viaje_sucio]]</f>
        <v>1417.6285714285714</v>
      </c>
    </row>
    <row r="681" spans="1:45" x14ac:dyDescent="0.25">
      <c r="A681" t="s">
        <v>2463</v>
      </c>
      <c r="B681" t="s">
        <v>2464</v>
      </c>
      <c r="C681">
        <v>39</v>
      </c>
      <c r="D681" t="s">
        <v>104</v>
      </c>
      <c r="E681" t="str">
        <f>VLOOKUP(Tabla_Transformados[[#This Row],[Género_sucio]],Tabla4[#All],2,0)</f>
        <v>Masculino</v>
      </c>
      <c r="F681" t="s">
        <v>91</v>
      </c>
      <c r="G681" t="str">
        <f>VLOOKUP(Tabla_Transformados[[#This Row],[Ubicación_sucio]],auxiliares!$E$6:$F$13,2,0)</f>
        <v>India</v>
      </c>
      <c r="H681" t="s">
        <v>49</v>
      </c>
      <c r="I681" t="str">
        <f>IFERROR(VLOOKUP(Tabla_Transformados[[#This Row],[Tipo_Viajero_sucio]],auxiliares!$H$6:$I$6,2,0),Tabla_Transformados[[#This Row],[Tipo_Viajero_sucio]])</f>
        <v>Turista</v>
      </c>
      <c r="J681" t="s">
        <v>2465</v>
      </c>
      <c r="K681" s="8">
        <v>45422</v>
      </c>
      <c r="L681" s="8">
        <v>45624</v>
      </c>
      <c r="M681">
        <v>81</v>
      </c>
      <c r="N681">
        <f>DATEDIF(Tabla_Transformados[[#This Row],[Fecha_Reserva]],Tabla_Transformados[[#This Row],[Fecha_Viaje]],"d")</f>
        <v>202</v>
      </c>
      <c r="O681">
        <v>7</v>
      </c>
      <c r="P681">
        <v>3</v>
      </c>
      <c r="Q681" t="s">
        <v>77</v>
      </c>
      <c r="R681" t="str">
        <f>IFERROR(VLOOKUP(Tabla_Transformados[[#This Row],[Tipo_Paquete_sucio]],auxiliares!$H$6:$I$7,2,0),Tabla_Transformados[[#This Row],[Tipo_Paquete_sucio]])</f>
        <v>Vuelo + Hotel</v>
      </c>
      <c r="S681" s="10">
        <v>3743.8</v>
      </c>
      <c r="T681" t="s">
        <v>38</v>
      </c>
      <c r="U681" t="s">
        <v>101</v>
      </c>
      <c r="V681" t="str">
        <f>VLOOKUP(Tabla_Transformados[[#This Row],[Destino_sucio]],auxiliares!$E$5:$F$19,2,0)</f>
        <v>Roma</v>
      </c>
      <c r="W681" t="s">
        <v>79</v>
      </c>
      <c r="X681" t="s">
        <v>68</v>
      </c>
      <c r="Y681" t="s">
        <v>40</v>
      </c>
      <c r="Z6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1" t="str">
        <f>IFERROR(VLOOKUP(Tabla_Transformados[[#This Row],[Actividades_Reser_sucio2]],auxiliares!$E$5:$F$20,2,0),Tabla_Transformados[[#This Row],[Actividades_Reser_sucio2]])</f>
        <v/>
      </c>
      <c r="AB681">
        <v>8</v>
      </c>
      <c r="AC681">
        <f>Tabla_Transformados[[#This Row],[Duracion_Viaje_sucio]]-1</f>
        <v>6</v>
      </c>
      <c r="AD681" t="b">
        <v>1</v>
      </c>
      <c r="AE681" t="str">
        <f>VLOOKUP(Tabla_Transformados[[#This Row],[Promocion_Aplicada_sucio]],auxiliares!$H$6:$I$9,2,0)</f>
        <v>Verdadero</v>
      </c>
      <c r="AF681" t="s">
        <v>88</v>
      </c>
      <c r="AG681" t="s">
        <v>43</v>
      </c>
      <c r="AH681">
        <v>1</v>
      </c>
      <c r="AI681" t="str">
        <f>TEXT(Tabla_Transformados[[#This Row],[Fecha_Reserva]],"m")</f>
        <v>5</v>
      </c>
      <c r="AJ681">
        <v>3</v>
      </c>
      <c r="AK681" t="str">
        <f>TEXT(Tabla_Transformados[[#This Row],[Fecha_Viaje]],"m")</f>
        <v>11</v>
      </c>
      <c r="AL681" t="s">
        <v>57</v>
      </c>
      <c r="AM681" t="b">
        <v>0</v>
      </c>
      <c r="AN681" t="str">
        <f>VLOOKUP(Tabla_Transformados[[#This Row],[Cancelacion_Reserva_sucio]],auxiliares!$H$6:$I$9,2,0)</f>
        <v>Falso</v>
      </c>
      <c r="AO681">
        <v>1</v>
      </c>
      <c r="AP681" t="s">
        <v>45</v>
      </c>
      <c r="AQ68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1" s="10">
        <f>Tabla_Transformados[[#This Row],[Costo_Total]]/Tabla_Transformados[[#This Row],[Numero_Personas]]</f>
        <v>1247.9333333333334</v>
      </c>
      <c r="AS681" s="10">
        <f>Tabla_Transformados[[#This Row],[Costo_Total]]/Tabla_Transformados[[#This Row],[Duracion_Viaje_sucio]]</f>
        <v>534.82857142857142</v>
      </c>
    </row>
    <row r="682" spans="1:45" x14ac:dyDescent="0.25">
      <c r="A682" t="s">
        <v>2467</v>
      </c>
      <c r="B682" t="s">
        <v>2468</v>
      </c>
      <c r="C682">
        <v>38</v>
      </c>
      <c r="D682" t="s">
        <v>31</v>
      </c>
      <c r="E682" t="str">
        <f>VLOOKUP(Tabla_Transformados[[#This Row],[Género_sucio]],Tabla4[#All],2,0)</f>
        <v>Femenino</v>
      </c>
      <c r="F682" t="s">
        <v>48</v>
      </c>
      <c r="G682" t="str">
        <f>VLOOKUP(Tabla_Transformados[[#This Row],[Ubicación_sucio]],auxiliares!$E$6:$F$13,2,0)</f>
        <v>EEUU</v>
      </c>
      <c r="H682" t="s">
        <v>49</v>
      </c>
      <c r="I682" t="str">
        <f>IFERROR(VLOOKUP(Tabla_Transformados[[#This Row],[Tipo_Viajero_sucio]],auxiliares!$H$6:$I$6,2,0),Tabla_Transformados[[#This Row],[Tipo_Viajero_sucio]])</f>
        <v>Turista</v>
      </c>
      <c r="J682" t="s">
        <v>2469</v>
      </c>
      <c r="K682" s="8">
        <v>45394</v>
      </c>
      <c r="L682" s="8">
        <v>45501</v>
      </c>
      <c r="M682">
        <v>342</v>
      </c>
      <c r="N682">
        <f>DATEDIF(Tabla_Transformados[[#This Row],[Fecha_Reserva]],Tabla_Transformados[[#This Row],[Fecha_Viaje]],"d")</f>
        <v>107</v>
      </c>
      <c r="O682">
        <v>3</v>
      </c>
      <c r="P682">
        <v>4</v>
      </c>
      <c r="Q682" t="s">
        <v>77</v>
      </c>
      <c r="R682" t="str">
        <f>IFERROR(VLOOKUP(Tabla_Transformados[[#This Row],[Tipo_Paquete_sucio]],auxiliares!$H$6:$I$7,2,0),Tabla_Transformados[[#This Row],[Tipo_Paquete_sucio]])</f>
        <v>Vuelo + Hotel</v>
      </c>
      <c r="S682" s="10">
        <v>9741.6</v>
      </c>
      <c r="T682" t="s">
        <v>38</v>
      </c>
      <c r="U682" t="s">
        <v>137</v>
      </c>
      <c r="V682" t="str">
        <f>VLOOKUP(Tabla_Transformados[[#This Row],[Destino_sucio]],auxiliares!$E$5:$F$19,2,0)</f>
        <v>Paris</v>
      </c>
      <c r="W682" t="s">
        <v>79</v>
      </c>
      <c r="X682" t="s">
        <v>54</v>
      </c>
      <c r="Y682" t="s">
        <v>40</v>
      </c>
      <c r="Z6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2" t="str">
        <f>IFERROR(VLOOKUP(Tabla_Transformados[[#This Row],[Actividades_Reser_sucio2]],auxiliares!$E$5:$F$20,2,0),Tabla_Transformados[[#This Row],[Actividades_Reser_sucio2]])</f>
        <v/>
      </c>
      <c r="AB682">
        <v>1</v>
      </c>
      <c r="AC682">
        <f>Tabla_Transformados[[#This Row],[Duracion_Viaje_sucio]]-1</f>
        <v>2</v>
      </c>
      <c r="AD682" t="b">
        <v>0</v>
      </c>
      <c r="AE682" t="str">
        <f>VLOOKUP(Tabla_Transformados[[#This Row],[Promocion_Aplicada_sucio]],auxiliares!$H$6:$I$9,2,0)</f>
        <v>Falso</v>
      </c>
      <c r="AF682" t="s">
        <v>55</v>
      </c>
      <c r="AG682" t="s">
        <v>43</v>
      </c>
      <c r="AH682">
        <v>4</v>
      </c>
      <c r="AI682" t="str">
        <f>TEXT(Tabla_Transformados[[#This Row],[Fecha_Reserva]],"m")</f>
        <v>4</v>
      </c>
      <c r="AJ682">
        <v>9</v>
      </c>
      <c r="AK682" t="str">
        <f>TEXT(Tabla_Transformados[[#This Row],[Fecha_Viaje]],"m")</f>
        <v>7</v>
      </c>
      <c r="AL682" t="s">
        <v>44</v>
      </c>
      <c r="AM682" t="b">
        <v>1</v>
      </c>
      <c r="AN682" t="str">
        <f>VLOOKUP(Tabla_Transformados[[#This Row],[Cancelacion_Reserva_sucio]],auxiliares!$H$6:$I$9,2,0)</f>
        <v>Verdadero</v>
      </c>
      <c r="AO682">
        <v>1</v>
      </c>
      <c r="AP682" t="s">
        <v>45</v>
      </c>
      <c r="AQ68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2" s="10">
        <f>Tabla_Transformados[[#This Row],[Costo_Total]]/Tabla_Transformados[[#This Row],[Numero_Personas]]</f>
        <v>2435.4</v>
      </c>
      <c r="AS682" s="10">
        <f>Tabla_Transformados[[#This Row],[Costo_Total]]/Tabla_Transformados[[#This Row],[Duracion_Viaje_sucio]]</f>
        <v>3247.2000000000003</v>
      </c>
    </row>
    <row r="683" spans="1:45" x14ac:dyDescent="0.25">
      <c r="A683" t="s">
        <v>2470</v>
      </c>
      <c r="B683" t="s">
        <v>2471</v>
      </c>
      <c r="C683">
        <v>52</v>
      </c>
      <c r="D683" t="s">
        <v>104</v>
      </c>
      <c r="E683" t="str">
        <f>VLOOKUP(Tabla_Transformados[[#This Row],[Género_sucio]],Tabla4[#All],2,0)</f>
        <v>Masculino</v>
      </c>
      <c r="F683" t="s">
        <v>82</v>
      </c>
      <c r="G683" t="str">
        <f>VLOOKUP(Tabla_Transformados[[#This Row],[Ubicación_sucio]],auxiliares!$E$6:$F$13,2,0)</f>
        <v>Alemania</v>
      </c>
      <c r="H683" t="s">
        <v>49</v>
      </c>
      <c r="I683" t="str">
        <f>IFERROR(VLOOKUP(Tabla_Transformados[[#This Row],[Tipo_Viajero_sucio]],auxiliares!$H$6:$I$6,2,0),Tabla_Transformados[[#This Row],[Tipo_Viajero_sucio]])</f>
        <v>Turista</v>
      </c>
      <c r="J683" t="s">
        <v>2472</v>
      </c>
      <c r="K683" s="8">
        <v>45406</v>
      </c>
      <c r="L683" s="8">
        <v>45524</v>
      </c>
      <c r="M683">
        <v>175</v>
      </c>
      <c r="N683">
        <f>DATEDIF(Tabla_Transformados[[#This Row],[Fecha_Reserva]],Tabla_Transformados[[#This Row],[Fecha_Viaje]],"d")</f>
        <v>118</v>
      </c>
      <c r="O683">
        <v>11</v>
      </c>
      <c r="P683">
        <v>4</v>
      </c>
      <c r="Q683" t="s">
        <v>65</v>
      </c>
      <c r="R683" t="str">
        <f>IFERROR(VLOOKUP(Tabla_Transformados[[#This Row],[Tipo_Paquete_sucio]],auxiliares!$H$6:$I$7,2,0),Tabla_Transformados[[#This Row],[Tipo_Paquete_sucio]])</f>
        <v>Vuelo + Hotel + Tour</v>
      </c>
      <c r="S683" s="10">
        <v>468.9</v>
      </c>
      <c r="T683" t="s">
        <v>78</v>
      </c>
      <c r="U683" t="s">
        <v>53</v>
      </c>
      <c r="V683" t="str">
        <f>VLOOKUP(Tabla_Transformados[[#This Row],[Destino_sucio]],auxiliares!$E$5:$F$19,2,0)</f>
        <v>Nueva York</v>
      </c>
      <c r="W683" t="s">
        <v>114</v>
      </c>
      <c r="X683" t="s">
        <v>41</v>
      </c>
      <c r="Y683" t="s">
        <v>69</v>
      </c>
      <c r="Z6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83" t="str">
        <f>IFERROR(VLOOKUP(Tabla_Transformados[[#This Row],[Actividades_Reser_sucio2]],auxiliares!$E$5:$F$20,2,0),Tabla_Transformados[[#This Row],[Actividades_Reser_sucio2]])</f>
        <v>Excursión en bote</v>
      </c>
      <c r="AB683">
        <v>2</v>
      </c>
      <c r="AC683">
        <f>Tabla_Transformados[[#This Row],[Duracion_Viaje_sucio]]-1</f>
        <v>10</v>
      </c>
      <c r="AD683" t="b">
        <v>1</v>
      </c>
      <c r="AE683" t="str">
        <f>VLOOKUP(Tabla_Transformados[[#This Row],[Promocion_Aplicada_sucio]],auxiliares!$H$6:$I$9,2,0)</f>
        <v>Verdadero</v>
      </c>
      <c r="AF683" t="s">
        <v>42</v>
      </c>
      <c r="AG683" t="s">
        <v>115</v>
      </c>
      <c r="AH683">
        <v>10</v>
      </c>
      <c r="AI683" t="str">
        <f>TEXT(Tabla_Transformados[[#This Row],[Fecha_Reserva]],"m")</f>
        <v>4</v>
      </c>
      <c r="AJ683">
        <v>11</v>
      </c>
      <c r="AK683" t="str">
        <f>TEXT(Tabla_Transformados[[#This Row],[Fecha_Viaje]],"m")</f>
        <v>8</v>
      </c>
      <c r="AL683" t="s">
        <v>57</v>
      </c>
      <c r="AM683" t="b">
        <v>0</v>
      </c>
      <c r="AN683" t="str">
        <f>VLOOKUP(Tabla_Transformados[[#This Row],[Cancelacion_Reserva_sucio]],auxiliares!$H$6:$I$9,2,0)</f>
        <v>Falso</v>
      </c>
      <c r="AO683">
        <v>3</v>
      </c>
      <c r="AP683" t="s">
        <v>207</v>
      </c>
      <c r="AQ68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3" s="10">
        <f>Tabla_Transformados[[#This Row],[Costo_Total]]/Tabla_Transformados[[#This Row],[Numero_Personas]]</f>
        <v>117.22499999999999</v>
      </c>
      <c r="AS683" s="10">
        <f>Tabla_Transformados[[#This Row],[Costo_Total]]/Tabla_Transformados[[#This Row],[Duracion_Viaje_sucio]]</f>
        <v>42.627272727272725</v>
      </c>
    </row>
    <row r="684" spans="1:45" x14ac:dyDescent="0.25">
      <c r="A684" t="s">
        <v>2473</v>
      </c>
      <c r="B684" t="s">
        <v>2474</v>
      </c>
      <c r="C684">
        <v>28</v>
      </c>
      <c r="D684" t="s">
        <v>60</v>
      </c>
      <c r="E684" t="str">
        <f>VLOOKUP(Tabla_Transformados[[#This Row],[Género_sucio]],Tabla4[#All],2,0)</f>
        <v>Otro</v>
      </c>
      <c r="F684" t="s">
        <v>91</v>
      </c>
      <c r="G684" t="str">
        <f>VLOOKUP(Tabla_Transformados[[#This Row],[Ubicación_sucio]],auxiliares!$E$6:$F$13,2,0)</f>
        <v>India</v>
      </c>
      <c r="H684" t="s">
        <v>97</v>
      </c>
      <c r="I684" t="str">
        <f>IFERROR(VLOOKUP(Tabla_Transformados[[#This Row],[Tipo_Viajero_sucio]],auxiliares!$H$6:$I$6,2,0),Tabla_Transformados[[#This Row],[Tipo_Viajero_sucio]])</f>
        <v>Negocios</v>
      </c>
      <c r="J684" t="s">
        <v>2475</v>
      </c>
      <c r="K684" s="8">
        <v>45332</v>
      </c>
      <c r="L684" s="8">
        <v>45536</v>
      </c>
      <c r="M684">
        <v>56</v>
      </c>
      <c r="N684">
        <f>DATEDIF(Tabla_Transformados[[#This Row],[Fecha_Reserva]],Tabla_Transformados[[#This Row],[Fecha_Viaje]],"d")</f>
        <v>204</v>
      </c>
      <c r="O684">
        <v>2</v>
      </c>
      <c r="P684">
        <v>2</v>
      </c>
      <c r="Q684" t="s">
        <v>77</v>
      </c>
      <c r="R684" t="str">
        <f>IFERROR(VLOOKUP(Tabla_Transformados[[#This Row],[Tipo_Paquete_sucio]],auxiliares!$H$6:$I$7,2,0),Tabla_Transformados[[#This Row],[Tipo_Paquete_sucio]])</f>
        <v>Vuelo + Hotel</v>
      </c>
      <c r="S684" s="10">
        <v>15952.2</v>
      </c>
      <c r="T684" t="s">
        <v>78</v>
      </c>
      <c r="U684" t="s">
        <v>87</v>
      </c>
      <c r="V684" t="str">
        <f>VLOOKUP(Tabla_Transformados[[#This Row],[Destino_sucio]],auxiliares!$E$5:$F$19,2,0)</f>
        <v>Londres</v>
      </c>
      <c r="W684" t="s">
        <v>67</v>
      </c>
      <c r="X684" t="s">
        <v>41</v>
      </c>
      <c r="Y684" t="s">
        <v>40</v>
      </c>
      <c r="Z6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4" t="str">
        <f>IFERROR(VLOOKUP(Tabla_Transformados[[#This Row],[Actividades_Reser_sucio2]],auxiliares!$E$5:$F$20,2,0),Tabla_Transformados[[#This Row],[Actividades_Reser_sucio2]])</f>
        <v/>
      </c>
      <c r="AB684">
        <v>1</v>
      </c>
      <c r="AC684">
        <f>Tabla_Transformados[[#This Row],[Duracion_Viaje_sucio]]-1</f>
        <v>1</v>
      </c>
      <c r="AD684" t="b">
        <v>1</v>
      </c>
      <c r="AE684" t="str">
        <f>VLOOKUP(Tabla_Transformados[[#This Row],[Promocion_Aplicada_sucio]],auxiliares!$H$6:$I$9,2,0)</f>
        <v>Verdadero</v>
      </c>
      <c r="AF684" t="s">
        <v>88</v>
      </c>
      <c r="AG684" t="s">
        <v>56</v>
      </c>
      <c r="AH684">
        <v>12</v>
      </c>
      <c r="AI684" t="str">
        <f>TEXT(Tabla_Transformados[[#This Row],[Fecha_Reserva]],"m")</f>
        <v>2</v>
      </c>
      <c r="AJ684">
        <v>9</v>
      </c>
      <c r="AK684" t="str">
        <f>TEXT(Tabla_Transformados[[#This Row],[Fecha_Viaje]],"m")</f>
        <v>9</v>
      </c>
      <c r="AL684" t="s">
        <v>44</v>
      </c>
      <c r="AM684" t="b">
        <v>1</v>
      </c>
      <c r="AN684" t="str">
        <f>VLOOKUP(Tabla_Transformados[[#This Row],[Cancelacion_Reserva_sucio]],auxiliares!$H$6:$I$9,2,0)</f>
        <v>Verdadero</v>
      </c>
      <c r="AO684">
        <v>4</v>
      </c>
      <c r="AP684" t="s">
        <v>131</v>
      </c>
      <c r="AQ68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84" s="10">
        <f>Tabla_Transformados[[#This Row],[Costo_Total]]/Tabla_Transformados[[#This Row],[Numero_Personas]]</f>
        <v>7976.1</v>
      </c>
      <c r="AS684" s="10">
        <f>Tabla_Transformados[[#This Row],[Costo_Total]]/Tabla_Transformados[[#This Row],[Duracion_Viaje_sucio]]</f>
        <v>7976.1</v>
      </c>
    </row>
    <row r="685" spans="1:45" x14ac:dyDescent="0.25">
      <c r="A685" t="s">
        <v>2476</v>
      </c>
      <c r="B685" t="s">
        <v>2477</v>
      </c>
      <c r="C685">
        <v>24</v>
      </c>
      <c r="D685" t="s">
        <v>104</v>
      </c>
      <c r="E685" t="str">
        <f>VLOOKUP(Tabla_Transformados[[#This Row],[Género_sucio]],Tabla4[#All],2,0)</f>
        <v>Masculino</v>
      </c>
      <c r="F685" t="s">
        <v>32</v>
      </c>
      <c r="G685" t="str">
        <f>VLOOKUP(Tabla_Transformados[[#This Row],[Ubicación_sucio]],auxiliares!$E$6:$F$13,2,0)</f>
        <v>Méjico</v>
      </c>
      <c r="H685" t="s">
        <v>97</v>
      </c>
      <c r="I685" t="str">
        <f>IFERROR(VLOOKUP(Tabla_Transformados[[#This Row],[Tipo_Viajero_sucio]],auxiliares!$H$6:$I$6,2,0),Tabla_Transformados[[#This Row],[Tipo_Viajero_sucio]])</f>
        <v>Negocios</v>
      </c>
      <c r="J685" t="s">
        <v>2478</v>
      </c>
      <c r="K685" s="8">
        <v>45433</v>
      </c>
      <c r="L685" s="8">
        <v>45494</v>
      </c>
      <c r="M685">
        <v>118</v>
      </c>
      <c r="N685">
        <f>DATEDIF(Tabla_Transformados[[#This Row],[Fecha_Reserva]],Tabla_Transformados[[#This Row],[Fecha_Viaje]],"d")</f>
        <v>61</v>
      </c>
      <c r="O685">
        <v>6</v>
      </c>
      <c r="P685">
        <v>4</v>
      </c>
      <c r="Q685" t="s">
        <v>77</v>
      </c>
      <c r="R685" t="str">
        <f>IFERROR(VLOOKUP(Tabla_Transformados[[#This Row],[Tipo_Paquete_sucio]],auxiliares!$H$6:$I$7,2,0),Tabla_Transformados[[#This Row],[Tipo_Paquete_sucio]])</f>
        <v>Vuelo + Hotel</v>
      </c>
      <c r="S685" s="10">
        <v>17468.099999999999</v>
      </c>
      <c r="T685" t="s">
        <v>78</v>
      </c>
      <c r="U685" t="s">
        <v>66</v>
      </c>
      <c r="V685" t="str">
        <f>VLOOKUP(Tabla_Transformados[[#This Row],[Destino_sucio]],auxiliares!$E$5:$F$19,2,0)</f>
        <v>Barcelona</v>
      </c>
      <c r="W685" t="s">
        <v>114</v>
      </c>
      <c r="X685" t="s">
        <v>54</v>
      </c>
      <c r="Y685" t="s">
        <v>40</v>
      </c>
      <c r="Z6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5" t="str">
        <f>IFERROR(VLOOKUP(Tabla_Transformados[[#This Row],[Actividades_Reser_sucio2]],auxiliares!$E$5:$F$20,2,0),Tabla_Transformados[[#This Row],[Actividades_Reser_sucio2]])</f>
        <v/>
      </c>
      <c r="AB685">
        <v>8</v>
      </c>
      <c r="AC685">
        <f>Tabla_Transformados[[#This Row],[Duracion_Viaje_sucio]]-1</f>
        <v>5</v>
      </c>
      <c r="AD685" t="b">
        <v>1</v>
      </c>
      <c r="AE685" t="str">
        <f>VLOOKUP(Tabla_Transformados[[#This Row],[Promocion_Aplicada_sucio]],auxiliares!$H$6:$I$9,2,0)</f>
        <v>Verdadero</v>
      </c>
      <c r="AF685" t="s">
        <v>42</v>
      </c>
      <c r="AG685" t="s">
        <v>56</v>
      </c>
      <c r="AH685">
        <v>5</v>
      </c>
      <c r="AI685" t="str">
        <f>TEXT(Tabla_Transformados[[#This Row],[Fecha_Reserva]],"m")</f>
        <v>5</v>
      </c>
      <c r="AJ685">
        <v>4</v>
      </c>
      <c r="AK685" t="str">
        <f>TEXT(Tabla_Transformados[[#This Row],[Fecha_Viaje]],"m")</f>
        <v>7</v>
      </c>
      <c r="AL685" t="s">
        <v>44</v>
      </c>
      <c r="AM685" t="b">
        <v>1</v>
      </c>
      <c r="AN685" t="str">
        <f>VLOOKUP(Tabla_Transformados[[#This Row],[Cancelacion_Reserva_sucio]],auxiliares!$H$6:$I$9,2,0)</f>
        <v>Verdadero</v>
      </c>
      <c r="AO685">
        <v>2</v>
      </c>
      <c r="AP685" t="s">
        <v>45</v>
      </c>
      <c r="AQ68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85" s="10">
        <f>Tabla_Transformados[[#This Row],[Costo_Total]]/Tabla_Transformados[[#This Row],[Numero_Personas]]</f>
        <v>4367.0249999999996</v>
      </c>
      <c r="AS685" s="10">
        <f>Tabla_Transformados[[#This Row],[Costo_Total]]/Tabla_Transformados[[#This Row],[Duracion_Viaje_sucio]]</f>
        <v>2911.35</v>
      </c>
    </row>
    <row r="686" spans="1:45" x14ac:dyDescent="0.25">
      <c r="A686" t="s">
        <v>2479</v>
      </c>
      <c r="B686" t="s">
        <v>2480</v>
      </c>
      <c r="C686">
        <v>63</v>
      </c>
      <c r="D686" t="s">
        <v>104</v>
      </c>
      <c r="E686" t="str">
        <f>VLOOKUP(Tabla_Transformados[[#This Row],[Género_sucio]],Tabla4[#All],2,0)</f>
        <v>Masculino</v>
      </c>
      <c r="F686" t="s">
        <v>123</v>
      </c>
      <c r="G686" t="str">
        <f>VLOOKUP(Tabla_Transformados[[#This Row],[Ubicación_sucio]],auxiliares!$E$6:$F$13,2,0)</f>
        <v>España</v>
      </c>
      <c r="H686" t="s">
        <v>97</v>
      </c>
      <c r="I686" t="str">
        <f>IFERROR(VLOOKUP(Tabla_Transformados[[#This Row],[Tipo_Viajero_sucio]],auxiliares!$H$6:$I$6,2,0),Tabla_Transformados[[#This Row],[Tipo_Viajero_sucio]])</f>
        <v>Negocios</v>
      </c>
      <c r="J686" t="s">
        <v>2481</v>
      </c>
      <c r="K686" s="8">
        <v>45359</v>
      </c>
      <c r="L686" s="8">
        <v>45472</v>
      </c>
      <c r="M686">
        <v>313</v>
      </c>
      <c r="N686">
        <f>DATEDIF(Tabla_Transformados[[#This Row],[Fecha_Reserva]],Tabla_Transformados[[#This Row],[Fecha_Viaje]],"d")</f>
        <v>113</v>
      </c>
      <c r="O686">
        <v>5</v>
      </c>
      <c r="P686">
        <v>2</v>
      </c>
      <c r="Q686" t="s">
        <v>77</v>
      </c>
      <c r="R686" t="str">
        <f>IFERROR(VLOOKUP(Tabla_Transformados[[#This Row],[Tipo_Paquete_sucio]],auxiliares!$H$6:$I$7,2,0),Tabla_Transformados[[#This Row],[Tipo_Paquete_sucio]])</f>
        <v>Vuelo + Hotel</v>
      </c>
      <c r="S686" s="10">
        <v>2159.6</v>
      </c>
      <c r="T686" t="s">
        <v>86</v>
      </c>
      <c r="U686" t="s">
        <v>101</v>
      </c>
      <c r="V686" t="str">
        <f>VLOOKUP(Tabla_Transformados[[#This Row],[Destino_sucio]],auxiliares!$E$5:$F$19,2,0)</f>
        <v>Roma</v>
      </c>
      <c r="W686" t="s">
        <v>79</v>
      </c>
      <c r="X686" t="s">
        <v>54</v>
      </c>
      <c r="Y686" t="s">
        <v>40</v>
      </c>
      <c r="Z6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6" t="str">
        <f>IFERROR(VLOOKUP(Tabla_Transformados[[#This Row],[Actividades_Reser_sucio2]],auxiliares!$E$5:$F$20,2,0),Tabla_Transformados[[#This Row],[Actividades_Reser_sucio2]])</f>
        <v/>
      </c>
      <c r="AB686">
        <v>8</v>
      </c>
      <c r="AC686">
        <f>Tabla_Transformados[[#This Row],[Duracion_Viaje_sucio]]-1</f>
        <v>4</v>
      </c>
      <c r="AD686" t="b">
        <v>1</v>
      </c>
      <c r="AE686" t="str">
        <f>VLOOKUP(Tabla_Transformados[[#This Row],[Promocion_Aplicada_sucio]],auxiliares!$H$6:$I$9,2,0)</f>
        <v>Verdadero</v>
      </c>
      <c r="AF686" t="s">
        <v>42</v>
      </c>
      <c r="AG686" t="s">
        <v>115</v>
      </c>
      <c r="AH686">
        <v>5</v>
      </c>
      <c r="AI686" t="str">
        <f>TEXT(Tabla_Transformados[[#This Row],[Fecha_Reserva]],"m")</f>
        <v>3</v>
      </c>
      <c r="AJ686">
        <v>2</v>
      </c>
      <c r="AK686" t="str">
        <f>TEXT(Tabla_Transformados[[#This Row],[Fecha_Viaje]],"m")</f>
        <v>6</v>
      </c>
      <c r="AL686" t="s">
        <v>44</v>
      </c>
      <c r="AM686" t="b">
        <v>0</v>
      </c>
      <c r="AN686" t="str">
        <f>VLOOKUP(Tabla_Transformados[[#This Row],[Cancelacion_Reserva_sucio]],auxiliares!$H$6:$I$9,2,0)</f>
        <v>Falso</v>
      </c>
      <c r="AO686">
        <v>1</v>
      </c>
      <c r="AP686" t="s">
        <v>70</v>
      </c>
      <c r="AQ68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6" s="10">
        <f>Tabla_Transformados[[#This Row],[Costo_Total]]/Tabla_Transformados[[#This Row],[Numero_Personas]]</f>
        <v>1079.8</v>
      </c>
      <c r="AS686" s="10">
        <f>Tabla_Transformados[[#This Row],[Costo_Total]]/Tabla_Transformados[[#This Row],[Duracion_Viaje_sucio]]</f>
        <v>431.91999999999996</v>
      </c>
    </row>
    <row r="687" spans="1:45" x14ac:dyDescent="0.25">
      <c r="A687" t="s">
        <v>2482</v>
      </c>
      <c r="B687" t="s">
        <v>2483</v>
      </c>
      <c r="C687">
        <v>34</v>
      </c>
      <c r="D687" t="s">
        <v>60</v>
      </c>
      <c r="E687" t="str">
        <f>VLOOKUP(Tabla_Transformados[[#This Row],[Género_sucio]],Tabla4[#All],2,0)</f>
        <v>Otro</v>
      </c>
      <c r="F687" t="s">
        <v>91</v>
      </c>
      <c r="G687" t="str">
        <f>VLOOKUP(Tabla_Transformados[[#This Row],[Ubicación_sucio]],auxiliares!$E$6:$F$13,2,0)</f>
        <v>India</v>
      </c>
      <c r="H687" t="s">
        <v>33</v>
      </c>
      <c r="I687" t="str">
        <f>IFERROR(VLOOKUP(Tabla_Transformados[[#This Row],[Tipo_Viajero_sucio]],auxiliares!$H$6:$I$6,2,0),Tabla_Transformados[[#This Row],[Tipo_Viajero_sucio]])</f>
        <v>Turista</v>
      </c>
      <c r="J687" t="s">
        <v>2484</v>
      </c>
      <c r="K687" s="8">
        <v>45402</v>
      </c>
      <c r="L687" s="8">
        <v>45477</v>
      </c>
      <c r="M687">
        <v>195</v>
      </c>
      <c r="N687">
        <f>DATEDIF(Tabla_Transformados[[#This Row],[Fecha_Reserva]],Tabla_Transformados[[#This Row],[Fecha_Viaje]],"d")</f>
        <v>75</v>
      </c>
      <c r="O687">
        <v>10</v>
      </c>
      <c r="P687">
        <v>2</v>
      </c>
      <c r="Q687" t="s">
        <v>65</v>
      </c>
      <c r="R687" t="str">
        <f>IFERROR(VLOOKUP(Tabla_Transformados[[#This Row],[Tipo_Paquete_sucio]],auxiliares!$H$6:$I$7,2,0),Tabla_Transformados[[#This Row],[Tipo_Paquete_sucio]])</f>
        <v>Vuelo + Hotel + Tour</v>
      </c>
      <c r="S687" s="10">
        <v>5442.9</v>
      </c>
      <c r="T687" t="s">
        <v>38</v>
      </c>
      <c r="U687" t="s">
        <v>94</v>
      </c>
      <c r="V687" t="str">
        <f>VLOOKUP(Tabla_Transformados[[#This Row],[Destino_sucio]],auxiliares!$E$5:$F$19,2,0)</f>
        <v>Cancun</v>
      </c>
      <c r="W687" t="s">
        <v>67</v>
      </c>
      <c r="X687" t="s">
        <v>68</v>
      </c>
      <c r="Y687" t="s">
        <v>69</v>
      </c>
      <c r="Z6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87" t="str">
        <f>IFERROR(VLOOKUP(Tabla_Transformados[[#This Row],[Actividades_Reser_sucio2]],auxiliares!$E$5:$F$20,2,0),Tabla_Transformados[[#This Row],[Actividades_Reser_sucio2]])</f>
        <v>Excursión en bote</v>
      </c>
      <c r="AB687">
        <v>4</v>
      </c>
      <c r="AC687">
        <f>Tabla_Transformados[[#This Row],[Duracion_Viaje_sucio]]-1</f>
        <v>9</v>
      </c>
      <c r="AD687" t="b">
        <v>0</v>
      </c>
      <c r="AE687" t="str">
        <f>VLOOKUP(Tabla_Transformados[[#This Row],[Promocion_Aplicada_sucio]],auxiliares!$H$6:$I$9,2,0)</f>
        <v>Falso</v>
      </c>
      <c r="AF687" t="s">
        <v>55</v>
      </c>
      <c r="AG687" t="s">
        <v>56</v>
      </c>
      <c r="AH687">
        <v>2</v>
      </c>
      <c r="AI687" t="str">
        <f>TEXT(Tabla_Transformados[[#This Row],[Fecha_Reserva]],"m")</f>
        <v>4</v>
      </c>
      <c r="AJ687">
        <v>1</v>
      </c>
      <c r="AK687" t="str">
        <f>TEXT(Tabla_Transformados[[#This Row],[Fecha_Viaje]],"m")</f>
        <v>7</v>
      </c>
      <c r="AL687" t="s">
        <v>57</v>
      </c>
      <c r="AM687" t="b">
        <v>1</v>
      </c>
      <c r="AN687" t="str">
        <f>VLOOKUP(Tabla_Transformados[[#This Row],[Cancelacion_Reserva_sucio]],auxiliares!$H$6:$I$9,2,0)</f>
        <v>Verdadero</v>
      </c>
      <c r="AO687">
        <v>4</v>
      </c>
      <c r="AP687" t="s">
        <v>131</v>
      </c>
      <c r="AQ68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7" s="10">
        <f>Tabla_Transformados[[#This Row],[Costo_Total]]/Tabla_Transformados[[#This Row],[Numero_Personas]]</f>
        <v>2721.45</v>
      </c>
      <c r="AS687" s="10">
        <f>Tabla_Transformados[[#This Row],[Costo_Total]]/Tabla_Transformados[[#This Row],[Duracion_Viaje_sucio]]</f>
        <v>544.29</v>
      </c>
    </row>
    <row r="688" spans="1:45" x14ac:dyDescent="0.25">
      <c r="A688" t="s">
        <v>2485</v>
      </c>
      <c r="B688" t="s">
        <v>2486</v>
      </c>
      <c r="C688">
        <v>35</v>
      </c>
      <c r="D688" t="s">
        <v>31</v>
      </c>
      <c r="E688" t="str">
        <f>VLOOKUP(Tabla_Transformados[[#This Row],[Género_sucio]],Tabla4[#All],2,0)</f>
        <v>Femenino</v>
      </c>
      <c r="F688" t="s">
        <v>48</v>
      </c>
      <c r="G688" t="str">
        <f>VLOOKUP(Tabla_Transformados[[#This Row],[Ubicación_sucio]],auxiliares!$E$6:$F$13,2,0)</f>
        <v>EEUU</v>
      </c>
      <c r="H688" t="s">
        <v>49</v>
      </c>
      <c r="I688" t="str">
        <f>IFERROR(VLOOKUP(Tabla_Transformados[[#This Row],[Tipo_Viajero_sucio]],auxiliares!$H$6:$I$6,2,0),Tabla_Transformados[[#This Row],[Tipo_Viajero_sucio]])</f>
        <v>Turista</v>
      </c>
      <c r="J688" t="s">
        <v>2487</v>
      </c>
      <c r="K688" s="8">
        <v>45452</v>
      </c>
      <c r="L688" s="8">
        <v>45574</v>
      </c>
      <c r="M688">
        <v>131</v>
      </c>
      <c r="N688">
        <f>DATEDIF(Tabla_Transformados[[#This Row],[Fecha_Reserva]],Tabla_Transformados[[#This Row],[Fecha_Viaje]],"d")</f>
        <v>122</v>
      </c>
      <c r="O688">
        <v>12</v>
      </c>
      <c r="P688">
        <v>4</v>
      </c>
      <c r="Q688" t="s">
        <v>37</v>
      </c>
      <c r="R688" t="str">
        <f>IFERROR(VLOOKUP(Tabla_Transformados[[#This Row],[Tipo_Paquete_sucio]],auxiliares!$H$6:$I$7,2,0),Tabla_Transformados[[#This Row],[Tipo_Paquete_sucio]])</f>
        <v>Vuelo</v>
      </c>
      <c r="S688" s="10">
        <v>8169.4</v>
      </c>
      <c r="T688" t="s">
        <v>38</v>
      </c>
      <c r="U688" t="s">
        <v>53</v>
      </c>
      <c r="V688" t="str">
        <f>VLOOKUP(Tabla_Transformados[[#This Row],[Destino_sucio]],auxiliares!$E$5:$F$19,2,0)</f>
        <v>Nueva York</v>
      </c>
      <c r="W688" t="s">
        <v>40</v>
      </c>
      <c r="X688" t="s">
        <v>41</v>
      </c>
      <c r="Y688" t="s">
        <v>40</v>
      </c>
      <c r="Z6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8" t="str">
        <f>IFERROR(VLOOKUP(Tabla_Transformados[[#This Row],[Actividades_Reser_sucio2]],auxiliares!$E$5:$F$20,2,0),Tabla_Transformados[[#This Row],[Actividades_Reser_sucio2]])</f>
        <v/>
      </c>
      <c r="AB688">
        <v>8</v>
      </c>
      <c r="AC688">
        <f>Tabla_Transformados[[#This Row],[Duracion_Viaje_sucio]]-1</f>
        <v>11</v>
      </c>
      <c r="AD688" t="b">
        <v>1</v>
      </c>
      <c r="AE688" t="str">
        <f>VLOOKUP(Tabla_Transformados[[#This Row],[Promocion_Aplicada_sucio]],auxiliares!$H$6:$I$9,2,0)</f>
        <v>Verdadero</v>
      </c>
      <c r="AF688" t="s">
        <v>42</v>
      </c>
      <c r="AG688" t="s">
        <v>43</v>
      </c>
      <c r="AH688">
        <v>1</v>
      </c>
      <c r="AI688" t="str">
        <f>TEXT(Tabla_Transformados[[#This Row],[Fecha_Reserva]],"m")</f>
        <v>6</v>
      </c>
      <c r="AJ688">
        <v>2</v>
      </c>
      <c r="AK688" t="str">
        <f>TEXT(Tabla_Transformados[[#This Row],[Fecha_Viaje]],"m")</f>
        <v>10</v>
      </c>
      <c r="AL688" t="s">
        <v>57</v>
      </c>
      <c r="AM688" t="b">
        <v>0</v>
      </c>
      <c r="AN688" t="str">
        <f>VLOOKUP(Tabla_Transformados[[#This Row],[Cancelacion_Reserva_sucio]],auxiliares!$H$6:$I$9,2,0)</f>
        <v>Falso</v>
      </c>
      <c r="AO688">
        <v>5</v>
      </c>
      <c r="AP688" t="s">
        <v>207</v>
      </c>
      <c r="AQ68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8" s="10">
        <f>Tabla_Transformados[[#This Row],[Costo_Total]]/Tabla_Transformados[[#This Row],[Numero_Personas]]</f>
        <v>2042.35</v>
      </c>
      <c r="AS688" s="10">
        <f>Tabla_Transformados[[#This Row],[Costo_Total]]/Tabla_Transformados[[#This Row],[Duracion_Viaje_sucio]]</f>
        <v>680.7833333333333</v>
      </c>
    </row>
    <row r="689" spans="1:45" x14ac:dyDescent="0.25">
      <c r="A689" t="s">
        <v>2488</v>
      </c>
      <c r="B689" t="s">
        <v>2489</v>
      </c>
      <c r="C689">
        <v>64</v>
      </c>
      <c r="D689" t="s">
        <v>104</v>
      </c>
      <c r="E689" t="str">
        <f>VLOOKUP(Tabla_Transformados[[#This Row],[Género_sucio]],Tabla4[#All],2,0)</f>
        <v>Masculino</v>
      </c>
      <c r="F689" t="s">
        <v>32</v>
      </c>
      <c r="G689" t="str">
        <f>VLOOKUP(Tabla_Transformados[[#This Row],[Ubicación_sucio]],auxiliares!$E$6:$F$13,2,0)</f>
        <v>Méjico</v>
      </c>
      <c r="H689" t="s">
        <v>97</v>
      </c>
      <c r="I689" t="str">
        <f>IFERROR(VLOOKUP(Tabla_Transformados[[#This Row],[Tipo_Viajero_sucio]],auxiliares!$H$6:$I$6,2,0),Tabla_Transformados[[#This Row],[Tipo_Viajero_sucio]])</f>
        <v>Negocios</v>
      </c>
      <c r="J689" t="s">
        <v>2490</v>
      </c>
      <c r="K689" s="8">
        <v>45354</v>
      </c>
      <c r="L689" s="8">
        <v>45519</v>
      </c>
      <c r="M689">
        <v>358</v>
      </c>
      <c r="N689">
        <f>DATEDIF(Tabla_Transformados[[#This Row],[Fecha_Reserva]],Tabla_Transformados[[#This Row],[Fecha_Viaje]],"d")</f>
        <v>165</v>
      </c>
      <c r="O689">
        <v>8</v>
      </c>
      <c r="P689">
        <v>1</v>
      </c>
      <c r="Q689" t="s">
        <v>65</v>
      </c>
      <c r="R689" t="str">
        <f>IFERROR(VLOOKUP(Tabla_Transformados[[#This Row],[Tipo_Paquete_sucio]],auxiliares!$H$6:$I$7,2,0),Tabla_Transformados[[#This Row],[Tipo_Paquete_sucio]])</f>
        <v>Vuelo + Hotel + Tour</v>
      </c>
      <c r="S689" s="10">
        <v>6115.5</v>
      </c>
      <c r="T689" t="s">
        <v>38</v>
      </c>
      <c r="U689" t="s">
        <v>101</v>
      </c>
      <c r="V689" t="str">
        <f>VLOOKUP(Tabla_Transformados[[#This Row],[Destino_sucio]],auxiliares!$E$5:$F$19,2,0)</f>
        <v>Roma</v>
      </c>
      <c r="W689" t="s">
        <v>114</v>
      </c>
      <c r="X689" t="s">
        <v>41</v>
      </c>
      <c r="Y689" t="s">
        <v>151</v>
      </c>
      <c r="Z6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89" t="str">
        <f>IFERROR(VLOOKUP(Tabla_Transformados[[#This Row],[Actividades_Reser_sucio2]],auxiliares!$E$5:$F$20,2,0),Tabla_Transformados[[#This Row],[Actividades_Reser_sucio2]])</f>
        <v>Tour en Cuidad</v>
      </c>
      <c r="AB689">
        <v>3</v>
      </c>
      <c r="AC689">
        <f>Tabla_Transformados[[#This Row],[Duracion_Viaje_sucio]]-1</f>
        <v>7</v>
      </c>
      <c r="AD689" t="b">
        <v>0</v>
      </c>
      <c r="AE689" t="str">
        <f>VLOOKUP(Tabla_Transformados[[#This Row],[Promocion_Aplicada_sucio]],auxiliares!$H$6:$I$9,2,0)</f>
        <v>Falso</v>
      </c>
      <c r="AF689" t="s">
        <v>42</v>
      </c>
      <c r="AG689" t="s">
        <v>56</v>
      </c>
      <c r="AH689">
        <v>2</v>
      </c>
      <c r="AI689" t="str">
        <f>TEXT(Tabla_Transformados[[#This Row],[Fecha_Reserva]],"m")</f>
        <v>3</v>
      </c>
      <c r="AJ689">
        <v>8</v>
      </c>
      <c r="AK689" t="str">
        <f>TEXT(Tabla_Transformados[[#This Row],[Fecha_Viaje]],"m")</f>
        <v>8</v>
      </c>
      <c r="AL689" t="s">
        <v>44</v>
      </c>
      <c r="AM689" t="b">
        <v>0</v>
      </c>
      <c r="AN689" t="str">
        <f>VLOOKUP(Tabla_Transformados[[#This Row],[Cancelacion_Reserva_sucio]],auxiliares!$H$6:$I$9,2,0)</f>
        <v>Falso</v>
      </c>
      <c r="AO689">
        <v>1</v>
      </c>
      <c r="AP689" t="s">
        <v>70</v>
      </c>
      <c r="AQ68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9" s="10">
        <f>Tabla_Transformados[[#This Row],[Costo_Total]]/Tabla_Transformados[[#This Row],[Numero_Personas]]</f>
        <v>6115.5</v>
      </c>
      <c r="AS689" s="10">
        <f>Tabla_Transformados[[#This Row],[Costo_Total]]/Tabla_Transformados[[#This Row],[Duracion_Viaje_sucio]]</f>
        <v>764.4375</v>
      </c>
    </row>
    <row r="690" spans="1:45" x14ac:dyDescent="0.25">
      <c r="A690" t="s">
        <v>2491</v>
      </c>
      <c r="B690" t="s">
        <v>2492</v>
      </c>
      <c r="C690">
        <v>30</v>
      </c>
      <c r="D690" t="s">
        <v>60</v>
      </c>
      <c r="E690" t="str">
        <f>VLOOKUP(Tabla_Transformados[[#This Row],[Género_sucio]],Tabla4[#All],2,0)</f>
        <v>Otro</v>
      </c>
      <c r="F690" t="s">
        <v>48</v>
      </c>
      <c r="G690" t="str">
        <f>VLOOKUP(Tabla_Transformados[[#This Row],[Ubicación_sucio]],auxiliares!$E$6:$F$13,2,0)</f>
        <v>EEUU</v>
      </c>
      <c r="H690" t="s">
        <v>49</v>
      </c>
      <c r="I690" t="str">
        <f>IFERROR(VLOOKUP(Tabla_Transformados[[#This Row],[Tipo_Viajero_sucio]],auxiliares!$H$6:$I$6,2,0),Tabla_Transformados[[#This Row],[Tipo_Viajero_sucio]])</f>
        <v>Turista</v>
      </c>
      <c r="J690" t="s">
        <v>2493</v>
      </c>
      <c r="K690" s="8">
        <v>45327</v>
      </c>
      <c r="L690" s="8">
        <v>45426</v>
      </c>
      <c r="M690">
        <v>197</v>
      </c>
      <c r="N690">
        <f>DATEDIF(Tabla_Transformados[[#This Row],[Fecha_Reserva]],Tabla_Transformados[[#This Row],[Fecha_Viaje]],"d")</f>
        <v>99</v>
      </c>
      <c r="O690">
        <v>5</v>
      </c>
      <c r="P690">
        <v>4</v>
      </c>
      <c r="Q690" t="s">
        <v>37</v>
      </c>
      <c r="R690" t="str">
        <f>IFERROR(VLOOKUP(Tabla_Transformados[[#This Row],[Tipo_Paquete_sucio]],auxiliares!$H$6:$I$7,2,0),Tabla_Transformados[[#This Row],[Tipo_Paquete_sucio]])</f>
        <v>Vuelo</v>
      </c>
      <c r="S690" s="10">
        <v>1774.7</v>
      </c>
      <c r="T690" t="s">
        <v>38</v>
      </c>
      <c r="U690" t="s">
        <v>137</v>
      </c>
      <c r="V690" t="str">
        <f>VLOOKUP(Tabla_Transformados[[#This Row],[Destino_sucio]],auxiliares!$E$5:$F$19,2,0)</f>
        <v>Paris</v>
      </c>
      <c r="W690" t="s">
        <v>40</v>
      </c>
      <c r="X690" t="s">
        <v>41</v>
      </c>
      <c r="Y690" t="s">
        <v>40</v>
      </c>
      <c r="Z6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0" t="str">
        <f>IFERROR(VLOOKUP(Tabla_Transformados[[#This Row],[Actividades_Reser_sucio2]],auxiliares!$E$5:$F$20,2,0),Tabla_Transformados[[#This Row],[Actividades_Reser_sucio2]])</f>
        <v/>
      </c>
      <c r="AB690">
        <v>6</v>
      </c>
      <c r="AC690">
        <f>Tabla_Transformados[[#This Row],[Duracion_Viaje_sucio]]-1</f>
        <v>4</v>
      </c>
      <c r="AD690" t="b">
        <v>1</v>
      </c>
      <c r="AE690" t="str">
        <f>VLOOKUP(Tabla_Transformados[[#This Row],[Promocion_Aplicada_sucio]],auxiliares!$H$6:$I$9,2,0)</f>
        <v>Verdadero</v>
      </c>
      <c r="AF690" t="s">
        <v>88</v>
      </c>
      <c r="AG690" t="s">
        <v>115</v>
      </c>
      <c r="AH690">
        <v>10</v>
      </c>
      <c r="AI690" t="str">
        <f>TEXT(Tabla_Transformados[[#This Row],[Fecha_Reserva]],"m")</f>
        <v>2</v>
      </c>
      <c r="AJ690">
        <v>6</v>
      </c>
      <c r="AK690" t="str">
        <f>TEXT(Tabla_Transformados[[#This Row],[Fecha_Viaje]],"m")</f>
        <v>5</v>
      </c>
      <c r="AL690" t="s">
        <v>44</v>
      </c>
      <c r="AM690" t="b">
        <v>0</v>
      </c>
      <c r="AN690" t="str">
        <f>VLOOKUP(Tabla_Transformados[[#This Row],[Cancelacion_Reserva_sucio]],auxiliares!$H$6:$I$9,2,0)</f>
        <v>Falso</v>
      </c>
      <c r="AO690">
        <v>4</v>
      </c>
      <c r="AP690" t="s">
        <v>108</v>
      </c>
      <c r="AQ69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0" s="10">
        <f>Tabla_Transformados[[#This Row],[Costo_Total]]/Tabla_Transformados[[#This Row],[Numero_Personas]]</f>
        <v>443.67500000000001</v>
      </c>
      <c r="AS690" s="10">
        <f>Tabla_Transformados[[#This Row],[Costo_Total]]/Tabla_Transformados[[#This Row],[Duracion_Viaje_sucio]]</f>
        <v>354.94</v>
      </c>
    </row>
    <row r="691" spans="1:45" x14ac:dyDescent="0.25">
      <c r="A691" t="s">
        <v>2494</v>
      </c>
      <c r="B691" t="s">
        <v>2495</v>
      </c>
      <c r="C691">
        <v>39</v>
      </c>
      <c r="D691" t="s">
        <v>104</v>
      </c>
      <c r="E691" t="str">
        <f>VLOOKUP(Tabla_Transformados[[#This Row],[Género_sucio]],Tabla4[#All],2,0)</f>
        <v>Masculino</v>
      </c>
      <c r="F691" t="s">
        <v>61</v>
      </c>
      <c r="G691" t="str">
        <f>VLOOKUP(Tabla_Transformados[[#This Row],[Ubicación_sucio]],auxiliares!$E$6:$F$13,2,0)</f>
        <v>Australia</v>
      </c>
      <c r="H691" t="s">
        <v>33</v>
      </c>
      <c r="I691" t="str">
        <f>IFERROR(VLOOKUP(Tabla_Transformados[[#This Row],[Tipo_Viajero_sucio]],auxiliares!$H$6:$I$6,2,0),Tabla_Transformados[[#This Row],[Tipo_Viajero_sucio]])</f>
        <v>Turista</v>
      </c>
      <c r="J691" t="s">
        <v>2496</v>
      </c>
      <c r="K691" s="8">
        <v>45327</v>
      </c>
      <c r="L691" s="8">
        <v>45344</v>
      </c>
      <c r="M691">
        <v>336</v>
      </c>
      <c r="N691">
        <f>DATEDIF(Tabla_Transformados[[#This Row],[Fecha_Reserva]],Tabla_Transformados[[#This Row],[Fecha_Viaje]],"d")</f>
        <v>17</v>
      </c>
      <c r="O691">
        <v>5</v>
      </c>
      <c r="P691">
        <v>2</v>
      </c>
      <c r="Q691" t="s">
        <v>65</v>
      </c>
      <c r="R691" t="str">
        <f>IFERROR(VLOOKUP(Tabla_Transformados[[#This Row],[Tipo_Paquete_sucio]],auxiliares!$H$6:$I$7,2,0),Tabla_Transformados[[#This Row],[Tipo_Paquete_sucio]])</f>
        <v>Vuelo + Hotel + Tour</v>
      </c>
      <c r="S691" s="10">
        <v>7374.4</v>
      </c>
      <c r="T691" t="s">
        <v>78</v>
      </c>
      <c r="U691" t="s">
        <v>39</v>
      </c>
      <c r="V691" t="str">
        <f>VLOOKUP(Tabla_Transformados[[#This Row],[Destino_sucio]],auxiliares!$E$5:$F$19,2,0)</f>
        <v>Tokio</v>
      </c>
      <c r="W691" t="s">
        <v>79</v>
      </c>
      <c r="X691" t="s">
        <v>41</v>
      </c>
      <c r="Y691" t="s">
        <v>302</v>
      </c>
      <c r="Z6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91" t="str">
        <f>IFERROR(VLOOKUP(Tabla_Transformados[[#This Row],[Actividades_Reser_sucio2]],auxiliares!$E$5:$F$20,2,0),Tabla_Transformados[[#This Row],[Actividades_Reser_sucio2]])</f>
        <v>Tour en bus</v>
      </c>
      <c r="AB691">
        <v>1</v>
      </c>
      <c r="AC691">
        <f>Tabla_Transformados[[#This Row],[Duracion_Viaje_sucio]]-1</f>
        <v>4</v>
      </c>
      <c r="AD691" t="b">
        <v>0</v>
      </c>
      <c r="AE691" t="str">
        <f>VLOOKUP(Tabla_Transformados[[#This Row],[Promocion_Aplicada_sucio]],auxiliares!$H$6:$I$9,2,0)</f>
        <v>Falso</v>
      </c>
      <c r="AF691" t="s">
        <v>42</v>
      </c>
      <c r="AG691" t="s">
        <v>56</v>
      </c>
      <c r="AH691">
        <v>12</v>
      </c>
      <c r="AI691" t="str">
        <f>TEXT(Tabla_Transformados[[#This Row],[Fecha_Reserva]],"m")</f>
        <v>2</v>
      </c>
      <c r="AJ691">
        <v>7</v>
      </c>
      <c r="AK691" t="str">
        <f>TEXT(Tabla_Transformados[[#This Row],[Fecha_Viaje]],"m")</f>
        <v>2</v>
      </c>
      <c r="AL691" t="s">
        <v>44</v>
      </c>
      <c r="AM691" t="b">
        <v>1</v>
      </c>
      <c r="AN691" t="str">
        <f>VLOOKUP(Tabla_Transformados[[#This Row],[Cancelacion_Reserva_sucio]],auxiliares!$H$6:$I$9,2,0)</f>
        <v>Verdadero</v>
      </c>
      <c r="AO691">
        <v>2</v>
      </c>
      <c r="AP691" t="s">
        <v>45</v>
      </c>
      <c r="AQ69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1" s="10">
        <f>Tabla_Transformados[[#This Row],[Costo_Total]]/Tabla_Transformados[[#This Row],[Numero_Personas]]</f>
        <v>3687.2</v>
      </c>
      <c r="AS691" s="10">
        <f>Tabla_Transformados[[#This Row],[Costo_Total]]/Tabla_Transformados[[#This Row],[Duracion_Viaje_sucio]]</f>
        <v>1474.8799999999999</v>
      </c>
    </row>
    <row r="692" spans="1:45" x14ac:dyDescent="0.25">
      <c r="A692" t="s">
        <v>2497</v>
      </c>
      <c r="B692" t="s">
        <v>2498</v>
      </c>
      <c r="C692">
        <v>32</v>
      </c>
      <c r="D692" t="s">
        <v>60</v>
      </c>
      <c r="E692" t="str">
        <f>VLOOKUP(Tabla_Transformados[[#This Row],[Género_sucio]],Tabla4[#All],2,0)</f>
        <v>Otro</v>
      </c>
      <c r="F692" t="s">
        <v>73</v>
      </c>
      <c r="G692" t="str">
        <f>VLOOKUP(Tabla_Transformados[[#This Row],[Ubicación_sucio]],auxiliares!$E$6:$F$13,2,0)</f>
        <v>Reino unido</v>
      </c>
      <c r="H692" t="s">
        <v>97</v>
      </c>
      <c r="I692" t="str">
        <f>IFERROR(VLOOKUP(Tabla_Transformados[[#This Row],[Tipo_Viajero_sucio]],auxiliares!$H$6:$I$6,2,0),Tabla_Transformados[[#This Row],[Tipo_Viajero_sucio]])</f>
        <v>Negocios</v>
      </c>
      <c r="J692" t="s">
        <v>2499</v>
      </c>
      <c r="K692" s="8">
        <v>45318</v>
      </c>
      <c r="L692" s="8">
        <v>45525</v>
      </c>
      <c r="M692">
        <v>129</v>
      </c>
      <c r="N692">
        <f>DATEDIF(Tabla_Transformados[[#This Row],[Fecha_Reserva]],Tabla_Transformados[[#This Row],[Fecha_Viaje]],"d")</f>
        <v>207</v>
      </c>
      <c r="O692">
        <v>12</v>
      </c>
      <c r="P692">
        <v>2</v>
      </c>
      <c r="Q692" t="s">
        <v>37</v>
      </c>
      <c r="R692" t="str">
        <f>IFERROR(VLOOKUP(Tabla_Transformados[[#This Row],[Tipo_Paquete_sucio]],auxiliares!$H$6:$I$7,2,0),Tabla_Transformados[[#This Row],[Tipo_Paquete_sucio]])</f>
        <v>Vuelo</v>
      </c>
      <c r="S692" s="10">
        <v>17541.099999999999</v>
      </c>
      <c r="T692" t="s">
        <v>86</v>
      </c>
      <c r="U692" t="s">
        <v>53</v>
      </c>
      <c r="V692" t="str">
        <f>VLOOKUP(Tabla_Transformados[[#This Row],[Destino_sucio]],auxiliares!$E$5:$F$19,2,0)</f>
        <v>Nueva York</v>
      </c>
      <c r="W692" t="s">
        <v>40</v>
      </c>
      <c r="X692" t="s">
        <v>54</v>
      </c>
      <c r="Y692" t="s">
        <v>40</v>
      </c>
      <c r="Z6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2" t="str">
        <f>IFERROR(VLOOKUP(Tabla_Transformados[[#This Row],[Actividades_Reser_sucio2]],auxiliares!$E$5:$F$20,2,0),Tabla_Transformados[[#This Row],[Actividades_Reser_sucio2]])</f>
        <v/>
      </c>
      <c r="AB692">
        <v>4</v>
      </c>
      <c r="AC692">
        <f>Tabla_Transformados[[#This Row],[Duracion_Viaje_sucio]]-1</f>
        <v>11</v>
      </c>
      <c r="AD692" t="b">
        <v>0</v>
      </c>
      <c r="AE692" t="str">
        <f>VLOOKUP(Tabla_Transformados[[#This Row],[Promocion_Aplicada_sucio]],auxiliares!$H$6:$I$9,2,0)</f>
        <v>Falso</v>
      </c>
      <c r="AF692" t="s">
        <v>55</v>
      </c>
      <c r="AG692" t="s">
        <v>56</v>
      </c>
      <c r="AH692">
        <v>1</v>
      </c>
      <c r="AI692" t="str">
        <f>TEXT(Tabla_Transformados[[#This Row],[Fecha_Reserva]],"m")</f>
        <v>1</v>
      </c>
      <c r="AJ692">
        <v>10</v>
      </c>
      <c r="AK692" t="str">
        <f>TEXT(Tabla_Transformados[[#This Row],[Fecha_Viaje]],"m")</f>
        <v>8</v>
      </c>
      <c r="AL692" t="s">
        <v>44</v>
      </c>
      <c r="AM692" t="b">
        <v>1</v>
      </c>
      <c r="AN692" t="str">
        <f>VLOOKUP(Tabla_Transformados[[#This Row],[Cancelacion_Reserva_sucio]],auxiliares!$H$6:$I$9,2,0)</f>
        <v>Verdadero</v>
      </c>
      <c r="AO692">
        <v>2</v>
      </c>
      <c r="AP692" t="s">
        <v>40</v>
      </c>
      <c r="AQ69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2" s="10">
        <f>Tabla_Transformados[[#This Row],[Costo_Total]]/Tabla_Transformados[[#This Row],[Numero_Personas]]</f>
        <v>8770.5499999999993</v>
      </c>
      <c r="AS692" s="10">
        <f>Tabla_Transformados[[#This Row],[Costo_Total]]/Tabla_Transformados[[#This Row],[Duracion_Viaje_sucio]]</f>
        <v>1461.7583333333332</v>
      </c>
    </row>
    <row r="693" spans="1:45" x14ac:dyDescent="0.25">
      <c r="A693" t="s">
        <v>2500</v>
      </c>
      <c r="B693" t="s">
        <v>2501</v>
      </c>
      <c r="C693">
        <v>41</v>
      </c>
      <c r="D693" t="s">
        <v>31</v>
      </c>
      <c r="E693" t="str">
        <f>VLOOKUP(Tabla_Transformados[[#This Row],[Género_sucio]],Tabla4[#All],2,0)</f>
        <v>Femenino</v>
      </c>
      <c r="F693" t="s">
        <v>123</v>
      </c>
      <c r="G693" t="str">
        <f>VLOOKUP(Tabla_Transformados[[#This Row],[Ubicación_sucio]],auxiliares!$E$6:$F$13,2,0)</f>
        <v>España</v>
      </c>
      <c r="H693" t="s">
        <v>49</v>
      </c>
      <c r="I693" t="str">
        <f>IFERROR(VLOOKUP(Tabla_Transformados[[#This Row],[Tipo_Viajero_sucio]],auxiliares!$H$6:$I$6,2,0),Tabla_Transformados[[#This Row],[Tipo_Viajero_sucio]])</f>
        <v>Turista</v>
      </c>
      <c r="J693" t="s">
        <v>2502</v>
      </c>
      <c r="K693" s="8">
        <v>45429</v>
      </c>
      <c r="L693" s="8">
        <v>45510</v>
      </c>
      <c r="M693">
        <v>176</v>
      </c>
      <c r="N693">
        <f>DATEDIF(Tabla_Transformados[[#This Row],[Fecha_Reserva]],Tabla_Transformados[[#This Row],[Fecha_Viaje]],"d")</f>
        <v>81</v>
      </c>
      <c r="O693">
        <v>11</v>
      </c>
      <c r="P693">
        <v>3</v>
      </c>
      <c r="Q693" t="s">
        <v>37</v>
      </c>
      <c r="R693" t="str">
        <f>IFERROR(VLOOKUP(Tabla_Transformados[[#This Row],[Tipo_Paquete_sucio]],auxiliares!$H$6:$I$7,2,0),Tabla_Transformados[[#This Row],[Tipo_Paquete_sucio]])</f>
        <v>Vuelo</v>
      </c>
      <c r="S693" s="10">
        <v>1852.1</v>
      </c>
      <c r="T693" t="s">
        <v>78</v>
      </c>
      <c r="U693" t="s">
        <v>53</v>
      </c>
      <c r="V693" t="str">
        <f>VLOOKUP(Tabla_Transformados[[#This Row],[Destino_sucio]],auxiliares!$E$5:$F$19,2,0)</f>
        <v>Nueva York</v>
      </c>
      <c r="W693" t="s">
        <v>40</v>
      </c>
      <c r="X693" t="s">
        <v>41</v>
      </c>
      <c r="Y693" t="s">
        <v>40</v>
      </c>
      <c r="Z6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3" t="str">
        <f>IFERROR(VLOOKUP(Tabla_Transformados[[#This Row],[Actividades_Reser_sucio2]],auxiliares!$E$5:$F$20,2,0),Tabla_Transformados[[#This Row],[Actividades_Reser_sucio2]])</f>
        <v/>
      </c>
      <c r="AB693">
        <v>8</v>
      </c>
      <c r="AC693">
        <f>Tabla_Transformados[[#This Row],[Duracion_Viaje_sucio]]-1</f>
        <v>10</v>
      </c>
      <c r="AD693" t="b">
        <v>1</v>
      </c>
      <c r="AE693" t="str">
        <f>VLOOKUP(Tabla_Transformados[[#This Row],[Promocion_Aplicada_sucio]],auxiliares!$H$6:$I$9,2,0)</f>
        <v>Verdadero</v>
      </c>
      <c r="AF693" t="s">
        <v>42</v>
      </c>
      <c r="AG693" t="s">
        <v>115</v>
      </c>
      <c r="AH693">
        <v>4</v>
      </c>
      <c r="AI693" t="str">
        <f>TEXT(Tabla_Transformados[[#This Row],[Fecha_Reserva]],"m")</f>
        <v>5</v>
      </c>
      <c r="AJ693">
        <v>3</v>
      </c>
      <c r="AK693" t="str">
        <f>TEXT(Tabla_Transformados[[#This Row],[Fecha_Viaje]],"m")</f>
        <v>8</v>
      </c>
      <c r="AL693" t="s">
        <v>57</v>
      </c>
      <c r="AM693" t="b">
        <v>0</v>
      </c>
      <c r="AN693" t="str">
        <f>VLOOKUP(Tabla_Transformados[[#This Row],[Cancelacion_Reserva_sucio]],auxiliares!$H$6:$I$9,2,0)</f>
        <v>Falso</v>
      </c>
      <c r="AO693">
        <v>5</v>
      </c>
      <c r="AP693" t="s">
        <v>207</v>
      </c>
      <c r="AQ69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3" s="10">
        <f>Tabla_Transformados[[#This Row],[Costo_Total]]/Tabla_Transformados[[#This Row],[Numero_Personas]]</f>
        <v>617.36666666666667</v>
      </c>
      <c r="AS693" s="10">
        <f>Tabla_Transformados[[#This Row],[Costo_Total]]/Tabla_Transformados[[#This Row],[Duracion_Viaje_sucio]]</f>
        <v>168.37272727272727</v>
      </c>
    </row>
    <row r="694" spans="1:45" x14ac:dyDescent="0.25">
      <c r="A694" t="s">
        <v>2503</v>
      </c>
      <c r="B694" t="s">
        <v>2504</v>
      </c>
      <c r="C694">
        <v>43</v>
      </c>
      <c r="D694" t="s">
        <v>31</v>
      </c>
      <c r="E694" t="str">
        <f>VLOOKUP(Tabla_Transformados[[#This Row],[Género_sucio]],Tabla4[#All],2,0)</f>
        <v>Femenino</v>
      </c>
      <c r="F694" t="s">
        <v>91</v>
      </c>
      <c r="G694" t="str">
        <f>VLOOKUP(Tabla_Transformados[[#This Row],[Ubicación_sucio]],auxiliares!$E$6:$F$13,2,0)</f>
        <v>India</v>
      </c>
      <c r="H694" t="s">
        <v>49</v>
      </c>
      <c r="I694" t="str">
        <f>IFERROR(VLOOKUP(Tabla_Transformados[[#This Row],[Tipo_Viajero_sucio]],auxiliares!$H$6:$I$6,2,0),Tabla_Transformados[[#This Row],[Tipo_Viajero_sucio]])</f>
        <v>Turista</v>
      </c>
      <c r="J694" t="s">
        <v>2505</v>
      </c>
      <c r="K694" s="8">
        <v>45301</v>
      </c>
      <c r="L694" s="8">
        <v>45510</v>
      </c>
      <c r="M694">
        <v>140</v>
      </c>
      <c r="N694">
        <f>DATEDIF(Tabla_Transformados[[#This Row],[Fecha_Reserva]],Tabla_Transformados[[#This Row],[Fecha_Viaje]],"d")</f>
        <v>209</v>
      </c>
      <c r="O694">
        <v>12</v>
      </c>
      <c r="P694">
        <v>2</v>
      </c>
      <c r="Q694" t="s">
        <v>37</v>
      </c>
      <c r="R694" t="str">
        <f>IFERROR(VLOOKUP(Tabla_Transformados[[#This Row],[Tipo_Paquete_sucio]],auxiliares!$H$6:$I$7,2,0),Tabla_Transformados[[#This Row],[Tipo_Paquete_sucio]])</f>
        <v>Vuelo</v>
      </c>
      <c r="S694" s="10">
        <v>1757.1</v>
      </c>
      <c r="T694" t="s">
        <v>86</v>
      </c>
      <c r="U694" t="s">
        <v>101</v>
      </c>
      <c r="V694" t="str">
        <f>VLOOKUP(Tabla_Transformados[[#This Row],[Destino_sucio]],auxiliares!$E$5:$F$19,2,0)</f>
        <v>Roma</v>
      </c>
      <c r="W694" t="s">
        <v>40</v>
      </c>
      <c r="X694" t="s">
        <v>68</v>
      </c>
      <c r="Y694" t="s">
        <v>40</v>
      </c>
      <c r="Z6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4" t="str">
        <f>IFERROR(VLOOKUP(Tabla_Transformados[[#This Row],[Actividades_Reser_sucio2]],auxiliares!$E$5:$F$20,2,0),Tabla_Transformados[[#This Row],[Actividades_Reser_sucio2]])</f>
        <v/>
      </c>
      <c r="AB694">
        <v>5</v>
      </c>
      <c r="AC694">
        <f>Tabla_Transformados[[#This Row],[Duracion_Viaje_sucio]]-1</f>
        <v>11</v>
      </c>
      <c r="AD694" t="b">
        <v>1</v>
      </c>
      <c r="AE694" t="str">
        <f>VLOOKUP(Tabla_Transformados[[#This Row],[Promocion_Aplicada_sucio]],auxiliares!$H$6:$I$9,2,0)</f>
        <v>Verdadero</v>
      </c>
      <c r="AF694" t="s">
        <v>88</v>
      </c>
      <c r="AG694" t="s">
        <v>115</v>
      </c>
      <c r="AH694">
        <v>4</v>
      </c>
      <c r="AI694" t="str">
        <f>TEXT(Tabla_Transformados[[#This Row],[Fecha_Reserva]],"m")</f>
        <v>1</v>
      </c>
      <c r="AJ694">
        <v>12</v>
      </c>
      <c r="AK694" t="str">
        <f>TEXT(Tabla_Transformados[[#This Row],[Fecha_Viaje]],"m")</f>
        <v>8</v>
      </c>
      <c r="AL694" t="s">
        <v>57</v>
      </c>
      <c r="AM694" t="b">
        <v>1</v>
      </c>
      <c r="AN694" t="str">
        <f>VLOOKUP(Tabla_Transformados[[#This Row],[Cancelacion_Reserva_sucio]],auxiliares!$H$6:$I$9,2,0)</f>
        <v>Verdadero</v>
      </c>
      <c r="AO694">
        <v>1</v>
      </c>
      <c r="AP694" t="s">
        <v>45</v>
      </c>
      <c r="AQ69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4" s="10">
        <f>Tabla_Transformados[[#This Row],[Costo_Total]]/Tabla_Transformados[[#This Row],[Numero_Personas]]</f>
        <v>878.55</v>
      </c>
      <c r="AS694" s="10">
        <f>Tabla_Transformados[[#This Row],[Costo_Total]]/Tabla_Transformados[[#This Row],[Duracion_Viaje_sucio]]</f>
        <v>146.42499999999998</v>
      </c>
    </row>
    <row r="695" spans="1:45" x14ac:dyDescent="0.25">
      <c r="A695" t="s">
        <v>2506</v>
      </c>
      <c r="B695" t="s">
        <v>2507</v>
      </c>
      <c r="C695">
        <v>18</v>
      </c>
      <c r="D695" t="s">
        <v>31</v>
      </c>
      <c r="E695" t="str">
        <f>VLOOKUP(Tabla_Transformados[[#This Row],[Género_sucio]],Tabla4[#All],2,0)</f>
        <v>Femenino</v>
      </c>
      <c r="F695" t="s">
        <v>48</v>
      </c>
      <c r="G695" t="str">
        <f>VLOOKUP(Tabla_Transformados[[#This Row],[Ubicación_sucio]],auxiliares!$E$6:$F$13,2,0)</f>
        <v>EEUU</v>
      </c>
      <c r="H695" t="s">
        <v>33</v>
      </c>
      <c r="I695" t="str">
        <f>IFERROR(VLOOKUP(Tabla_Transformados[[#This Row],[Tipo_Viajero_sucio]],auxiliares!$H$6:$I$6,2,0),Tabla_Transformados[[#This Row],[Tipo_Viajero_sucio]])</f>
        <v>Turista</v>
      </c>
      <c r="J695" t="s">
        <v>2508</v>
      </c>
      <c r="K695" s="8">
        <v>45485</v>
      </c>
      <c r="L695" s="8">
        <v>45518</v>
      </c>
      <c r="M695">
        <v>255</v>
      </c>
      <c r="N695">
        <f>DATEDIF(Tabla_Transformados[[#This Row],[Fecha_Reserva]],Tabla_Transformados[[#This Row],[Fecha_Viaje]],"d")</f>
        <v>33</v>
      </c>
      <c r="O695">
        <v>9</v>
      </c>
      <c r="P695">
        <v>1</v>
      </c>
      <c r="Q695" t="s">
        <v>65</v>
      </c>
      <c r="R695" t="str">
        <f>IFERROR(VLOOKUP(Tabla_Transformados[[#This Row],[Tipo_Paquete_sucio]],auxiliares!$H$6:$I$7,2,0),Tabla_Transformados[[#This Row],[Tipo_Paquete_sucio]])</f>
        <v>Vuelo + Hotel + Tour</v>
      </c>
      <c r="S695" s="10">
        <v>9113.5</v>
      </c>
      <c r="T695" t="s">
        <v>78</v>
      </c>
      <c r="U695" t="s">
        <v>101</v>
      </c>
      <c r="V695" t="str">
        <f>VLOOKUP(Tabla_Transformados[[#This Row],[Destino_sucio]],auxiliares!$E$5:$F$19,2,0)</f>
        <v>Roma</v>
      </c>
      <c r="W695" t="s">
        <v>114</v>
      </c>
      <c r="X695" t="s">
        <v>68</v>
      </c>
      <c r="Y695" t="s">
        <v>40</v>
      </c>
      <c r="Z6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95" t="str">
        <f>IFERROR(VLOOKUP(Tabla_Transformados[[#This Row],[Actividades_Reser_sucio2]],auxiliares!$E$5:$F$20,2,0),Tabla_Transformados[[#This Row],[Actividades_Reser_sucio2]])</f>
        <v>Desconocido</v>
      </c>
      <c r="AB695">
        <v>7</v>
      </c>
      <c r="AC695">
        <f>Tabla_Transformados[[#This Row],[Duracion_Viaje_sucio]]-1</f>
        <v>8</v>
      </c>
      <c r="AD695" t="b">
        <v>1</v>
      </c>
      <c r="AE695" t="str">
        <f>VLOOKUP(Tabla_Transformados[[#This Row],[Promocion_Aplicada_sucio]],auxiliares!$H$6:$I$9,2,0)</f>
        <v>Verdadero</v>
      </c>
      <c r="AF695" t="s">
        <v>55</v>
      </c>
      <c r="AG695" t="s">
        <v>56</v>
      </c>
      <c r="AH695">
        <v>10</v>
      </c>
      <c r="AI695" t="str">
        <f>TEXT(Tabla_Transformados[[#This Row],[Fecha_Reserva]],"m")</f>
        <v>7</v>
      </c>
      <c r="AJ695">
        <v>12</v>
      </c>
      <c r="AK695" t="str">
        <f>TEXT(Tabla_Transformados[[#This Row],[Fecha_Viaje]],"m")</f>
        <v>8</v>
      </c>
      <c r="AL695" t="s">
        <v>44</v>
      </c>
      <c r="AM695" t="b">
        <v>0</v>
      </c>
      <c r="AN695" t="str">
        <f>VLOOKUP(Tabla_Transformados[[#This Row],[Cancelacion_Reserva_sucio]],auxiliares!$H$6:$I$9,2,0)</f>
        <v>Falso</v>
      </c>
      <c r="AO695">
        <v>2</v>
      </c>
      <c r="AP695" t="s">
        <v>108</v>
      </c>
      <c r="AQ69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95" s="10">
        <f>Tabla_Transformados[[#This Row],[Costo_Total]]/Tabla_Transformados[[#This Row],[Numero_Personas]]</f>
        <v>9113.5</v>
      </c>
      <c r="AS695" s="10">
        <f>Tabla_Transformados[[#This Row],[Costo_Total]]/Tabla_Transformados[[#This Row],[Duracion_Viaje_sucio]]</f>
        <v>1012.6111111111111</v>
      </c>
    </row>
    <row r="696" spans="1:45" x14ac:dyDescent="0.25">
      <c r="A696" t="s">
        <v>2509</v>
      </c>
      <c r="B696" t="s">
        <v>2510</v>
      </c>
      <c r="C696">
        <v>30</v>
      </c>
      <c r="D696" t="s">
        <v>60</v>
      </c>
      <c r="E696" t="str">
        <f>VLOOKUP(Tabla_Transformados[[#This Row],[Género_sucio]],Tabla4[#All],2,0)</f>
        <v>Otro</v>
      </c>
      <c r="F696" t="s">
        <v>32</v>
      </c>
      <c r="G696" t="str">
        <f>VLOOKUP(Tabla_Transformados[[#This Row],[Ubicación_sucio]],auxiliares!$E$6:$F$13,2,0)</f>
        <v>Méjico</v>
      </c>
      <c r="H696" t="s">
        <v>97</v>
      </c>
      <c r="I696" t="str">
        <f>IFERROR(VLOOKUP(Tabla_Transformados[[#This Row],[Tipo_Viajero_sucio]],auxiliares!$H$6:$I$6,2,0),Tabla_Transformados[[#This Row],[Tipo_Viajero_sucio]])</f>
        <v>Negocios</v>
      </c>
      <c r="J696" t="s">
        <v>2511</v>
      </c>
      <c r="K696" s="8">
        <v>45482</v>
      </c>
      <c r="L696" s="8">
        <v>45649</v>
      </c>
      <c r="M696">
        <v>184</v>
      </c>
      <c r="N696">
        <f>DATEDIF(Tabla_Transformados[[#This Row],[Fecha_Reserva]],Tabla_Transformados[[#This Row],[Fecha_Viaje]],"d")</f>
        <v>167</v>
      </c>
      <c r="O696">
        <v>8</v>
      </c>
      <c r="P696">
        <v>4</v>
      </c>
      <c r="Q696" t="s">
        <v>65</v>
      </c>
      <c r="R696" t="str">
        <f>IFERROR(VLOOKUP(Tabla_Transformados[[#This Row],[Tipo_Paquete_sucio]],auxiliares!$H$6:$I$7,2,0),Tabla_Transformados[[#This Row],[Tipo_Paquete_sucio]])</f>
        <v>Vuelo + Hotel + Tour</v>
      </c>
      <c r="S696" s="10">
        <v>17803.599999999999</v>
      </c>
      <c r="T696" t="s">
        <v>38</v>
      </c>
      <c r="U696" t="s">
        <v>53</v>
      </c>
      <c r="V696" t="str">
        <f>VLOOKUP(Tabla_Transformados[[#This Row],[Destino_sucio]],auxiliares!$E$5:$F$19,2,0)</f>
        <v>Nueva York</v>
      </c>
      <c r="W696" t="s">
        <v>114</v>
      </c>
      <c r="X696" t="s">
        <v>54</v>
      </c>
      <c r="Y696" t="s">
        <v>69</v>
      </c>
      <c r="Z6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96" t="str">
        <f>IFERROR(VLOOKUP(Tabla_Transformados[[#This Row],[Actividades_Reser_sucio2]],auxiliares!$E$5:$F$20,2,0),Tabla_Transformados[[#This Row],[Actividades_Reser_sucio2]])</f>
        <v>Excursión en bote</v>
      </c>
      <c r="AB696">
        <v>2</v>
      </c>
      <c r="AC696">
        <f>Tabla_Transformados[[#This Row],[Duracion_Viaje_sucio]]-1</f>
        <v>7</v>
      </c>
      <c r="AD696" t="b">
        <v>0</v>
      </c>
      <c r="AE696" t="str">
        <f>VLOOKUP(Tabla_Transformados[[#This Row],[Promocion_Aplicada_sucio]],auxiliares!$H$6:$I$9,2,0)</f>
        <v>Falso</v>
      </c>
      <c r="AF696" t="s">
        <v>55</v>
      </c>
      <c r="AG696" t="s">
        <v>56</v>
      </c>
      <c r="AH696">
        <v>11</v>
      </c>
      <c r="AI696" t="str">
        <f>TEXT(Tabla_Transformados[[#This Row],[Fecha_Reserva]],"m")</f>
        <v>7</v>
      </c>
      <c r="AJ696">
        <v>3</v>
      </c>
      <c r="AK696" t="str">
        <f>TEXT(Tabla_Transformados[[#This Row],[Fecha_Viaje]],"m")</f>
        <v>12</v>
      </c>
      <c r="AL696" t="s">
        <v>57</v>
      </c>
      <c r="AM696" t="b">
        <v>1</v>
      </c>
      <c r="AN696" t="str">
        <f>VLOOKUP(Tabla_Transformados[[#This Row],[Cancelacion_Reserva_sucio]],auxiliares!$H$6:$I$9,2,0)</f>
        <v>Verdadero</v>
      </c>
      <c r="AO696">
        <v>2</v>
      </c>
      <c r="AP696" t="s">
        <v>70</v>
      </c>
      <c r="AQ69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6" s="10">
        <f>Tabla_Transformados[[#This Row],[Costo_Total]]/Tabla_Transformados[[#This Row],[Numero_Personas]]</f>
        <v>4450.8999999999996</v>
      </c>
      <c r="AS696" s="10">
        <f>Tabla_Transformados[[#This Row],[Costo_Total]]/Tabla_Transformados[[#This Row],[Duracion_Viaje_sucio]]</f>
        <v>2225.4499999999998</v>
      </c>
    </row>
    <row r="697" spans="1:45" x14ac:dyDescent="0.25">
      <c r="A697" t="s">
        <v>2512</v>
      </c>
      <c r="B697" t="s">
        <v>2513</v>
      </c>
      <c r="C697">
        <v>22</v>
      </c>
      <c r="D697" t="s">
        <v>31</v>
      </c>
      <c r="E697" t="str">
        <f>VLOOKUP(Tabla_Transformados[[#This Row],[Género_sucio]],Tabla4[#All],2,0)</f>
        <v>Femenino</v>
      </c>
      <c r="F697" t="s">
        <v>123</v>
      </c>
      <c r="G697" t="str">
        <f>VLOOKUP(Tabla_Transformados[[#This Row],[Ubicación_sucio]],auxiliares!$E$6:$F$13,2,0)</f>
        <v>España</v>
      </c>
      <c r="H697" t="s">
        <v>49</v>
      </c>
      <c r="I697" t="str">
        <f>IFERROR(VLOOKUP(Tabla_Transformados[[#This Row],[Tipo_Viajero_sucio]],auxiliares!$H$6:$I$6,2,0),Tabla_Transformados[[#This Row],[Tipo_Viajero_sucio]])</f>
        <v>Turista</v>
      </c>
      <c r="J697" t="s">
        <v>2514</v>
      </c>
      <c r="K697" s="8">
        <v>45332</v>
      </c>
      <c r="L697" s="8">
        <v>45598</v>
      </c>
      <c r="M697">
        <v>104</v>
      </c>
      <c r="N697">
        <f>DATEDIF(Tabla_Transformados[[#This Row],[Fecha_Reserva]],Tabla_Transformados[[#This Row],[Fecha_Viaje]],"d")</f>
        <v>266</v>
      </c>
      <c r="O697">
        <v>9</v>
      </c>
      <c r="P697">
        <v>2</v>
      </c>
      <c r="Q697" t="s">
        <v>77</v>
      </c>
      <c r="R697" t="str">
        <f>IFERROR(VLOOKUP(Tabla_Transformados[[#This Row],[Tipo_Paquete_sucio]],auxiliares!$H$6:$I$7,2,0),Tabla_Transformados[[#This Row],[Tipo_Paquete_sucio]])</f>
        <v>Vuelo + Hotel</v>
      </c>
      <c r="S697" s="10">
        <v>10984.8</v>
      </c>
      <c r="T697" t="s">
        <v>78</v>
      </c>
      <c r="U697" t="s">
        <v>66</v>
      </c>
      <c r="V697" t="str">
        <f>VLOOKUP(Tabla_Transformados[[#This Row],[Destino_sucio]],auxiliares!$E$5:$F$19,2,0)</f>
        <v>Barcelona</v>
      </c>
      <c r="W697" t="s">
        <v>79</v>
      </c>
      <c r="X697" t="s">
        <v>54</v>
      </c>
      <c r="Y697" t="s">
        <v>40</v>
      </c>
      <c r="Z6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7" t="str">
        <f>IFERROR(VLOOKUP(Tabla_Transformados[[#This Row],[Actividades_Reser_sucio2]],auxiliares!$E$5:$F$20,2,0),Tabla_Transformados[[#This Row],[Actividades_Reser_sucio2]])</f>
        <v/>
      </c>
      <c r="AB697">
        <v>1</v>
      </c>
      <c r="AC697">
        <f>Tabla_Transformados[[#This Row],[Duracion_Viaje_sucio]]-1</f>
        <v>8</v>
      </c>
      <c r="AD697" t="b">
        <v>0</v>
      </c>
      <c r="AE697" t="str">
        <f>VLOOKUP(Tabla_Transformados[[#This Row],[Promocion_Aplicada_sucio]],auxiliares!$H$6:$I$9,2,0)</f>
        <v>Falso</v>
      </c>
      <c r="AF697" t="s">
        <v>42</v>
      </c>
      <c r="AG697" t="s">
        <v>43</v>
      </c>
      <c r="AH697">
        <v>4</v>
      </c>
      <c r="AI697" t="str">
        <f>TEXT(Tabla_Transformados[[#This Row],[Fecha_Reserva]],"m")</f>
        <v>2</v>
      </c>
      <c r="AJ697">
        <v>7</v>
      </c>
      <c r="AK697" t="str">
        <f>TEXT(Tabla_Transformados[[#This Row],[Fecha_Viaje]],"m")</f>
        <v>11</v>
      </c>
      <c r="AL697" t="s">
        <v>57</v>
      </c>
      <c r="AM697" t="b">
        <v>0</v>
      </c>
      <c r="AN697" t="str">
        <f>VLOOKUP(Tabla_Transformados[[#This Row],[Cancelacion_Reserva_sucio]],auxiliares!$H$6:$I$9,2,0)</f>
        <v>Falso</v>
      </c>
      <c r="AO697">
        <v>2</v>
      </c>
      <c r="AP697" t="s">
        <v>45</v>
      </c>
      <c r="AQ69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97" s="10">
        <f>Tabla_Transformados[[#This Row],[Costo_Total]]/Tabla_Transformados[[#This Row],[Numero_Personas]]</f>
        <v>5492.4</v>
      </c>
      <c r="AS697" s="10">
        <f>Tabla_Transformados[[#This Row],[Costo_Total]]/Tabla_Transformados[[#This Row],[Duracion_Viaje_sucio]]</f>
        <v>1220.5333333333333</v>
      </c>
    </row>
    <row r="698" spans="1:45" x14ac:dyDescent="0.25">
      <c r="A698" t="s">
        <v>2515</v>
      </c>
      <c r="B698" t="s">
        <v>2516</v>
      </c>
      <c r="C698">
        <v>62</v>
      </c>
      <c r="D698" t="s">
        <v>31</v>
      </c>
      <c r="E698" t="str">
        <f>VLOOKUP(Tabla_Transformados[[#This Row],[Género_sucio]],Tabla4[#All],2,0)</f>
        <v>Femenino</v>
      </c>
      <c r="F698" t="s">
        <v>123</v>
      </c>
      <c r="G698" t="str">
        <f>VLOOKUP(Tabla_Transformados[[#This Row],[Ubicación_sucio]],auxiliares!$E$6:$F$13,2,0)</f>
        <v>España</v>
      </c>
      <c r="H698" t="s">
        <v>33</v>
      </c>
      <c r="I698" t="str">
        <f>IFERROR(VLOOKUP(Tabla_Transformados[[#This Row],[Tipo_Viajero_sucio]],auxiliares!$H$6:$I$6,2,0),Tabla_Transformados[[#This Row],[Tipo_Viajero_sucio]])</f>
        <v>Turista</v>
      </c>
      <c r="J698" t="s">
        <v>2517</v>
      </c>
      <c r="K698" s="8">
        <v>45339</v>
      </c>
      <c r="L698" s="8">
        <v>45405</v>
      </c>
      <c r="M698">
        <v>191</v>
      </c>
      <c r="N698">
        <f>DATEDIF(Tabla_Transformados[[#This Row],[Fecha_Reserva]],Tabla_Transformados[[#This Row],[Fecha_Viaje]],"d")</f>
        <v>66</v>
      </c>
      <c r="O698">
        <v>14</v>
      </c>
      <c r="P698">
        <v>4</v>
      </c>
      <c r="Q698" t="s">
        <v>65</v>
      </c>
      <c r="R698" t="str">
        <f>IFERROR(VLOOKUP(Tabla_Transformados[[#This Row],[Tipo_Paquete_sucio]],auxiliares!$H$6:$I$7,2,0),Tabla_Transformados[[#This Row],[Tipo_Paquete_sucio]])</f>
        <v>Vuelo + Hotel + Tour</v>
      </c>
      <c r="S698" s="10">
        <v>16735.099999999999</v>
      </c>
      <c r="T698" t="s">
        <v>78</v>
      </c>
      <c r="U698" t="s">
        <v>53</v>
      </c>
      <c r="V698" t="str">
        <f>VLOOKUP(Tabla_Transformados[[#This Row],[Destino_sucio]],auxiliares!$E$5:$F$19,2,0)</f>
        <v>Nueva York</v>
      </c>
      <c r="W698" t="s">
        <v>79</v>
      </c>
      <c r="X698" t="s">
        <v>41</v>
      </c>
      <c r="Y698" t="s">
        <v>302</v>
      </c>
      <c r="Z6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98" t="str">
        <f>IFERROR(VLOOKUP(Tabla_Transformados[[#This Row],[Actividades_Reser_sucio2]],auxiliares!$E$5:$F$20,2,0),Tabla_Transformados[[#This Row],[Actividades_Reser_sucio2]])</f>
        <v>Tour en bus</v>
      </c>
      <c r="AB698">
        <v>5</v>
      </c>
      <c r="AC698">
        <f>Tabla_Transformados[[#This Row],[Duracion_Viaje_sucio]]-1</f>
        <v>13</v>
      </c>
      <c r="AD698" t="b">
        <v>1</v>
      </c>
      <c r="AE698" t="str">
        <f>VLOOKUP(Tabla_Transformados[[#This Row],[Promocion_Aplicada_sucio]],auxiliares!$H$6:$I$9,2,0)</f>
        <v>Verdadero</v>
      </c>
      <c r="AF698" t="s">
        <v>42</v>
      </c>
      <c r="AG698" t="s">
        <v>115</v>
      </c>
      <c r="AH698">
        <v>5</v>
      </c>
      <c r="AI698" t="str">
        <f>TEXT(Tabla_Transformados[[#This Row],[Fecha_Reserva]],"m")</f>
        <v>2</v>
      </c>
      <c r="AJ698">
        <v>6</v>
      </c>
      <c r="AK698" t="str">
        <f>TEXT(Tabla_Transformados[[#This Row],[Fecha_Viaje]],"m")</f>
        <v>4</v>
      </c>
      <c r="AL698" t="s">
        <v>57</v>
      </c>
      <c r="AM698" t="b">
        <v>0</v>
      </c>
      <c r="AN698" t="str">
        <f>VLOOKUP(Tabla_Transformados[[#This Row],[Cancelacion_Reserva_sucio]],auxiliares!$H$6:$I$9,2,0)</f>
        <v>Falso</v>
      </c>
      <c r="AO698">
        <v>5</v>
      </c>
      <c r="AP698" t="s">
        <v>207</v>
      </c>
      <c r="AQ69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98" s="10">
        <f>Tabla_Transformados[[#This Row],[Costo_Total]]/Tabla_Transformados[[#This Row],[Numero_Personas]]</f>
        <v>4183.7749999999996</v>
      </c>
      <c r="AS698" s="10">
        <f>Tabla_Transformados[[#This Row],[Costo_Total]]/Tabla_Transformados[[#This Row],[Duracion_Viaje_sucio]]</f>
        <v>1195.3642857142856</v>
      </c>
    </row>
    <row r="699" spans="1:45" x14ac:dyDescent="0.25">
      <c r="A699" t="s">
        <v>2519</v>
      </c>
      <c r="B699" t="s">
        <v>2520</v>
      </c>
      <c r="C699">
        <v>52</v>
      </c>
      <c r="D699" t="s">
        <v>60</v>
      </c>
      <c r="E699" t="str">
        <f>VLOOKUP(Tabla_Transformados[[#This Row],[Género_sucio]],Tabla4[#All],2,0)</f>
        <v>Otro</v>
      </c>
      <c r="F699" t="s">
        <v>61</v>
      </c>
      <c r="G699" t="str">
        <f>VLOOKUP(Tabla_Transformados[[#This Row],[Ubicación_sucio]],auxiliares!$E$6:$F$13,2,0)</f>
        <v>Australia</v>
      </c>
      <c r="H699" t="s">
        <v>33</v>
      </c>
      <c r="I699" t="str">
        <f>IFERROR(VLOOKUP(Tabla_Transformados[[#This Row],[Tipo_Viajero_sucio]],auxiliares!$H$6:$I$6,2,0),Tabla_Transformados[[#This Row],[Tipo_Viajero_sucio]])</f>
        <v>Turista</v>
      </c>
      <c r="J699" t="s">
        <v>2521</v>
      </c>
      <c r="K699" s="8">
        <v>45392</v>
      </c>
      <c r="L699" s="8">
        <v>45476</v>
      </c>
      <c r="M699">
        <v>87</v>
      </c>
      <c r="N699">
        <f>DATEDIF(Tabla_Transformados[[#This Row],[Fecha_Reserva]],Tabla_Transformados[[#This Row],[Fecha_Viaje]],"d")</f>
        <v>84</v>
      </c>
      <c r="O699">
        <v>12</v>
      </c>
      <c r="P699">
        <v>3</v>
      </c>
      <c r="Q699" t="s">
        <v>37</v>
      </c>
      <c r="R699" t="str">
        <f>IFERROR(VLOOKUP(Tabla_Transformados[[#This Row],[Tipo_Paquete_sucio]],auxiliares!$H$6:$I$7,2,0),Tabla_Transformados[[#This Row],[Tipo_Paquete_sucio]])</f>
        <v>Vuelo</v>
      </c>
      <c r="S699" s="10">
        <v>15298.7</v>
      </c>
      <c r="T699" t="s">
        <v>78</v>
      </c>
      <c r="U699" t="s">
        <v>66</v>
      </c>
      <c r="V699" t="str">
        <f>VLOOKUP(Tabla_Transformados[[#This Row],[Destino_sucio]],auxiliares!$E$5:$F$19,2,0)</f>
        <v>Barcelona</v>
      </c>
      <c r="W699" t="s">
        <v>40</v>
      </c>
      <c r="X699" t="s">
        <v>54</v>
      </c>
      <c r="Y699" t="s">
        <v>40</v>
      </c>
      <c r="Z6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9" t="str">
        <f>IFERROR(VLOOKUP(Tabla_Transformados[[#This Row],[Actividades_Reser_sucio2]],auxiliares!$E$5:$F$20,2,0),Tabla_Transformados[[#This Row],[Actividades_Reser_sucio2]])</f>
        <v/>
      </c>
      <c r="AB699">
        <v>4</v>
      </c>
      <c r="AC699">
        <f>Tabla_Transformados[[#This Row],[Duracion_Viaje_sucio]]-1</f>
        <v>11</v>
      </c>
      <c r="AD699" t="b">
        <v>0</v>
      </c>
      <c r="AE699" t="str">
        <f>VLOOKUP(Tabla_Transformados[[#This Row],[Promocion_Aplicada_sucio]],auxiliares!$H$6:$I$9,2,0)</f>
        <v>Falso</v>
      </c>
      <c r="AF699" t="s">
        <v>55</v>
      </c>
      <c r="AG699" t="s">
        <v>115</v>
      </c>
      <c r="AH699">
        <v>12</v>
      </c>
      <c r="AI699" t="str">
        <f>TEXT(Tabla_Transformados[[#This Row],[Fecha_Reserva]],"m")</f>
        <v>4</v>
      </c>
      <c r="AJ699">
        <v>3</v>
      </c>
      <c r="AK699" t="str">
        <f>TEXT(Tabla_Transformados[[#This Row],[Fecha_Viaje]],"m")</f>
        <v>7</v>
      </c>
      <c r="AL699" t="s">
        <v>57</v>
      </c>
      <c r="AM699" t="b">
        <v>1</v>
      </c>
      <c r="AN699" t="str">
        <f>VLOOKUP(Tabla_Transformados[[#This Row],[Cancelacion_Reserva_sucio]],auxiliares!$H$6:$I$9,2,0)</f>
        <v>Verdadero</v>
      </c>
      <c r="AO699">
        <v>5</v>
      </c>
      <c r="AP699" t="s">
        <v>207</v>
      </c>
      <c r="AQ69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99" s="10">
        <f>Tabla_Transformados[[#This Row],[Costo_Total]]/Tabla_Transformados[[#This Row],[Numero_Personas]]</f>
        <v>5099.5666666666666</v>
      </c>
      <c r="AS699" s="10">
        <f>Tabla_Transformados[[#This Row],[Costo_Total]]/Tabla_Transformados[[#This Row],[Duracion_Viaje_sucio]]</f>
        <v>1274.8916666666667</v>
      </c>
    </row>
    <row r="700" spans="1:45" x14ac:dyDescent="0.25">
      <c r="A700" t="s">
        <v>2522</v>
      </c>
      <c r="B700" t="s">
        <v>2523</v>
      </c>
      <c r="C700">
        <v>64</v>
      </c>
      <c r="D700" t="s">
        <v>104</v>
      </c>
      <c r="E700" t="str">
        <f>VLOOKUP(Tabla_Transformados[[#This Row],[Género_sucio]],Tabla4[#All],2,0)</f>
        <v>Masculino</v>
      </c>
      <c r="F700" t="s">
        <v>73</v>
      </c>
      <c r="G700" t="str">
        <f>VLOOKUP(Tabla_Transformados[[#This Row],[Ubicación_sucio]],auxiliares!$E$6:$F$13,2,0)</f>
        <v>Reino unido</v>
      </c>
      <c r="H700" t="s">
        <v>33</v>
      </c>
      <c r="I700" t="str">
        <f>IFERROR(VLOOKUP(Tabla_Transformados[[#This Row],[Tipo_Viajero_sucio]],auxiliares!$H$6:$I$6,2,0),Tabla_Transformados[[#This Row],[Tipo_Viajero_sucio]])</f>
        <v>Turista</v>
      </c>
      <c r="J700" t="s">
        <v>2524</v>
      </c>
      <c r="K700" s="8">
        <v>45655</v>
      </c>
      <c r="L700" s="8">
        <v>45656</v>
      </c>
      <c r="M700">
        <v>356</v>
      </c>
      <c r="N700">
        <f>DATEDIF(Tabla_Transformados[[#This Row],[Fecha_Reserva]],Tabla_Transformados[[#This Row],[Fecha_Viaje]],"d")</f>
        <v>1</v>
      </c>
      <c r="O700">
        <v>14</v>
      </c>
      <c r="P700">
        <v>1</v>
      </c>
      <c r="Q700" t="s">
        <v>65</v>
      </c>
      <c r="R700" t="str">
        <f>IFERROR(VLOOKUP(Tabla_Transformados[[#This Row],[Tipo_Paquete_sucio]],auxiliares!$H$6:$I$7,2,0),Tabla_Transformados[[#This Row],[Tipo_Paquete_sucio]])</f>
        <v>Vuelo + Hotel + Tour</v>
      </c>
      <c r="S700" s="10">
        <v>1911.4</v>
      </c>
      <c r="T700" t="s">
        <v>38</v>
      </c>
      <c r="U700" t="s">
        <v>39</v>
      </c>
      <c r="V700" t="str">
        <f>VLOOKUP(Tabla_Transformados[[#This Row],[Destino_sucio]],auxiliares!$E$5:$F$19,2,0)</f>
        <v>Tokio</v>
      </c>
      <c r="W700" t="s">
        <v>79</v>
      </c>
      <c r="X700" t="s">
        <v>54</v>
      </c>
      <c r="Y700" t="s">
        <v>69</v>
      </c>
      <c r="Z7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0" t="str">
        <f>IFERROR(VLOOKUP(Tabla_Transformados[[#This Row],[Actividades_Reser_sucio2]],auxiliares!$E$5:$F$20,2,0),Tabla_Transformados[[#This Row],[Actividades_Reser_sucio2]])</f>
        <v>Excursión en bote</v>
      </c>
      <c r="AB700">
        <v>1</v>
      </c>
      <c r="AC700">
        <f>Tabla_Transformados[[#This Row],[Duracion_Viaje_sucio]]-1</f>
        <v>13</v>
      </c>
      <c r="AD700" t="b">
        <v>0</v>
      </c>
      <c r="AE700" t="str">
        <f>VLOOKUP(Tabla_Transformados[[#This Row],[Promocion_Aplicada_sucio]],auxiliares!$H$6:$I$9,2,0)</f>
        <v>Falso</v>
      </c>
      <c r="AF700" t="s">
        <v>88</v>
      </c>
      <c r="AG700" t="s">
        <v>56</v>
      </c>
      <c r="AH700">
        <v>8</v>
      </c>
      <c r="AI700" t="str">
        <f>TEXT(Tabla_Transformados[[#This Row],[Fecha_Reserva]],"m")</f>
        <v>12</v>
      </c>
      <c r="AJ700">
        <v>12</v>
      </c>
      <c r="AK700" t="str">
        <f>TEXT(Tabla_Transformados[[#This Row],[Fecha_Viaje]],"m")</f>
        <v>12</v>
      </c>
      <c r="AL700" t="s">
        <v>44</v>
      </c>
      <c r="AM700" t="b">
        <v>0</v>
      </c>
      <c r="AN700" t="str">
        <f>VLOOKUP(Tabla_Transformados[[#This Row],[Cancelacion_Reserva_sucio]],auxiliares!$H$6:$I$9,2,0)</f>
        <v>Falso</v>
      </c>
      <c r="AO700">
        <v>5</v>
      </c>
      <c r="AP700" t="s">
        <v>131</v>
      </c>
      <c r="AQ70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0" s="10">
        <f>Tabla_Transformados[[#This Row],[Costo_Total]]/Tabla_Transformados[[#This Row],[Numero_Personas]]</f>
        <v>1911.4</v>
      </c>
      <c r="AS700" s="10">
        <f>Tabla_Transformados[[#This Row],[Costo_Total]]/Tabla_Transformados[[#This Row],[Duracion_Viaje_sucio]]</f>
        <v>136.52857142857144</v>
      </c>
    </row>
    <row r="701" spans="1:45" x14ac:dyDescent="0.25">
      <c r="A701" t="s">
        <v>2525</v>
      </c>
      <c r="B701" t="s">
        <v>2526</v>
      </c>
      <c r="C701">
        <v>26</v>
      </c>
      <c r="D701" t="s">
        <v>60</v>
      </c>
      <c r="E701" t="str">
        <f>VLOOKUP(Tabla_Transformados[[#This Row],[Género_sucio]],Tabla4[#All],2,0)</f>
        <v>Otro</v>
      </c>
      <c r="F701" t="s">
        <v>73</v>
      </c>
      <c r="G701" t="str">
        <f>VLOOKUP(Tabla_Transformados[[#This Row],[Ubicación_sucio]],auxiliares!$E$6:$F$13,2,0)</f>
        <v>Reino unido</v>
      </c>
      <c r="H701" t="s">
        <v>33</v>
      </c>
      <c r="I701" t="str">
        <f>IFERROR(VLOOKUP(Tabla_Transformados[[#This Row],[Tipo_Viajero_sucio]],auxiliares!$H$6:$I$6,2,0),Tabla_Transformados[[#This Row],[Tipo_Viajero_sucio]])</f>
        <v>Turista</v>
      </c>
      <c r="J701" t="s">
        <v>2527</v>
      </c>
      <c r="K701" s="8">
        <v>45334</v>
      </c>
      <c r="L701" s="8">
        <v>45437</v>
      </c>
      <c r="M701">
        <v>291</v>
      </c>
      <c r="N701">
        <f>DATEDIF(Tabla_Transformados[[#This Row],[Fecha_Reserva]],Tabla_Transformados[[#This Row],[Fecha_Viaje]],"d")</f>
        <v>103</v>
      </c>
      <c r="O701">
        <v>3</v>
      </c>
      <c r="P701">
        <v>4</v>
      </c>
      <c r="Q701" t="s">
        <v>37</v>
      </c>
      <c r="R701" t="str">
        <f>IFERROR(VLOOKUP(Tabla_Transformados[[#This Row],[Tipo_Paquete_sucio]],auxiliares!$H$6:$I$7,2,0),Tabla_Transformados[[#This Row],[Tipo_Paquete_sucio]])</f>
        <v>Vuelo</v>
      </c>
      <c r="S701" s="10">
        <v>17255.900000000001</v>
      </c>
      <c r="T701" t="s">
        <v>38</v>
      </c>
      <c r="U701" t="s">
        <v>66</v>
      </c>
      <c r="V701" t="str">
        <f>VLOOKUP(Tabla_Transformados[[#This Row],[Destino_sucio]],auxiliares!$E$5:$F$19,2,0)</f>
        <v>Barcelona</v>
      </c>
      <c r="W701" t="s">
        <v>40</v>
      </c>
      <c r="X701" t="s">
        <v>68</v>
      </c>
      <c r="Y701" t="s">
        <v>40</v>
      </c>
      <c r="Z7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1" t="str">
        <f>IFERROR(VLOOKUP(Tabla_Transformados[[#This Row],[Actividades_Reser_sucio2]],auxiliares!$E$5:$F$20,2,0),Tabla_Transformados[[#This Row],[Actividades_Reser_sucio2]])</f>
        <v/>
      </c>
      <c r="AB701">
        <v>1</v>
      </c>
      <c r="AC701">
        <f>Tabla_Transformados[[#This Row],[Duracion_Viaje_sucio]]-1</f>
        <v>2</v>
      </c>
      <c r="AD701" t="b">
        <v>0</v>
      </c>
      <c r="AE701" t="str">
        <f>VLOOKUP(Tabla_Transformados[[#This Row],[Promocion_Aplicada_sucio]],auxiliares!$H$6:$I$9,2,0)</f>
        <v>Falso</v>
      </c>
      <c r="AF701" t="s">
        <v>55</v>
      </c>
      <c r="AG701" t="s">
        <v>115</v>
      </c>
      <c r="AH701">
        <v>9</v>
      </c>
      <c r="AI701" t="str">
        <f>TEXT(Tabla_Transformados[[#This Row],[Fecha_Reserva]],"m")</f>
        <v>2</v>
      </c>
      <c r="AJ701">
        <v>6</v>
      </c>
      <c r="AK701" t="str">
        <f>TEXT(Tabla_Transformados[[#This Row],[Fecha_Viaje]],"m")</f>
        <v>5</v>
      </c>
      <c r="AL701" t="s">
        <v>57</v>
      </c>
      <c r="AM701" t="b">
        <v>0</v>
      </c>
      <c r="AN701" t="str">
        <f>VLOOKUP(Tabla_Transformados[[#This Row],[Cancelacion_Reserva_sucio]],auxiliares!$H$6:$I$9,2,0)</f>
        <v>Falso</v>
      </c>
      <c r="AO701">
        <v>4</v>
      </c>
      <c r="AP701" t="s">
        <v>207</v>
      </c>
      <c r="AQ70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1" s="10">
        <f>Tabla_Transformados[[#This Row],[Costo_Total]]/Tabla_Transformados[[#This Row],[Numero_Personas]]</f>
        <v>4313.9750000000004</v>
      </c>
      <c r="AS701" s="10">
        <f>Tabla_Transformados[[#This Row],[Costo_Total]]/Tabla_Transformados[[#This Row],[Duracion_Viaje_sucio]]</f>
        <v>5751.9666666666672</v>
      </c>
    </row>
    <row r="702" spans="1:45" x14ac:dyDescent="0.25">
      <c r="A702" t="s">
        <v>2528</v>
      </c>
      <c r="B702" t="s">
        <v>2529</v>
      </c>
      <c r="C702">
        <v>24</v>
      </c>
      <c r="D702" t="s">
        <v>60</v>
      </c>
      <c r="E702" t="str">
        <f>VLOOKUP(Tabla_Transformados[[#This Row],[Género_sucio]],Tabla4[#All],2,0)</f>
        <v>Otro</v>
      </c>
      <c r="F702" t="s">
        <v>32</v>
      </c>
      <c r="G702" t="str">
        <f>VLOOKUP(Tabla_Transformados[[#This Row],[Ubicación_sucio]],auxiliares!$E$6:$F$13,2,0)</f>
        <v>Méjico</v>
      </c>
      <c r="H702" t="s">
        <v>97</v>
      </c>
      <c r="I702" t="str">
        <f>IFERROR(VLOOKUP(Tabla_Transformados[[#This Row],[Tipo_Viajero_sucio]],auxiliares!$H$6:$I$6,2,0),Tabla_Transformados[[#This Row],[Tipo_Viajero_sucio]])</f>
        <v>Negocios</v>
      </c>
      <c r="J702" t="s">
        <v>2530</v>
      </c>
      <c r="K702" s="8">
        <v>45459</v>
      </c>
      <c r="L702" s="8">
        <v>45595</v>
      </c>
      <c r="M702">
        <v>272</v>
      </c>
      <c r="N702">
        <f>DATEDIF(Tabla_Transformados[[#This Row],[Fecha_Reserva]],Tabla_Transformados[[#This Row],[Fecha_Viaje]],"d")</f>
        <v>136</v>
      </c>
      <c r="O702">
        <v>5</v>
      </c>
      <c r="P702">
        <v>3</v>
      </c>
      <c r="Q702" t="s">
        <v>65</v>
      </c>
      <c r="R702" t="str">
        <f>IFERROR(VLOOKUP(Tabla_Transformados[[#This Row],[Tipo_Paquete_sucio]],auxiliares!$H$6:$I$7,2,0),Tabla_Transformados[[#This Row],[Tipo_Paquete_sucio]])</f>
        <v>Vuelo + Hotel + Tour</v>
      </c>
      <c r="S702" s="10">
        <v>16517.2</v>
      </c>
      <c r="T702" t="s">
        <v>86</v>
      </c>
      <c r="U702" t="s">
        <v>53</v>
      </c>
      <c r="V702" t="str">
        <f>VLOOKUP(Tabla_Transformados[[#This Row],[Destino_sucio]],auxiliares!$E$5:$F$19,2,0)</f>
        <v>Nueva York</v>
      </c>
      <c r="W702" t="s">
        <v>79</v>
      </c>
      <c r="X702" t="s">
        <v>41</v>
      </c>
      <c r="Y702" t="s">
        <v>302</v>
      </c>
      <c r="Z7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2" t="str">
        <f>IFERROR(VLOOKUP(Tabla_Transformados[[#This Row],[Actividades_Reser_sucio2]],auxiliares!$E$5:$F$20,2,0),Tabla_Transformados[[#This Row],[Actividades_Reser_sucio2]])</f>
        <v>Tour en bus</v>
      </c>
      <c r="AB702">
        <v>2</v>
      </c>
      <c r="AC702">
        <f>Tabla_Transformados[[#This Row],[Duracion_Viaje_sucio]]-1</f>
        <v>4</v>
      </c>
      <c r="AD702" t="b">
        <v>0</v>
      </c>
      <c r="AE702" t="str">
        <f>VLOOKUP(Tabla_Transformados[[#This Row],[Promocion_Aplicada_sucio]],auxiliares!$H$6:$I$9,2,0)</f>
        <v>Falso</v>
      </c>
      <c r="AF702" t="s">
        <v>42</v>
      </c>
      <c r="AG702" t="s">
        <v>56</v>
      </c>
      <c r="AH702">
        <v>8</v>
      </c>
      <c r="AI702" t="str">
        <f>TEXT(Tabla_Transformados[[#This Row],[Fecha_Reserva]],"m")</f>
        <v>6</v>
      </c>
      <c r="AJ702">
        <v>9</v>
      </c>
      <c r="AK702" t="str">
        <f>TEXT(Tabla_Transformados[[#This Row],[Fecha_Viaje]],"m")</f>
        <v>10</v>
      </c>
      <c r="AL702" t="s">
        <v>44</v>
      </c>
      <c r="AM702" t="b">
        <v>0</v>
      </c>
      <c r="AN702" t="str">
        <f>VLOOKUP(Tabla_Transformados[[#This Row],[Cancelacion_Reserva_sucio]],auxiliares!$H$6:$I$9,2,0)</f>
        <v>Falso</v>
      </c>
      <c r="AO702">
        <v>3</v>
      </c>
      <c r="AP702" t="s">
        <v>40</v>
      </c>
      <c r="AQ70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2" s="10">
        <f>Tabla_Transformados[[#This Row],[Costo_Total]]/Tabla_Transformados[[#This Row],[Numero_Personas]]</f>
        <v>5505.7333333333336</v>
      </c>
      <c r="AS702" s="10">
        <f>Tabla_Transformados[[#This Row],[Costo_Total]]/Tabla_Transformados[[#This Row],[Duracion_Viaje_sucio]]</f>
        <v>3303.44</v>
      </c>
    </row>
    <row r="703" spans="1:45" x14ac:dyDescent="0.25">
      <c r="A703" t="s">
        <v>2531</v>
      </c>
      <c r="B703" t="s">
        <v>2532</v>
      </c>
      <c r="C703">
        <v>21</v>
      </c>
      <c r="D703" t="s">
        <v>31</v>
      </c>
      <c r="E703" t="str">
        <f>VLOOKUP(Tabla_Transformados[[#This Row],[Género_sucio]],Tabla4[#All],2,0)</f>
        <v>Femenino</v>
      </c>
      <c r="F703" t="s">
        <v>48</v>
      </c>
      <c r="G703" t="str">
        <f>VLOOKUP(Tabla_Transformados[[#This Row],[Ubicación_sucio]],auxiliares!$E$6:$F$13,2,0)</f>
        <v>EEUU</v>
      </c>
      <c r="H703" t="s">
        <v>49</v>
      </c>
      <c r="I703" t="str">
        <f>IFERROR(VLOOKUP(Tabla_Transformados[[#This Row],[Tipo_Viajero_sucio]],auxiliares!$H$6:$I$6,2,0),Tabla_Transformados[[#This Row],[Tipo_Viajero_sucio]])</f>
        <v>Turista</v>
      </c>
      <c r="J703" t="s">
        <v>2533</v>
      </c>
      <c r="K703" s="8">
        <v>45388</v>
      </c>
      <c r="L703" s="8">
        <v>45395</v>
      </c>
      <c r="M703">
        <v>80</v>
      </c>
      <c r="N703">
        <f>DATEDIF(Tabla_Transformados[[#This Row],[Fecha_Reserva]],Tabla_Transformados[[#This Row],[Fecha_Viaje]],"d")</f>
        <v>7</v>
      </c>
      <c r="O703">
        <v>12</v>
      </c>
      <c r="P703">
        <v>4</v>
      </c>
      <c r="Q703" t="s">
        <v>65</v>
      </c>
      <c r="R703" t="str">
        <f>IFERROR(VLOOKUP(Tabla_Transformados[[#This Row],[Tipo_Paquete_sucio]],auxiliares!$H$6:$I$7,2,0),Tabla_Transformados[[#This Row],[Tipo_Paquete_sucio]])</f>
        <v>Vuelo + Hotel + Tour</v>
      </c>
      <c r="S703" s="10">
        <v>17093.3</v>
      </c>
      <c r="T703" t="s">
        <v>38</v>
      </c>
      <c r="U703" t="s">
        <v>39</v>
      </c>
      <c r="V703" t="str">
        <f>VLOOKUP(Tabla_Transformados[[#This Row],[Destino_sucio]],auxiliares!$E$5:$F$19,2,0)</f>
        <v>Tokio</v>
      </c>
      <c r="W703" t="s">
        <v>79</v>
      </c>
      <c r="X703" t="s">
        <v>41</v>
      </c>
      <c r="Y703" t="s">
        <v>151</v>
      </c>
      <c r="Z7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03" t="str">
        <f>IFERROR(VLOOKUP(Tabla_Transformados[[#This Row],[Actividades_Reser_sucio2]],auxiliares!$E$5:$F$20,2,0),Tabla_Transformados[[#This Row],[Actividades_Reser_sucio2]])</f>
        <v>Tour en Cuidad</v>
      </c>
      <c r="AB703">
        <v>9</v>
      </c>
      <c r="AC703">
        <f>Tabla_Transformados[[#This Row],[Duracion_Viaje_sucio]]-1</f>
        <v>11</v>
      </c>
      <c r="AD703" t="b">
        <v>1</v>
      </c>
      <c r="AE703" t="str">
        <f>VLOOKUP(Tabla_Transformados[[#This Row],[Promocion_Aplicada_sucio]],auxiliares!$H$6:$I$9,2,0)</f>
        <v>Verdadero</v>
      </c>
      <c r="AF703" t="s">
        <v>55</v>
      </c>
      <c r="AG703" t="s">
        <v>56</v>
      </c>
      <c r="AH703">
        <v>3</v>
      </c>
      <c r="AI703" t="str">
        <f>TEXT(Tabla_Transformados[[#This Row],[Fecha_Reserva]],"m")</f>
        <v>4</v>
      </c>
      <c r="AJ703">
        <v>12</v>
      </c>
      <c r="AK703" t="str">
        <f>TEXT(Tabla_Transformados[[#This Row],[Fecha_Viaje]],"m")</f>
        <v>4</v>
      </c>
      <c r="AL703" t="s">
        <v>44</v>
      </c>
      <c r="AM703" t="b">
        <v>1</v>
      </c>
      <c r="AN703" t="str">
        <f>VLOOKUP(Tabla_Transformados[[#This Row],[Cancelacion_Reserva_sucio]],auxiliares!$H$6:$I$9,2,0)</f>
        <v>Verdadero</v>
      </c>
      <c r="AO703">
        <v>3</v>
      </c>
      <c r="AP703" t="s">
        <v>131</v>
      </c>
      <c r="AQ70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3" s="10">
        <f>Tabla_Transformados[[#This Row],[Costo_Total]]/Tabla_Transformados[[#This Row],[Numero_Personas]]</f>
        <v>4273.3249999999998</v>
      </c>
      <c r="AS703" s="10">
        <f>Tabla_Transformados[[#This Row],[Costo_Total]]/Tabla_Transformados[[#This Row],[Duracion_Viaje_sucio]]</f>
        <v>1424.4416666666666</v>
      </c>
    </row>
    <row r="704" spans="1:45" x14ac:dyDescent="0.25">
      <c r="A704" t="s">
        <v>2534</v>
      </c>
      <c r="B704" t="s">
        <v>2535</v>
      </c>
      <c r="C704">
        <v>63</v>
      </c>
      <c r="D704" t="s">
        <v>60</v>
      </c>
      <c r="E704" t="str">
        <f>VLOOKUP(Tabla_Transformados[[#This Row],[Género_sucio]],Tabla4[#All],2,0)</f>
        <v>Otro</v>
      </c>
      <c r="F704" t="s">
        <v>91</v>
      </c>
      <c r="G704" t="str">
        <f>VLOOKUP(Tabla_Transformados[[#This Row],[Ubicación_sucio]],auxiliares!$E$6:$F$13,2,0)</f>
        <v>India</v>
      </c>
      <c r="H704" t="s">
        <v>97</v>
      </c>
      <c r="I704" t="str">
        <f>IFERROR(VLOOKUP(Tabla_Transformados[[#This Row],[Tipo_Viajero_sucio]],auxiliares!$H$6:$I$6,2,0),Tabla_Transformados[[#This Row],[Tipo_Viajero_sucio]])</f>
        <v>Negocios</v>
      </c>
      <c r="J704" t="s">
        <v>2536</v>
      </c>
      <c r="K704" s="8">
        <v>45311</v>
      </c>
      <c r="L704" s="8">
        <v>45563</v>
      </c>
      <c r="M704">
        <v>190</v>
      </c>
      <c r="N704">
        <f>DATEDIF(Tabla_Transformados[[#This Row],[Fecha_Reserva]],Tabla_Transformados[[#This Row],[Fecha_Viaje]],"d")</f>
        <v>252</v>
      </c>
      <c r="O704">
        <v>10</v>
      </c>
      <c r="P704">
        <v>3</v>
      </c>
      <c r="Q704" t="s">
        <v>65</v>
      </c>
      <c r="R704" t="str">
        <f>IFERROR(VLOOKUP(Tabla_Transformados[[#This Row],[Tipo_Paquete_sucio]],auxiliares!$H$6:$I$7,2,0),Tabla_Transformados[[#This Row],[Tipo_Paquete_sucio]])</f>
        <v>Vuelo + Hotel + Tour</v>
      </c>
      <c r="S704" s="10">
        <v>6277.6</v>
      </c>
      <c r="T704" t="s">
        <v>38</v>
      </c>
      <c r="U704" t="s">
        <v>101</v>
      </c>
      <c r="V704" t="str">
        <f>VLOOKUP(Tabla_Transformados[[#This Row],[Destino_sucio]],auxiliares!$E$5:$F$19,2,0)</f>
        <v>Roma</v>
      </c>
      <c r="W704" t="s">
        <v>67</v>
      </c>
      <c r="X704" t="s">
        <v>68</v>
      </c>
      <c r="Y704" t="s">
        <v>151</v>
      </c>
      <c r="Z7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04" t="str">
        <f>IFERROR(VLOOKUP(Tabla_Transformados[[#This Row],[Actividades_Reser_sucio2]],auxiliares!$E$5:$F$20,2,0),Tabla_Transformados[[#This Row],[Actividades_Reser_sucio2]])</f>
        <v>Tour en Cuidad</v>
      </c>
      <c r="AB704">
        <v>9</v>
      </c>
      <c r="AC704">
        <f>Tabla_Transformados[[#This Row],[Duracion_Viaje_sucio]]-1</f>
        <v>9</v>
      </c>
      <c r="AD704" t="b">
        <v>0</v>
      </c>
      <c r="AE704" t="str">
        <f>VLOOKUP(Tabla_Transformados[[#This Row],[Promocion_Aplicada_sucio]],auxiliares!$H$6:$I$9,2,0)</f>
        <v>Falso</v>
      </c>
      <c r="AF704" t="s">
        <v>55</v>
      </c>
      <c r="AG704" t="s">
        <v>43</v>
      </c>
      <c r="AH704">
        <v>2</v>
      </c>
      <c r="AI704" t="str">
        <f>TEXT(Tabla_Transformados[[#This Row],[Fecha_Reserva]],"m")</f>
        <v>1</v>
      </c>
      <c r="AJ704">
        <v>8</v>
      </c>
      <c r="AK704" t="str">
        <f>TEXT(Tabla_Transformados[[#This Row],[Fecha_Viaje]],"m")</f>
        <v>9</v>
      </c>
      <c r="AL704" t="s">
        <v>57</v>
      </c>
      <c r="AM704" t="b">
        <v>0</v>
      </c>
      <c r="AN704" t="str">
        <f>VLOOKUP(Tabla_Transformados[[#This Row],[Cancelacion_Reserva_sucio]],auxiliares!$H$6:$I$9,2,0)</f>
        <v>Falso</v>
      </c>
      <c r="AO704">
        <v>5</v>
      </c>
      <c r="AP704" t="s">
        <v>207</v>
      </c>
      <c r="AQ70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4" s="10">
        <f>Tabla_Transformados[[#This Row],[Costo_Total]]/Tabla_Transformados[[#This Row],[Numero_Personas]]</f>
        <v>2092.5333333333333</v>
      </c>
      <c r="AS704" s="10">
        <f>Tabla_Transformados[[#This Row],[Costo_Total]]/Tabla_Transformados[[#This Row],[Duracion_Viaje_sucio]]</f>
        <v>627.76</v>
      </c>
    </row>
    <row r="705" spans="1:45" x14ac:dyDescent="0.25">
      <c r="A705" t="s">
        <v>2537</v>
      </c>
      <c r="B705" t="s">
        <v>2538</v>
      </c>
      <c r="C705">
        <v>31</v>
      </c>
      <c r="D705" t="s">
        <v>60</v>
      </c>
      <c r="E705" t="str">
        <f>VLOOKUP(Tabla_Transformados[[#This Row],[Género_sucio]],Tabla4[#All],2,0)</f>
        <v>Otro</v>
      </c>
      <c r="F705" t="s">
        <v>82</v>
      </c>
      <c r="G705" t="str">
        <f>VLOOKUP(Tabla_Transformados[[#This Row],[Ubicación_sucio]],auxiliares!$E$6:$F$13,2,0)</f>
        <v>Alemania</v>
      </c>
      <c r="H705" t="s">
        <v>97</v>
      </c>
      <c r="I705" t="str">
        <f>IFERROR(VLOOKUP(Tabla_Transformados[[#This Row],[Tipo_Viajero_sucio]],auxiliares!$H$6:$I$6,2,0),Tabla_Transformados[[#This Row],[Tipo_Viajero_sucio]])</f>
        <v>Negocios</v>
      </c>
      <c r="J705" t="s">
        <v>2539</v>
      </c>
      <c r="K705" s="8">
        <v>45292</v>
      </c>
      <c r="L705" s="8">
        <v>45336</v>
      </c>
      <c r="M705">
        <v>110</v>
      </c>
      <c r="N705">
        <f>DATEDIF(Tabla_Transformados[[#This Row],[Fecha_Reserva]],Tabla_Transformados[[#This Row],[Fecha_Viaje]],"d")</f>
        <v>44</v>
      </c>
      <c r="O705">
        <v>8</v>
      </c>
      <c r="P705">
        <v>3</v>
      </c>
      <c r="Q705" t="s">
        <v>65</v>
      </c>
      <c r="R705" t="str">
        <f>IFERROR(VLOOKUP(Tabla_Transformados[[#This Row],[Tipo_Paquete_sucio]],auxiliares!$H$6:$I$7,2,0),Tabla_Transformados[[#This Row],[Tipo_Paquete_sucio]])</f>
        <v>Vuelo + Hotel + Tour</v>
      </c>
      <c r="S705" s="10">
        <v>898.2</v>
      </c>
      <c r="T705" t="s">
        <v>38</v>
      </c>
      <c r="U705" t="s">
        <v>101</v>
      </c>
      <c r="V705" t="str">
        <f>VLOOKUP(Tabla_Transformados[[#This Row],[Destino_sucio]],auxiliares!$E$5:$F$19,2,0)</f>
        <v>Roma</v>
      </c>
      <c r="W705" t="s">
        <v>114</v>
      </c>
      <c r="X705" t="s">
        <v>68</v>
      </c>
      <c r="Y705" t="s">
        <v>302</v>
      </c>
      <c r="Z7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5" t="str">
        <f>IFERROR(VLOOKUP(Tabla_Transformados[[#This Row],[Actividades_Reser_sucio2]],auxiliares!$E$5:$F$20,2,0),Tabla_Transformados[[#This Row],[Actividades_Reser_sucio2]])</f>
        <v>Tour en bus</v>
      </c>
      <c r="AB705">
        <v>9</v>
      </c>
      <c r="AC705">
        <f>Tabla_Transformados[[#This Row],[Duracion_Viaje_sucio]]-1</f>
        <v>7</v>
      </c>
      <c r="AD705" t="b">
        <v>0</v>
      </c>
      <c r="AE705" t="str">
        <f>VLOOKUP(Tabla_Transformados[[#This Row],[Promocion_Aplicada_sucio]],auxiliares!$H$6:$I$9,2,0)</f>
        <v>Falso</v>
      </c>
      <c r="AF705" t="s">
        <v>42</v>
      </c>
      <c r="AG705" t="s">
        <v>115</v>
      </c>
      <c r="AH705">
        <v>4</v>
      </c>
      <c r="AI705" t="str">
        <f>TEXT(Tabla_Transformados[[#This Row],[Fecha_Reserva]],"m")</f>
        <v>1</v>
      </c>
      <c r="AJ705">
        <v>10</v>
      </c>
      <c r="AK705" t="str">
        <f>TEXT(Tabla_Transformados[[#This Row],[Fecha_Viaje]],"m")</f>
        <v>2</v>
      </c>
      <c r="AL705" t="s">
        <v>57</v>
      </c>
      <c r="AM705" t="b">
        <v>0</v>
      </c>
      <c r="AN705" t="str">
        <f>VLOOKUP(Tabla_Transformados[[#This Row],[Cancelacion_Reserva_sucio]],auxiliares!$H$6:$I$9,2,0)</f>
        <v>Falso</v>
      </c>
      <c r="AO705">
        <v>2</v>
      </c>
      <c r="AP705" t="s">
        <v>45</v>
      </c>
      <c r="AQ70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05" s="10">
        <f>Tabla_Transformados[[#This Row],[Costo_Total]]/Tabla_Transformados[[#This Row],[Numero_Personas]]</f>
        <v>299.40000000000003</v>
      </c>
      <c r="AS705" s="10">
        <f>Tabla_Transformados[[#This Row],[Costo_Total]]/Tabla_Transformados[[#This Row],[Duracion_Viaje_sucio]]</f>
        <v>112.27500000000001</v>
      </c>
    </row>
    <row r="706" spans="1:45" x14ac:dyDescent="0.25">
      <c r="A706" t="s">
        <v>2540</v>
      </c>
      <c r="B706" t="s">
        <v>2541</v>
      </c>
      <c r="C706">
        <v>44</v>
      </c>
      <c r="D706" t="s">
        <v>31</v>
      </c>
      <c r="E706" t="str">
        <f>VLOOKUP(Tabla_Transformados[[#This Row],[Género_sucio]],Tabla4[#All],2,0)</f>
        <v>Femenino</v>
      </c>
      <c r="F706" t="s">
        <v>82</v>
      </c>
      <c r="G706" t="str">
        <f>VLOOKUP(Tabla_Transformados[[#This Row],[Ubicación_sucio]],auxiliares!$E$6:$F$13,2,0)</f>
        <v>Alemania</v>
      </c>
      <c r="H706" t="s">
        <v>49</v>
      </c>
      <c r="I706" t="str">
        <f>IFERROR(VLOOKUP(Tabla_Transformados[[#This Row],[Tipo_Viajero_sucio]],auxiliares!$H$6:$I$6,2,0),Tabla_Transformados[[#This Row],[Tipo_Viajero_sucio]])</f>
        <v>Turista</v>
      </c>
      <c r="J706" t="s">
        <v>2542</v>
      </c>
      <c r="K706" s="8">
        <v>45343</v>
      </c>
      <c r="L706" s="8">
        <v>45577</v>
      </c>
      <c r="M706">
        <v>341</v>
      </c>
      <c r="N706">
        <f>DATEDIF(Tabla_Transformados[[#This Row],[Fecha_Reserva]],Tabla_Transformados[[#This Row],[Fecha_Viaje]],"d")</f>
        <v>234</v>
      </c>
      <c r="O706">
        <v>13</v>
      </c>
      <c r="P706">
        <v>3</v>
      </c>
      <c r="Q706" t="s">
        <v>37</v>
      </c>
      <c r="R706" t="str">
        <f>IFERROR(VLOOKUP(Tabla_Transformados[[#This Row],[Tipo_Paquete_sucio]],auxiliares!$H$6:$I$7,2,0),Tabla_Transformados[[#This Row],[Tipo_Paquete_sucio]])</f>
        <v>Vuelo</v>
      </c>
      <c r="S706" s="10">
        <v>4535.6000000000004</v>
      </c>
      <c r="T706" t="s">
        <v>38</v>
      </c>
      <c r="U706" t="s">
        <v>66</v>
      </c>
      <c r="V706" t="str">
        <f>VLOOKUP(Tabla_Transformados[[#This Row],[Destino_sucio]],auxiliares!$E$5:$F$19,2,0)</f>
        <v>Barcelona</v>
      </c>
      <c r="W706" t="s">
        <v>40</v>
      </c>
      <c r="X706" t="s">
        <v>54</v>
      </c>
      <c r="Y706" t="s">
        <v>40</v>
      </c>
      <c r="Z7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6" t="str">
        <f>IFERROR(VLOOKUP(Tabla_Transformados[[#This Row],[Actividades_Reser_sucio2]],auxiliares!$E$5:$F$20,2,0),Tabla_Transformados[[#This Row],[Actividades_Reser_sucio2]])</f>
        <v/>
      </c>
      <c r="AB706">
        <v>7</v>
      </c>
      <c r="AC706">
        <f>Tabla_Transformados[[#This Row],[Duracion_Viaje_sucio]]-1</f>
        <v>12</v>
      </c>
      <c r="AD706" t="b">
        <v>1</v>
      </c>
      <c r="AE706" t="str">
        <f>VLOOKUP(Tabla_Transformados[[#This Row],[Promocion_Aplicada_sucio]],auxiliares!$H$6:$I$9,2,0)</f>
        <v>Verdadero</v>
      </c>
      <c r="AF706" t="s">
        <v>88</v>
      </c>
      <c r="AG706" t="s">
        <v>56</v>
      </c>
      <c r="AH706">
        <v>7</v>
      </c>
      <c r="AI706" t="str">
        <f>TEXT(Tabla_Transformados[[#This Row],[Fecha_Reserva]],"m")</f>
        <v>2</v>
      </c>
      <c r="AJ706">
        <v>7</v>
      </c>
      <c r="AK706" t="str">
        <f>TEXT(Tabla_Transformados[[#This Row],[Fecha_Viaje]],"m")</f>
        <v>10</v>
      </c>
      <c r="AL706" t="s">
        <v>57</v>
      </c>
      <c r="AM706" t="b">
        <v>1</v>
      </c>
      <c r="AN706" t="str">
        <f>VLOOKUP(Tabla_Transformados[[#This Row],[Cancelacion_Reserva_sucio]],auxiliares!$H$6:$I$9,2,0)</f>
        <v>Verdadero</v>
      </c>
      <c r="AO706">
        <v>3</v>
      </c>
      <c r="AP706" t="s">
        <v>45</v>
      </c>
      <c r="AQ70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06" s="10">
        <f>Tabla_Transformados[[#This Row],[Costo_Total]]/Tabla_Transformados[[#This Row],[Numero_Personas]]</f>
        <v>1511.8666666666668</v>
      </c>
      <c r="AS706" s="10">
        <f>Tabla_Transformados[[#This Row],[Costo_Total]]/Tabla_Transformados[[#This Row],[Duracion_Viaje_sucio]]</f>
        <v>348.89230769230772</v>
      </c>
    </row>
    <row r="707" spans="1:45" x14ac:dyDescent="0.25">
      <c r="A707" t="s">
        <v>2543</v>
      </c>
      <c r="B707" t="s">
        <v>2544</v>
      </c>
      <c r="C707">
        <v>26</v>
      </c>
      <c r="D707" t="s">
        <v>104</v>
      </c>
      <c r="E707" t="str">
        <f>VLOOKUP(Tabla_Transformados[[#This Row],[Género_sucio]],Tabla4[#All],2,0)</f>
        <v>Masculino</v>
      </c>
      <c r="F707" t="s">
        <v>32</v>
      </c>
      <c r="G707" t="str">
        <f>VLOOKUP(Tabla_Transformados[[#This Row],[Ubicación_sucio]],auxiliares!$E$6:$F$13,2,0)</f>
        <v>Méjico</v>
      </c>
      <c r="H707" t="s">
        <v>33</v>
      </c>
      <c r="I707" t="str">
        <f>IFERROR(VLOOKUP(Tabla_Transformados[[#This Row],[Tipo_Viajero_sucio]],auxiliares!$H$6:$I$6,2,0),Tabla_Transformados[[#This Row],[Tipo_Viajero_sucio]])</f>
        <v>Turista</v>
      </c>
      <c r="J707" t="s">
        <v>2545</v>
      </c>
      <c r="K707" s="8">
        <v>45305</v>
      </c>
      <c r="L707" s="8">
        <v>45416</v>
      </c>
      <c r="M707">
        <v>192</v>
      </c>
      <c r="N707">
        <f>DATEDIF(Tabla_Transformados[[#This Row],[Fecha_Reserva]],Tabla_Transformados[[#This Row],[Fecha_Viaje]],"d")</f>
        <v>111</v>
      </c>
      <c r="O707">
        <v>8</v>
      </c>
      <c r="P707">
        <v>2</v>
      </c>
      <c r="Q707" t="s">
        <v>65</v>
      </c>
      <c r="R707" t="str">
        <f>IFERROR(VLOOKUP(Tabla_Transformados[[#This Row],[Tipo_Paquete_sucio]],auxiliares!$H$6:$I$7,2,0),Tabla_Transformados[[#This Row],[Tipo_Paquete_sucio]])</f>
        <v>Vuelo + Hotel + Tour</v>
      </c>
      <c r="S707" s="10">
        <v>3500.5</v>
      </c>
      <c r="T707" t="s">
        <v>38</v>
      </c>
      <c r="U707" t="s">
        <v>101</v>
      </c>
      <c r="V707" t="str">
        <f>VLOOKUP(Tabla_Transformados[[#This Row],[Destino_sucio]],auxiliares!$E$5:$F$19,2,0)</f>
        <v>Roma</v>
      </c>
      <c r="W707" t="s">
        <v>67</v>
      </c>
      <c r="X707" t="s">
        <v>54</v>
      </c>
      <c r="Y707" t="s">
        <v>69</v>
      </c>
      <c r="Z7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7" t="str">
        <f>IFERROR(VLOOKUP(Tabla_Transformados[[#This Row],[Actividades_Reser_sucio2]],auxiliares!$E$5:$F$20,2,0),Tabla_Transformados[[#This Row],[Actividades_Reser_sucio2]])</f>
        <v>Excursión en bote</v>
      </c>
      <c r="AB707">
        <v>5</v>
      </c>
      <c r="AC707">
        <f>Tabla_Transformados[[#This Row],[Duracion_Viaje_sucio]]-1</f>
        <v>7</v>
      </c>
      <c r="AD707" t="b">
        <v>0</v>
      </c>
      <c r="AE707" t="str">
        <f>VLOOKUP(Tabla_Transformados[[#This Row],[Promocion_Aplicada_sucio]],auxiliares!$H$6:$I$9,2,0)</f>
        <v>Falso</v>
      </c>
      <c r="AF707" t="s">
        <v>88</v>
      </c>
      <c r="AG707" t="s">
        <v>115</v>
      </c>
      <c r="AH707">
        <v>5</v>
      </c>
      <c r="AI707" t="str">
        <f>TEXT(Tabla_Transformados[[#This Row],[Fecha_Reserva]],"m")</f>
        <v>1</v>
      </c>
      <c r="AJ707">
        <v>7</v>
      </c>
      <c r="AK707" t="str">
        <f>TEXT(Tabla_Transformados[[#This Row],[Fecha_Viaje]],"m")</f>
        <v>5</v>
      </c>
      <c r="AL707" t="s">
        <v>57</v>
      </c>
      <c r="AM707" t="b">
        <v>0</v>
      </c>
      <c r="AN707" t="str">
        <f>VLOOKUP(Tabla_Transformados[[#This Row],[Cancelacion_Reserva_sucio]],auxiliares!$H$6:$I$9,2,0)</f>
        <v>Falso</v>
      </c>
      <c r="AO707">
        <v>2</v>
      </c>
      <c r="AP707" t="s">
        <v>70</v>
      </c>
      <c r="AQ70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7" s="10">
        <f>Tabla_Transformados[[#This Row],[Costo_Total]]/Tabla_Transformados[[#This Row],[Numero_Personas]]</f>
        <v>1750.25</v>
      </c>
      <c r="AS707" s="10">
        <f>Tabla_Transformados[[#This Row],[Costo_Total]]/Tabla_Transformados[[#This Row],[Duracion_Viaje_sucio]]</f>
        <v>437.5625</v>
      </c>
    </row>
    <row r="708" spans="1:45" x14ac:dyDescent="0.25">
      <c r="A708" t="s">
        <v>2546</v>
      </c>
      <c r="B708" t="s">
        <v>2547</v>
      </c>
      <c r="C708">
        <v>42</v>
      </c>
      <c r="D708" t="s">
        <v>31</v>
      </c>
      <c r="E708" t="str">
        <f>VLOOKUP(Tabla_Transformados[[#This Row],[Género_sucio]],Tabla4[#All],2,0)</f>
        <v>Femenino</v>
      </c>
      <c r="F708" t="s">
        <v>73</v>
      </c>
      <c r="G708" t="str">
        <f>VLOOKUP(Tabla_Transformados[[#This Row],[Ubicación_sucio]],auxiliares!$E$6:$F$13,2,0)</f>
        <v>Reino unido</v>
      </c>
      <c r="H708" t="s">
        <v>33</v>
      </c>
      <c r="I708" t="str">
        <f>IFERROR(VLOOKUP(Tabla_Transformados[[#This Row],[Tipo_Viajero_sucio]],auxiliares!$H$6:$I$6,2,0),Tabla_Transformados[[#This Row],[Tipo_Viajero_sucio]])</f>
        <v>Turista</v>
      </c>
      <c r="J708" t="s">
        <v>2548</v>
      </c>
      <c r="K708" s="8">
        <v>45365</v>
      </c>
      <c r="L708" s="8">
        <v>45396</v>
      </c>
      <c r="M708">
        <v>56</v>
      </c>
      <c r="N708">
        <f>DATEDIF(Tabla_Transformados[[#This Row],[Fecha_Reserva]],Tabla_Transformados[[#This Row],[Fecha_Viaje]],"d")</f>
        <v>31</v>
      </c>
      <c r="O708">
        <v>5</v>
      </c>
      <c r="P708">
        <v>1</v>
      </c>
      <c r="Q708" t="s">
        <v>65</v>
      </c>
      <c r="R708" t="str">
        <f>IFERROR(VLOOKUP(Tabla_Transformados[[#This Row],[Tipo_Paquete_sucio]],auxiliares!$H$6:$I$7,2,0),Tabla_Transformados[[#This Row],[Tipo_Paquete_sucio]])</f>
        <v>Vuelo + Hotel + Tour</v>
      </c>
      <c r="S708" s="10">
        <v>5403.9</v>
      </c>
      <c r="T708" t="s">
        <v>38</v>
      </c>
      <c r="U708" t="s">
        <v>94</v>
      </c>
      <c r="V708" t="str">
        <f>VLOOKUP(Tabla_Transformados[[#This Row],[Destino_sucio]],auxiliares!$E$5:$F$19,2,0)</f>
        <v>Cancun</v>
      </c>
      <c r="W708" t="s">
        <v>79</v>
      </c>
      <c r="X708" t="s">
        <v>41</v>
      </c>
      <c r="Y708" t="s">
        <v>302</v>
      </c>
      <c r="Z7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8" t="str">
        <f>IFERROR(VLOOKUP(Tabla_Transformados[[#This Row],[Actividades_Reser_sucio2]],auxiliares!$E$5:$F$20,2,0),Tabla_Transformados[[#This Row],[Actividades_Reser_sucio2]])</f>
        <v>Tour en bus</v>
      </c>
      <c r="AB708">
        <v>4</v>
      </c>
      <c r="AC708">
        <f>Tabla_Transformados[[#This Row],[Duracion_Viaje_sucio]]-1</f>
        <v>4</v>
      </c>
      <c r="AD708" t="b">
        <v>1</v>
      </c>
      <c r="AE708" t="str">
        <f>VLOOKUP(Tabla_Transformados[[#This Row],[Promocion_Aplicada_sucio]],auxiliares!$H$6:$I$9,2,0)</f>
        <v>Verdadero</v>
      </c>
      <c r="AF708" t="s">
        <v>55</v>
      </c>
      <c r="AG708" t="s">
        <v>56</v>
      </c>
      <c r="AH708">
        <v>5</v>
      </c>
      <c r="AI708" t="str">
        <f>TEXT(Tabla_Transformados[[#This Row],[Fecha_Reserva]],"m")</f>
        <v>3</v>
      </c>
      <c r="AJ708">
        <v>6</v>
      </c>
      <c r="AK708" t="str">
        <f>TEXT(Tabla_Transformados[[#This Row],[Fecha_Viaje]],"m")</f>
        <v>4</v>
      </c>
      <c r="AL708" t="s">
        <v>57</v>
      </c>
      <c r="AM708" t="b">
        <v>0</v>
      </c>
      <c r="AN708" t="str">
        <f>VLOOKUP(Tabla_Transformados[[#This Row],[Cancelacion_Reserva_sucio]],auxiliares!$H$6:$I$9,2,0)</f>
        <v>Falso</v>
      </c>
      <c r="AO708">
        <v>2</v>
      </c>
      <c r="AP708" t="s">
        <v>45</v>
      </c>
      <c r="AQ70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08" s="10">
        <f>Tabla_Transformados[[#This Row],[Costo_Total]]/Tabla_Transformados[[#This Row],[Numero_Personas]]</f>
        <v>5403.9</v>
      </c>
      <c r="AS708" s="10">
        <f>Tabla_Transformados[[#This Row],[Costo_Total]]/Tabla_Transformados[[#This Row],[Duracion_Viaje_sucio]]</f>
        <v>1080.78</v>
      </c>
    </row>
    <row r="709" spans="1:45" x14ac:dyDescent="0.25">
      <c r="A709" t="s">
        <v>2549</v>
      </c>
      <c r="B709" t="s">
        <v>2550</v>
      </c>
      <c r="C709">
        <v>29</v>
      </c>
      <c r="D709" t="s">
        <v>60</v>
      </c>
      <c r="E709" t="str">
        <f>VLOOKUP(Tabla_Transformados[[#This Row],[Género_sucio]],Tabla4[#All],2,0)</f>
        <v>Otro</v>
      </c>
      <c r="F709" t="s">
        <v>123</v>
      </c>
      <c r="G709" t="str">
        <f>VLOOKUP(Tabla_Transformados[[#This Row],[Ubicación_sucio]],auxiliares!$E$6:$F$13,2,0)</f>
        <v>España</v>
      </c>
      <c r="H709" t="s">
        <v>97</v>
      </c>
      <c r="I709" t="str">
        <f>IFERROR(VLOOKUP(Tabla_Transformados[[#This Row],[Tipo_Viajero_sucio]],auxiliares!$H$6:$I$6,2,0),Tabla_Transformados[[#This Row],[Tipo_Viajero_sucio]])</f>
        <v>Negocios</v>
      </c>
      <c r="J709" t="s">
        <v>2551</v>
      </c>
      <c r="K709" s="8">
        <v>45555</v>
      </c>
      <c r="L709" s="8">
        <v>45654</v>
      </c>
      <c r="M709">
        <v>143</v>
      </c>
      <c r="N709">
        <f>DATEDIF(Tabla_Transformados[[#This Row],[Fecha_Reserva]],Tabla_Transformados[[#This Row],[Fecha_Viaje]],"d")</f>
        <v>99</v>
      </c>
      <c r="O709">
        <v>1</v>
      </c>
      <c r="P709">
        <v>3</v>
      </c>
      <c r="Q709" t="s">
        <v>65</v>
      </c>
      <c r="R709" t="str">
        <f>IFERROR(VLOOKUP(Tabla_Transformados[[#This Row],[Tipo_Paquete_sucio]],auxiliares!$H$6:$I$7,2,0),Tabla_Transformados[[#This Row],[Tipo_Paquete_sucio]])</f>
        <v>Vuelo + Hotel + Tour</v>
      </c>
      <c r="S709" s="10">
        <v>8688.1</v>
      </c>
      <c r="T709" t="s">
        <v>38</v>
      </c>
      <c r="U709" t="s">
        <v>39</v>
      </c>
      <c r="V709" t="str">
        <f>VLOOKUP(Tabla_Transformados[[#This Row],[Destino_sucio]],auxiliares!$E$5:$F$19,2,0)</f>
        <v>Tokio</v>
      </c>
      <c r="W709" t="s">
        <v>67</v>
      </c>
      <c r="X709" t="s">
        <v>54</v>
      </c>
      <c r="Y709" t="s">
        <v>69</v>
      </c>
      <c r="Z7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9" t="str">
        <f>IFERROR(VLOOKUP(Tabla_Transformados[[#This Row],[Actividades_Reser_sucio2]],auxiliares!$E$5:$F$20,2,0),Tabla_Transformados[[#This Row],[Actividades_Reser_sucio2]])</f>
        <v>Excursión en bote</v>
      </c>
      <c r="AB709">
        <v>7</v>
      </c>
      <c r="AC709">
        <f>Tabla_Transformados[[#This Row],[Duracion_Viaje_sucio]]-1</f>
        <v>0</v>
      </c>
      <c r="AD709" t="b">
        <v>0</v>
      </c>
      <c r="AE709" t="str">
        <f>VLOOKUP(Tabla_Transformados[[#This Row],[Promocion_Aplicada_sucio]],auxiliares!$H$6:$I$9,2,0)</f>
        <v>Falso</v>
      </c>
      <c r="AF709" t="s">
        <v>42</v>
      </c>
      <c r="AG709" t="s">
        <v>43</v>
      </c>
      <c r="AH709">
        <v>4</v>
      </c>
      <c r="AI709" t="str">
        <f>TEXT(Tabla_Transformados[[#This Row],[Fecha_Reserva]],"m")</f>
        <v>9</v>
      </c>
      <c r="AJ709">
        <v>6</v>
      </c>
      <c r="AK709" t="str">
        <f>TEXT(Tabla_Transformados[[#This Row],[Fecha_Viaje]],"m")</f>
        <v>12</v>
      </c>
      <c r="AL709" t="s">
        <v>57</v>
      </c>
      <c r="AM709" t="b">
        <v>0</v>
      </c>
      <c r="AN709" t="str">
        <f>VLOOKUP(Tabla_Transformados[[#This Row],[Cancelacion_Reserva_sucio]],auxiliares!$H$6:$I$9,2,0)</f>
        <v>Falso</v>
      </c>
      <c r="AO709">
        <v>1</v>
      </c>
      <c r="AP709" t="s">
        <v>70</v>
      </c>
      <c r="AQ70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9" s="10">
        <f>Tabla_Transformados[[#This Row],[Costo_Total]]/Tabla_Transformados[[#This Row],[Numero_Personas]]</f>
        <v>2896.0333333333333</v>
      </c>
      <c r="AS709" s="10">
        <f>Tabla_Transformados[[#This Row],[Costo_Total]]/Tabla_Transformados[[#This Row],[Duracion_Viaje_sucio]]</f>
        <v>8688.1</v>
      </c>
    </row>
    <row r="710" spans="1:45" x14ac:dyDescent="0.25">
      <c r="A710" t="s">
        <v>2552</v>
      </c>
      <c r="B710" t="s">
        <v>2553</v>
      </c>
      <c r="C710">
        <v>64</v>
      </c>
      <c r="D710" t="s">
        <v>104</v>
      </c>
      <c r="E710" t="str">
        <f>VLOOKUP(Tabla_Transformados[[#This Row],[Género_sucio]],Tabla4[#All],2,0)</f>
        <v>Masculino</v>
      </c>
      <c r="F710" t="s">
        <v>32</v>
      </c>
      <c r="G710" t="str">
        <f>VLOOKUP(Tabla_Transformados[[#This Row],[Ubicación_sucio]],auxiliares!$E$6:$F$13,2,0)</f>
        <v>Méjico</v>
      </c>
      <c r="H710" t="s">
        <v>49</v>
      </c>
      <c r="I710" t="str">
        <f>IFERROR(VLOOKUP(Tabla_Transformados[[#This Row],[Tipo_Viajero_sucio]],auxiliares!$H$6:$I$6,2,0),Tabla_Transformados[[#This Row],[Tipo_Viajero_sucio]])</f>
        <v>Turista</v>
      </c>
      <c r="J710" t="s">
        <v>2554</v>
      </c>
      <c r="K710" s="8">
        <v>45292</v>
      </c>
      <c r="L710" s="8">
        <v>45342</v>
      </c>
      <c r="M710">
        <v>199</v>
      </c>
      <c r="N710">
        <f>DATEDIF(Tabla_Transformados[[#This Row],[Fecha_Reserva]],Tabla_Transformados[[#This Row],[Fecha_Viaje]],"d")</f>
        <v>50</v>
      </c>
      <c r="O710">
        <v>6</v>
      </c>
      <c r="P710">
        <v>1</v>
      </c>
      <c r="Q710" t="s">
        <v>37</v>
      </c>
      <c r="R710" t="str">
        <f>IFERROR(VLOOKUP(Tabla_Transformados[[#This Row],[Tipo_Paquete_sucio]],auxiliares!$H$6:$I$7,2,0),Tabla_Transformados[[#This Row],[Tipo_Paquete_sucio]])</f>
        <v>Vuelo</v>
      </c>
      <c r="S710" s="10">
        <v>13408.9</v>
      </c>
      <c r="T710" t="s">
        <v>78</v>
      </c>
      <c r="U710" t="s">
        <v>87</v>
      </c>
      <c r="V710" t="str">
        <f>VLOOKUP(Tabla_Transformados[[#This Row],[Destino_sucio]],auxiliares!$E$5:$F$19,2,0)</f>
        <v>Londres</v>
      </c>
      <c r="W710" t="s">
        <v>40</v>
      </c>
      <c r="X710" t="s">
        <v>68</v>
      </c>
      <c r="Y710" t="s">
        <v>40</v>
      </c>
      <c r="Z7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0" t="str">
        <f>IFERROR(VLOOKUP(Tabla_Transformados[[#This Row],[Actividades_Reser_sucio2]],auxiliares!$E$5:$F$20,2,0),Tabla_Transformados[[#This Row],[Actividades_Reser_sucio2]])</f>
        <v/>
      </c>
      <c r="AB710">
        <v>3</v>
      </c>
      <c r="AC710">
        <f>Tabla_Transformados[[#This Row],[Duracion_Viaje_sucio]]-1</f>
        <v>5</v>
      </c>
      <c r="AD710" t="b">
        <v>1</v>
      </c>
      <c r="AE710" t="str">
        <f>VLOOKUP(Tabla_Transformados[[#This Row],[Promocion_Aplicada_sucio]],auxiliares!$H$6:$I$9,2,0)</f>
        <v>Verdadero</v>
      </c>
      <c r="AF710" t="s">
        <v>55</v>
      </c>
      <c r="AG710" t="s">
        <v>115</v>
      </c>
      <c r="AH710">
        <v>8</v>
      </c>
      <c r="AI710" t="str">
        <f>TEXT(Tabla_Transformados[[#This Row],[Fecha_Reserva]],"m")</f>
        <v>1</v>
      </c>
      <c r="AJ710">
        <v>8</v>
      </c>
      <c r="AK710" t="str">
        <f>TEXT(Tabla_Transformados[[#This Row],[Fecha_Viaje]],"m")</f>
        <v>2</v>
      </c>
      <c r="AL710" t="s">
        <v>44</v>
      </c>
      <c r="AM710" t="b">
        <v>1</v>
      </c>
      <c r="AN710" t="str">
        <f>VLOOKUP(Tabla_Transformados[[#This Row],[Cancelacion_Reserva_sucio]],auxiliares!$H$6:$I$9,2,0)</f>
        <v>Verdadero</v>
      </c>
      <c r="AO710">
        <v>3</v>
      </c>
      <c r="AP710" t="s">
        <v>131</v>
      </c>
      <c r="AQ71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0" s="10">
        <f>Tabla_Transformados[[#This Row],[Costo_Total]]/Tabla_Transformados[[#This Row],[Numero_Personas]]</f>
        <v>13408.9</v>
      </c>
      <c r="AS710" s="10">
        <f>Tabla_Transformados[[#This Row],[Costo_Total]]/Tabla_Transformados[[#This Row],[Duracion_Viaje_sucio]]</f>
        <v>2234.8166666666666</v>
      </c>
    </row>
    <row r="711" spans="1:45" x14ac:dyDescent="0.25">
      <c r="A711" t="s">
        <v>2555</v>
      </c>
      <c r="B711" t="s">
        <v>2556</v>
      </c>
      <c r="C711">
        <v>25</v>
      </c>
      <c r="D711" t="s">
        <v>60</v>
      </c>
      <c r="E711" t="str">
        <f>VLOOKUP(Tabla_Transformados[[#This Row],[Género_sucio]],Tabla4[#All],2,0)</f>
        <v>Otro</v>
      </c>
      <c r="F711" t="s">
        <v>91</v>
      </c>
      <c r="G711" t="str">
        <f>VLOOKUP(Tabla_Transformados[[#This Row],[Ubicación_sucio]],auxiliares!$E$6:$F$13,2,0)</f>
        <v>India</v>
      </c>
      <c r="H711" t="s">
        <v>33</v>
      </c>
      <c r="I711" t="str">
        <f>IFERROR(VLOOKUP(Tabla_Transformados[[#This Row],[Tipo_Viajero_sucio]],auxiliares!$H$6:$I$6,2,0),Tabla_Transformados[[#This Row],[Tipo_Viajero_sucio]])</f>
        <v>Turista</v>
      </c>
      <c r="J711" t="s">
        <v>2557</v>
      </c>
      <c r="K711" s="8">
        <v>45496</v>
      </c>
      <c r="L711" s="8">
        <v>45516</v>
      </c>
      <c r="M711">
        <v>242</v>
      </c>
      <c r="N711">
        <f>DATEDIF(Tabla_Transformados[[#This Row],[Fecha_Reserva]],Tabla_Transformados[[#This Row],[Fecha_Viaje]],"d")</f>
        <v>20</v>
      </c>
      <c r="O711">
        <v>10</v>
      </c>
      <c r="P711">
        <v>1</v>
      </c>
      <c r="Q711" t="s">
        <v>77</v>
      </c>
      <c r="R711" t="str">
        <f>IFERROR(VLOOKUP(Tabla_Transformados[[#This Row],[Tipo_Paquete_sucio]],auxiliares!$H$6:$I$7,2,0),Tabla_Transformados[[#This Row],[Tipo_Paquete_sucio]])</f>
        <v>Vuelo + Hotel</v>
      </c>
      <c r="S711" s="10">
        <v>2035.1</v>
      </c>
      <c r="T711" t="s">
        <v>78</v>
      </c>
      <c r="U711" t="s">
        <v>39</v>
      </c>
      <c r="V711" t="str">
        <f>VLOOKUP(Tabla_Transformados[[#This Row],[Destino_sucio]],auxiliares!$E$5:$F$19,2,0)</f>
        <v>Tokio</v>
      </c>
      <c r="W711" t="s">
        <v>79</v>
      </c>
      <c r="X711" t="s">
        <v>41</v>
      </c>
      <c r="Y711" t="s">
        <v>40</v>
      </c>
      <c r="Z7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1" t="str">
        <f>IFERROR(VLOOKUP(Tabla_Transformados[[#This Row],[Actividades_Reser_sucio2]],auxiliares!$E$5:$F$20,2,0),Tabla_Transformados[[#This Row],[Actividades_Reser_sucio2]])</f>
        <v/>
      </c>
      <c r="AB711">
        <v>9</v>
      </c>
      <c r="AC711">
        <f>Tabla_Transformados[[#This Row],[Duracion_Viaje_sucio]]-1</f>
        <v>9</v>
      </c>
      <c r="AD711" t="b">
        <v>1</v>
      </c>
      <c r="AE711" t="str">
        <f>VLOOKUP(Tabla_Transformados[[#This Row],[Promocion_Aplicada_sucio]],auxiliares!$H$6:$I$9,2,0)</f>
        <v>Verdadero</v>
      </c>
      <c r="AF711" t="s">
        <v>88</v>
      </c>
      <c r="AG711" t="s">
        <v>43</v>
      </c>
      <c r="AH711">
        <v>5</v>
      </c>
      <c r="AI711" t="str">
        <f>TEXT(Tabla_Transformados[[#This Row],[Fecha_Reserva]],"m")</f>
        <v>7</v>
      </c>
      <c r="AJ711">
        <v>9</v>
      </c>
      <c r="AK711" t="str">
        <f>TEXT(Tabla_Transformados[[#This Row],[Fecha_Viaje]],"m")</f>
        <v>8</v>
      </c>
      <c r="AL711" t="s">
        <v>44</v>
      </c>
      <c r="AM711" t="b">
        <v>1</v>
      </c>
      <c r="AN711" t="str">
        <f>VLOOKUP(Tabla_Transformados[[#This Row],[Cancelacion_Reserva_sucio]],auxiliares!$H$6:$I$9,2,0)</f>
        <v>Verdadero</v>
      </c>
      <c r="AO711">
        <v>2</v>
      </c>
      <c r="AP711" t="s">
        <v>70</v>
      </c>
      <c r="AQ7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1" s="10">
        <f>Tabla_Transformados[[#This Row],[Costo_Total]]/Tabla_Transformados[[#This Row],[Numero_Personas]]</f>
        <v>2035.1</v>
      </c>
      <c r="AS711" s="10">
        <f>Tabla_Transformados[[#This Row],[Costo_Total]]/Tabla_Transformados[[#This Row],[Duracion_Viaje_sucio]]</f>
        <v>203.51</v>
      </c>
    </row>
    <row r="712" spans="1:45" x14ac:dyDescent="0.25">
      <c r="A712" t="s">
        <v>2558</v>
      </c>
      <c r="B712" t="s">
        <v>2559</v>
      </c>
      <c r="C712">
        <v>57</v>
      </c>
      <c r="D712" t="s">
        <v>31</v>
      </c>
      <c r="E712" t="str">
        <f>VLOOKUP(Tabla_Transformados[[#This Row],[Género_sucio]],Tabla4[#All],2,0)</f>
        <v>Femenino</v>
      </c>
      <c r="F712" t="s">
        <v>123</v>
      </c>
      <c r="G712" t="str">
        <f>VLOOKUP(Tabla_Transformados[[#This Row],[Ubicación_sucio]],auxiliares!$E$6:$F$13,2,0)</f>
        <v>España</v>
      </c>
      <c r="H712" t="s">
        <v>49</v>
      </c>
      <c r="I712" t="str">
        <f>IFERROR(VLOOKUP(Tabla_Transformados[[#This Row],[Tipo_Viajero_sucio]],auxiliares!$H$6:$I$6,2,0),Tabla_Transformados[[#This Row],[Tipo_Viajero_sucio]])</f>
        <v>Turista</v>
      </c>
      <c r="J712" t="s">
        <v>2560</v>
      </c>
      <c r="K712" s="8">
        <v>45397</v>
      </c>
      <c r="L712" s="8">
        <v>45628</v>
      </c>
      <c r="M712">
        <v>249</v>
      </c>
      <c r="N712">
        <f>DATEDIF(Tabla_Transformados[[#This Row],[Fecha_Reserva]],Tabla_Transformados[[#This Row],[Fecha_Viaje]],"d")</f>
        <v>231</v>
      </c>
      <c r="O712">
        <v>9</v>
      </c>
      <c r="P712">
        <v>3</v>
      </c>
      <c r="Q712" t="s">
        <v>77</v>
      </c>
      <c r="R712" t="str">
        <f>IFERROR(VLOOKUP(Tabla_Transformados[[#This Row],[Tipo_Paquete_sucio]],auxiliares!$H$6:$I$7,2,0),Tabla_Transformados[[#This Row],[Tipo_Paquete_sucio]])</f>
        <v>Vuelo + Hotel</v>
      </c>
      <c r="S712" s="10">
        <v>10330.9</v>
      </c>
      <c r="T712" t="s">
        <v>78</v>
      </c>
      <c r="U712" t="s">
        <v>39</v>
      </c>
      <c r="V712" t="str">
        <f>VLOOKUP(Tabla_Transformados[[#This Row],[Destino_sucio]],auxiliares!$E$5:$F$19,2,0)</f>
        <v>Tokio</v>
      </c>
      <c r="W712" t="s">
        <v>67</v>
      </c>
      <c r="X712" t="s">
        <v>41</v>
      </c>
      <c r="Y712" t="s">
        <v>40</v>
      </c>
      <c r="Z7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2" t="str">
        <f>IFERROR(VLOOKUP(Tabla_Transformados[[#This Row],[Actividades_Reser_sucio2]],auxiliares!$E$5:$F$20,2,0),Tabla_Transformados[[#This Row],[Actividades_Reser_sucio2]])</f>
        <v/>
      </c>
      <c r="AB712">
        <v>3</v>
      </c>
      <c r="AC712">
        <f>Tabla_Transformados[[#This Row],[Duracion_Viaje_sucio]]-1</f>
        <v>8</v>
      </c>
      <c r="AD712" t="b">
        <v>0</v>
      </c>
      <c r="AE712" t="str">
        <f>VLOOKUP(Tabla_Transformados[[#This Row],[Promocion_Aplicada_sucio]],auxiliares!$H$6:$I$9,2,0)</f>
        <v>Falso</v>
      </c>
      <c r="AF712" t="s">
        <v>88</v>
      </c>
      <c r="AG712" t="s">
        <v>56</v>
      </c>
      <c r="AH712">
        <v>9</v>
      </c>
      <c r="AI712" t="str">
        <f>TEXT(Tabla_Transformados[[#This Row],[Fecha_Reserva]],"m")</f>
        <v>4</v>
      </c>
      <c r="AJ712">
        <v>3</v>
      </c>
      <c r="AK712" t="str">
        <f>TEXT(Tabla_Transformados[[#This Row],[Fecha_Viaje]],"m")</f>
        <v>12</v>
      </c>
      <c r="AL712" t="s">
        <v>44</v>
      </c>
      <c r="AM712" t="b">
        <v>1</v>
      </c>
      <c r="AN712" t="str">
        <f>VLOOKUP(Tabla_Transformados[[#This Row],[Cancelacion_Reserva_sucio]],auxiliares!$H$6:$I$9,2,0)</f>
        <v>Verdadero</v>
      </c>
      <c r="AO712">
        <v>4</v>
      </c>
      <c r="AP712" t="s">
        <v>40</v>
      </c>
      <c r="AQ71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2" s="10">
        <f>Tabla_Transformados[[#This Row],[Costo_Total]]/Tabla_Transformados[[#This Row],[Numero_Personas]]</f>
        <v>3443.6333333333332</v>
      </c>
      <c r="AS712" s="10">
        <f>Tabla_Transformados[[#This Row],[Costo_Total]]/Tabla_Transformados[[#This Row],[Duracion_Viaje_sucio]]</f>
        <v>1147.8777777777777</v>
      </c>
    </row>
    <row r="713" spans="1:45" x14ac:dyDescent="0.25">
      <c r="A713" t="s">
        <v>2561</v>
      </c>
      <c r="B713" t="s">
        <v>2562</v>
      </c>
      <c r="C713">
        <v>47</v>
      </c>
      <c r="D713" t="s">
        <v>31</v>
      </c>
      <c r="E713" t="str">
        <f>VLOOKUP(Tabla_Transformados[[#This Row],[Género_sucio]],Tabla4[#All],2,0)</f>
        <v>Femenino</v>
      </c>
      <c r="F713" t="s">
        <v>82</v>
      </c>
      <c r="G713" t="str">
        <f>VLOOKUP(Tabla_Transformados[[#This Row],[Ubicación_sucio]],auxiliares!$E$6:$F$13,2,0)</f>
        <v>Alemania</v>
      </c>
      <c r="H713" t="s">
        <v>33</v>
      </c>
      <c r="I713" t="str">
        <f>IFERROR(VLOOKUP(Tabla_Transformados[[#This Row],[Tipo_Viajero_sucio]],auxiliares!$H$6:$I$6,2,0),Tabla_Transformados[[#This Row],[Tipo_Viajero_sucio]])</f>
        <v>Turista</v>
      </c>
      <c r="J713" t="s">
        <v>2563</v>
      </c>
      <c r="K713" s="8">
        <v>45391</v>
      </c>
      <c r="L713" s="8">
        <v>45562</v>
      </c>
      <c r="M713">
        <v>137</v>
      </c>
      <c r="N713">
        <f>DATEDIF(Tabla_Transformados[[#This Row],[Fecha_Reserva]],Tabla_Transformados[[#This Row],[Fecha_Viaje]],"d")</f>
        <v>171</v>
      </c>
      <c r="O713">
        <v>14</v>
      </c>
      <c r="P713">
        <v>4</v>
      </c>
      <c r="Q713" t="s">
        <v>77</v>
      </c>
      <c r="R713" t="str">
        <f>IFERROR(VLOOKUP(Tabla_Transformados[[#This Row],[Tipo_Paquete_sucio]],auxiliares!$H$6:$I$7,2,0),Tabla_Transformados[[#This Row],[Tipo_Paquete_sucio]])</f>
        <v>Vuelo + Hotel</v>
      </c>
      <c r="S713" s="10">
        <v>17235.8</v>
      </c>
      <c r="T713" t="s">
        <v>78</v>
      </c>
      <c r="U713" t="s">
        <v>94</v>
      </c>
      <c r="V713" t="str">
        <f>VLOOKUP(Tabla_Transformados[[#This Row],[Destino_sucio]],auxiliares!$E$5:$F$19,2,0)</f>
        <v>Cancun</v>
      </c>
      <c r="W713" t="s">
        <v>114</v>
      </c>
      <c r="X713" t="s">
        <v>41</v>
      </c>
      <c r="Y713" t="s">
        <v>40</v>
      </c>
      <c r="Z7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3" t="str">
        <f>IFERROR(VLOOKUP(Tabla_Transformados[[#This Row],[Actividades_Reser_sucio2]],auxiliares!$E$5:$F$20,2,0),Tabla_Transformados[[#This Row],[Actividades_Reser_sucio2]])</f>
        <v/>
      </c>
      <c r="AB713">
        <v>1</v>
      </c>
      <c r="AC713">
        <f>Tabla_Transformados[[#This Row],[Duracion_Viaje_sucio]]-1</f>
        <v>13</v>
      </c>
      <c r="AD713" t="b">
        <v>1</v>
      </c>
      <c r="AE713" t="str">
        <f>VLOOKUP(Tabla_Transformados[[#This Row],[Promocion_Aplicada_sucio]],auxiliares!$H$6:$I$9,2,0)</f>
        <v>Verdadero</v>
      </c>
      <c r="AF713" t="s">
        <v>88</v>
      </c>
      <c r="AG713" t="s">
        <v>43</v>
      </c>
      <c r="AH713">
        <v>3</v>
      </c>
      <c r="AI713" t="str">
        <f>TEXT(Tabla_Transformados[[#This Row],[Fecha_Reserva]],"m")</f>
        <v>4</v>
      </c>
      <c r="AJ713">
        <v>12</v>
      </c>
      <c r="AK713" t="str">
        <f>TEXT(Tabla_Transformados[[#This Row],[Fecha_Viaje]],"m")</f>
        <v>9</v>
      </c>
      <c r="AL713" t="s">
        <v>44</v>
      </c>
      <c r="AM713" t="b">
        <v>0</v>
      </c>
      <c r="AN713" t="str">
        <f>VLOOKUP(Tabla_Transformados[[#This Row],[Cancelacion_Reserva_sucio]],auxiliares!$H$6:$I$9,2,0)</f>
        <v>Falso</v>
      </c>
      <c r="AO713">
        <v>2</v>
      </c>
      <c r="AP713" t="s">
        <v>70</v>
      </c>
      <c r="AQ71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13" s="10">
        <f>Tabla_Transformados[[#This Row],[Costo_Total]]/Tabla_Transformados[[#This Row],[Numero_Personas]]</f>
        <v>4308.95</v>
      </c>
      <c r="AS713" s="10">
        <f>Tabla_Transformados[[#This Row],[Costo_Total]]/Tabla_Transformados[[#This Row],[Duracion_Viaje_sucio]]</f>
        <v>1231.1285714285714</v>
      </c>
    </row>
    <row r="714" spans="1:45" x14ac:dyDescent="0.25">
      <c r="A714" t="s">
        <v>2564</v>
      </c>
      <c r="B714" t="s">
        <v>2565</v>
      </c>
      <c r="C714">
        <v>63</v>
      </c>
      <c r="D714" t="s">
        <v>60</v>
      </c>
      <c r="E714" t="str">
        <f>VLOOKUP(Tabla_Transformados[[#This Row],[Género_sucio]],Tabla4[#All],2,0)</f>
        <v>Otro</v>
      </c>
      <c r="F714" t="s">
        <v>123</v>
      </c>
      <c r="G714" t="str">
        <f>VLOOKUP(Tabla_Transformados[[#This Row],[Ubicación_sucio]],auxiliares!$E$6:$F$13,2,0)</f>
        <v>España</v>
      </c>
      <c r="H714" t="s">
        <v>97</v>
      </c>
      <c r="I714" t="str">
        <f>IFERROR(VLOOKUP(Tabla_Transformados[[#This Row],[Tipo_Viajero_sucio]],auxiliares!$H$6:$I$6,2,0),Tabla_Transformados[[#This Row],[Tipo_Viajero_sucio]])</f>
        <v>Negocios</v>
      </c>
      <c r="J714" t="s">
        <v>2566</v>
      </c>
      <c r="K714" s="8">
        <v>45512</v>
      </c>
      <c r="L714" s="8">
        <v>45574</v>
      </c>
      <c r="M714">
        <v>27</v>
      </c>
      <c r="N714">
        <f>DATEDIF(Tabla_Transformados[[#This Row],[Fecha_Reserva]],Tabla_Transformados[[#This Row],[Fecha_Viaje]],"d")</f>
        <v>62</v>
      </c>
      <c r="O714">
        <v>1</v>
      </c>
      <c r="P714">
        <v>4</v>
      </c>
      <c r="Q714" t="s">
        <v>37</v>
      </c>
      <c r="R714" t="str">
        <f>IFERROR(VLOOKUP(Tabla_Transformados[[#This Row],[Tipo_Paquete_sucio]],auxiliares!$H$6:$I$7,2,0),Tabla_Transformados[[#This Row],[Tipo_Paquete_sucio]])</f>
        <v>Vuelo</v>
      </c>
      <c r="S714" s="10">
        <v>10443.299999999999</v>
      </c>
      <c r="T714" t="s">
        <v>86</v>
      </c>
      <c r="U714" t="s">
        <v>94</v>
      </c>
      <c r="V714" t="str">
        <f>VLOOKUP(Tabla_Transformados[[#This Row],[Destino_sucio]],auxiliares!$E$5:$F$19,2,0)</f>
        <v>Cancun</v>
      </c>
      <c r="W714" t="s">
        <v>40</v>
      </c>
      <c r="X714" t="s">
        <v>41</v>
      </c>
      <c r="Y714" t="s">
        <v>40</v>
      </c>
      <c r="Z7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4" t="str">
        <f>IFERROR(VLOOKUP(Tabla_Transformados[[#This Row],[Actividades_Reser_sucio2]],auxiliares!$E$5:$F$20,2,0),Tabla_Transformados[[#This Row],[Actividades_Reser_sucio2]])</f>
        <v/>
      </c>
      <c r="AB714">
        <v>7</v>
      </c>
      <c r="AC714">
        <f>Tabla_Transformados[[#This Row],[Duracion_Viaje_sucio]]-1</f>
        <v>0</v>
      </c>
      <c r="AD714" t="b">
        <v>0</v>
      </c>
      <c r="AE714" t="str">
        <f>VLOOKUP(Tabla_Transformados[[#This Row],[Promocion_Aplicada_sucio]],auxiliares!$H$6:$I$9,2,0)</f>
        <v>Falso</v>
      </c>
      <c r="AF714" t="s">
        <v>55</v>
      </c>
      <c r="AG714" t="s">
        <v>115</v>
      </c>
      <c r="AH714">
        <v>10</v>
      </c>
      <c r="AI714" t="str">
        <f>TEXT(Tabla_Transformados[[#This Row],[Fecha_Reserva]],"m")</f>
        <v>8</v>
      </c>
      <c r="AJ714">
        <v>10</v>
      </c>
      <c r="AK714" t="str">
        <f>TEXT(Tabla_Transformados[[#This Row],[Fecha_Viaje]],"m")</f>
        <v>10</v>
      </c>
      <c r="AL714" t="s">
        <v>57</v>
      </c>
      <c r="AM714" t="b">
        <v>1</v>
      </c>
      <c r="AN714" t="str">
        <f>VLOOKUP(Tabla_Transformados[[#This Row],[Cancelacion_Reserva_sucio]],auxiliares!$H$6:$I$9,2,0)</f>
        <v>Verdadero</v>
      </c>
      <c r="AO714">
        <v>4</v>
      </c>
      <c r="AP714" t="s">
        <v>207</v>
      </c>
      <c r="AQ71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4" s="10">
        <f>Tabla_Transformados[[#This Row],[Costo_Total]]/Tabla_Transformados[[#This Row],[Numero_Personas]]</f>
        <v>2610.8249999999998</v>
      </c>
      <c r="AS714" s="10">
        <f>Tabla_Transformados[[#This Row],[Costo_Total]]/Tabla_Transformados[[#This Row],[Duracion_Viaje_sucio]]</f>
        <v>10443.299999999999</v>
      </c>
    </row>
    <row r="715" spans="1:45" x14ac:dyDescent="0.25">
      <c r="A715" t="s">
        <v>2567</v>
      </c>
      <c r="B715" t="s">
        <v>2568</v>
      </c>
      <c r="C715">
        <v>26</v>
      </c>
      <c r="D715" t="s">
        <v>104</v>
      </c>
      <c r="E715" t="str">
        <f>VLOOKUP(Tabla_Transformados[[#This Row],[Género_sucio]],Tabla4[#All],2,0)</f>
        <v>Masculino</v>
      </c>
      <c r="F715" t="s">
        <v>91</v>
      </c>
      <c r="G715" t="str">
        <f>VLOOKUP(Tabla_Transformados[[#This Row],[Ubicación_sucio]],auxiliares!$E$6:$F$13,2,0)</f>
        <v>India</v>
      </c>
      <c r="H715" t="s">
        <v>49</v>
      </c>
      <c r="I715" t="str">
        <f>IFERROR(VLOOKUP(Tabla_Transformados[[#This Row],[Tipo_Viajero_sucio]],auxiliares!$H$6:$I$6,2,0),Tabla_Transformados[[#This Row],[Tipo_Viajero_sucio]])</f>
        <v>Turista</v>
      </c>
      <c r="J715" t="s">
        <v>2569</v>
      </c>
      <c r="K715" s="8">
        <v>45363</v>
      </c>
      <c r="L715" s="8">
        <v>45470</v>
      </c>
      <c r="M715">
        <v>359</v>
      </c>
      <c r="N715">
        <f>DATEDIF(Tabla_Transformados[[#This Row],[Fecha_Reserva]],Tabla_Transformados[[#This Row],[Fecha_Viaje]],"d")</f>
        <v>107</v>
      </c>
      <c r="O715">
        <v>1</v>
      </c>
      <c r="P715">
        <v>3</v>
      </c>
      <c r="Q715" t="s">
        <v>65</v>
      </c>
      <c r="R715" t="str">
        <f>IFERROR(VLOOKUP(Tabla_Transformados[[#This Row],[Tipo_Paquete_sucio]],auxiliares!$H$6:$I$7,2,0),Tabla_Transformados[[#This Row],[Tipo_Paquete_sucio]])</f>
        <v>Vuelo + Hotel + Tour</v>
      </c>
      <c r="S715" s="10">
        <v>6638.4</v>
      </c>
      <c r="T715" t="s">
        <v>38</v>
      </c>
      <c r="U715" t="s">
        <v>87</v>
      </c>
      <c r="V715" t="str">
        <f>VLOOKUP(Tabla_Transformados[[#This Row],[Destino_sucio]],auxiliares!$E$5:$F$19,2,0)</f>
        <v>Londres</v>
      </c>
      <c r="W715" t="s">
        <v>67</v>
      </c>
      <c r="X715" t="s">
        <v>41</v>
      </c>
      <c r="Y715" t="s">
        <v>302</v>
      </c>
      <c r="Z7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15" t="str">
        <f>IFERROR(VLOOKUP(Tabla_Transformados[[#This Row],[Actividades_Reser_sucio2]],auxiliares!$E$5:$F$20,2,0),Tabla_Transformados[[#This Row],[Actividades_Reser_sucio2]])</f>
        <v>Tour en bus</v>
      </c>
      <c r="AB715">
        <v>1</v>
      </c>
      <c r="AC715">
        <f>Tabla_Transformados[[#This Row],[Duracion_Viaje_sucio]]-1</f>
        <v>0</v>
      </c>
      <c r="AD715" t="b">
        <v>1</v>
      </c>
      <c r="AE715" t="str">
        <f>VLOOKUP(Tabla_Transformados[[#This Row],[Promocion_Aplicada_sucio]],auxiliares!$H$6:$I$9,2,0)</f>
        <v>Verdadero</v>
      </c>
      <c r="AF715" t="s">
        <v>88</v>
      </c>
      <c r="AG715" t="s">
        <v>56</v>
      </c>
      <c r="AH715">
        <v>3</v>
      </c>
      <c r="AI715" t="str">
        <f>TEXT(Tabla_Transformados[[#This Row],[Fecha_Reserva]],"m")</f>
        <v>3</v>
      </c>
      <c r="AJ715">
        <v>4</v>
      </c>
      <c r="AK715" t="str">
        <f>TEXT(Tabla_Transformados[[#This Row],[Fecha_Viaje]],"m")</f>
        <v>6</v>
      </c>
      <c r="AL715" t="s">
        <v>44</v>
      </c>
      <c r="AM715" t="b">
        <v>1</v>
      </c>
      <c r="AN715" t="str">
        <f>VLOOKUP(Tabla_Transformados[[#This Row],[Cancelacion_Reserva_sucio]],auxiliares!$H$6:$I$9,2,0)</f>
        <v>Verdadero</v>
      </c>
      <c r="AO715">
        <v>1</v>
      </c>
      <c r="AP715" t="s">
        <v>40</v>
      </c>
      <c r="AQ71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5" s="10">
        <f>Tabla_Transformados[[#This Row],[Costo_Total]]/Tabla_Transformados[[#This Row],[Numero_Personas]]</f>
        <v>2212.7999999999997</v>
      </c>
      <c r="AS715" s="10">
        <f>Tabla_Transformados[[#This Row],[Costo_Total]]/Tabla_Transformados[[#This Row],[Duracion_Viaje_sucio]]</f>
        <v>6638.4</v>
      </c>
    </row>
    <row r="716" spans="1:45" x14ac:dyDescent="0.25">
      <c r="A716" t="s">
        <v>2570</v>
      </c>
      <c r="B716" t="s">
        <v>2571</v>
      </c>
      <c r="C716">
        <v>27</v>
      </c>
      <c r="D716" t="s">
        <v>104</v>
      </c>
      <c r="E716" t="str">
        <f>VLOOKUP(Tabla_Transformados[[#This Row],[Género_sucio]],Tabla4[#All],2,0)</f>
        <v>Masculino</v>
      </c>
      <c r="F716" t="s">
        <v>32</v>
      </c>
      <c r="G716" t="str">
        <f>VLOOKUP(Tabla_Transformados[[#This Row],[Ubicación_sucio]],auxiliares!$E$6:$F$13,2,0)</f>
        <v>Méjico</v>
      </c>
      <c r="H716" t="s">
        <v>97</v>
      </c>
      <c r="I716" t="str">
        <f>IFERROR(VLOOKUP(Tabla_Transformados[[#This Row],[Tipo_Viajero_sucio]],auxiliares!$H$6:$I$6,2,0),Tabla_Transformados[[#This Row],[Tipo_Viajero_sucio]])</f>
        <v>Negocios</v>
      </c>
      <c r="J716" t="s">
        <v>2572</v>
      </c>
      <c r="K716" s="8">
        <v>45338</v>
      </c>
      <c r="L716" s="8">
        <v>45339</v>
      </c>
      <c r="M716">
        <v>180</v>
      </c>
      <c r="N716">
        <f>DATEDIF(Tabla_Transformados[[#This Row],[Fecha_Reserva]],Tabla_Transformados[[#This Row],[Fecha_Viaje]],"d")</f>
        <v>1</v>
      </c>
      <c r="O716">
        <v>10</v>
      </c>
      <c r="P716">
        <v>1</v>
      </c>
      <c r="Q716" t="s">
        <v>37</v>
      </c>
      <c r="R716" t="str">
        <f>IFERROR(VLOOKUP(Tabla_Transformados[[#This Row],[Tipo_Paquete_sucio]],auxiliares!$H$6:$I$7,2,0),Tabla_Transformados[[#This Row],[Tipo_Paquete_sucio]])</f>
        <v>Vuelo</v>
      </c>
      <c r="S716" s="10">
        <v>6121.1</v>
      </c>
      <c r="T716" t="s">
        <v>38</v>
      </c>
      <c r="U716" t="s">
        <v>94</v>
      </c>
      <c r="V716" t="str">
        <f>VLOOKUP(Tabla_Transformados[[#This Row],[Destino_sucio]],auxiliares!$E$5:$F$19,2,0)</f>
        <v>Cancun</v>
      </c>
      <c r="W716" t="s">
        <v>40</v>
      </c>
      <c r="X716" t="s">
        <v>68</v>
      </c>
      <c r="Y716" t="s">
        <v>40</v>
      </c>
      <c r="Z7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6" t="str">
        <f>IFERROR(VLOOKUP(Tabla_Transformados[[#This Row],[Actividades_Reser_sucio2]],auxiliares!$E$5:$F$20,2,0),Tabla_Transformados[[#This Row],[Actividades_Reser_sucio2]])</f>
        <v/>
      </c>
      <c r="AB716">
        <v>7</v>
      </c>
      <c r="AC716">
        <f>Tabla_Transformados[[#This Row],[Duracion_Viaje_sucio]]-1</f>
        <v>9</v>
      </c>
      <c r="AD716" t="b">
        <v>0</v>
      </c>
      <c r="AE716" t="str">
        <f>VLOOKUP(Tabla_Transformados[[#This Row],[Promocion_Aplicada_sucio]],auxiliares!$H$6:$I$9,2,0)</f>
        <v>Falso</v>
      </c>
      <c r="AF716" t="s">
        <v>55</v>
      </c>
      <c r="AG716" t="s">
        <v>56</v>
      </c>
      <c r="AH716">
        <v>9</v>
      </c>
      <c r="AI716" t="str">
        <f>TEXT(Tabla_Transformados[[#This Row],[Fecha_Reserva]],"m")</f>
        <v>2</v>
      </c>
      <c r="AJ716">
        <v>6</v>
      </c>
      <c r="AK716" t="str">
        <f>TEXT(Tabla_Transformados[[#This Row],[Fecha_Viaje]],"m")</f>
        <v>2</v>
      </c>
      <c r="AL716" t="s">
        <v>44</v>
      </c>
      <c r="AM716" t="b">
        <v>1</v>
      </c>
      <c r="AN716" t="str">
        <f>VLOOKUP(Tabla_Transformados[[#This Row],[Cancelacion_Reserva_sucio]],auxiliares!$H$6:$I$9,2,0)</f>
        <v>Verdadero</v>
      </c>
      <c r="AO716">
        <v>4</v>
      </c>
      <c r="AP716" t="s">
        <v>70</v>
      </c>
      <c r="AQ71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6" s="10">
        <f>Tabla_Transformados[[#This Row],[Costo_Total]]/Tabla_Transformados[[#This Row],[Numero_Personas]]</f>
        <v>6121.1</v>
      </c>
      <c r="AS716" s="10">
        <f>Tabla_Transformados[[#This Row],[Costo_Total]]/Tabla_Transformados[[#This Row],[Duracion_Viaje_sucio]]</f>
        <v>612.11</v>
      </c>
    </row>
    <row r="717" spans="1:45" x14ac:dyDescent="0.25">
      <c r="A717" t="s">
        <v>2573</v>
      </c>
      <c r="B717" t="s">
        <v>2574</v>
      </c>
      <c r="C717">
        <v>22</v>
      </c>
      <c r="D717" t="s">
        <v>31</v>
      </c>
      <c r="E717" t="str">
        <f>VLOOKUP(Tabla_Transformados[[#This Row],[Género_sucio]],Tabla4[#All],2,0)</f>
        <v>Femenino</v>
      </c>
      <c r="F717" t="s">
        <v>73</v>
      </c>
      <c r="G717" t="str">
        <f>VLOOKUP(Tabla_Transformados[[#This Row],[Ubicación_sucio]],auxiliares!$E$6:$F$13,2,0)</f>
        <v>Reino unido</v>
      </c>
      <c r="H717" t="s">
        <v>49</v>
      </c>
      <c r="I717" t="str">
        <f>IFERROR(VLOOKUP(Tabla_Transformados[[#This Row],[Tipo_Viajero_sucio]],auxiliares!$H$6:$I$6,2,0),Tabla_Transformados[[#This Row],[Tipo_Viajero_sucio]])</f>
        <v>Turista</v>
      </c>
      <c r="J717" t="s">
        <v>2575</v>
      </c>
      <c r="K717" s="8">
        <v>45342</v>
      </c>
      <c r="L717" s="8">
        <v>45642</v>
      </c>
      <c r="M717">
        <v>152</v>
      </c>
      <c r="N717">
        <f>DATEDIF(Tabla_Transformados[[#This Row],[Fecha_Reserva]],Tabla_Transformados[[#This Row],[Fecha_Viaje]],"d")</f>
        <v>300</v>
      </c>
      <c r="O717">
        <v>13</v>
      </c>
      <c r="P717">
        <v>2</v>
      </c>
      <c r="Q717" t="s">
        <v>65</v>
      </c>
      <c r="R717" t="str">
        <f>IFERROR(VLOOKUP(Tabla_Transformados[[#This Row],[Tipo_Paquete_sucio]],auxiliares!$H$6:$I$7,2,0),Tabla_Transformados[[#This Row],[Tipo_Paquete_sucio]])</f>
        <v>Vuelo + Hotel + Tour</v>
      </c>
      <c r="S717" s="10">
        <v>4798.6000000000004</v>
      </c>
      <c r="T717" t="s">
        <v>86</v>
      </c>
      <c r="U717" t="s">
        <v>94</v>
      </c>
      <c r="V717" t="str">
        <f>VLOOKUP(Tabla_Transformados[[#This Row],[Destino_sucio]],auxiliares!$E$5:$F$19,2,0)</f>
        <v>Cancun</v>
      </c>
      <c r="W717" t="s">
        <v>67</v>
      </c>
      <c r="X717" t="s">
        <v>41</v>
      </c>
      <c r="Y717" t="s">
        <v>151</v>
      </c>
      <c r="Z7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17" t="str">
        <f>IFERROR(VLOOKUP(Tabla_Transformados[[#This Row],[Actividades_Reser_sucio2]],auxiliares!$E$5:$F$20,2,0),Tabla_Transformados[[#This Row],[Actividades_Reser_sucio2]])</f>
        <v>Tour en Cuidad</v>
      </c>
      <c r="AB717">
        <v>5</v>
      </c>
      <c r="AC717">
        <f>Tabla_Transformados[[#This Row],[Duracion_Viaje_sucio]]-1</f>
        <v>12</v>
      </c>
      <c r="AD717" t="b">
        <v>0</v>
      </c>
      <c r="AE717" t="str">
        <f>VLOOKUP(Tabla_Transformados[[#This Row],[Promocion_Aplicada_sucio]],auxiliares!$H$6:$I$9,2,0)</f>
        <v>Falso</v>
      </c>
      <c r="AF717" t="s">
        <v>55</v>
      </c>
      <c r="AG717" t="s">
        <v>56</v>
      </c>
      <c r="AH717">
        <v>2</v>
      </c>
      <c r="AI717" t="str">
        <f>TEXT(Tabla_Transformados[[#This Row],[Fecha_Reserva]],"m")</f>
        <v>2</v>
      </c>
      <c r="AJ717">
        <v>5</v>
      </c>
      <c r="AK717" t="str">
        <f>TEXT(Tabla_Transformados[[#This Row],[Fecha_Viaje]],"m")</f>
        <v>12</v>
      </c>
      <c r="AL717" t="s">
        <v>44</v>
      </c>
      <c r="AM717" t="b">
        <v>1</v>
      </c>
      <c r="AN717" t="str">
        <f>VLOOKUP(Tabla_Transformados[[#This Row],[Cancelacion_Reserva_sucio]],auxiliares!$H$6:$I$9,2,0)</f>
        <v>Verdadero</v>
      </c>
      <c r="AO717">
        <v>2</v>
      </c>
      <c r="AP717" t="s">
        <v>45</v>
      </c>
      <c r="AQ71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7" s="10">
        <f>Tabla_Transformados[[#This Row],[Costo_Total]]/Tabla_Transformados[[#This Row],[Numero_Personas]]</f>
        <v>2399.3000000000002</v>
      </c>
      <c r="AS717" s="10">
        <f>Tabla_Transformados[[#This Row],[Costo_Total]]/Tabla_Transformados[[#This Row],[Duracion_Viaje_sucio]]</f>
        <v>369.12307692307695</v>
      </c>
    </row>
    <row r="718" spans="1:45" x14ac:dyDescent="0.25">
      <c r="A718" t="s">
        <v>2576</v>
      </c>
      <c r="B718" t="s">
        <v>2577</v>
      </c>
      <c r="C718">
        <v>36</v>
      </c>
      <c r="D718" t="s">
        <v>60</v>
      </c>
      <c r="E718" t="str">
        <f>VLOOKUP(Tabla_Transformados[[#This Row],[Género_sucio]],Tabla4[#All],2,0)</f>
        <v>Otro</v>
      </c>
      <c r="F718" t="s">
        <v>61</v>
      </c>
      <c r="G718" t="str">
        <f>VLOOKUP(Tabla_Transformados[[#This Row],[Ubicación_sucio]],auxiliares!$E$6:$F$13,2,0)</f>
        <v>Australia</v>
      </c>
      <c r="H718" t="s">
        <v>97</v>
      </c>
      <c r="I718" t="str">
        <f>IFERROR(VLOOKUP(Tabla_Transformados[[#This Row],[Tipo_Viajero_sucio]],auxiliares!$H$6:$I$6,2,0),Tabla_Transformados[[#This Row],[Tipo_Viajero_sucio]])</f>
        <v>Negocios</v>
      </c>
      <c r="J718" t="s">
        <v>2578</v>
      </c>
      <c r="K718" s="8">
        <v>45367</v>
      </c>
      <c r="L718" s="8">
        <v>45405</v>
      </c>
      <c r="M718">
        <v>285</v>
      </c>
      <c r="N718">
        <f>DATEDIF(Tabla_Transformados[[#This Row],[Fecha_Reserva]],Tabla_Transformados[[#This Row],[Fecha_Viaje]],"d")</f>
        <v>38</v>
      </c>
      <c r="O718">
        <v>14</v>
      </c>
      <c r="P718">
        <v>3</v>
      </c>
      <c r="Q718" t="s">
        <v>37</v>
      </c>
      <c r="R718" t="str">
        <f>IFERROR(VLOOKUP(Tabla_Transformados[[#This Row],[Tipo_Paquete_sucio]],auxiliares!$H$6:$I$7,2,0),Tabla_Transformados[[#This Row],[Tipo_Paquete_sucio]])</f>
        <v>Vuelo</v>
      </c>
      <c r="S718" s="10">
        <v>1995.4</v>
      </c>
      <c r="T718" t="s">
        <v>78</v>
      </c>
      <c r="U718" t="s">
        <v>53</v>
      </c>
      <c r="V718" t="str">
        <f>VLOOKUP(Tabla_Transformados[[#This Row],[Destino_sucio]],auxiliares!$E$5:$F$19,2,0)</f>
        <v>Nueva York</v>
      </c>
      <c r="W718" t="s">
        <v>40</v>
      </c>
      <c r="X718" t="s">
        <v>41</v>
      </c>
      <c r="Y718" t="s">
        <v>40</v>
      </c>
      <c r="Z7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8" t="str">
        <f>IFERROR(VLOOKUP(Tabla_Transformados[[#This Row],[Actividades_Reser_sucio2]],auxiliares!$E$5:$F$20,2,0),Tabla_Transformados[[#This Row],[Actividades_Reser_sucio2]])</f>
        <v/>
      </c>
      <c r="AB718">
        <v>9</v>
      </c>
      <c r="AC718">
        <f>Tabla_Transformados[[#This Row],[Duracion_Viaje_sucio]]-1</f>
        <v>13</v>
      </c>
      <c r="AD718" t="b">
        <v>0</v>
      </c>
      <c r="AE718" t="str">
        <f>VLOOKUP(Tabla_Transformados[[#This Row],[Promocion_Aplicada_sucio]],auxiliares!$H$6:$I$9,2,0)</f>
        <v>Falso</v>
      </c>
      <c r="AF718" t="s">
        <v>55</v>
      </c>
      <c r="AG718" t="s">
        <v>115</v>
      </c>
      <c r="AH718">
        <v>1</v>
      </c>
      <c r="AI718" t="str">
        <f>TEXT(Tabla_Transformados[[#This Row],[Fecha_Reserva]],"m")</f>
        <v>3</v>
      </c>
      <c r="AJ718">
        <v>12</v>
      </c>
      <c r="AK718" t="str">
        <f>TEXT(Tabla_Transformados[[#This Row],[Fecha_Viaje]],"m")</f>
        <v>4</v>
      </c>
      <c r="AL718" t="s">
        <v>44</v>
      </c>
      <c r="AM718" t="b">
        <v>0</v>
      </c>
      <c r="AN718" t="str">
        <f>VLOOKUP(Tabla_Transformados[[#This Row],[Cancelacion_Reserva_sucio]],auxiliares!$H$6:$I$9,2,0)</f>
        <v>Falso</v>
      </c>
      <c r="AO718">
        <v>2</v>
      </c>
      <c r="AP718" t="s">
        <v>70</v>
      </c>
      <c r="AQ71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18" s="10">
        <f>Tabla_Transformados[[#This Row],[Costo_Total]]/Tabla_Transformados[[#This Row],[Numero_Personas]]</f>
        <v>665.13333333333333</v>
      </c>
      <c r="AS718" s="10">
        <f>Tabla_Transformados[[#This Row],[Costo_Total]]/Tabla_Transformados[[#This Row],[Duracion_Viaje_sucio]]</f>
        <v>142.52857142857144</v>
      </c>
    </row>
    <row r="719" spans="1:45" x14ac:dyDescent="0.25">
      <c r="A719" t="s">
        <v>2579</v>
      </c>
      <c r="B719" t="s">
        <v>2580</v>
      </c>
      <c r="C719">
        <v>19</v>
      </c>
      <c r="D719" t="s">
        <v>60</v>
      </c>
      <c r="E719" t="str">
        <f>VLOOKUP(Tabla_Transformados[[#This Row],[Género_sucio]],Tabla4[#All],2,0)</f>
        <v>Otro</v>
      </c>
      <c r="F719" t="s">
        <v>61</v>
      </c>
      <c r="G719" t="str">
        <f>VLOOKUP(Tabla_Transformados[[#This Row],[Ubicación_sucio]],auxiliares!$E$6:$F$13,2,0)</f>
        <v>Australia</v>
      </c>
      <c r="H719" t="s">
        <v>33</v>
      </c>
      <c r="I719" t="str">
        <f>IFERROR(VLOOKUP(Tabla_Transformados[[#This Row],[Tipo_Viajero_sucio]],auxiliares!$H$6:$I$6,2,0),Tabla_Transformados[[#This Row],[Tipo_Viajero_sucio]])</f>
        <v>Turista</v>
      </c>
      <c r="J719" t="s">
        <v>2581</v>
      </c>
      <c r="K719" s="8">
        <v>45523</v>
      </c>
      <c r="L719" s="8">
        <v>45633</v>
      </c>
      <c r="M719">
        <v>245</v>
      </c>
      <c r="N719">
        <f>DATEDIF(Tabla_Transformados[[#This Row],[Fecha_Reserva]],Tabla_Transformados[[#This Row],[Fecha_Viaje]],"d")</f>
        <v>110</v>
      </c>
      <c r="O719">
        <v>2</v>
      </c>
      <c r="P719">
        <v>2</v>
      </c>
      <c r="Q719" t="s">
        <v>65</v>
      </c>
      <c r="R719" t="str">
        <f>IFERROR(VLOOKUP(Tabla_Transformados[[#This Row],[Tipo_Paquete_sucio]],auxiliares!$H$6:$I$7,2,0),Tabla_Transformados[[#This Row],[Tipo_Paquete_sucio]])</f>
        <v>Vuelo + Hotel + Tour</v>
      </c>
      <c r="S719" s="10">
        <v>10243.9</v>
      </c>
      <c r="T719" t="s">
        <v>78</v>
      </c>
      <c r="U719" t="s">
        <v>66</v>
      </c>
      <c r="V719" t="str">
        <f>VLOOKUP(Tabla_Transformados[[#This Row],[Destino_sucio]],auxiliares!$E$5:$F$19,2,0)</f>
        <v>Barcelona</v>
      </c>
      <c r="W719" t="s">
        <v>79</v>
      </c>
      <c r="X719" t="s">
        <v>54</v>
      </c>
      <c r="Y719" t="s">
        <v>151</v>
      </c>
      <c r="Z7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19" t="str">
        <f>IFERROR(VLOOKUP(Tabla_Transformados[[#This Row],[Actividades_Reser_sucio2]],auxiliares!$E$5:$F$20,2,0),Tabla_Transformados[[#This Row],[Actividades_Reser_sucio2]])</f>
        <v>Tour en Cuidad</v>
      </c>
      <c r="AB719">
        <v>1</v>
      </c>
      <c r="AC719">
        <f>Tabla_Transformados[[#This Row],[Duracion_Viaje_sucio]]-1</f>
        <v>1</v>
      </c>
      <c r="AD719" t="b">
        <v>1</v>
      </c>
      <c r="AE719" t="str">
        <f>VLOOKUP(Tabla_Transformados[[#This Row],[Promocion_Aplicada_sucio]],auxiliares!$H$6:$I$9,2,0)</f>
        <v>Verdadero</v>
      </c>
      <c r="AF719" t="s">
        <v>42</v>
      </c>
      <c r="AG719" t="s">
        <v>56</v>
      </c>
      <c r="AH719">
        <v>6</v>
      </c>
      <c r="AI719" t="str">
        <f>TEXT(Tabla_Transformados[[#This Row],[Fecha_Reserva]],"m")</f>
        <v>8</v>
      </c>
      <c r="AJ719">
        <v>10</v>
      </c>
      <c r="AK719" t="str">
        <f>TEXT(Tabla_Transformados[[#This Row],[Fecha_Viaje]],"m")</f>
        <v>12</v>
      </c>
      <c r="AL719" t="s">
        <v>44</v>
      </c>
      <c r="AM719" t="b">
        <v>1</v>
      </c>
      <c r="AN719" t="str">
        <f>VLOOKUP(Tabla_Transformados[[#This Row],[Cancelacion_Reserva_sucio]],auxiliares!$H$6:$I$9,2,0)</f>
        <v>Verdadero</v>
      </c>
      <c r="AO719">
        <v>5</v>
      </c>
      <c r="AP719" t="s">
        <v>108</v>
      </c>
      <c r="AQ71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9" s="10">
        <f>Tabla_Transformados[[#This Row],[Costo_Total]]/Tabla_Transformados[[#This Row],[Numero_Personas]]</f>
        <v>5121.95</v>
      </c>
      <c r="AS719" s="10">
        <f>Tabla_Transformados[[#This Row],[Costo_Total]]/Tabla_Transformados[[#This Row],[Duracion_Viaje_sucio]]</f>
        <v>5121.95</v>
      </c>
    </row>
    <row r="720" spans="1:45" x14ac:dyDescent="0.25">
      <c r="A720" t="s">
        <v>2582</v>
      </c>
      <c r="B720" t="s">
        <v>2583</v>
      </c>
      <c r="C720">
        <v>63</v>
      </c>
      <c r="D720" t="s">
        <v>60</v>
      </c>
      <c r="E720" t="str">
        <f>VLOOKUP(Tabla_Transformados[[#This Row],[Género_sucio]],Tabla4[#All],2,0)</f>
        <v>Otro</v>
      </c>
      <c r="F720" t="s">
        <v>82</v>
      </c>
      <c r="G720" t="str">
        <f>VLOOKUP(Tabla_Transformados[[#This Row],[Ubicación_sucio]],auxiliares!$E$6:$F$13,2,0)</f>
        <v>Alemania</v>
      </c>
      <c r="H720" t="s">
        <v>49</v>
      </c>
      <c r="I720" t="str">
        <f>IFERROR(VLOOKUP(Tabla_Transformados[[#This Row],[Tipo_Viajero_sucio]],auxiliares!$H$6:$I$6,2,0),Tabla_Transformados[[#This Row],[Tipo_Viajero_sucio]])</f>
        <v>Turista</v>
      </c>
      <c r="J720" t="s">
        <v>2584</v>
      </c>
      <c r="K720" s="8">
        <v>45304</v>
      </c>
      <c r="L720" s="8">
        <v>45355</v>
      </c>
      <c r="M720">
        <v>269</v>
      </c>
      <c r="N720">
        <f>DATEDIF(Tabla_Transformados[[#This Row],[Fecha_Reserva]],Tabla_Transformados[[#This Row],[Fecha_Viaje]],"d")</f>
        <v>51</v>
      </c>
      <c r="O720">
        <v>7</v>
      </c>
      <c r="P720">
        <v>3</v>
      </c>
      <c r="Q720" t="s">
        <v>65</v>
      </c>
      <c r="R720" t="str">
        <f>IFERROR(VLOOKUP(Tabla_Transformados[[#This Row],[Tipo_Paquete_sucio]],auxiliares!$H$6:$I$7,2,0),Tabla_Transformados[[#This Row],[Tipo_Paquete_sucio]])</f>
        <v>Vuelo + Hotel + Tour</v>
      </c>
      <c r="S720" s="10">
        <v>1526.6</v>
      </c>
      <c r="T720" t="s">
        <v>38</v>
      </c>
      <c r="U720" t="s">
        <v>53</v>
      </c>
      <c r="V720" t="str">
        <f>VLOOKUP(Tabla_Transformados[[#This Row],[Destino_sucio]],auxiliares!$E$5:$F$19,2,0)</f>
        <v>Nueva York</v>
      </c>
      <c r="W720" t="s">
        <v>67</v>
      </c>
      <c r="X720" t="s">
        <v>54</v>
      </c>
      <c r="Y720" t="s">
        <v>151</v>
      </c>
      <c r="Z7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20" t="str">
        <f>IFERROR(VLOOKUP(Tabla_Transformados[[#This Row],[Actividades_Reser_sucio2]],auxiliares!$E$5:$F$20,2,0),Tabla_Transformados[[#This Row],[Actividades_Reser_sucio2]])</f>
        <v>Tour en Cuidad</v>
      </c>
      <c r="AB720">
        <v>3</v>
      </c>
      <c r="AC720">
        <f>Tabla_Transformados[[#This Row],[Duracion_Viaje_sucio]]-1</f>
        <v>6</v>
      </c>
      <c r="AD720" t="b">
        <v>0</v>
      </c>
      <c r="AE720" t="str">
        <f>VLOOKUP(Tabla_Transformados[[#This Row],[Promocion_Aplicada_sucio]],auxiliares!$H$6:$I$9,2,0)</f>
        <v>Falso</v>
      </c>
      <c r="AF720" t="s">
        <v>88</v>
      </c>
      <c r="AG720" t="s">
        <v>43</v>
      </c>
      <c r="AH720">
        <v>5</v>
      </c>
      <c r="AI720" t="str">
        <f>TEXT(Tabla_Transformados[[#This Row],[Fecha_Reserva]],"m")</f>
        <v>1</v>
      </c>
      <c r="AJ720">
        <v>6</v>
      </c>
      <c r="AK720" t="str">
        <f>TEXT(Tabla_Transformados[[#This Row],[Fecha_Viaje]],"m")</f>
        <v>3</v>
      </c>
      <c r="AL720" t="s">
        <v>57</v>
      </c>
      <c r="AM720" t="b">
        <v>0</v>
      </c>
      <c r="AN720" t="str">
        <f>VLOOKUP(Tabla_Transformados[[#This Row],[Cancelacion_Reserva_sucio]],auxiliares!$H$6:$I$9,2,0)</f>
        <v>Falso</v>
      </c>
      <c r="AO720">
        <v>3</v>
      </c>
      <c r="AP720" t="s">
        <v>131</v>
      </c>
      <c r="AQ72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0" s="10">
        <f>Tabla_Transformados[[#This Row],[Costo_Total]]/Tabla_Transformados[[#This Row],[Numero_Personas]]</f>
        <v>508.86666666666662</v>
      </c>
      <c r="AS720" s="10">
        <f>Tabla_Transformados[[#This Row],[Costo_Total]]/Tabla_Transformados[[#This Row],[Duracion_Viaje_sucio]]</f>
        <v>218.08571428571426</v>
      </c>
    </row>
    <row r="721" spans="1:45" x14ac:dyDescent="0.25">
      <c r="A721" t="s">
        <v>2585</v>
      </c>
      <c r="B721" t="s">
        <v>2586</v>
      </c>
      <c r="C721">
        <v>19</v>
      </c>
      <c r="D721" t="s">
        <v>104</v>
      </c>
      <c r="E721" t="str">
        <f>VLOOKUP(Tabla_Transformados[[#This Row],[Género_sucio]],Tabla4[#All],2,0)</f>
        <v>Masculino</v>
      </c>
      <c r="F721" t="s">
        <v>123</v>
      </c>
      <c r="G721" t="str">
        <f>VLOOKUP(Tabla_Transformados[[#This Row],[Ubicación_sucio]],auxiliares!$E$6:$F$13,2,0)</f>
        <v>España</v>
      </c>
      <c r="H721" t="s">
        <v>97</v>
      </c>
      <c r="I721" t="str">
        <f>IFERROR(VLOOKUP(Tabla_Transformados[[#This Row],[Tipo_Viajero_sucio]],auxiliares!$H$6:$I$6,2,0),Tabla_Transformados[[#This Row],[Tipo_Viajero_sucio]])</f>
        <v>Negocios</v>
      </c>
      <c r="J721" t="s">
        <v>2587</v>
      </c>
      <c r="K721" s="8">
        <v>45390</v>
      </c>
      <c r="L721" s="8">
        <v>45543</v>
      </c>
      <c r="M721">
        <v>36</v>
      </c>
      <c r="N721">
        <f>DATEDIF(Tabla_Transformados[[#This Row],[Fecha_Reserva]],Tabla_Transformados[[#This Row],[Fecha_Viaje]],"d")</f>
        <v>153</v>
      </c>
      <c r="O721">
        <v>6</v>
      </c>
      <c r="P721">
        <v>2</v>
      </c>
      <c r="Q721" t="s">
        <v>65</v>
      </c>
      <c r="R721" t="str">
        <f>IFERROR(VLOOKUP(Tabla_Transformados[[#This Row],[Tipo_Paquete_sucio]],auxiliares!$H$6:$I$7,2,0),Tabla_Transformados[[#This Row],[Tipo_Paquete_sucio]])</f>
        <v>Vuelo + Hotel + Tour</v>
      </c>
      <c r="S721" s="10">
        <v>18267.8</v>
      </c>
      <c r="T721" t="s">
        <v>86</v>
      </c>
      <c r="U721" t="s">
        <v>87</v>
      </c>
      <c r="V721" t="str">
        <f>VLOOKUP(Tabla_Transformados[[#This Row],[Destino_sucio]],auxiliares!$E$5:$F$19,2,0)</f>
        <v>Londres</v>
      </c>
      <c r="W721" t="s">
        <v>67</v>
      </c>
      <c r="X721" t="s">
        <v>68</v>
      </c>
      <c r="Y721" t="s">
        <v>302</v>
      </c>
      <c r="Z7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21" t="str">
        <f>IFERROR(VLOOKUP(Tabla_Transformados[[#This Row],[Actividades_Reser_sucio2]],auxiliares!$E$5:$F$20,2,0),Tabla_Transformados[[#This Row],[Actividades_Reser_sucio2]])</f>
        <v>Tour en bus</v>
      </c>
      <c r="AB721">
        <v>6</v>
      </c>
      <c r="AC721">
        <f>Tabla_Transformados[[#This Row],[Duracion_Viaje_sucio]]-1</f>
        <v>5</v>
      </c>
      <c r="AD721" t="b">
        <v>0</v>
      </c>
      <c r="AE721" t="str">
        <f>VLOOKUP(Tabla_Transformados[[#This Row],[Promocion_Aplicada_sucio]],auxiliares!$H$6:$I$9,2,0)</f>
        <v>Falso</v>
      </c>
      <c r="AF721" t="s">
        <v>42</v>
      </c>
      <c r="AG721" t="s">
        <v>115</v>
      </c>
      <c r="AH721">
        <v>8</v>
      </c>
      <c r="AI721" t="str">
        <f>TEXT(Tabla_Transformados[[#This Row],[Fecha_Reserva]],"m")</f>
        <v>4</v>
      </c>
      <c r="AJ721">
        <v>1</v>
      </c>
      <c r="AK721" t="str">
        <f>TEXT(Tabla_Transformados[[#This Row],[Fecha_Viaje]],"m")</f>
        <v>9</v>
      </c>
      <c r="AL721" t="s">
        <v>44</v>
      </c>
      <c r="AM721" t="b">
        <v>1</v>
      </c>
      <c r="AN721" t="str">
        <f>VLOOKUP(Tabla_Transformados[[#This Row],[Cancelacion_Reserva_sucio]],auxiliares!$H$6:$I$9,2,0)</f>
        <v>Verdadero</v>
      </c>
      <c r="AO721">
        <v>1</v>
      </c>
      <c r="AP721" t="s">
        <v>45</v>
      </c>
      <c r="AQ72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1" s="10">
        <f>Tabla_Transformados[[#This Row],[Costo_Total]]/Tabla_Transformados[[#This Row],[Numero_Personas]]</f>
        <v>9133.9</v>
      </c>
      <c r="AS721" s="10">
        <f>Tabla_Transformados[[#This Row],[Costo_Total]]/Tabla_Transformados[[#This Row],[Duracion_Viaje_sucio]]</f>
        <v>3044.6333333333332</v>
      </c>
    </row>
    <row r="722" spans="1:45" x14ac:dyDescent="0.25">
      <c r="A722" t="s">
        <v>2588</v>
      </c>
      <c r="B722" t="s">
        <v>2589</v>
      </c>
      <c r="C722">
        <v>26</v>
      </c>
      <c r="D722" t="s">
        <v>104</v>
      </c>
      <c r="E722" t="str">
        <f>VLOOKUP(Tabla_Transformados[[#This Row],[Género_sucio]],Tabla4[#All],2,0)</f>
        <v>Masculino</v>
      </c>
      <c r="F722" t="s">
        <v>73</v>
      </c>
      <c r="G722" t="str">
        <f>VLOOKUP(Tabla_Transformados[[#This Row],[Ubicación_sucio]],auxiliares!$E$6:$F$13,2,0)</f>
        <v>Reino unido</v>
      </c>
      <c r="H722" t="s">
        <v>97</v>
      </c>
      <c r="I722" t="str">
        <f>IFERROR(VLOOKUP(Tabla_Transformados[[#This Row],[Tipo_Viajero_sucio]],auxiliares!$H$6:$I$6,2,0),Tabla_Transformados[[#This Row],[Tipo_Viajero_sucio]])</f>
        <v>Negocios</v>
      </c>
      <c r="J722" t="s">
        <v>2590</v>
      </c>
      <c r="K722" s="8">
        <v>45331</v>
      </c>
      <c r="L722" s="8">
        <v>45471</v>
      </c>
      <c r="M722">
        <v>144</v>
      </c>
      <c r="N722">
        <f>DATEDIF(Tabla_Transformados[[#This Row],[Fecha_Reserva]],Tabla_Transformados[[#This Row],[Fecha_Viaje]],"d")</f>
        <v>140</v>
      </c>
      <c r="O722">
        <v>2</v>
      </c>
      <c r="P722">
        <v>3</v>
      </c>
      <c r="Q722" t="s">
        <v>65</v>
      </c>
      <c r="R722" t="str">
        <f>IFERROR(VLOOKUP(Tabla_Transformados[[#This Row],[Tipo_Paquete_sucio]],auxiliares!$H$6:$I$7,2,0),Tabla_Transformados[[#This Row],[Tipo_Paquete_sucio]])</f>
        <v>Vuelo + Hotel + Tour</v>
      </c>
      <c r="S722" s="10">
        <v>4582.5</v>
      </c>
      <c r="T722" t="s">
        <v>86</v>
      </c>
      <c r="U722" t="s">
        <v>94</v>
      </c>
      <c r="V722" t="str">
        <f>VLOOKUP(Tabla_Transformados[[#This Row],[Destino_sucio]],auxiliares!$E$5:$F$19,2,0)</f>
        <v>Cancun</v>
      </c>
      <c r="W722" t="s">
        <v>79</v>
      </c>
      <c r="X722" t="s">
        <v>68</v>
      </c>
      <c r="Y722" t="s">
        <v>69</v>
      </c>
      <c r="Z7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22" t="str">
        <f>IFERROR(VLOOKUP(Tabla_Transformados[[#This Row],[Actividades_Reser_sucio2]],auxiliares!$E$5:$F$20,2,0),Tabla_Transformados[[#This Row],[Actividades_Reser_sucio2]])</f>
        <v>Excursión en bote</v>
      </c>
      <c r="AB722">
        <v>3</v>
      </c>
      <c r="AC722">
        <f>Tabla_Transformados[[#This Row],[Duracion_Viaje_sucio]]-1</f>
        <v>1</v>
      </c>
      <c r="AD722" t="b">
        <v>0</v>
      </c>
      <c r="AE722" t="str">
        <f>VLOOKUP(Tabla_Transformados[[#This Row],[Promocion_Aplicada_sucio]],auxiliares!$H$6:$I$9,2,0)</f>
        <v>Falso</v>
      </c>
      <c r="AF722" t="s">
        <v>55</v>
      </c>
      <c r="AG722" t="s">
        <v>43</v>
      </c>
      <c r="AH722">
        <v>6</v>
      </c>
      <c r="AI722" t="str">
        <f>TEXT(Tabla_Transformados[[#This Row],[Fecha_Reserva]],"m")</f>
        <v>2</v>
      </c>
      <c r="AJ722">
        <v>3</v>
      </c>
      <c r="AK722" t="str">
        <f>TEXT(Tabla_Transformados[[#This Row],[Fecha_Viaje]],"m")</f>
        <v>6</v>
      </c>
      <c r="AL722" t="s">
        <v>57</v>
      </c>
      <c r="AM722" t="b">
        <v>0</v>
      </c>
      <c r="AN722" t="str">
        <f>VLOOKUP(Tabla_Transformados[[#This Row],[Cancelacion_Reserva_sucio]],auxiliares!$H$6:$I$9,2,0)</f>
        <v>Falso</v>
      </c>
      <c r="AO722">
        <v>5</v>
      </c>
      <c r="AP722" t="s">
        <v>207</v>
      </c>
      <c r="AQ72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2" s="10">
        <f>Tabla_Transformados[[#This Row],[Costo_Total]]/Tabla_Transformados[[#This Row],[Numero_Personas]]</f>
        <v>1527.5</v>
      </c>
      <c r="AS722" s="10">
        <f>Tabla_Transformados[[#This Row],[Costo_Total]]/Tabla_Transformados[[#This Row],[Duracion_Viaje_sucio]]</f>
        <v>2291.25</v>
      </c>
    </row>
    <row r="723" spans="1:45" x14ac:dyDescent="0.25">
      <c r="A723" t="s">
        <v>2591</v>
      </c>
      <c r="B723" t="s">
        <v>2592</v>
      </c>
      <c r="C723">
        <v>37</v>
      </c>
      <c r="D723" t="s">
        <v>60</v>
      </c>
      <c r="E723" t="str">
        <f>VLOOKUP(Tabla_Transformados[[#This Row],[Género_sucio]],Tabla4[#All],2,0)</f>
        <v>Otro</v>
      </c>
      <c r="F723" t="s">
        <v>61</v>
      </c>
      <c r="G723" t="str">
        <f>VLOOKUP(Tabla_Transformados[[#This Row],[Ubicación_sucio]],auxiliares!$E$6:$F$13,2,0)</f>
        <v>Australia</v>
      </c>
      <c r="H723" t="s">
        <v>97</v>
      </c>
      <c r="I723" t="str">
        <f>IFERROR(VLOOKUP(Tabla_Transformados[[#This Row],[Tipo_Viajero_sucio]],auxiliares!$H$6:$I$6,2,0),Tabla_Transformados[[#This Row],[Tipo_Viajero_sucio]])</f>
        <v>Negocios</v>
      </c>
      <c r="J723" t="s">
        <v>2593</v>
      </c>
      <c r="K723" s="8">
        <v>45545</v>
      </c>
      <c r="L723" s="8">
        <v>45587</v>
      </c>
      <c r="M723">
        <v>260</v>
      </c>
      <c r="N723">
        <f>DATEDIF(Tabla_Transformados[[#This Row],[Fecha_Reserva]],Tabla_Transformados[[#This Row],[Fecha_Viaje]],"d")</f>
        <v>42</v>
      </c>
      <c r="O723">
        <v>1</v>
      </c>
      <c r="P723">
        <v>3</v>
      </c>
      <c r="Q723" t="s">
        <v>37</v>
      </c>
      <c r="R723" t="str">
        <f>IFERROR(VLOOKUP(Tabla_Transformados[[#This Row],[Tipo_Paquete_sucio]],auxiliares!$H$6:$I$7,2,0),Tabla_Transformados[[#This Row],[Tipo_Paquete_sucio]])</f>
        <v>Vuelo</v>
      </c>
      <c r="S723" s="10">
        <v>4270.1000000000004</v>
      </c>
      <c r="T723" t="s">
        <v>86</v>
      </c>
      <c r="U723" t="s">
        <v>66</v>
      </c>
      <c r="V723" t="str">
        <f>VLOOKUP(Tabla_Transformados[[#This Row],[Destino_sucio]],auxiliares!$E$5:$F$19,2,0)</f>
        <v>Barcelona</v>
      </c>
      <c r="W723" t="s">
        <v>40</v>
      </c>
      <c r="X723" t="s">
        <v>54</v>
      </c>
      <c r="Y723" t="s">
        <v>40</v>
      </c>
      <c r="Z7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3" t="str">
        <f>IFERROR(VLOOKUP(Tabla_Transformados[[#This Row],[Actividades_Reser_sucio2]],auxiliares!$E$5:$F$20,2,0),Tabla_Transformados[[#This Row],[Actividades_Reser_sucio2]])</f>
        <v/>
      </c>
      <c r="AB723">
        <v>8</v>
      </c>
      <c r="AC723">
        <f>Tabla_Transformados[[#This Row],[Duracion_Viaje_sucio]]-1</f>
        <v>0</v>
      </c>
      <c r="AD723" t="b">
        <v>1</v>
      </c>
      <c r="AE723" t="str">
        <f>VLOOKUP(Tabla_Transformados[[#This Row],[Promocion_Aplicada_sucio]],auxiliares!$H$6:$I$9,2,0)</f>
        <v>Verdadero</v>
      </c>
      <c r="AF723" t="s">
        <v>55</v>
      </c>
      <c r="AG723" t="s">
        <v>56</v>
      </c>
      <c r="AH723">
        <v>1</v>
      </c>
      <c r="AI723" t="str">
        <f>TEXT(Tabla_Transformados[[#This Row],[Fecha_Reserva]],"m")</f>
        <v>9</v>
      </c>
      <c r="AJ723">
        <v>11</v>
      </c>
      <c r="AK723" t="str">
        <f>TEXT(Tabla_Transformados[[#This Row],[Fecha_Viaje]],"m")</f>
        <v>10</v>
      </c>
      <c r="AL723" t="s">
        <v>44</v>
      </c>
      <c r="AM723" t="b">
        <v>1</v>
      </c>
      <c r="AN723" t="str">
        <f>VLOOKUP(Tabla_Transformados[[#This Row],[Cancelacion_Reserva_sucio]],auxiliares!$H$6:$I$9,2,0)</f>
        <v>Verdadero</v>
      </c>
      <c r="AO723">
        <v>4</v>
      </c>
      <c r="AP723" t="s">
        <v>40</v>
      </c>
      <c r="AQ7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23" s="10">
        <f>Tabla_Transformados[[#This Row],[Costo_Total]]/Tabla_Transformados[[#This Row],[Numero_Personas]]</f>
        <v>1423.3666666666668</v>
      </c>
      <c r="AS723" s="10">
        <f>Tabla_Transformados[[#This Row],[Costo_Total]]/Tabla_Transformados[[#This Row],[Duracion_Viaje_sucio]]</f>
        <v>4270.1000000000004</v>
      </c>
    </row>
    <row r="724" spans="1:45" x14ac:dyDescent="0.25">
      <c r="A724" t="s">
        <v>2594</v>
      </c>
      <c r="B724" t="s">
        <v>2595</v>
      </c>
      <c r="C724">
        <v>51</v>
      </c>
      <c r="D724" t="s">
        <v>104</v>
      </c>
      <c r="E724" t="str">
        <f>VLOOKUP(Tabla_Transformados[[#This Row],[Género_sucio]],Tabla4[#All],2,0)</f>
        <v>Masculino</v>
      </c>
      <c r="F724" t="s">
        <v>91</v>
      </c>
      <c r="G724" t="str">
        <f>VLOOKUP(Tabla_Transformados[[#This Row],[Ubicación_sucio]],auxiliares!$E$6:$F$13,2,0)</f>
        <v>India</v>
      </c>
      <c r="H724" t="s">
        <v>33</v>
      </c>
      <c r="I724" t="str">
        <f>IFERROR(VLOOKUP(Tabla_Transformados[[#This Row],[Tipo_Viajero_sucio]],auxiliares!$H$6:$I$6,2,0),Tabla_Transformados[[#This Row],[Tipo_Viajero_sucio]])</f>
        <v>Turista</v>
      </c>
      <c r="J724" t="s">
        <v>2596</v>
      </c>
      <c r="K724" s="8">
        <v>45372</v>
      </c>
      <c r="L724" s="8">
        <v>45655</v>
      </c>
      <c r="M724">
        <v>80</v>
      </c>
      <c r="N724">
        <f>DATEDIF(Tabla_Transformados[[#This Row],[Fecha_Reserva]],Tabla_Transformados[[#This Row],[Fecha_Viaje]],"d")</f>
        <v>283</v>
      </c>
      <c r="O724">
        <v>2</v>
      </c>
      <c r="P724">
        <v>2</v>
      </c>
      <c r="Q724" t="s">
        <v>37</v>
      </c>
      <c r="R724" t="str">
        <f>IFERROR(VLOOKUP(Tabla_Transformados[[#This Row],[Tipo_Paquete_sucio]],auxiliares!$H$6:$I$7,2,0),Tabla_Transformados[[#This Row],[Tipo_Paquete_sucio]])</f>
        <v>Vuelo</v>
      </c>
      <c r="S724" s="10">
        <v>17094.599999999999</v>
      </c>
      <c r="T724" t="s">
        <v>38</v>
      </c>
      <c r="U724" t="s">
        <v>39</v>
      </c>
      <c r="V724" t="str">
        <f>VLOOKUP(Tabla_Transformados[[#This Row],[Destino_sucio]],auxiliares!$E$5:$F$19,2,0)</f>
        <v>Tokio</v>
      </c>
      <c r="W724" t="s">
        <v>40</v>
      </c>
      <c r="X724" t="s">
        <v>54</v>
      </c>
      <c r="Y724" t="s">
        <v>40</v>
      </c>
      <c r="Z7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4" t="str">
        <f>IFERROR(VLOOKUP(Tabla_Transformados[[#This Row],[Actividades_Reser_sucio2]],auxiliares!$E$5:$F$20,2,0),Tabla_Transformados[[#This Row],[Actividades_Reser_sucio2]])</f>
        <v/>
      </c>
      <c r="AB724">
        <v>9</v>
      </c>
      <c r="AC724">
        <f>Tabla_Transformados[[#This Row],[Duracion_Viaje_sucio]]-1</f>
        <v>1</v>
      </c>
      <c r="AD724" t="b">
        <v>1</v>
      </c>
      <c r="AE724" t="str">
        <f>VLOOKUP(Tabla_Transformados[[#This Row],[Promocion_Aplicada_sucio]],auxiliares!$H$6:$I$9,2,0)</f>
        <v>Verdadero</v>
      </c>
      <c r="AF724" t="s">
        <v>42</v>
      </c>
      <c r="AG724" t="s">
        <v>115</v>
      </c>
      <c r="AH724">
        <v>12</v>
      </c>
      <c r="AI724" t="str">
        <f>TEXT(Tabla_Transformados[[#This Row],[Fecha_Reserva]],"m")</f>
        <v>3</v>
      </c>
      <c r="AJ724">
        <v>3</v>
      </c>
      <c r="AK724" t="str">
        <f>TEXT(Tabla_Transformados[[#This Row],[Fecha_Viaje]],"m")</f>
        <v>12</v>
      </c>
      <c r="AL724" t="s">
        <v>57</v>
      </c>
      <c r="AM724" t="b">
        <v>0</v>
      </c>
      <c r="AN724" t="str">
        <f>VLOOKUP(Tabla_Transformados[[#This Row],[Cancelacion_Reserva_sucio]],auxiliares!$H$6:$I$9,2,0)</f>
        <v>Falso</v>
      </c>
      <c r="AO724">
        <v>4</v>
      </c>
      <c r="AP724" t="s">
        <v>108</v>
      </c>
      <c r="AQ72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4" s="10">
        <f>Tabla_Transformados[[#This Row],[Costo_Total]]/Tabla_Transformados[[#This Row],[Numero_Personas]]</f>
        <v>8547.2999999999993</v>
      </c>
      <c r="AS724" s="10">
        <f>Tabla_Transformados[[#This Row],[Costo_Total]]/Tabla_Transformados[[#This Row],[Duracion_Viaje_sucio]]</f>
        <v>8547.2999999999993</v>
      </c>
    </row>
    <row r="725" spans="1:45" x14ac:dyDescent="0.25">
      <c r="A725" t="s">
        <v>2597</v>
      </c>
      <c r="B725" t="s">
        <v>2598</v>
      </c>
      <c r="C725">
        <v>45</v>
      </c>
      <c r="D725" t="s">
        <v>104</v>
      </c>
      <c r="E725" t="str">
        <f>VLOOKUP(Tabla_Transformados[[#This Row],[Género_sucio]],Tabla4[#All],2,0)</f>
        <v>Masculino</v>
      </c>
      <c r="F725" t="s">
        <v>82</v>
      </c>
      <c r="G725" t="str">
        <f>VLOOKUP(Tabla_Transformados[[#This Row],[Ubicación_sucio]],auxiliares!$E$6:$F$13,2,0)</f>
        <v>Alemania</v>
      </c>
      <c r="H725" t="s">
        <v>33</v>
      </c>
      <c r="I725" t="str">
        <f>IFERROR(VLOOKUP(Tabla_Transformados[[#This Row],[Tipo_Viajero_sucio]],auxiliares!$H$6:$I$6,2,0),Tabla_Transformados[[#This Row],[Tipo_Viajero_sucio]])</f>
        <v>Turista</v>
      </c>
      <c r="J725" t="s">
        <v>2599</v>
      </c>
      <c r="K725" s="8">
        <v>45392</v>
      </c>
      <c r="L725" s="8">
        <v>45445</v>
      </c>
      <c r="M725">
        <v>133</v>
      </c>
      <c r="N725">
        <f>DATEDIF(Tabla_Transformados[[#This Row],[Fecha_Reserva]],Tabla_Transformados[[#This Row],[Fecha_Viaje]],"d")</f>
        <v>53</v>
      </c>
      <c r="O725">
        <v>6</v>
      </c>
      <c r="P725">
        <v>1</v>
      </c>
      <c r="Q725" t="s">
        <v>65</v>
      </c>
      <c r="R725" t="str">
        <f>IFERROR(VLOOKUP(Tabla_Transformados[[#This Row],[Tipo_Paquete_sucio]],auxiliares!$H$6:$I$7,2,0),Tabla_Transformados[[#This Row],[Tipo_Paquete_sucio]])</f>
        <v>Vuelo + Hotel + Tour</v>
      </c>
      <c r="S725" s="10">
        <v>1699.4</v>
      </c>
      <c r="T725" t="s">
        <v>38</v>
      </c>
      <c r="U725" t="s">
        <v>94</v>
      </c>
      <c r="V725" t="str">
        <f>VLOOKUP(Tabla_Transformados[[#This Row],[Destino_sucio]],auxiliares!$E$5:$F$19,2,0)</f>
        <v>Cancun</v>
      </c>
      <c r="W725" t="s">
        <v>67</v>
      </c>
      <c r="X725" t="s">
        <v>41</v>
      </c>
      <c r="Y725" t="s">
        <v>151</v>
      </c>
      <c r="Z7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25" t="str">
        <f>IFERROR(VLOOKUP(Tabla_Transformados[[#This Row],[Actividades_Reser_sucio2]],auxiliares!$E$5:$F$20,2,0),Tabla_Transformados[[#This Row],[Actividades_Reser_sucio2]])</f>
        <v>Tour en Cuidad</v>
      </c>
      <c r="AB725">
        <v>6</v>
      </c>
      <c r="AC725">
        <f>Tabla_Transformados[[#This Row],[Duracion_Viaje_sucio]]-1</f>
        <v>5</v>
      </c>
      <c r="AD725" t="b">
        <v>1</v>
      </c>
      <c r="AE725" t="str">
        <f>VLOOKUP(Tabla_Transformados[[#This Row],[Promocion_Aplicada_sucio]],auxiliares!$H$6:$I$9,2,0)</f>
        <v>Verdadero</v>
      </c>
      <c r="AF725" t="s">
        <v>88</v>
      </c>
      <c r="AG725" t="s">
        <v>115</v>
      </c>
      <c r="AH725">
        <v>12</v>
      </c>
      <c r="AI725" t="str">
        <f>TEXT(Tabla_Transformados[[#This Row],[Fecha_Reserva]],"m")</f>
        <v>4</v>
      </c>
      <c r="AJ725">
        <v>7</v>
      </c>
      <c r="AK725" t="str">
        <f>TEXT(Tabla_Transformados[[#This Row],[Fecha_Viaje]],"m")</f>
        <v>6</v>
      </c>
      <c r="AL725" t="s">
        <v>44</v>
      </c>
      <c r="AM725" t="b">
        <v>0</v>
      </c>
      <c r="AN725" t="str">
        <f>VLOOKUP(Tabla_Transformados[[#This Row],[Cancelacion_Reserva_sucio]],auxiliares!$H$6:$I$9,2,0)</f>
        <v>Falso</v>
      </c>
      <c r="AO725">
        <v>5</v>
      </c>
      <c r="AP725" t="s">
        <v>207</v>
      </c>
      <c r="AQ72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5" s="10">
        <f>Tabla_Transformados[[#This Row],[Costo_Total]]/Tabla_Transformados[[#This Row],[Numero_Personas]]</f>
        <v>1699.4</v>
      </c>
      <c r="AS725" s="10">
        <f>Tabla_Transformados[[#This Row],[Costo_Total]]/Tabla_Transformados[[#This Row],[Duracion_Viaje_sucio]]</f>
        <v>283.23333333333335</v>
      </c>
    </row>
    <row r="726" spans="1:45" x14ac:dyDescent="0.25">
      <c r="A726" t="s">
        <v>2600</v>
      </c>
      <c r="B726" t="s">
        <v>2601</v>
      </c>
      <c r="C726">
        <v>40</v>
      </c>
      <c r="D726" t="s">
        <v>31</v>
      </c>
      <c r="E726" t="str">
        <f>VLOOKUP(Tabla_Transformados[[#This Row],[Género_sucio]],Tabla4[#All],2,0)</f>
        <v>Femenino</v>
      </c>
      <c r="F726" t="s">
        <v>73</v>
      </c>
      <c r="G726" t="str">
        <f>VLOOKUP(Tabla_Transformados[[#This Row],[Ubicación_sucio]],auxiliares!$E$6:$F$13,2,0)</f>
        <v>Reino unido</v>
      </c>
      <c r="H726" t="s">
        <v>49</v>
      </c>
      <c r="I726" t="str">
        <f>IFERROR(VLOOKUP(Tabla_Transformados[[#This Row],[Tipo_Viajero_sucio]],auxiliares!$H$6:$I$6,2,0),Tabla_Transformados[[#This Row],[Tipo_Viajero_sucio]])</f>
        <v>Turista</v>
      </c>
      <c r="J726" t="s">
        <v>2602</v>
      </c>
      <c r="K726" s="8">
        <v>45349</v>
      </c>
      <c r="L726" s="8">
        <v>45579</v>
      </c>
      <c r="M726">
        <v>223</v>
      </c>
      <c r="N726">
        <f>DATEDIF(Tabla_Transformados[[#This Row],[Fecha_Reserva]],Tabla_Transformados[[#This Row],[Fecha_Viaje]],"d")</f>
        <v>230</v>
      </c>
      <c r="O726">
        <v>13</v>
      </c>
      <c r="P726">
        <v>3</v>
      </c>
      <c r="Q726" t="s">
        <v>77</v>
      </c>
      <c r="R726" t="str">
        <f>IFERROR(VLOOKUP(Tabla_Transformados[[#This Row],[Tipo_Paquete_sucio]],auxiliares!$H$6:$I$7,2,0),Tabla_Transformados[[#This Row],[Tipo_Paquete_sucio]])</f>
        <v>Vuelo + Hotel</v>
      </c>
      <c r="S726" s="10">
        <v>6676.3</v>
      </c>
      <c r="T726" t="s">
        <v>38</v>
      </c>
      <c r="U726" t="s">
        <v>39</v>
      </c>
      <c r="V726" t="str">
        <f>VLOOKUP(Tabla_Transformados[[#This Row],[Destino_sucio]],auxiliares!$E$5:$F$19,2,0)</f>
        <v>Tokio</v>
      </c>
      <c r="W726" t="s">
        <v>79</v>
      </c>
      <c r="X726" t="s">
        <v>68</v>
      </c>
      <c r="Y726" t="s">
        <v>40</v>
      </c>
      <c r="Z7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6" t="str">
        <f>IFERROR(VLOOKUP(Tabla_Transformados[[#This Row],[Actividades_Reser_sucio2]],auxiliares!$E$5:$F$20,2,0),Tabla_Transformados[[#This Row],[Actividades_Reser_sucio2]])</f>
        <v/>
      </c>
      <c r="AB726">
        <v>2</v>
      </c>
      <c r="AC726">
        <f>Tabla_Transformados[[#This Row],[Duracion_Viaje_sucio]]-1</f>
        <v>12</v>
      </c>
      <c r="AD726" t="b">
        <v>0</v>
      </c>
      <c r="AE726" t="str">
        <f>VLOOKUP(Tabla_Transformados[[#This Row],[Promocion_Aplicada_sucio]],auxiliares!$H$6:$I$9,2,0)</f>
        <v>Falso</v>
      </c>
      <c r="AF726" t="s">
        <v>55</v>
      </c>
      <c r="AG726" t="s">
        <v>56</v>
      </c>
      <c r="AH726">
        <v>4</v>
      </c>
      <c r="AI726" t="str">
        <f>TEXT(Tabla_Transformados[[#This Row],[Fecha_Reserva]],"m")</f>
        <v>2</v>
      </c>
      <c r="AJ726">
        <v>8</v>
      </c>
      <c r="AK726" t="str">
        <f>TEXT(Tabla_Transformados[[#This Row],[Fecha_Viaje]],"m")</f>
        <v>10</v>
      </c>
      <c r="AL726" t="s">
        <v>44</v>
      </c>
      <c r="AM726" t="b">
        <v>0</v>
      </c>
      <c r="AN726" t="str">
        <f>VLOOKUP(Tabla_Transformados[[#This Row],[Cancelacion_Reserva_sucio]],auxiliares!$H$6:$I$9,2,0)</f>
        <v>Falso</v>
      </c>
      <c r="AO726">
        <v>2</v>
      </c>
      <c r="AP726" t="s">
        <v>45</v>
      </c>
      <c r="AQ72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6" s="10">
        <f>Tabla_Transformados[[#This Row],[Costo_Total]]/Tabla_Transformados[[#This Row],[Numero_Personas]]</f>
        <v>2225.4333333333334</v>
      </c>
      <c r="AS726" s="10">
        <f>Tabla_Transformados[[#This Row],[Costo_Total]]/Tabla_Transformados[[#This Row],[Duracion_Viaje_sucio]]</f>
        <v>513.56153846153848</v>
      </c>
    </row>
    <row r="727" spans="1:45" x14ac:dyDescent="0.25">
      <c r="A727" t="s">
        <v>2603</v>
      </c>
      <c r="B727" t="s">
        <v>2604</v>
      </c>
      <c r="C727">
        <v>36</v>
      </c>
      <c r="D727" t="s">
        <v>31</v>
      </c>
      <c r="E727" t="str">
        <f>VLOOKUP(Tabla_Transformados[[#This Row],[Género_sucio]],Tabla4[#All],2,0)</f>
        <v>Femenino</v>
      </c>
      <c r="F727" t="s">
        <v>73</v>
      </c>
      <c r="G727" t="str">
        <f>VLOOKUP(Tabla_Transformados[[#This Row],[Ubicación_sucio]],auxiliares!$E$6:$F$13,2,0)</f>
        <v>Reino unido</v>
      </c>
      <c r="H727" t="s">
        <v>33</v>
      </c>
      <c r="I727" t="str">
        <f>IFERROR(VLOOKUP(Tabla_Transformados[[#This Row],[Tipo_Viajero_sucio]],auxiliares!$H$6:$I$6,2,0),Tabla_Transformados[[#This Row],[Tipo_Viajero_sucio]])</f>
        <v>Turista</v>
      </c>
      <c r="J727" t="s">
        <v>2605</v>
      </c>
      <c r="K727" s="8">
        <v>45444</v>
      </c>
      <c r="L727" s="8">
        <v>45617</v>
      </c>
      <c r="M727">
        <v>345</v>
      </c>
      <c r="N727">
        <f>DATEDIF(Tabla_Transformados[[#This Row],[Fecha_Reserva]],Tabla_Transformados[[#This Row],[Fecha_Viaje]],"d")</f>
        <v>173</v>
      </c>
      <c r="O727">
        <v>5</v>
      </c>
      <c r="P727">
        <v>1</v>
      </c>
      <c r="Q727" t="s">
        <v>77</v>
      </c>
      <c r="R727" t="str">
        <f>IFERROR(VLOOKUP(Tabla_Transformados[[#This Row],[Tipo_Paquete_sucio]],auxiliares!$H$6:$I$7,2,0),Tabla_Transformados[[#This Row],[Tipo_Paquete_sucio]])</f>
        <v>Vuelo + Hotel</v>
      </c>
      <c r="S727" s="10">
        <v>8160.9</v>
      </c>
      <c r="T727" t="s">
        <v>78</v>
      </c>
      <c r="U727" t="s">
        <v>39</v>
      </c>
      <c r="V727" t="str">
        <f>VLOOKUP(Tabla_Transformados[[#This Row],[Destino_sucio]],auxiliares!$E$5:$F$19,2,0)</f>
        <v>Tokio</v>
      </c>
      <c r="W727" t="s">
        <v>79</v>
      </c>
      <c r="X727" t="s">
        <v>68</v>
      </c>
      <c r="Y727" t="s">
        <v>40</v>
      </c>
      <c r="Z7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7" t="str">
        <f>IFERROR(VLOOKUP(Tabla_Transformados[[#This Row],[Actividades_Reser_sucio2]],auxiliares!$E$5:$F$20,2,0),Tabla_Transformados[[#This Row],[Actividades_Reser_sucio2]])</f>
        <v/>
      </c>
      <c r="AB727">
        <v>7</v>
      </c>
      <c r="AC727">
        <f>Tabla_Transformados[[#This Row],[Duracion_Viaje_sucio]]-1</f>
        <v>4</v>
      </c>
      <c r="AD727" t="b">
        <v>0</v>
      </c>
      <c r="AE727" t="str">
        <f>VLOOKUP(Tabla_Transformados[[#This Row],[Promocion_Aplicada_sucio]],auxiliares!$H$6:$I$9,2,0)</f>
        <v>Falso</v>
      </c>
      <c r="AF727" t="s">
        <v>88</v>
      </c>
      <c r="AG727" t="s">
        <v>43</v>
      </c>
      <c r="AH727">
        <v>3</v>
      </c>
      <c r="AI727" t="str">
        <f>TEXT(Tabla_Transformados[[#This Row],[Fecha_Reserva]],"m")</f>
        <v>6</v>
      </c>
      <c r="AJ727">
        <v>8</v>
      </c>
      <c r="AK727" t="str">
        <f>TEXT(Tabla_Transformados[[#This Row],[Fecha_Viaje]],"m")</f>
        <v>11</v>
      </c>
      <c r="AL727" t="s">
        <v>44</v>
      </c>
      <c r="AM727" t="b">
        <v>0</v>
      </c>
      <c r="AN727" t="str">
        <f>VLOOKUP(Tabla_Transformados[[#This Row],[Cancelacion_Reserva_sucio]],auxiliares!$H$6:$I$9,2,0)</f>
        <v>Falso</v>
      </c>
      <c r="AO727">
        <v>4</v>
      </c>
      <c r="AP727" t="s">
        <v>131</v>
      </c>
      <c r="AQ72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27" s="10">
        <f>Tabla_Transformados[[#This Row],[Costo_Total]]/Tabla_Transformados[[#This Row],[Numero_Personas]]</f>
        <v>8160.9</v>
      </c>
      <c r="AS727" s="10">
        <f>Tabla_Transformados[[#This Row],[Costo_Total]]/Tabla_Transformados[[#This Row],[Duracion_Viaje_sucio]]</f>
        <v>1632.1799999999998</v>
      </c>
    </row>
    <row r="728" spans="1:45" x14ac:dyDescent="0.25">
      <c r="A728" t="s">
        <v>2606</v>
      </c>
      <c r="B728" t="s">
        <v>2607</v>
      </c>
      <c r="C728">
        <v>25</v>
      </c>
      <c r="D728" t="s">
        <v>31</v>
      </c>
      <c r="E728" t="str">
        <f>VLOOKUP(Tabla_Transformados[[#This Row],[Género_sucio]],Tabla4[#All],2,0)</f>
        <v>Femenino</v>
      </c>
      <c r="F728" t="s">
        <v>48</v>
      </c>
      <c r="G728" t="str">
        <f>VLOOKUP(Tabla_Transformados[[#This Row],[Ubicación_sucio]],auxiliares!$E$6:$F$13,2,0)</f>
        <v>EEUU</v>
      </c>
      <c r="H728" t="s">
        <v>49</v>
      </c>
      <c r="I728" t="str">
        <f>IFERROR(VLOOKUP(Tabla_Transformados[[#This Row],[Tipo_Viajero_sucio]],auxiliares!$H$6:$I$6,2,0),Tabla_Transformados[[#This Row],[Tipo_Viajero_sucio]])</f>
        <v>Turista</v>
      </c>
      <c r="J728" t="s">
        <v>2608</v>
      </c>
      <c r="K728" s="8">
        <v>45360</v>
      </c>
      <c r="L728" s="8">
        <v>45493</v>
      </c>
      <c r="M728">
        <v>133</v>
      </c>
      <c r="N728">
        <f>DATEDIF(Tabla_Transformados[[#This Row],[Fecha_Reserva]],Tabla_Transformados[[#This Row],[Fecha_Viaje]],"d")</f>
        <v>133</v>
      </c>
      <c r="O728">
        <v>9</v>
      </c>
      <c r="P728">
        <v>3</v>
      </c>
      <c r="Q728" t="s">
        <v>65</v>
      </c>
      <c r="R728" t="str">
        <f>IFERROR(VLOOKUP(Tabla_Transformados[[#This Row],[Tipo_Paquete_sucio]],auxiliares!$H$6:$I$7,2,0),Tabla_Transformados[[#This Row],[Tipo_Paquete_sucio]])</f>
        <v>Vuelo + Hotel + Tour</v>
      </c>
      <c r="S728" s="10">
        <v>13219.6</v>
      </c>
      <c r="T728" t="s">
        <v>86</v>
      </c>
      <c r="U728" t="s">
        <v>53</v>
      </c>
      <c r="V728" t="str">
        <f>VLOOKUP(Tabla_Transformados[[#This Row],[Destino_sucio]],auxiliares!$E$5:$F$19,2,0)</f>
        <v>Nueva York</v>
      </c>
      <c r="W728" t="s">
        <v>79</v>
      </c>
      <c r="X728" t="s">
        <v>41</v>
      </c>
      <c r="Y728" t="s">
        <v>40</v>
      </c>
      <c r="Z7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28" t="str">
        <f>IFERROR(VLOOKUP(Tabla_Transformados[[#This Row],[Actividades_Reser_sucio2]],auxiliares!$E$5:$F$20,2,0),Tabla_Transformados[[#This Row],[Actividades_Reser_sucio2]])</f>
        <v>Desconocido</v>
      </c>
      <c r="AB728">
        <v>9</v>
      </c>
      <c r="AC728">
        <f>Tabla_Transformados[[#This Row],[Duracion_Viaje_sucio]]-1</f>
        <v>8</v>
      </c>
      <c r="AD728" t="b">
        <v>0</v>
      </c>
      <c r="AE728" t="str">
        <f>VLOOKUP(Tabla_Transformados[[#This Row],[Promocion_Aplicada_sucio]],auxiliares!$H$6:$I$9,2,0)</f>
        <v>Falso</v>
      </c>
      <c r="AF728" t="s">
        <v>88</v>
      </c>
      <c r="AG728" t="s">
        <v>115</v>
      </c>
      <c r="AH728">
        <v>6</v>
      </c>
      <c r="AI728" t="str">
        <f>TEXT(Tabla_Transformados[[#This Row],[Fecha_Reserva]],"m")</f>
        <v>3</v>
      </c>
      <c r="AJ728">
        <v>3</v>
      </c>
      <c r="AK728" t="str">
        <f>TEXT(Tabla_Transformados[[#This Row],[Fecha_Viaje]],"m")</f>
        <v>7</v>
      </c>
      <c r="AL728" t="s">
        <v>44</v>
      </c>
      <c r="AM728" t="b">
        <v>1</v>
      </c>
      <c r="AN728" t="str">
        <f>VLOOKUP(Tabla_Transformados[[#This Row],[Cancelacion_Reserva_sucio]],auxiliares!$H$6:$I$9,2,0)</f>
        <v>Verdadero</v>
      </c>
      <c r="AO728">
        <v>3</v>
      </c>
      <c r="AP728" t="s">
        <v>45</v>
      </c>
      <c r="AQ72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8" s="10">
        <f>Tabla_Transformados[[#This Row],[Costo_Total]]/Tabla_Transformados[[#This Row],[Numero_Personas]]</f>
        <v>4406.5333333333338</v>
      </c>
      <c r="AS728" s="10">
        <f>Tabla_Transformados[[#This Row],[Costo_Total]]/Tabla_Transformados[[#This Row],[Duracion_Viaje_sucio]]</f>
        <v>1468.8444444444444</v>
      </c>
    </row>
    <row r="729" spans="1:45" x14ac:dyDescent="0.25">
      <c r="A729" t="s">
        <v>2609</v>
      </c>
      <c r="B729" t="s">
        <v>2610</v>
      </c>
      <c r="C729">
        <v>51</v>
      </c>
      <c r="D729" t="s">
        <v>60</v>
      </c>
      <c r="E729" t="str">
        <f>VLOOKUP(Tabla_Transformados[[#This Row],[Género_sucio]],Tabla4[#All],2,0)</f>
        <v>Otro</v>
      </c>
      <c r="F729" t="s">
        <v>61</v>
      </c>
      <c r="G729" t="str">
        <f>VLOOKUP(Tabla_Transformados[[#This Row],[Ubicación_sucio]],auxiliares!$E$6:$F$13,2,0)</f>
        <v>Australia</v>
      </c>
      <c r="H729" t="s">
        <v>97</v>
      </c>
      <c r="I729" t="str">
        <f>IFERROR(VLOOKUP(Tabla_Transformados[[#This Row],[Tipo_Viajero_sucio]],auxiliares!$H$6:$I$6,2,0),Tabla_Transformados[[#This Row],[Tipo_Viajero_sucio]])</f>
        <v>Negocios</v>
      </c>
      <c r="J729" t="s">
        <v>2611</v>
      </c>
      <c r="K729" s="8">
        <v>45350</v>
      </c>
      <c r="L729" s="8">
        <v>45398</v>
      </c>
      <c r="M729">
        <v>35</v>
      </c>
      <c r="N729">
        <f>DATEDIF(Tabla_Transformados[[#This Row],[Fecha_Reserva]],Tabla_Transformados[[#This Row],[Fecha_Viaje]],"d")</f>
        <v>48</v>
      </c>
      <c r="O729">
        <v>9</v>
      </c>
      <c r="P729">
        <v>1</v>
      </c>
      <c r="Q729" t="s">
        <v>37</v>
      </c>
      <c r="R729" t="str">
        <f>IFERROR(VLOOKUP(Tabla_Transformados[[#This Row],[Tipo_Paquete_sucio]],auxiliares!$H$6:$I$7,2,0),Tabla_Transformados[[#This Row],[Tipo_Paquete_sucio]])</f>
        <v>Vuelo</v>
      </c>
      <c r="S729" s="10">
        <v>16385.7</v>
      </c>
      <c r="T729" t="s">
        <v>86</v>
      </c>
      <c r="U729" t="s">
        <v>101</v>
      </c>
      <c r="V729" t="str">
        <f>VLOOKUP(Tabla_Transformados[[#This Row],[Destino_sucio]],auxiliares!$E$5:$F$19,2,0)</f>
        <v>Roma</v>
      </c>
      <c r="W729" t="s">
        <v>40</v>
      </c>
      <c r="X729" t="s">
        <v>41</v>
      </c>
      <c r="Y729" t="s">
        <v>40</v>
      </c>
      <c r="Z7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9" t="str">
        <f>IFERROR(VLOOKUP(Tabla_Transformados[[#This Row],[Actividades_Reser_sucio2]],auxiliares!$E$5:$F$20,2,0),Tabla_Transformados[[#This Row],[Actividades_Reser_sucio2]])</f>
        <v/>
      </c>
      <c r="AB729">
        <v>1</v>
      </c>
      <c r="AC729">
        <f>Tabla_Transformados[[#This Row],[Duracion_Viaje_sucio]]-1</f>
        <v>8</v>
      </c>
      <c r="AD729" t="b">
        <v>1</v>
      </c>
      <c r="AE729" t="str">
        <f>VLOOKUP(Tabla_Transformados[[#This Row],[Promocion_Aplicada_sucio]],auxiliares!$H$6:$I$9,2,0)</f>
        <v>Verdadero</v>
      </c>
      <c r="AF729" t="s">
        <v>55</v>
      </c>
      <c r="AG729" t="s">
        <v>115</v>
      </c>
      <c r="AH729">
        <v>7</v>
      </c>
      <c r="AI729" t="str">
        <f>TEXT(Tabla_Transformados[[#This Row],[Fecha_Reserva]],"m")</f>
        <v>2</v>
      </c>
      <c r="AJ729">
        <v>5</v>
      </c>
      <c r="AK729" t="str">
        <f>TEXT(Tabla_Transformados[[#This Row],[Fecha_Viaje]],"m")</f>
        <v>4</v>
      </c>
      <c r="AL729" t="s">
        <v>57</v>
      </c>
      <c r="AM729" t="b">
        <v>0</v>
      </c>
      <c r="AN729" t="str">
        <f>VLOOKUP(Tabla_Transformados[[#This Row],[Cancelacion_Reserva_sucio]],auxiliares!$H$6:$I$9,2,0)</f>
        <v>Falso</v>
      </c>
      <c r="AO729">
        <v>1</v>
      </c>
      <c r="AP729" t="s">
        <v>70</v>
      </c>
      <c r="AQ72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9" s="10">
        <f>Tabla_Transformados[[#This Row],[Costo_Total]]/Tabla_Transformados[[#This Row],[Numero_Personas]]</f>
        <v>16385.7</v>
      </c>
      <c r="AS729" s="10">
        <f>Tabla_Transformados[[#This Row],[Costo_Total]]/Tabla_Transformados[[#This Row],[Duracion_Viaje_sucio]]</f>
        <v>1820.6333333333334</v>
      </c>
    </row>
    <row r="730" spans="1:45" x14ac:dyDescent="0.25">
      <c r="A730" t="s">
        <v>2612</v>
      </c>
      <c r="B730" t="s">
        <v>2613</v>
      </c>
      <c r="C730">
        <v>40</v>
      </c>
      <c r="D730" t="s">
        <v>104</v>
      </c>
      <c r="E730" t="str">
        <f>VLOOKUP(Tabla_Transformados[[#This Row],[Género_sucio]],Tabla4[#All],2,0)</f>
        <v>Masculino</v>
      </c>
      <c r="F730" t="s">
        <v>32</v>
      </c>
      <c r="G730" t="str">
        <f>VLOOKUP(Tabla_Transformados[[#This Row],[Ubicación_sucio]],auxiliares!$E$6:$F$13,2,0)</f>
        <v>Méjico</v>
      </c>
      <c r="H730" t="s">
        <v>97</v>
      </c>
      <c r="I730" t="str">
        <f>IFERROR(VLOOKUP(Tabla_Transformados[[#This Row],[Tipo_Viajero_sucio]],auxiliares!$H$6:$I$6,2,0),Tabla_Transformados[[#This Row],[Tipo_Viajero_sucio]])</f>
        <v>Negocios</v>
      </c>
      <c r="J730" t="s">
        <v>2614</v>
      </c>
      <c r="K730" s="8">
        <v>45333</v>
      </c>
      <c r="L730" s="8">
        <v>45403</v>
      </c>
      <c r="M730">
        <v>270</v>
      </c>
      <c r="N730">
        <f>DATEDIF(Tabla_Transformados[[#This Row],[Fecha_Reserva]],Tabla_Transformados[[#This Row],[Fecha_Viaje]],"d")</f>
        <v>70</v>
      </c>
      <c r="O730">
        <v>6</v>
      </c>
      <c r="P730">
        <v>1</v>
      </c>
      <c r="Q730" t="s">
        <v>65</v>
      </c>
      <c r="R730" t="str">
        <f>IFERROR(VLOOKUP(Tabla_Transformados[[#This Row],[Tipo_Paquete_sucio]],auxiliares!$H$6:$I$7,2,0),Tabla_Transformados[[#This Row],[Tipo_Paquete_sucio]])</f>
        <v>Vuelo + Hotel + Tour</v>
      </c>
      <c r="S730" s="10">
        <v>5123.6000000000004</v>
      </c>
      <c r="T730" t="s">
        <v>86</v>
      </c>
      <c r="U730" t="s">
        <v>53</v>
      </c>
      <c r="V730" t="str">
        <f>VLOOKUP(Tabla_Transformados[[#This Row],[Destino_sucio]],auxiliares!$E$5:$F$19,2,0)</f>
        <v>Nueva York</v>
      </c>
      <c r="W730" t="s">
        <v>114</v>
      </c>
      <c r="X730" t="s">
        <v>68</v>
      </c>
      <c r="Y730" t="s">
        <v>151</v>
      </c>
      <c r="Z7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30" t="str">
        <f>IFERROR(VLOOKUP(Tabla_Transformados[[#This Row],[Actividades_Reser_sucio2]],auxiliares!$E$5:$F$20,2,0),Tabla_Transformados[[#This Row],[Actividades_Reser_sucio2]])</f>
        <v>Tour en Cuidad</v>
      </c>
      <c r="AB730">
        <v>5</v>
      </c>
      <c r="AC730">
        <f>Tabla_Transformados[[#This Row],[Duracion_Viaje_sucio]]-1</f>
        <v>5</v>
      </c>
      <c r="AD730" t="b">
        <v>1</v>
      </c>
      <c r="AE730" t="str">
        <f>VLOOKUP(Tabla_Transformados[[#This Row],[Promocion_Aplicada_sucio]],auxiliares!$H$6:$I$9,2,0)</f>
        <v>Verdadero</v>
      </c>
      <c r="AF730" t="s">
        <v>42</v>
      </c>
      <c r="AG730" t="s">
        <v>56</v>
      </c>
      <c r="AH730">
        <v>12</v>
      </c>
      <c r="AI730" t="str">
        <f>TEXT(Tabla_Transformados[[#This Row],[Fecha_Reserva]],"m")</f>
        <v>2</v>
      </c>
      <c r="AJ730">
        <v>9</v>
      </c>
      <c r="AK730" t="str">
        <f>TEXT(Tabla_Transformados[[#This Row],[Fecha_Viaje]],"m")</f>
        <v>4</v>
      </c>
      <c r="AL730" t="s">
        <v>44</v>
      </c>
      <c r="AM730" t="b">
        <v>1</v>
      </c>
      <c r="AN730" t="str">
        <f>VLOOKUP(Tabla_Transformados[[#This Row],[Cancelacion_Reserva_sucio]],auxiliares!$H$6:$I$9,2,0)</f>
        <v>Verdadero</v>
      </c>
      <c r="AO730">
        <v>4</v>
      </c>
      <c r="AP730" t="s">
        <v>40</v>
      </c>
      <c r="AQ73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0" s="10">
        <f>Tabla_Transformados[[#This Row],[Costo_Total]]/Tabla_Transformados[[#This Row],[Numero_Personas]]</f>
        <v>5123.6000000000004</v>
      </c>
      <c r="AS730" s="10">
        <f>Tabla_Transformados[[#This Row],[Costo_Total]]/Tabla_Transformados[[#This Row],[Duracion_Viaje_sucio]]</f>
        <v>853.93333333333339</v>
      </c>
    </row>
    <row r="731" spans="1:45" x14ac:dyDescent="0.25">
      <c r="A731" t="s">
        <v>2615</v>
      </c>
      <c r="B731" t="s">
        <v>2616</v>
      </c>
      <c r="C731">
        <v>22</v>
      </c>
      <c r="D731" t="s">
        <v>31</v>
      </c>
      <c r="E731" t="str">
        <f>VLOOKUP(Tabla_Transformados[[#This Row],[Género_sucio]],Tabla4[#All],2,0)</f>
        <v>Femenino</v>
      </c>
      <c r="F731" t="s">
        <v>48</v>
      </c>
      <c r="G731" t="str">
        <f>VLOOKUP(Tabla_Transformados[[#This Row],[Ubicación_sucio]],auxiliares!$E$6:$F$13,2,0)</f>
        <v>EEUU</v>
      </c>
      <c r="H731" t="s">
        <v>49</v>
      </c>
      <c r="I731" t="str">
        <f>IFERROR(VLOOKUP(Tabla_Transformados[[#This Row],[Tipo_Viajero_sucio]],auxiliares!$H$6:$I$6,2,0),Tabla_Transformados[[#This Row],[Tipo_Viajero_sucio]])</f>
        <v>Turista</v>
      </c>
      <c r="J731" t="s">
        <v>2617</v>
      </c>
      <c r="K731" s="8">
        <v>45404</v>
      </c>
      <c r="L731" s="8">
        <v>45507</v>
      </c>
      <c r="M731">
        <v>100</v>
      </c>
      <c r="N731">
        <f>DATEDIF(Tabla_Transformados[[#This Row],[Fecha_Reserva]],Tabla_Transformados[[#This Row],[Fecha_Viaje]],"d")</f>
        <v>103</v>
      </c>
      <c r="O731">
        <v>11</v>
      </c>
      <c r="P731">
        <v>1</v>
      </c>
      <c r="Q731" t="s">
        <v>65</v>
      </c>
      <c r="R731" t="str">
        <f>IFERROR(VLOOKUP(Tabla_Transformados[[#This Row],[Tipo_Paquete_sucio]],auxiliares!$H$6:$I$7,2,0),Tabla_Transformados[[#This Row],[Tipo_Paquete_sucio]])</f>
        <v>Vuelo + Hotel + Tour</v>
      </c>
      <c r="S731" s="10">
        <v>6364.8</v>
      </c>
      <c r="T731" t="s">
        <v>38</v>
      </c>
      <c r="U731" t="s">
        <v>137</v>
      </c>
      <c r="V731" t="str">
        <f>VLOOKUP(Tabla_Transformados[[#This Row],[Destino_sucio]],auxiliares!$E$5:$F$19,2,0)</f>
        <v>Paris</v>
      </c>
      <c r="W731" t="s">
        <v>114</v>
      </c>
      <c r="X731" t="s">
        <v>41</v>
      </c>
      <c r="Y731" t="s">
        <v>69</v>
      </c>
      <c r="Z7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31" t="str">
        <f>IFERROR(VLOOKUP(Tabla_Transformados[[#This Row],[Actividades_Reser_sucio2]],auxiliares!$E$5:$F$20,2,0),Tabla_Transformados[[#This Row],[Actividades_Reser_sucio2]])</f>
        <v>Excursión en bote</v>
      </c>
      <c r="AB731">
        <v>6</v>
      </c>
      <c r="AC731">
        <f>Tabla_Transformados[[#This Row],[Duracion_Viaje_sucio]]-1</f>
        <v>10</v>
      </c>
      <c r="AD731" t="b">
        <v>1</v>
      </c>
      <c r="AE731" t="str">
        <f>VLOOKUP(Tabla_Transformados[[#This Row],[Promocion_Aplicada_sucio]],auxiliares!$H$6:$I$9,2,0)</f>
        <v>Verdadero</v>
      </c>
      <c r="AF731" t="s">
        <v>42</v>
      </c>
      <c r="AG731" t="s">
        <v>43</v>
      </c>
      <c r="AH731">
        <v>7</v>
      </c>
      <c r="AI731" t="str">
        <f>TEXT(Tabla_Transformados[[#This Row],[Fecha_Reserva]],"m")</f>
        <v>4</v>
      </c>
      <c r="AJ731">
        <v>2</v>
      </c>
      <c r="AK731" t="str">
        <f>TEXT(Tabla_Transformados[[#This Row],[Fecha_Viaje]],"m")</f>
        <v>8</v>
      </c>
      <c r="AL731" t="s">
        <v>44</v>
      </c>
      <c r="AM731" t="b">
        <v>1</v>
      </c>
      <c r="AN731" t="str">
        <f>VLOOKUP(Tabla_Transformados[[#This Row],[Cancelacion_Reserva_sucio]],auxiliares!$H$6:$I$9,2,0)</f>
        <v>Verdadero</v>
      </c>
      <c r="AO731">
        <v>2</v>
      </c>
      <c r="AP731" t="s">
        <v>108</v>
      </c>
      <c r="AQ7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31" s="10">
        <f>Tabla_Transformados[[#This Row],[Costo_Total]]/Tabla_Transformados[[#This Row],[Numero_Personas]]</f>
        <v>6364.8</v>
      </c>
      <c r="AS731" s="10">
        <f>Tabla_Transformados[[#This Row],[Costo_Total]]/Tabla_Transformados[[#This Row],[Duracion_Viaje_sucio]]</f>
        <v>578.61818181818182</v>
      </c>
    </row>
    <row r="732" spans="1:45" x14ac:dyDescent="0.25">
      <c r="A732" t="s">
        <v>2618</v>
      </c>
      <c r="B732" t="s">
        <v>2619</v>
      </c>
      <c r="C732">
        <v>30</v>
      </c>
      <c r="D732" t="s">
        <v>31</v>
      </c>
      <c r="E732" t="str">
        <f>VLOOKUP(Tabla_Transformados[[#This Row],[Género_sucio]],Tabla4[#All],2,0)</f>
        <v>Femenino</v>
      </c>
      <c r="F732" t="s">
        <v>32</v>
      </c>
      <c r="G732" t="str">
        <f>VLOOKUP(Tabla_Transformados[[#This Row],[Ubicación_sucio]],auxiliares!$E$6:$F$13,2,0)</f>
        <v>Méjico</v>
      </c>
      <c r="H732" t="s">
        <v>49</v>
      </c>
      <c r="I732" t="str">
        <f>IFERROR(VLOOKUP(Tabla_Transformados[[#This Row],[Tipo_Viajero_sucio]],auxiliares!$H$6:$I$6,2,0),Tabla_Transformados[[#This Row],[Tipo_Viajero_sucio]])</f>
        <v>Turista</v>
      </c>
      <c r="J732" t="s">
        <v>2620</v>
      </c>
      <c r="K732" s="8">
        <v>45349</v>
      </c>
      <c r="L732" s="8">
        <v>45509</v>
      </c>
      <c r="M732">
        <v>225</v>
      </c>
      <c r="N732">
        <f>DATEDIF(Tabla_Transformados[[#This Row],[Fecha_Reserva]],Tabla_Transformados[[#This Row],[Fecha_Viaje]],"d")</f>
        <v>160</v>
      </c>
      <c r="O732">
        <v>4</v>
      </c>
      <c r="P732">
        <v>3</v>
      </c>
      <c r="Q732" t="s">
        <v>77</v>
      </c>
      <c r="R732" t="str">
        <f>IFERROR(VLOOKUP(Tabla_Transformados[[#This Row],[Tipo_Paquete_sucio]],auxiliares!$H$6:$I$7,2,0),Tabla_Transformados[[#This Row],[Tipo_Paquete_sucio]])</f>
        <v>Vuelo + Hotel</v>
      </c>
      <c r="S732" s="10">
        <v>15763.2</v>
      </c>
      <c r="T732" t="s">
        <v>38</v>
      </c>
      <c r="U732" t="s">
        <v>66</v>
      </c>
      <c r="V732" t="str">
        <f>VLOOKUP(Tabla_Transformados[[#This Row],[Destino_sucio]],auxiliares!$E$5:$F$19,2,0)</f>
        <v>Barcelona</v>
      </c>
      <c r="W732" t="s">
        <v>114</v>
      </c>
      <c r="X732" t="s">
        <v>54</v>
      </c>
      <c r="Y732" t="s">
        <v>40</v>
      </c>
      <c r="Z7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2" t="str">
        <f>IFERROR(VLOOKUP(Tabla_Transformados[[#This Row],[Actividades_Reser_sucio2]],auxiliares!$E$5:$F$20,2,0),Tabla_Transformados[[#This Row],[Actividades_Reser_sucio2]])</f>
        <v/>
      </c>
      <c r="AB732">
        <v>1</v>
      </c>
      <c r="AC732">
        <f>Tabla_Transformados[[#This Row],[Duracion_Viaje_sucio]]-1</f>
        <v>3</v>
      </c>
      <c r="AD732" t="b">
        <v>1</v>
      </c>
      <c r="AE732" t="str">
        <f>VLOOKUP(Tabla_Transformados[[#This Row],[Promocion_Aplicada_sucio]],auxiliares!$H$6:$I$9,2,0)</f>
        <v>Verdadero</v>
      </c>
      <c r="AF732" t="s">
        <v>42</v>
      </c>
      <c r="AG732" t="s">
        <v>56</v>
      </c>
      <c r="AH732">
        <v>8</v>
      </c>
      <c r="AI732" t="str">
        <f>TEXT(Tabla_Transformados[[#This Row],[Fecha_Reserva]],"m")</f>
        <v>2</v>
      </c>
      <c r="AJ732">
        <v>6</v>
      </c>
      <c r="AK732" t="str">
        <f>TEXT(Tabla_Transformados[[#This Row],[Fecha_Viaje]],"m")</f>
        <v>8</v>
      </c>
      <c r="AL732" t="s">
        <v>44</v>
      </c>
      <c r="AM732" t="b">
        <v>1</v>
      </c>
      <c r="AN732" t="str">
        <f>VLOOKUP(Tabla_Transformados[[#This Row],[Cancelacion_Reserva_sucio]],auxiliares!$H$6:$I$9,2,0)</f>
        <v>Verdadero</v>
      </c>
      <c r="AO732">
        <v>2</v>
      </c>
      <c r="AP732" t="s">
        <v>40</v>
      </c>
      <c r="AQ73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2" s="10">
        <f>Tabla_Transformados[[#This Row],[Costo_Total]]/Tabla_Transformados[[#This Row],[Numero_Personas]]</f>
        <v>5254.4000000000005</v>
      </c>
      <c r="AS732" s="10">
        <f>Tabla_Transformados[[#This Row],[Costo_Total]]/Tabla_Transformados[[#This Row],[Duracion_Viaje_sucio]]</f>
        <v>3940.8</v>
      </c>
    </row>
    <row r="733" spans="1:45" x14ac:dyDescent="0.25">
      <c r="A733" t="s">
        <v>2621</v>
      </c>
      <c r="B733" t="s">
        <v>2622</v>
      </c>
      <c r="C733">
        <v>47</v>
      </c>
      <c r="D733" t="s">
        <v>31</v>
      </c>
      <c r="E733" t="str">
        <f>VLOOKUP(Tabla_Transformados[[#This Row],[Género_sucio]],Tabla4[#All],2,0)</f>
        <v>Femenino</v>
      </c>
      <c r="F733" t="s">
        <v>48</v>
      </c>
      <c r="G733" t="str">
        <f>VLOOKUP(Tabla_Transformados[[#This Row],[Ubicación_sucio]],auxiliares!$E$6:$F$13,2,0)</f>
        <v>EEUU</v>
      </c>
      <c r="H733" t="s">
        <v>49</v>
      </c>
      <c r="I733" t="str">
        <f>IFERROR(VLOOKUP(Tabla_Transformados[[#This Row],[Tipo_Viajero_sucio]],auxiliares!$H$6:$I$6,2,0),Tabla_Transformados[[#This Row],[Tipo_Viajero_sucio]])</f>
        <v>Turista</v>
      </c>
      <c r="J733" t="s">
        <v>2623</v>
      </c>
      <c r="K733" s="8">
        <v>45456</v>
      </c>
      <c r="L733" s="8">
        <v>45636</v>
      </c>
      <c r="M733">
        <v>246</v>
      </c>
      <c r="N733">
        <f>DATEDIF(Tabla_Transformados[[#This Row],[Fecha_Reserva]],Tabla_Transformados[[#This Row],[Fecha_Viaje]],"d")</f>
        <v>180</v>
      </c>
      <c r="O733">
        <v>14</v>
      </c>
      <c r="P733">
        <v>3</v>
      </c>
      <c r="Q733" t="s">
        <v>65</v>
      </c>
      <c r="R733" t="str">
        <f>IFERROR(VLOOKUP(Tabla_Transformados[[#This Row],[Tipo_Paquete_sucio]],auxiliares!$H$6:$I$7,2,0),Tabla_Transformados[[#This Row],[Tipo_Paquete_sucio]])</f>
        <v>Vuelo + Hotel + Tour</v>
      </c>
      <c r="S733" s="10">
        <v>11661.3</v>
      </c>
      <c r="T733" t="s">
        <v>78</v>
      </c>
      <c r="U733" t="s">
        <v>66</v>
      </c>
      <c r="V733" t="str">
        <f>VLOOKUP(Tabla_Transformados[[#This Row],[Destino_sucio]],auxiliares!$E$5:$F$19,2,0)</f>
        <v>Barcelona</v>
      </c>
      <c r="W733" t="s">
        <v>114</v>
      </c>
      <c r="X733" t="s">
        <v>41</v>
      </c>
      <c r="Y733" t="s">
        <v>40</v>
      </c>
      <c r="Z7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33" t="str">
        <f>IFERROR(VLOOKUP(Tabla_Transformados[[#This Row],[Actividades_Reser_sucio2]],auxiliares!$E$5:$F$20,2,0),Tabla_Transformados[[#This Row],[Actividades_Reser_sucio2]])</f>
        <v>Desconocido</v>
      </c>
      <c r="AB733">
        <v>2</v>
      </c>
      <c r="AC733">
        <f>Tabla_Transformados[[#This Row],[Duracion_Viaje_sucio]]-1</f>
        <v>13</v>
      </c>
      <c r="AD733" t="b">
        <v>0</v>
      </c>
      <c r="AE733" t="str">
        <f>VLOOKUP(Tabla_Transformados[[#This Row],[Promocion_Aplicada_sucio]],auxiliares!$H$6:$I$9,2,0)</f>
        <v>Falso</v>
      </c>
      <c r="AF733" t="s">
        <v>42</v>
      </c>
      <c r="AG733" t="s">
        <v>43</v>
      </c>
      <c r="AH733">
        <v>1</v>
      </c>
      <c r="AI733" t="str">
        <f>TEXT(Tabla_Transformados[[#This Row],[Fecha_Reserva]],"m")</f>
        <v>6</v>
      </c>
      <c r="AJ733">
        <v>1</v>
      </c>
      <c r="AK733" t="str">
        <f>TEXT(Tabla_Transformados[[#This Row],[Fecha_Viaje]],"m")</f>
        <v>12</v>
      </c>
      <c r="AL733" t="s">
        <v>44</v>
      </c>
      <c r="AM733" t="b">
        <v>0</v>
      </c>
      <c r="AN733" t="str">
        <f>VLOOKUP(Tabla_Transformados[[#This Row],[Cancelacion_Reserva_sucio]],auxiliares!$H$6:$I$9,2,0)</f>
        <v>Falso</v>
      </c>
      <c r="AO733">
        <v>2</v>
      </c>
      <c r="AP733" t="s">
        <v>70</v>
      </c>
      <c r="AQ73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3" s="10">
        <f>Tabla_Transformados[[#This Row],[Costo_Total]]/Tabla_Transformados[[#This Row],[Numero_Personas]]</f>
        <v>3887.1</v>
      </c>
      <c r="AS733" s="10">
        <f>Tabla_Transformados[[#This Row],[Costo_Total]]/Tabla_Transformados[[#This Row],[Duracion_Viaje_sucio]]</f>
        <v>832.94999999999993</v>
      </c>
    </row>
    <row r="734" spans="1:45" x14ac:dyDescent="0.25">
      <c r="A734" t="s">
        <v>2624</v>
      </c>
      <c r="B734" t="s">
        <v>2625</v>
      </c>
      <c r="C734">
        <v>27</v>
      </c>
      <c r="D734" t="s">
        <v>104</v>
      </c>
      <c r="E734" t="str">
        <f>VLOOKUP(Tabla_Transformados[[#This Row],[Género_sucio]],Tabla4[#All],2,0)</f>
        <v>Masculino</v>
      </c>
      <c r="F734" t="s">
        <v>91</v>
      </c>
      <c r="G734" t="str">
        <f>VLOOKUP(Tabla_Transformados[[#This Row],[Ubicación_sucio]],auxiliares!$E$6:$F$13,2,0)</f>
        <v>India</v>
      </c>
      <c r="H734" t="s">
        <v>49</v>
      </c>
      <c r="I734" t="str">
        <f>IFERROR(VLOOKUP(Tabla_Transformados[[#This Row],[Tipo_Viajero_sucio]],auxiliares!$H$6:$I$6,2,0),Tabla_Transformados[[#This Row],[Tipo_Viajero_sucio]])</f>
        <v>Turista</v>
      </c>
      <c r="J734" t="s">
        <v>2626</v>
      </c>
      <c r="K734" s="8">
        <v>45343</v>
      </c>
      <c r="L734" s="8">
        <v>45483</v>
      </c>
      <c r="M734">
        <v>197</v>
      </c>
      <c r="N734">
        <f>DATEDIF(Tabla_Transformados[[#This Row],[Fecha_Reserva]],Tabla_Transformados[[#This Row],[Fecha_Viaje]],"d")</f>
        <v>140</v>
      </c>
      <c r="O734">
        <v>8</v>
      </c>
      <c r="P734">
        <v>2</v>
      </c>
      <c r="Q734" t="s">
        <v>37</v>
      </c>
      <c r="R734" t="str">
        <f>IFERROR(VLOOKUP(Tabla_Transformados[[#This Row],[Tipo_Paquete_sucio]],auxiliares!$H$6:$I$7,2,0),Tabla_Transformados[[#This Row],[Tipo_Paquete_sucio]])</f>
        <v>Vuelo</v>
      </c>
      <c r="S734" s="10">
        <v>12978.8</v>
      </c>
      <c r="T734" t="s">
        <v>38</v>
      </c>
      <c r="U734" t="s">
        <v>66</v>
      </c>
      <c r="V734" t="str">
        <f>VLOOKUP(Tabla_Transformados[[#This Row],[Destino_sucio]],auxiliares!$E$5:$F$19,2,0)</f>
        <v>Barcelona</v>
      </c>
      <c r="W734" t="s">
        <v>40</v>
      </c>
      <c r="X734" t="s">
        <v>41</v>
      </c>
      <c r="Y734" t="s">
        <v>40</v>
      </c>
      <c r="Z7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4" t="str">
        <f>IFERROR(VLOOKUP(Tabla_Transformados[[#This Row],[Actividades_Reser_sucio2]],auxiliares!$E$5:$F$20,2,0),Tabla_Transformados[[#This Row],[Actividades_Reser_sucio2]])</f>
        <v/>
      </c>
      <c r="AB734">
        <v>4</v>
      </c>
      <c r="AC734">
        <f>Tabla_Transformados[[#This Row],[Duracion_Viaje_sucio]]-1</f>
        <v>7</v>
      </c>
      <c r="AD734" t="b">
        <v>1</v>
      </c>
      <c r="AE734" t="str">
        <f>VLOOKUP(Tabla_Transformados[[#This Row],[Promocion_Aplicada_sucio]],auxiliares!$H$6:$I$9,2,0)</f>
        <v>Verdadero</v>
      </c>
      <c r="AF734" t="s">
        <v>55</v>
      </c>
      <c r="AG734" t="s">
        <v>115</v>
      </c>
      <c r="AH734">
        <v>12</v>
      </c>
      <c r="AI734" t="str">
        <f>TEXT(Tabla_Transformados[[#This Row],[Fecha_Reserva]],"m")</f>
        <v>2</v>
      </c>
      <c r="AJ734">
        <v>6</v>
      </c>
      <c r="AK734" t="str">
        <f>TEXT(Tabla_Transformados[[#This Row],[Fecha_Viaje]],"m")</f>
        <v>7</v>
      </c>
      <c r="AL734" t="s">
        <v>44</v>
      </c>
      <c r="AM734" t="b">
        <v>0</v>
      </c>
      <c r="AN734" t="str">
        <f>VLOOKUP(Tabla_Transformados[[#This Row],[Cancelacion_Reserva_sucio]],auxiliares!$H$6:$I$9,2,0)</f>
        <v>Falso</v>
      </c>
      <c r="AO734">
        <v>2</v>
      </c>
      <c r="AP734" t="s">
        <v>45</v>
      </c>
      <c r="AQ73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34" s="10">
        <f>Tabla_Transformados[[#This Row],[Costo_Total]]/Tabla_Transformados[[#This Row],[Numero_Personas]]</f>
        <v>6489.4</v>
      </c>
      <c r="AS734" s="10">
        <f>Tabla_Transformados[[#This Row],[Costo_Total]]/Tabla_Transformados[[#This Row],[Duracion_Viaje_sucio]]</f>
        <v>1622.35</v>
      </c>
    </row>
    <row r="735" spans="1:45" x14ac:dyDescent="0.25">
      <c r="A735" t="s">
        <v>2627</v>
      </c>
      <c r="B735" t="s">
        <v>2628</v>
      </c>
      <c r="C735">
        <v>38</v>
      </c>
      <c r="D735" t="s">
        <v>60</v>
      </c>
      <c r="E735" t="str">
        <f>VLOOKUP(Tabla_Transformados[[#This Row],[Género_sucio]],Tabla4[#All],2,0)</f>
        <v>Otro</v>
      </c>
      <c r="F735" t="s">
        <v>32</v>
      </c>
      <c r="G735" t="str">
        <f>VLOOKUP(Tabla_Transformados[[#This Row],[Ubicación_sucio]],auxiliares!$E$6:$F$13,2,0)</f>
        <v>Méjico</v>
      </c>
      <c r="H735" t="s">
        <v>33</v>
      </c>
      <c r="I735" t="str">
        <f>IFERROR(VLOOKUP(Tabla_Transformados[[#This Row],[Tipo_Viajero_sucio]],auxiliares!$H$6:$I$6,2,0),Tabla_Transformados[[#This Row],[Tipo_Viajero_sucio]])</f>
        <v>Turista</v>
      </c>
      <c r="J735" t="s">
        <v>2629</v>
      </c>
      <c r="K735" s="8">
        <v>45502</v>
      </c>
      <c r="L735" s="8">
        <v>45639</v>
      </c>
      <c r="M735">
        <v>92</v>
      </c>
      <c r="N735">
        <f>DATEDIF(Tabla_Transformados[[#This Row],[Fecha_Reserva]],Tabla_Transformados[[#This Row],[Fecha_Viaje]],"d")</f>
        <v>137</v>
      </c>
      <c r="O735">
        <v>2</v>
      </c>
      <c r="P735">
        <v>1</v>
      </c>
      <c r="Q735" t="s">
        <v>65</v>
      </c>
      <c r="R735" t="str">
        <f>IFERROR(VLOOKUP(Tabla_Transformados[[#This Row],[Tipo_Paquete_sucio]],auxiliares!$H$6:$I$7,2,0),Tabla_Transformados[[#This Row],[Tipo_Paquete_sucio]])</f>
        <v>Vuelo + Hotel + Tour</v>
      </c>
      <c r="S735" s="10">
        <v>408</v>
      </c>
      <c r="T735" t="s">
        <v>86</v>
      </c>
      <c r="U735" t="s">
        <v>101</v>
      </c>
      <c r="V735" t="str">
        <f>VLOOKUP(Tabla_Transformados[[#This Row],[Destino_sucio]],auxiliares!$E$5:$F$19,2,0)</f>
        <v>Roma</v>
      </c>
      <c r="W735" t="s">
        <v>114</v>
      </c>
      <c r="X735" t="s">
        <v>41</v>
      </c>
      <c r="Y735" t="s">
        <v>151</v>
      </c>
      <c r="Z7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35" t="str">
        <f>IFERROR(VLOOKUP(Tabla_Transformados[[#This Row],[Actividades_Reser_sucio2]],auxiliares!$E$5:$F$20,2,0),Tabla_Transformados[[#This Row],[Actividades_Reser_sucio2]])</f>
        <v>Tour en Cuidad</v>
      </c>
      <c r="AB735">
        <v>7</v>
      </c>
      <c r="AC735">
        <f>Tabla_Transformados[[#This Row],[Duracion_Viaje_sucio]]-1</f>
        <v>1</v>
      </c>
      <c r="AD735" t="b">
        <v>0</v>
      </c>
      <c r="AE735" t="str">
        <f>VLOOKUP(Tabla_Transformados[[#This Row],[Promocion_Aplicada_sucio]],auxiliares!$H$6:$I$9,2,0)</f>
        <v>Falso</v>
      </c>
      <c r="AF735" t="s">
        <v>42</v>
      </c>
      <c r="AG735" t="s">
        <v>56</v>
      </c>
      <c r="AH735">
        <v>5</v>
      </c>
      <c r="AI735" t="str">
        <f>TEXT(Tabla_Transformados[[#This Row],[Fecha_Reserva]],"m")</f>
        <v>7</v>
      </c>
      <c r="AJ735">
        <v>7</v>
      </c>
      <c r="AK735" t="str">
        <f>TEXT(Tabla_Transformados[[#This Row],[Fecha_Viaje]],"m")</f>
        <v>12</v>
      </c>
      <c r="AL735" t="s">
        <v>57</v>
      </c>
      <c r="AM735" t="b">
        <v>1</v>
      </c>
      <c r="AN735" t="str">
        <f>VLOOKUP(Tabla_Transformados[[#This Row],[Cancelacion_Reserva_sucio]],auxiliares!$H$6:$I$9,2,0)</f>
        <v>Verdadero</v>
      </c>
      <c r="AO735">
        <v>1</v>
      </c>
      <c r="AP735" t="s">
        <v>70</v>
      </c>
      <c r="AQ73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5" s="10">
        <f>Tabla_Transformados[[#This Row],[Costo_Total]]/Tabla_Transformados[[#This Row],[Numero_Personas]]</f>
        <v>408</v>
      </c>
      <c r="AS735" s="10">
        <f>Tabla_Transformados[[#This Row],[Costo_Total]]/Tabla_Transformados[[#This Row],[Duracion_Viaje_sucio]]</f>
        <v>204</v>
      </c>
    </row>
    <row r="736" spans="1:45" x14ac:dyDescent="0.25">
      <c r="A736" t="s">
        <v>2630</v>
      </c>
      <c r="B736" t="s">
        <v>2631</v>
      </c>
      <c r="C736">
        <v>31</v>
      </c>
      <c r="D736" t="s">
        <v>31</v>
      </c>
      <c r="E736" t="str">
        <f>VLOOKUP(Tabla_Transformados[[#This Row],[Género_sucio]],Tabla4[#All],2,0)</f>
        <v>Femenino</v>
      </c>
      <c r="F736" t="s">
        <v>48</v>
      </c>
      <c r="G736" t="str">
        <f>VLOOKUP(Tabla_Transformados[[#This Row],[Ubicación_sucio]],auxiliares!$E$6:$F$13,2,0)</f>
        <v>EEUU</v>
      </c>
      <c r="H736" t="s">
        <v>49</v>
      </c>
      <c r="I736" t="str">
        <f>IFERROR(VLOOKUP(Tabla_Transformados[[#This Row],[Tipo_Viajero_sucio]],auxiliares!$H$6:$I$6,2,0),Tabla_Transformados[[#This Row],[Tipo_Viajero_sucio]])</f>
        <v>Turista</v>
      </c>
      <c r="J736" t="s">
        <v>2632</v>
      </c>
      <c r="K736" s="8">
        <v>45438</v>
      </c>
      <c r="L736" s="8">
        <v>45612</v>
      </c>
      <c r="M736">
        <v>86</v>
      </c>
      <c r="N736">
        <f>DATEDIF(Tabla_Transformados[[#This Row],[Fecha_Reserva]],Tabla_Transformados[[#This Row],[Fecha_Viaje]],"d")</f>
        <v>174</v>
      </c>
      <c r="O736">
        <v>6</v>
      </c>
      <c r="P736">
        <v>4</v>
      </c>
      <c r="Q736" t="s">
        <v>37</v>
      </c>
      <c r="R736" t="str">
        <f>IFERROR(VLOOKUP(Tabla_Transformados[[#This Row],[Tipo_Paquete_sucio]],auxiliares!$H$6:$I$7,2,0),Tabla_Transformados[[#This Row],[Tipo_Paquete_sucio]])</f>
        <v>Vuelo</v>
      </c>
      <c r="S736" s="10">
        <v>6785.2</v>
      </c>
      <c r="T736" t="s">
        <v>78</v>
      </c>
      <c r="U736" t="s">
        <v>87</v>
      </c>
      <c r="V736" t="str">
        <f>VLOOKUP(Tabla_Transformados[[#This Row],[Destino_sucio]],auxiliares!$E$5:$F$19,2,0)</f>
        <v>Londres</v>
      </c>
      <c r="W736" t="s">
        <v>40</v>
      </c>
      <c r="X736" t="s">
        <v>41</v>
      </c>
      <c r="Y736" t="s">
        <v>40</v>
      </c>
      <c r="Z7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6" t="str">
        <f>IFERROR(VLOOKUP(Tabla_Transformados[[#This Row],[Actividades_Reser_sucio2]],auxiliares!$E$5:$F$20,2,0),Tabla_Transformados[[#This Row],[Actividades_Reser_sucio2]])</f>
        <v/>
      </c>
      <c r="AB736">
        <v>8</v>
      </c>
      <c r="AC736">
        <f>Tabla_Transformados[[#This Row],[Duracion_Viaje_sucio]]-1</f>
        <v>5</v>
      </c>
      <c r="AD736" t="b">
        <v>0</v>
      </c>
      <c r="AE736" t="str">
        <f>VLOOKUP(Tabla_Transformados[[#This Row],[Promocion_Aplicada_sucio]],auxiliares!$H$6:$I$9,2,0)</f>
        <v>Falso</v>
      </c>
      <c r="AF736" t="s">
        <v>55</v>
      </c>
      <c r="AG736" t="s">
        <v>115</v>
      </c>
      <c r="AH736">
        <v>12</v>
      </c>
      <c r="AI736" t="str">
        <f>TEXT(Tabla_Transformados[[#This Row],[Fecha_Reserva]],"m")</f>
        <v>5</v>
      </c>
      <c r="AJ736">
        <v>8</v>
      </c>
      <c r="AK736" t="str">
        <f>TEXT(Tabla_Transformados[[#This Row],[Fecha_Viaje]],"m")</f>
        <v>11</v>
      </c>
      <c r="AL736" t="s">
        <v>44</v>
      </c>
      <c r="AM736" t="b">
        <v>0</v>
      </c>
      <c r="AN736" t="str">
        <f>VLOOKUP(Tabla_Transformados[[#This Row],[Cancelacion_Reserva_sucio]],auxiliares!$H$6:$I$9,2,0)</f>
        <v>Falso</v>
      </c>
      <c r="AO736">
        <v>2</v>
      </c>
      <c r="AP736" t="s">
        <v>45</v>
      </c>
      <c r="AQ73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6" s="10">
        <f>Tabla_Transformados[[#This Row],[Costo_Total]]/Tabla_Transformados[[#This Row],[Numero_Personas]]</f>
        <v>1696.3</v>
      </c>
      <c r="AS736" s="10">
        <f>Tabla_Transformados[[#This Row],[Costo_Total]]/Tabla_Transformados[[#This Row],[Duracion_Viaje_sucio]]</f>
        <v>1130.8666666666666</v>
      </c>
    </row>
    <row r="737" spans="1:45" x14ac:dyDescent="0.25">
      <c r="A737" t="s">
        <v>2633</v>
      </c>
      <c r="B737" t="s">
        <v>2634</v>
      </c>
      <c r="C737">
        <v>45</v>
      </c>
      <c r="D737" t="s">
        <v>60</v>
      </c>
      <c r="E737" t="str">
        <f>VLOOKUP(Tabla_Transformados[[#This Row],[Género_sucio]],Tabla4[#All],2,0)</f>
        <v>Otro</v>
      </c>
      <c r="F737" t="s">
        <v>73</v>
      </c>
      <c r="G737" t="str">
        <f>VLOOKUP(Tabla_Transformados[[#This Row],[Ubicación_sucio]],auxiliares!$E$6:$F$13,2,0)</f>
        <v>Reino unido</v>
      </c>
      <c r="H737" t="s">
        <v>97</v>
      </c>
      <c r="I737" t="str">
        <f>IFERROR(VLOOKUP(Tabla_Transformados[[#This Row],[Tipo_Viajero_sucio]],auxiliares!$H$6:$I$6,2,0),Tabla_Transformados[[#This Row],[Tipo_Viajero_sucio]])</f>
        <v>Negocios</v>
      </c>
      <c r="J737" t="s">
        <v>2635</v>
      </c>
      <c r="K737" s="8">
        <v>45346</v>
      </c>
      <c r="L737" s="8">
        <v>45543</v>
      </c>
      <c r="M737">
        <v>344</v>
      </c>
      <c r="N737">
        <f>DATEDIF(Tabla_Transformados[[#This Row],[Fecha_Reserva]],Tabla_Transformados[[#This Row],[Fecha_Viaje]],"d")</f>
        <v>197</v>
      </c>
      <c r="O737">
        <v>5</v>
      </c>
      <c r="P737">
        <v>2</v>
      </c>
      <c r="Q737" t="s">
        <v>77</v>
      </c>
      <c r="R737" t="str">
        <f>IFERROR(VLOOKUP(Tabla_Transformados[[#This Row],[Tipo_Paquete_sucio]],auxiliares!$H$6:$I$7,2,0),Tabla_Transformados[[#This Row],[Tipo_Paquete_sucio]])</f>
        <v>Vuelo + Hotel</v>
      </c>
      <c r="S737" s="10">
        <v>7398.7</v>
      </c>
      <c r="T737" t="s">
        <v>86</v>
      </c>
      <c r="U737" t="s">
        <v>39</v>
      </c>
      <c r="V737" t="str">
        <f>VLOOKUP(Tabla_Transformados[[#This Row],[Destino_sucio]],auxiliares!$E$5:$F$19,2,0)</f>
        <v>Tokio</v>
      </c>
      <c r="W737" t="s">
        <v>79</v>
      </c>
      <c r="X737" t="s">
        <v>41</v>
      </c>
      <c r="Y737" t="s">
        <v>40</v>
      </c>
      <c r="Z7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7" t="str">
        <f>IFERROR(VLOOKUP(Tabla_Transformados[[#This Row],[Actividades_Reser_sucio2]],auxiliares!$E$5:$F$20,2,0),Tabla_Transformados[[#This Row],[Actividades_Reser_sucio2]])</f>
        <v/>
      </c>
      <c r="AB737">
        <v>6</v>
      </c>
      <c r="AC737">
        <f>Tabla_Transformados[[#This Row],[Duracion_Viaje_sucio]]-1</f>
        <v>4</v>
      </c>
      <c r="AD737" t="b">
        <v>0</v>
      </c>
      <c r="AE737" t="str">
        <f>VLOOKUP(Tabla_Transformados[[#This Row],[Promocion_Aplicada_sucio]],auxiliares!$H$6:$I$9,2,0)</f>
        <v>Falso</v>
      </c>
      <c r="AF737" t="s">
        <v>42</v>
      </c>
      <c r="AG737" t="s">
        <v>56</v>
      </c>
      <c r="AH737">
        <v>1</v>
      </c>
      <c r="AI737" t="str">
        <f>TEXT(Tabla_Transformados[[#This Row],[Fecha_Reserva]],"m")</f>
        <v>2</v>
      </c>
      <c r="AJ737">
        <v>10</v>
      </c>
      <c r="AK737" t="str">
        <f>TEXT(Tabla_Transformados[[#This Row],[Fecha_Viaje]],"m")</f>
        <v>9</v>
      </c>
      <c r="AL737" t="s">
        <v>44</v>
      </c>
      <c r="AM737" t="b">
        <v>1</v>
      </c>
      <c r="AN737" t="str">
        <f>VLOOKUP(Tabla_Transformados[[#This Row],[Cancelacion_Reserva_sucio]],auxiliares!$H$6:$I$9,2,0)</f>
        <v>Verdadero</v>
      </c>
      <c r="AO737">
        <v>3</v>
      </c>
      <c r="AP737" t="s">
        <v>45</v>
      </c>
      <c r="AQ73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7" s="10">
        <f>Tabla_Transformados[[#This Row],[Costo_Total]]/Tabla_Transformados[[#This Row],[Numero_Personas]]</f>
        <v>3699.35</v>
      </c>
      <c r="AS737" s="10">
        <f>Tabla_Transformados[[#This Row],[Costo_Total]]/Tabla_Transformados[[#This Row],[Duracion_Viaje_sucio]]</f>
        <v>1479.74</v>
      </c>
    </row>
    <row r="738" spans="1:45" x14ac:dyDescent="0.25">
      <c r="A738" t="s">
        <v>2636</v>
      </c>
      <c r="B738" t="s">
        <v>2637</v>
      </c>
      <c r="C738">
        <v>41</v>
      </c>
      <c r="D738" t="s">
        <v>31</v>
      </c>
      <c r="E738" t="str">
        <f>VLOOKUP(Tabla_Transformados[[#This Row],[Género_sucio]],Tabla4[#All],2,0)</f>
        <v>Femenino</v>
      </c>
      <c r="F738" t="s">
        <v>82</v>
      </c>
      <c r="G738" t="str">
        <f>VLOOKUP(Tabla_Transformados[[#This Row],[Ubicación_sucio]],auxiliares!$E$6:$F$13,2,0)</f>
        <v>Alemania</v>
      </c>
      <c r="H738" t="s">
        <v>49</v>
      </c>
      <c r="I738" t="str">
        <f>IFERROR(VLOOKUP(Tabla_Transformados[[#This Row],[Tipo_Viajero_sucio]],auxiliares!$H$6:$I$6,2,0),Tabla_Transformados[[#This Row],[Tipo_Viajero_sucio]])</f>
        <v>Turista</v>
      </c>
      <c r="J738" t="s">
        <v>2638</v>
      </c>
      <c r="K738" s="8">
        <v>45351</v>
      </c>
      <c r="L738" s="8">
        <v>45564</v>
      </c>
      <c r="M738">
        <v>34</v>
      </c>
      <c r="N738">
        <f>DATEDIF(Tabla_Transformados[[#This Row],[Fecha_Reserva]],Tabla_Transformados[[#This Row],[Fecha_Viaje]],"d")</f>
        <v>213</v>
      </c>
      <c r="O738">
        <v>12</v>
      </c>
      <c r="P738">
        <v>3</v>
      </c>
      <c r="Q738" t="s">
        <v>65</v>
      </c>
      <c r="R738" t="str">
        <f>IFERROR(VLOOKUP(Tabla_Transformados[[#This Row],[Tipo_Paquete_sucio]],auxiliares!$H$6:$I$7,2,0),Tabla_Transformados[[#This Row],[Tipo_Paquete_sucio]])</f>
        <v>Vuelo + Hotel + Tour</v>
      </c>
      <c r="S738" s="10">
        <v>6720.5</v>
      </c>
      <c r="T738" t="s">
        <v>78</v>
      </c>
      <c r="U738" t="s">
        <v>39</v>
      </c>
      <c r="V738" t="str">
        <f>VLOOKUP(Tabla_Transformados[[#This Row],[Destino_sucio]],auxiliares!$E$5:$F$19,2,0)</f>
        <v>Tokio</v>
      </c>
      <c r="W738" t="s">
        <v>79</v>
      </c>
      <c r="X738" t="s">
        <v>41</v>
      </c>
      <c r="Y738" t="s">
        <v>40</v>
      </c>
      <c r="Z7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38" t="str">
        <f>IFERROR(VLOOKUP(Tabla_Transformados[[#This Row],[Actividades_Reser_sucio2]],auxiliares!$E$5:$F$20,2,0),Tabla_Transformados[[#This Row],[Actividades_Reser_sucio2]])</f>
        <v>Desconocido</v>
      </c>
      <c r="AB738">
        <v>3</v>
      </c>
      <c r="AC738">
        <f>Tabla_Transformados[[#This Row],[Duracion_Viaje_sucio]]-1</f>
        <v>11</v>
      </c>
      <c r="AD738" t="b">
        <v>0</v>
      </c>
      <c r="AE738" t="str">
        <f>VLOOKUP(Tabla_Transformados[[#This Row],[Promocion_Aplicada_sucio]],auxiliares!$H$6:$I$9,2,0)</f>
        <v>Falso</v>
      </c>
      <c r="AF738" t="s">
        <v>88</v>
      </c>
      <c r="AG738" t="s">
        <v>43</v>
      </c>
      <c r="AH738">
        <v>3</v>
      </c>
      <c r="AI738" t="str">
        <f>TEXT(Tabla_Transformados[[#This Row],[Fecha_Reserva]],"m")</f>
        <v>2</v>
      </c>
      <c r="AJ738">
        <v>6</v>
      </c>
      <c r="AK738" t="str">
        <f>TEXT(Tabla_Transformados[[#This Row],[Fecha_Viaje]],"m")</f>
        <v>9</v>
      </c>
      <c r="AL738" t="s">
        <v>57</v>
      </c>
      <c r="AM738" t="b">
        <v>0</v>
      </c>
      <c r="AN738" t="str">
        <f>VLOOKUP(Tabla_Transformados[[#This Row],[Cancelacion_Reserva_sucio]],auxiliares!$H$6:$I$9,2,0)</f>
        <v>Falso</v>
      </c>
      <c r="AO738">
        <v>5</v>
      </c>
      <c r="AP738" t="s">
        <v>108</v>
      </c>
      <c r="AQ73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8" s="10">
        <f>Tabla_Transformados[[#This Row],[Costo_Total]]/Tabla_Transformados[[#This Row],[Numero_Personas]]</f>
        <v>2240.1666666666665</v>
      </c>
      <c r="AS738" s="10">
        <f>Tabla_Transformados[[#This Row],[Costo_Total]]/Tabla_Transformados[[#This Row],[Duracion_Viaje_sucio]]</f>
        <v>560.04166666666663</v>
      </c>
    </row>
    <row r="739" spans="1:45" x14ac:dyDescent="0.25">
      <c r="A739" t="s">
        <v>2639</v>
      </c>
      <c r="B739" t="s">
        <v>2640</v>
      </c>
      <c r="C739">
        <v>33</v>
      </c>
      <c r="D739" t="s">
        <v>104</v>
      </c>
      <c r="E739" t="str">
        <f>VLOOKUP(Tabla_Transformados[[#This Row],[Género_sucio]],Tabla4[#All],2,0)</f>
        <v>Masculino</v>
      </c>
      <c r="F739" t="s">
        <v>91</v>
      </c>
      <c r="G739" t="str">
        <f>VLOOKUP(Tabla_Transformados[[#This Row],[Ubicación_sucio]],auxiliares!$E$6:$F$13,2,0)</f>
        <v>India</v>
      </c>
      <c r="H739" t="s">
        <v>97</v>
      </c>
      <c r="I739" t="str">
        <f>IFERROR(VLOOKUP(Tabla_Transformados[[#This Row],[Tipo_Viajero_sucio]],auxiliares!$H$6:$I$6,2,0),Tabla_Transformados[[#This Row],[Tipo_Viajero_sucio]])</f>
        <v>Negocios</v>
      </c>
      <c r="J739" t="s">
        <v>2641</v>
      </c>
      <c r="K739" s="8">
        <v>45324</v>
      </c>
      <c r="L739" s="8">
        <v>45471</v>
      </c>
      <c r="M739">
        <v>320</v>
      </c>
      <c r="N739">
        <f>DATEDIF(Tabla_Transformados[[#This Row],[Fecha_Reserva]],Tabla_Transformados[[#This Row],[Fecha_Viaje]],"d")</f>
        <v>147</v>
      </c>
      <c r="O739">
        <v>8</v>
      </c>
      <c r="P739">
        <v>3</v>
      </c>
      <c r="Q739" t="s">
        <v>37</v>
      </c>
      <c r="R739" t="str">
        <f>IFERROR(VLOOKUP(Tabla_Transformados[[#This Row],[Tipo_Paquete_sucio]],auxiliares!$H$6:$I$7,2,0),Tabla_Transformados[[#This Row],[Tipo_Paquete_sucio]])</f>
        <v>Vuelo</v>
      </c>
      <c r="S739" s="10">
        <v>5737.8</v>
      </c>
      <c r="T739" t="s">
        <v>38</v>
      </c>
      <c r="U739" t="s">
        <v>137</v>
      </c>
      <c r="V739" t="str">
        <f>VLOOKUP(Tabla_Transformados[[#This Row],[Destino_sucio]],auxiliares!$E$5:$F$19,2,0)</f>
        <v>Paris</v>
      </c>
      <c r="W739" t="s">
        <v>40</v>
      </c>
      <c r="X739" t="s">
        <v>68</v>
      </c>
      <c r="Y739" t="s">
        <v>40</v>
      </c>
      <c r="Z7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9" t="str">
        <f>IFERROR(VLOOKUP(Tabla_Transformados[[#This Row],[Actividades_Reser_sucio2]],auxiliares!$E$5:$F$20,2,0),Tabla_Transformados[[#This Row],[Actividades_Reser_sucio2]])</f>
        <v/>
      </c>
      <c r="AB739">
        <v>1</v>
      </c>
      <c r="AC739">
        <f>Tabla_Transformados[[#This Row],[Duracion_Viaje_sucio]]-1</f>
        <v>7</v>
      </c>
      <c r="AD739" t="b">
        <v>0</v>
      </c>
      <c r="AE739" t="str">
        <f>VLOOKUP(Tabla_Transformados[[#This Row],[Promocion_Aplicada_sucio]],auxiliares!$H$6:$I$9,2,0)</f>
        <v>Falso</v>
      </c>
      <c r="AF739" t="s">
        <v>55</v>
      </c>
      <c r="AG739" t="s">
        <v>115</v>
      </c>
      <c r="AH739">
        <v>7</v>
      </c>
      <c r="AI739" t="str">
        <f>TEXT(Tabla_Transformados[[#This Row],[Fecha_Reserva]],"m")</f>
        <v>2</v>
      </c>
      <c r="AJ739">
        <v>4</v>
      </c>
      <c r="AK739" t="str">
        <f>TEXT(Tabla_Transformados[[#This Row],[Fecha_Viaje]],"m")</f>
        <v>6</v>
      </c>
      <c r="AL739" t="s">
        <v>57</v>
      </c>
      <c r="AM739" t="b">
        <v>0</v>
      </c>
      <c r="AN739" t="str">
        <f>VLOOKUP(Tabla_Transformados[[#This Row],[Cancelacion_Reserva_sucio]],auxiliares!$H$6:$I$9,2,0)</f>
        <v>Falso</v>
      </c>
      <c r="AO739">
        <v>3</v>
      </c>
      <c r="AP739" t="s">
        <v>108</v>
      </c>
      <c r="AQ73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9" s="10">
        <f>Tabla_Transformados[[#This Row],[Costo_Total]]/Tabla_Transformados[[#This Row],[Numero_Personas]]</f>
        <v>1912.6000000000001</v>
      </c>
      <c r="AS739" s="10">
        <f>Tabla_Transformados[[#This Row],[Costo_Total]]/Tabla_Transformados[[#This Row],[Duracion_Viaje_sucio]]</f>
        <v>717.22500000000002</v>
      </c>
    </row>
    <row r="740" spans="1:45" x14ac:dyDescent="0.25">
      <c r="A740" t="s">
        <v>2642</v>
      </c>
      <c r="B740" t="s">
        <v>2643</v>
      </c>
      <c r="C740">
        <v>57</v>
      </c>
      <c r="D740" t="s">
        <v>31</v>
      </c>
      <c r="E740" t="str">
        <f>VLOOKUP(Tabla_Transformados[[#This Row],[Género_sucio]],Tabla4[#All],2,0)</f>
        <v>Femenino</v>
      </c>
      <c r="F740" t="s">
        <v>32</v>
      </c>
      <c r="G740" t="str">
        <f>VLOOKUP(Tabla_Transformados[[#This Row],[Ubicación_sucio]],auxiliares!$E$6:$F$13,2,0)</f>
        <v>Méjico</v>
      </c>
      <c r="H740" t="s">
        <v>33</v>
      </c>
      <c r="I740" t="str">
        <f>IFERROR(VLOOKUP(Tabla_Transformados[[#This Row],[Tipo_Viajero_sucio]],auxiliares!$H$6:$I$6,2,0),Tabla_Transformados[[#This Row],[Tipo_Viajero_sucio]])</f>
        <v>Turista</v>
      </c>
      <c r="J740" t="s">
        <v>2644</v>
      </c>
      <c r="K740" s="8">
        <v>45333</v>
      </c>
      <c r="L740" s="8">
        <v>45484</v>
      </c>
      <c r="M740">
        <v>19</v>
      </c>
      <c r="N740">
        <f>DATEDIF(Tabla_Transformados[[#This Row],[Fecha_Reserva]],Tabla_Transformados[[#This Row],[Fecha_Viaje]],"d")</f>
        <v>151</v>
      </c>
      <c r="O740">
        <v>5</v>
      </c>
      <c r="P740">
        <v>1</v>
      </c>
      <c r="Q740" t="s">
        <v>77</v>
      </c>
      <c r="R740" t="str">
        <f>IFERROR(VLOOKUP(Tabla_Transformados[[#This Row],[Tipo_Paquete_sucio]],auxiliares!$H$6:$I$7,2,0),Tabla_Transformados[[#This Row],[Tipo_Paquete_sucio]])</f>
        <v>Vuelo + Hotel</v>
      </c>
      <c r="S740" s="10">
        <v>5440.2</v>
      </c>
      <c r="T740" t="s">
        <v>78</v>
      </c>
      <c r="U740" t="s">
        <v>137</v>
      </c>
      <c r="V740" t="str">
        <f>VLOOKUP(Tabla_Transformados[[#This Row],[Destino_sucio]],auxiliares!$E$5:$F$19,2,0)</f>
        <v>Paris</v>
      </c>
      <c r="W740" t="s">
        <v>67</v>
      </c>
      <c r="X740" t="s">
        <v>41</v>
      </c>
      <c r="Y740" t="s">
        <v>40</v>
      </c>
      <c r="Z7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0" t="str">
        <f>IFERROR(VLOOKUP(Tabla_Transformados[[#This Row],[Actividades_Reser_sucio2]],auxiliares!$E$5:$F$20,2,0),Tabla_Transformados[[#This Row],[Actividades_Reser_sucio2]])</f>
        <v/>
      </c>
      <c r="AB740">
        <v>3</v>
      </c>
      <c r="AC740">
        <f>Tabla_Transformados[[#This Row],[Duracion_Viaje_sucio]]-1</f>
        <v>4</v>
      </c>
      <c r="AD740" t="b">
        <v>1</v>
      </c>
      <c r="AE740" t="str">
        <f>VLOOKUP(Tabla_Transformados[[#This Row],[Promocion_Aplicada_sucio]],auxiliares!$H$6:$I$9,2,0)</f>
        <v>Verdadero</v>
      </c>
      <c r="AF740" t="s">
        <v>42</v>
      </c>
      <c r="AG740" t="s">
        <v>115</v>
      </c>
      <c r="AH740">
        <v>2</v>
      </c>
      <c r="AI740" t="str">
        <f>TEXT(Tabla_Transformados[[#This Row],[Fecha_Reserva]],"m")</f>
        <v>2</v>
      </c>
      <c r="AJ740">
        <v>1</v>
      </c>
      <c r="AK740" t="str">
        <f>TEXT(Tabla_Transformados[[#This Row],[Fecha_Viaje]],"m")</f>
        <v>7</v>
      </c>
      <c r="AL740" t="s">
        <v>44</v>
      </c>
      <c r="AM740" t="b">
        <v>0</v>
      </c>
      <c r="AN740" t="str">
        <f>VLOOKUP(Tabla_Transformados[[#This Row],[Cancelacion_Reserva_sucio]],auxiliares!$H$6:$I$9,2,0)</f>
        <v>Falso</v>
      </c>
      <c r="AO740">
        <v>4</v>
      </c>
      <c r="AP740" t="s">
        <v>131</v>
      </c>
      <c r="AQ74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0" s="10">
        <f>Tabla_Transformados[[#This Row],[Costo_Total]]/Tabla_Transformados[[#This Row],[Numero_Personas]]</f>
        <v>5440.2</v>
      </c>
      <c r="AS740" s="10">
        <f>Tabla_Transformados[[#This Row],[Costo_Total]]/Tabla_Transformados[[#This Row],[Duracion_Viaje_sucio]]</f>
        <v>1088.04</v>
      </c>
    </row>
    <row r="741" spans="1:45" x14ac:dyDescent="0.25">
      <c r="A741" t="s">
        <v>2645</v>
      </c>
      <c r="B741" t="s">
        <v>2646</v>
      </c>
      <c r="C741">
        <v>30</v>
      </c>
      <c r="D741" t="s">
        <v>60</v>
      </c>
      <c r="E741" t="str">
        <f>VLOOKUP(Tabla_Transformados[[#This Row],[Género_sucio]],Tabla4[#All],2,0)</f>
        <v>Otro</v>
      </c>
      <c r="F741" t="s">
        <v>48</v>
      </c>
      <c r="G741" t="str">
        <f>VLOOKUP(Tabla_Transformados[[#This Row],[Ubicación_sucio]],auxiliares!$E$6:$F$13,2,0)</f>
        <v>EEUU</v>
      </c>
      <c r="H741" t="s">
        <v>97</v>
      </c>
      <c r="I741" t="str">
        <f>IFERROR(VLOOKUP(Tabla_Transformados[[#This Row],[Tipo_Viajero_sucio]],auxiliares!$H$6:$I$6,2,0),Tabla_Transformados[[#This Row],[Tipo_Viajero_sucio]])</f>
        <v>Negocios</v>
      </c>
      <c r="J741" t="s">
        <v>2647</v>
      </c>
      <c r="K741" s="8">
        <v>45480</v>
      </c>
      <c r="L741" s="8">
        <v>45595</v>
      </c>
      <c r="M741">
        <v>127</v>
      </c>
      <c r="N741">
        <f>DATEDIF(Tabla_Transformados[[#This Row],[Fecha_Reserva]],Tabla_Transformados[[#This Row],[Fecha_Viaje]],"d")</f>
        <v>115</v>
      </c>
      <c r="O741">
        <v>6</v>
      </c>
      <c r="P741">
        <v>2</v>
      </c>
      <c r="Q741" t="s">
        <v>77</v>
      </c>
      <c r="R741" t="str">
        <f>IFERROR(VLOOKUP(Tabla_Transformados[[#This Row],[Tipo_Paquete_sucio]],auxiliares!$H$6:$I$7,2,0),Tabla_Transformados[[#This Row],[Tipo_Paquete_sucio]])</f>
        <v>Vuelo + Hotel</v>
      </c>
      <c r="S741" s="10">
        <v>12537.3</v>
      </c>
      <c r="T741" t="s">
        <v>38</v>
      </c>
      <c r="U741" t="s">
        <v>66</v>
      </c>
      <c r="V741" t="str">
        <f>VLOOKUP(Tabla_Transformados[[#This Row],[Destino_sucio]],auxiliares!$E$5:$F$19,2,0)</f>
        <v>Barcelona</v>
      </c>
      <c r="W741" t="s">
        <v>67</v>
      </c>
      <c r="X741" t="s">
        <v>54</v>
      </c>
      <c r="Y741" t="s">
        <v>40</v>
      </c>
      <c r="Z7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1" t="str">
        <f>IFERROR(VLOOKUP(Tabla_Transformados[[#This Row],[Actividades_Reser_sucio2]],auxiliares!$E$5:$F$20,2,0),Tabla_Transformados[[#This Row],[Actividades_Reser_sucio2]])</f>
        <v/>
      </c>
      <c r="AB741">
        <v>9</v>
      </c>
      <c r="AC741">
        <f>Tabla_Transformados[[#This Row],[Duracion_Viaje_sucio]]-1</f>
        <v>5</v>
      </c>
      <c r="AD741" t="b">
        <v>1</v>
      </c>
      <c r="AE741" t="str">
        <f>VLOOKUP(Tabla_Transformados[[#This Row],[Promocion_Aplicada_sucio]],auxiliares!$H$6:$I$9,2,0)</f>
        <v>Verdadero</v>
      </c>
      <c r="AF741" t="s">
        <v>55</v>
      </c>
      <c r="AG741" t="s">
        <v>115</v>
      </c>
      <c r="AH741">
        <v>3</v>
      </c>
      <c r="AI741" t="str">
        <f>TEXT(Tabla_Transformados[[#This Row],[Fecha_Reserva]],"m")</f>
        <v>7</v>
      </c>
      <c r="AJ741">
        <v>11</v>
      </c>
      <c r="AK741" t="str">
        <f>TEXT(Tabla_Transformados[[#This Row],[Fecha_Viaje]],"m")</f>
        <v>10</v>
      </c>
      <c r="AL741" t="s">
        <v>44</v>
      </c>
      <c r="AM741" t="b">
        <v>1</v>
      </c>
      <c r="AN741" t="str">
        <f>VLOOKUP(Tabla_Transformados[[#This Row],[Cancelacion_Reserva_sucio]],auxiliares!$H$6:$I$9,2,0)</f>
        <v>Verdadero</v>
      </c>
      <c r="AO741">
        <v>4</v>
      </c>
      <c r="AP741" t="s">
        <v>108</v>
      </c>
      <c r="AQ74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1" s="10">
        <f>Tabla_Transformados[[#This Row],[Costo_Total]]/Tabla_Transformados[[#This Row],[Numero_Personas]]</f>
        <v>6268.65</v>
      </c>
      <c r="AS741" s="10">
        <f>Tabla_Transformados[[#This Row],[Costo_Total]]/Tabla_Transformados[[#This Row],[Duracion_Viaje_sucio]]</f>
        <v>2089.5499999999997</v>
      </c>
    </row>
    <row r="742" spans="1:45" x14ac:dyDescent="0.25">
      <c r="A742" t="s">
        <v>2648</v>
      </c>
      <c r="B742" t="s">
        <v>2649</v>
      </c>
      <c r="C742">
        <v>35</v>
      </c>
      <c r="D742" t="s">
        <v>31</v>
      </c>
      <c r="E742" t="str">
        <f>VLOOKUP(Tabla_Transformados[[#This Row],[Género_sucio]],Tabla4[#All],2,0)</f>
        <v>Femenino</v>
      </c>
      <c r="F742" t="s">
        <v>73</v>
      </c>
      <c r="G742" t="str">
        <f>VLOOKUP(Tabla_Transformados[[#This Row],[Ubicación_sucio]],auxiliares!$E$6:$F$13,2,0)</f>
        <v>Reino unido</v>
      </c>
      <c r="H742" t="s">
        <v>49</v>
      </c>
      <c r="I742" t="str">
        <f>IFERROR(VLOOKUP(Tabla_Transformados[[#This Row],[Tipo_Viajero_sucio]],auxiliares!$H$6:$I$6,2,0),Tabla_Transformados[[#This Row],[Tipo_Viajero_sucio]])</f>
        <v>Turista</v>
      </c>
      <c r="J742" t="s">
        <v>2650</v>
      </c>
      <c r="K742" s="8">
        <v>45386</v>
      </c>
      <c r="L742" s="8">
        <v>45645</v>
      </c>
      <c r="M742">
        <v>263</v>
      </c>
      <c r="N742">
        <f>DATEDIF(Tabla_Transformados[[#This Row],[Fecha_Reserva]],Tabla_Transformados[[#This Row],[Fecha_Viaje]],"d")</f>
        <v>259</v>
      </c>
      <c r="O742">
        <v>1</v>
      </c>
      <c r="P742">
        <v>2</v>
      </c>
      <c r="Q742" t="s">
        <v>65</v>
      </c>
      <c r="R742" t="str">
        <f>IFERROR(VLOOKUP(Tabla_Transformados[[#This Row],[Tipo_Paquete_sucio]],auxiliares!$H$6:$I$7,2,0),Tabla_Transformados[[#This Row],[Tipo_Paquete_sucio]])</f>
        <v>Vuelo + Hotel + Tour</v>
      </c>
      <c r="S742" s="10">
        <v>18888.599999999999</v>
      </c>
      <c r="T742" t="s">
        <v>38</v>
      </c>
      <c r="U742" t="s">
        <v>39</v>
      </c>
      <c r="V742" t="str">
        <f>VLOOKUP(Tabla_Transformados[[#This Row],[Destino_sucio]],auxiliares!$E$5:$F$19,2,0)</f>
        <v>Tokio</v>
      </c>
      <c r="W742" t="s">
        <v>114</v>
      </c>
      <c r="X742" t="s">
        <v>68</v>
      </c>
      <c r="Y742" t="s">
        <v>151</v>
      </c>
      <c r="Z7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42" t="str">
        <f>IFERROR(VLOOKUP(Tabla_Transformados[[#This Row],[Actividades_Reser_sucio2]],auxiliares!$E$5:$F$20,2,0),Tabla_Transformados[[#This Row],[Actividades_Reser_sucio2]])</f>
        <v>Tour en Cuidad</v>
      </c>
      <c r="AB742">
        <v>2</v>
      </c>
      <c r="AC742">
        <f>Tabla_Transformados[[#This Row],[Duracion_Viaje_sucio]]-1</f>
        <v>0</v>
      </c>
      <c r="AD742" t="b">
        <v>1</v>
      </c>
      <c r="AE742" t="str">
        <f>VLOOKUP(Tabla_Transformados[[#This Row],[Promocion_Aplicada_sucio]],auxiliares!$H$6:$I$9,2,0)</f>
        <v>Verdadero</v>
      </c>
      <c r="AF742" t="s">
        <v>42</v>
      </c>
      <c r="AG742" t="s">
        <v>56</v>
      </c>
      <c r="AH742">
        <v>4</v>
      </c>
      <c r="AI742" t="str">
        <f>TEXT(Tabla_Transformados[[#This Row],[Fecha_Reserva]],"m")</f>
        <v>4</v>
      </c>
      <c r="AJ742">
        <v>11</v>
      </c>
      <c r="AK742" t="str">
        <f>TEXT(Tabla_Transformados[[#This Row],[Fecha_Viaje]],"m")</f>
        <v>12</v>
      </c>
      <c r="AL742" t="s">
        <v>57</v>
      </c>
      <c r="AM742" t="b">
        <v>0</v>
      </c>
      <c r="AN742" t="str">
        <f>VLOOKUP(Tabla_Transformados[[#This Row],[Cancelacion_Reserva_sucio]],auxiliares!$H$6:$I$9,2,0)</f>
        <v>Falso</v>
      </c>
      <c r="AO742">
        <v>4</v>
      </c>
      <c r="AP742" t="s">
        <v>108</v>
      </c>
      <c r="AQ74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2" s="10">
        <f>Tabla_Transformados[[#This Row],[Costo_Total]]/Tabla_Transformados[[#This Row],[Numero_Personas]]</f>
        <v>9444.2999999999993</v>
      </c>
      <c r="AS742" s="10">
        <f>Tabla_Transformados[[#This Row],[Costo_Total]]/Tabla_Transformados[[#This Row],[Duracion_Viaje_sucio]]</f>
        <v>18888.599999999999</v>
      </c>
    </row>
    <row r="743" spans="1:45" x14ac:dyDescent="0.25">
      <c r="A743" t="s">
        <v>2651</v>
      </c>
      <c r="B743" t="s">
        <v>2652</v>
      </c>
      <c r="C743">
        <v>36</v>
      </c>
      <c r="D743" t="s">
        <v>60</v>
      </c>
      <c r="E743" t="str">
        <f>VLOOKUP(Tabla_Transformados[[#This Row],[Género_sucio]],Tabla4[#All],2,0)</f>
        <v>Otro</v>
      </c>
      <c r="F743" t="s">
        <v>73</v>
      </c>
      <c r="G743" t="str">
        <f>VLOOKUP(Tabla_Transformados[[#This Row],[Ubicación_sucio]],auxiliares!$E$6:$F$13,2,0)</f>
        <v>Reino unido</v>
      </c>
      <c r="H743" t="s">
        <v>49</v>
      </c>
      <c r="I743" t="str">
        <f>IFERROR(VLOOKUP(Tabla_Transformados[[#This Row],[Tipo_Viajero_sucio]],auxiliares!$H$6:$I$6,2,0),Tabla_Transformados[[#This Row],[Tipo_Viajero_sucio]])</f>
        <v>Turista</v>
      </c>
      <c r="J743" t="s">
        <v>2653</v>
      </c>
      <c r="K743" s="8">
        <v>45410</v>
      </c>
      <c r="L743" s="8">
        <v>45557</v>
      </c>
      <c r="M743">
        <v>176</v>
      </c>
      <c r="N743">
        <f>DATEDIF(Tabla_Transformados[[#This Row],[Fecha_Reserva]],Tabla_Transformados[[#This Row],[Fecha_Viaje]],"d")</f>
        <v>147</v>
      </c>
      <c r="O743">
        <v>9</v>
      </c>
      <c r="P743">
        <v>2</v>
      </c>
      <c r="Q743" t="s">
        <v>37</v>
      </c>
      <c r="R743" t="str">
        <f>IFERROR(VLOOKUP(Tabla_Transformados[[#This Row],[Tipo_Paquete_sucio]],auxiliares!$H$6:$I$7,2,0),Tabla_Transformados[[#This Row],[Tipo_Paquete_sucio]])</f>
        <v>Vuelo</v>
      </c>
      <c r="S743" s="10">
        <v>4776.8999999999996</v>
      </c>
      <c r="T743" t="s">
        <v>78</v>
      </c>
      <c r="U743" t="s">
        <v>39</v>
      </c>
      <c r="V743" t="str">
        <f>VLOOKUP(Tabla_Transformados[[#This Row],[Destino_sucio]],auxiliares!$E$5:$F$19,2,0)</f>
        <v>Tokio</v>
      </c>
      <c r="W743" t="s">
        <v>40</v>
      </c>
      <c r="X743" t="s">
        <v>68</v>
      </c>
      <c r="Y743" t="s">
        <v>40</v>
      </c>
      <c r="Z7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3" t="str">
        <f>IFERROR(VLOOKUP(Tabla_Transformados[[#This Row],[Actividades_Reser_sucio2]],auxiliares!$E$5:$F$20,2,0),Tabla_Transformados[[#This Row],[Actividades_Reser_sucio2]])</f>
        <v/>
      </c>
      <c r="AB743">
        <v>5</v>
      </c>
      <c r="AC743">
        <f>Tabla_Transformados[[#This Row],[Duracion_Viaje_sucio]]-1</f>
        <v>8</v>
      </c>
      <c r="AD743" t="b">
        <v>1</v>
      </c>
      <c r="AE743" t="str">
        <f>VLOOKUP(Tabla_Transformados[[#This Row],[Promocion_Aplicada_sucio]],auxiliares!$H$6:$I$9,2,0)</f>
        <v>Verdadero</v>
      </c>
      <c r="AF743" t="s">
        <v>55</v>
      </c>
      <c r="AG743" t="s">
        <v>43</v>
      </c>
      <c r="AH743">
        <v>8</v>
      </c>
      <c r="AI743" t="str">
        <f>TEXT(Tabla_Transformados[[#This Row],[Fecha_Reserva]],"m")</f>
        <v>4</v>
      </c>
      <c r="AJ743">
        <v>10</v>
      </c>
      <c r="AK743" t="str">
        <f>TEXT(Tabla_Transformados[[#This Row],[Fecha_Viaje]],"m")</f>
        <v>9</v>
      </c>
      <c r="AL743" t="s">
        <v>57</v>
      </c>
      <c r="AM743" t="b">
        <v>0</v>
      </c>
      <c r="AN743" t="str">
        <f>VLOOKUP(Tabla_Transformados[[#This Row],[Cancelacion_Reserva_sucio]],auxiliares!$H$6:$I$9,2,0)</f>
        <v>Falso</v>
      </c>
      <c r="AO743">
        <v>2</v>
      </c>
      <c r="AP743" t="s">
        <v>45</v>
      </c>
      <c r="AQ74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3" s="10">
        <f>Tabla_Transformados[[#This Row],[Costo_Total]]/Tabla_Transformados[[#This Row],[Numero_Personas]]</f>
        <v>2388.4499999999998</v>
      </c>
      <c r="AS743" s="10">
        <f>Tabla_Transformados[[#This Row],[Costo_Total]]/Tabla_Transformados[[#This Row],[Duracion_Viaje_sucio]]</f>
        <v>530.76666666666665</v>
      </c>
    </row>
    <row r="744" spans="1:45" x14ac:dyDescent="0.25">
      <c r="A744" t="s">
        <v>2655</v>
      </c>
      <c r="B744" t="s">
        <v>2656</v>
      </c>
      <c r="C744">
        <v>25</v>
      </c>
      <c r="D744" t="s">
        <v>31</v>
      </c>
      <c r="E744" t="str">
        <f>VLOOKUP(Tabla_Transformados[[#This Row],[Género_sucio]],Tabla4[#All],2,0)</f>
        <v>Femenino</v>
      </c>
      <c r="F744" t="s">
        <v>73</v>
      </c>
      <c r="G744" t="str">
        <f>VLOOKUP(Tabla_Transformados[[#This Row],[Ubicación_sucio]],auxiliares!$E$6:$F$13,2,0)</f>
        <v>Reino unido</v>
      </c>
      <c r="H744" t="s">
        <v>49</v>
      </c>
      <c r="I744" t="str">
        <f>IFERROR(VLOOKUP(Tabla_Transformados[[#This Row],[Tipo_Viajero_sucio]],auxiliares!$H$6:$I$6,2,0),Tabla_Transformados[[#This Row],[Tipo_Viajero_sucio]])</f>
        <v>Turista</v>
      </c>
      <c r="J744" t="s">
        <v>2657</v>
      </c>
      <c r="K744" s="8">
        <v>45332</v>
      </c>
      <c r="L744" s="8">
        <v>45517</v>
      </c>
      <c r="M744">
        <v>41</v>
      </c>
      <c r="N744">
        <f>DATEDIF(Tabla_Transformados[[#This Row],[Fecha_Reserva]],Tabla_Transformados[[#This Row],[Fecha_Viaje]],"d")</f>
        <v>185</v>
      </c>
      <c r="O744">
        <v>14</v>
      </c>
      <c r="P744">
        <v>4</v>
      </c>
      <c r="Q744" t="s">
        <v>65</v>
      </c>
      <c r="R744" t="str">
        <f>IFERROR(VLOOKUP(Tabla_Transformados[[#This Row],[Tipo_Paquete_sucio]],auxiliares!$H$6:$I$7,2,0),Tabla_Transformados[[#This Row],[Tipo_Paquete_sucio]])</f>
        <v>Vuelo + Hotel + Tour</v>
      </c>
      <c r="S744" s="10">
        <v>10996.8</v>
      </c>
      <c r="T744" t="s">
        <v>38</v>
      </c>
      <c r="U744" t="s">
        <v>94</v>
      </c>
      <c r="V744" t="str">
        <f>VLOOKUP(Tabla_Transformados[[#This Row],[Destino_sucio]],auxiliares!$E$5:$F$19,2,0)</f>
        <v>Cancun</v>
      </c>
      <c r="W744" t="s">
        <v>79</v>
      </c>
      <c r="X744" t="s">
        <v>54</v>
      </c>
      <c r="Y744" t="s">
        <v>302</v>
      </c>
      <c r="Z7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44" t="str">
        <f>IFERROR(VLOOKUP(Tabla_Transformados[[#This Row],[Actividades_Reser_sucio2]],auxiliares!$E$5:$F$20,2,0),Tabla_Transformados[[#This Row],[Actividades_Reser_sucio2]])</f>
        <v>Tour en bus</v>
      </c>
      <c r="AB744">
        <v>6</v>
      </c>
      <c r="AC744">
        <f>Tabla_Transformados[[#This Row],[Duracion_Viaje_sucio]]-1</f>
        <v>13</v>
      </c>
      <c r="AD744" t="b">
        <v>1</v>
      </c>
      <c r="AE744" t="str">
        <f>VLOOKUP(Tabla_Transformados[[#This Row],[Promocion_Aplicada_sucio]],auxiliares!$H$6:$I$9,2,0)</f>
        <v>Verdadero</v>
      </c>
      <c r="AF744" t="s">
        <v>55</v>
      </c>
      <c r="AG744" t="s">
        <v>56</v>
      </c>
      <c r="AH744">
        <v>12</v>
      </c>
      <c r="AI744" t="str">
        <f>TEXT(Tabla_Transformados[[#This Row],[Fecha_Reserva]],"m")</f>
        <v>2</v>
      </c>
      <c r="AJ744">
        <v>4</v>
      </c>
      <c r="AK744" t="str">
        <f>TEXT(Tabla_Transformados[[#This Row],[Fecha_Viaje]],"m")</f>
        <v>8</v>
      </c>
      <c r="AL744" t="s">
        <v>57</v>
      </c>
      <c r="AM744" t="b">
        <v>1</v>
      </c>
      <c r="AN744" t="str">
        <f>VLOOKUP(Tabla_Transformados[[#This Row],[Cancelacion_Reserva_sucio]],auxiliares!$H$6:$I$9,2,0)</f>
        <v>Verdadero</v>
      </c>
      <c r="AO744">
        <v>2</v>
      </c>
      <c r="AP744" t="s">
        <v>45</v>
      </c>
      <c r="AQ74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44" s="10">
        <f>Tabla_Transformados[[#This Row],[Costo_Total]]/Tabla_Transformados[[#This Row],[Numero_Personas]]</f>
        <v>2749.2</v>
      </c>
      <c r="AS744" s="10">
        <f>Tabla_Transformados[[#This Row],[Costo_Total]]/Tabla_Transformados[[#This Row],[Duracion_Viaje_sucio]]</f>
        <v>785.48571428571427</v>
      </c>
    </row>
    <row r="745" spans="1:45" x14ac:dyDescent="0.25">
      <c r="A745" t="s">
        <v>2658</v>
      </c>
      <c r="B745" t="s">
        <v>2659</v>
      </c>
      <c r="C745">
        <v>36</v>
      </c>
      <c r="D745" t="s">
        <v>60</v>
      </c>
      <c r="E745" t="str">
        <f>VLOOKUP(Tabla_Transformados[[#This Row],[Género_sucio]],Tabla4[#All],2,0)</f>
        <v>Otro</v>
      </c>
      <c r="F745" t="s">
        <v>48</v>
      </c>
      <c r="G745" t="str">
        <f>VLOOKUP(Tabla_Transformados[[#This Row],[Ubicación_sucio]],auxiliares!$E$6:$F$13,2,0)</f>
        <v>EEUU</v>
      </c>
      <c r="H745" t="s">
        <v>97</v>
      </c>
      <c r="I745" t="str">
        <f>IFERROR(VLOOKUP(Tabla_Transformados[[#This Row],[Tipo_Viajero_sucio]],auxiliares!$H$6:$I$6,2,0),Tabla_Transformados[[#This Row],[Tipo_Viajero_sucio]])</f>
        <v>Negocios</v>
      </c>
      <c r="J745" t="s">
        <v>2660</v>
      </c>
      <c r="K745" s="8">
        <v>45410</v>
      </c>
      <c r="L745" s="8">
        <v>45473</v>
      </c>
      <c r="M745">
        <v>346</v>
      </c>
      <c r="N745">
        <f>DATEDIF(Tabla_Transformados[[#This Row],[Fecha_Reserva]],Tabla_Transformados[[#This Row],[Fecha_Viaje]],"d")</f>
        <v>63</v>
      </c>
      <c r="O745">
        <v>6</v>
      </c>
      <c r="P745">
        <v>3</v>
      </c>
      <c r="Q745" t="s">
        <v>65</v>
      </c>
      <c r="R745" t="str">
        <f>IFERROR(VLOOKUP(Tabla_Transformados[[#This Row],[Tipo_Paquete_sucio]],auxiliares!$H$6:$I$7,2,0),Tabla_Transformados[[#This Row],[Tipo_Paquete_sucio]])</f>
        <v>Vuelo + Hotel + Tour</v>
      </c>
      <c r="S745" s="10">
        <v>7496.1</v>
      </c>
      <c r="T745" t="s">
        <v>38</v>
      </c>
      <c r="U745" t="s">
        <v>53</v>
      </c>
      <c r="V745" t="str">
        <f>VLOOKUP(Tabla_Transformados[[#This Row],[Destino_sucio]],auxiliares!$E$5:$F$19,2,0)</f>
        <v>Nueva York</v>
      </c>
      <c r="W745" t="s">
        <v>79</v>
      </c>
      <c r="X745" t="s">
        <v>68</v>
      </c>
      <c r="Y745" t="s">
        <v>69</v>
      </c>
      <c r="Z7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45" t="str">
        <f>IFERROR(VLOOKUP(Tabla_Transformados[[#This Row],[Actividades_Reser_sucio2]],auxiliares!$E$5:$F$20,2,0),Tabla_Transformados[[#This Row],[Actividades_Reser_sucio2]])</f>
        <v>Excursión en bote</v>
      </c>
      <c r="AB745">
        <v>8</v>
      </c>
      <c r="AC745">
        <f>Tabla_Transformados[[#This Row],[Duracion_Viaje_sucio]]-1</f>
        <v>5</v>
      </c>
      <c r="AD745" t="b">
        <v>0</v>
      </c>
      <c r="AE745" t="str">
        <f>VLOOKUP(Tabla_Transformados[[#This Row],[Promocion_Aplicada_sucio]],auxiliares!$H$6:$I$9,2,0)</f>
        <v>Falso</v>
      </c>
      <c r="AF745" t="s">
        <v>55</v>
      </c>
      <c r="AG745" t="s">
        <v>56</v>
      </c>
      <c r="AH745">
        <v>11</v>
      </c>
      <c r="AI745" t="str">
        <f>TEXT(Tabla_Transformados[[#This Row],[Fecha_Reserva]],"m")</f>
        <v>4</v>
      </c>
      <c r="AJ745">
        <v>10</v>
      </c>
      <c r="AK745" t="str">
        <f>TEXT(Tabla_Transformados[[#This Row],[Fecha_Viaje]],"m")</f>
        <v>6</v>
      </c>
      <c r="AL745" t="s">
        <v>44</v>
      </c>
      <c r="AM745" t="b">
        <v>1</v>
      </c>
      <c r="AN745" t="str">
        <f>VLOOKUP(Tabla_Transformados[[#This Row],[Cancelacion_Reserva_sucio]],auxiliares!$H$6:$I$9,2,0)</f>
        <v>Verdadero</v>
      </c>
      <c r="AO745">
        <v>4</v>
      </c>
      <c r="AP745" t="s">
        <v>70</v>
      </c>
      <c r="AQ74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5" s="10">
        <f>Tabla_Transformados[[#This Row],[Costo_Total]]/Tabla_Transformados[[#This Row],[Numero_Personas]]</f>
        <v>2498.7000000000003</v>
      </c>
      <c r="AS745" s="10">
        <f>Tabla_Transformados[[#This Row],[Costo_Total]]/Tabla_Transformados[[#This Row],[Duracion_Viaje_sucio]]</f>
        <v>1249.3500000000001</v>
      </c>
    </row>
    <row r="746" spans="1:45" x14ac:dyDescent="0.25">
      <c r="A746" t="s">
        <v>2661</v>
      </c>
      <c r="B746" t="s">
        <v>2662</v>
      </c>
      <c r="C746">
        <v>61</v>
      </c>
      <c r="D746" t="s">
        <v>31</v>
      </c>
      <c r="E746" t="str">
        <f>VLOOKUP(Tabla_Transformados[[#This Row],[Género_sucio]],Tabla4[#All],2,0)</f>
        <v>Femenino</v>
      </c>
      <c r="F746" t="s">
        <v>123</v>
      </c>
      <c r="G746" t="str">
        <f>VLOOKUP(Tabla_Transformados[[#This Row],[Ubicación_sucio]],auxiliares!$E$6:$F$13,2,0)</f>
        <v>España</v>
      </c>
      <c r="H746" t="s">
        <v>49</v>
      </c>
      <c r="I746" t="str">
        <f>IFERROR(VLOOKUP(Tabla_Transformados[[#This Row],[Tipo_Viajero_sucio]],auxiliares!$H$6:$I$6,2,0),Tabla_Transformados[[#This Row],[Tipo_Viajero_sucio]])</f>
        <v>Turista</v>
      </c>
      <c r="J746" t="s">
        <v>2663</v>
      </c>
      <c r="K746" s="8">
        <v>45457</v>
      </c>
      <c r="L746" s="8">
        <v>45488</v>
      </c>
      <c r="M746">
        <v>154</v>
      </c>
      <c r="N746">
        <f>DATEDIF(Tabla_Transformados[[#This Row],[Fecha_Reserva]],Tabla_Transformados[[#This Row],[Fecha_Viaje]],"d")</f>
        <v>31</v>
      </c>
      <c r="O746">
        <v>10</v>
      </c>
      <c r="P746">
        <v>2</v>
      </c>
      <c r="Q746" t="s">
        <v>37</v>
      </c>
      <c r="R746" t="str">
        <f>IFERROR(VLOOKUP(Tabla_Transformados[[#This Row],[Tipo_Paquete_sucio]],auxiliares!$H$6:$I$7,2,0),Tabla_Transformados[[#This Row],[Tipo_Paquete_sucio]])</f>
        <v>Vuelo</v>
      </c>
      <c r="S746" s="10">
        <v>18857.8</v>
      </c>
      <c r="T746" t="s">
        <v>86</v>
      </c>
      <c r="U746" t="s">
        <v>94</v>
      </c>
      <c r="V746" t="str">
        <f>VLOOKUP(Tabla_Transformados[[#This Row],[Destino_sucio]],auxiliares!$E$5:$F$19,2,0)</f>
        <v>Cancun</v>
      </c>
      <c r="W746" t="s">
        <v>40</v>
      </c>
      <c r="X746" t="s">
        <v>68</v>
      </c>
      <c r="Y746" t="s">
        <v>40</v>
      </c>
      <c r="Z7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6" t="str">
        <f>IFERROR(VLOOKUP(Tabla_Transformados[[#This Row],[Actividades_Reser_sucio2]],auxiliares!$E$5:$F$20,2,0),Tabla_Transformados[[#This Row],[Actividades_Reser_sucio2]])</f>
        <v/>
      </c>
      <c r="AB746">
        <v>3</v>
      </c>
      <c r="AC746">
        <f>Tabla_Transformados[[#This Row],[Duracion_Viaje_sucio]]-1</f>
        <v>9</v>
      </c>
      <c r="AD746" t="b">
        <v>1</v>
      </c>
      <c r="AE746" t="str">
        <f>VLOOKUP(Tabla_Transformados[[#This Row],[Promocion_Aplicada_sucio]],auxiliares!$H$6:$I$9,2,0)</f>
        <v>Verdadero</v>
      </c>
      <c r="AF746" t="s">
        <v>42</v>
      </c>
      <c r="AG746" t="s">
        <v>56</v>
      </c>
      <c r="AH746">
        <v>11</v>
      </c>
      <c r="AI746" t="str">
        <f>TEXT(Tabla_Transformados[[#This Row],[Fecha_Reserva]],"m")</f>
        <v>6</v>
      </c>
      <c r="AJ746">
        <v>7</v>
      </c>
      <c r="AK746" t="str">
        <f>TEXT(Tabla_Transformados[[#This Row],[Fecha_Viaje]],"m")</f>
        <v>7</v>
      </c>
      <c r="AL746" t="s">
        <v>44</v>
      </c>
      <c r="AM746" t="b">
        <v>1</v>
      </c>
      <c r="AN746" t="str">
        <f>VLOOKUP(Tabla_Transformados[[#This Row],[Cancelacion_Reserva_sucio]],auxiliares!$H$6:$I$9,2,0)</f>
        <v>Verdadero</v>
      </c>
      <c r="AO746">
        <v>1</v>
      </c>
      <c r="AP746" t="s">
        <v>70</v>
      </c>
      <c r="AQ74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6" s="10">
        <f>Tabla_Transformados[[#This Row],[Costo_Total]]/Tabla_Transformados[[#This Row],[Numero_Personas]]</f>
        <v>9428.9</v>
      </c>
      <c r="AS746" s="10">
        <f>Tabla_Transformados[[#This Row],[Costo_Total]]/Tabla_Transformados[[#This Row],[Duracion_Viaje_sucio]]</f>
        <v>1885.78</v>
      </c>
    </row>
    <row r="747" spans="1:45" x14ac:dyDescent="0.25">
      <c r="A747" t="s">
        <v>2664</v>
      </c>
      <c r="B747" t="s">
        <v>2665</v>
      </c>
      <c r="C747">
        <v>52</v>
      </c>
      <c r="D747" t="s">
        <v>60</v>
      </c>
      <c r="E747" t="str">
        <f>VLOOKUP(Tabla_Transformados[[#This Row],[Género_sucio]],Tabla4[#All],2,0)</f>
        <v>Otro</v>
      </c>
      <c r="F747" t="s">
        <v>91</v>
      </c>
      <c r="G747" t="str">
        <f>VLOOKUP(Tabla_Transformados[[#This Row],[Ubicación_sucio]],auxiliares!$E$6:$F$13,2,0)</f>
        <v>India</v>
      </c>
      <c r="H747" t="s">
        <v>97</v>
      </c>
      <c r="I747" t="str">
        <f>IFERROR(VLOOKUP(Tabla_Transformados[[#This Row],[Tipo_Viajero_sucio]],auxiliares!$H$6:$I$6,2,0),Tabla_Transformados[[#This Row],[Tipo_Viajero_sucio]])</f>
        <v>Negocios</v>
      </c>
      <c r="J747" t="s">
        <v>2666</v>
      </c>
      <c r="K747" s="8">
        <v>45559</v>
      </c>
      <c r="L747" s="8">
        <v>45571</v>
      </c>
      <c r="M747">
        <v>347</v>
      </c>
      <c r="N747">
        <f>DATEDIF(Tabla_Transformados[[#This Row],[Fecha_Reserva]],Tabla_Transformados[[#This Row],[Fecha_Viaje]],"d")</f>
        <v>12</v>
      </c>
      <c r="O747">
        <v>7</v>
      </c>
      <c r="P747">
        <v>2</v>
      </c>
      <c r="Q747" t="s">
        <v>37</v>
      </c>
      <c r="R747" t="str">
        <f>IFERROR(VLOOKUP(Tabla_Transformados[[#This Row],[Tipo_Paquete_sucio]],auxiliares!$H$6:$I$7,2,0),Tabla_Transformados[[#This Row],[Tipo_Paquete_sucio]])</f>
        <v>Vuelo</v>
      </c>
      <c r="S747" s="10">
        <v>19466.599999999999</v>
      </c>
      <c r="T747" t="s">
        <v>86</v>
      </c>
      <c r="U747" t="s">
        <v>66</v>
      </c>
      <c r="V747" t="str">
        <f>VLOOKUP(Tabla_Transformados[[#This Row],[Destino_sucio]],auxiliares!$E$5:$F$19,2,0)</f>
        <v>Barcelona</v>
      </c>
      <c r="W747" t="s">
        <v>40</v>
      </c>
      <c r="X747" t="s">
        <v>41</v>
      </c>
      <c r="Y747" t="s">
        <v>40</v>
      </c>
      <c r="Z7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7" t="str">
        <f>IFERROR(VLOOKUP(Tabla_Transformados[[#This Row],[Actividades_Reser_sucio2]],auxiliares!$E$5:$F$20,2,0),Tabla_Transformados[[#This Row],[Actividades_Reser_sucio2]])</f>
        <v/>
      </c>
      <c r="AB747">
        <v>3</v>
      </c>
      <c r="AC747">
        <f>Tabla_Transformados[[#This Row],[Duracion_Viaje_sucio]]-1</f>
        <v>6</v>
      </c>
      <c r="AD747" t="b">
        <v>0</v>
      </c>
      <c r="AE747" t="str">
        <f>VLOOKUP(Tabla_Transformados[[#This Row],[Promocion_Aplicada_sucio]],auxiliares!$H$6:$I$9,2,0)</f>
        <v>Falso</v>
      </c>
      <c r="AF747" t="s">
        <v>55</v>
      </c>
      <c r="AG747" t="s">
        <v>43</v>
      </c>
      <c r="AH747">
        <v>6</v>
      </c>
      <c r="AI747" t="str">
        <f>TEXT(Tabla_Transformados[[#This Row],[Fecha_Reserva]],"m")</f>
        <v>9</v>
      </c>
      <c r="AJ747">
        <v>6</v>
      </c>
      <c r="AK747" t="str">
        <f>TEXT(Tabla_Transformados[[#This Row],[Fecha_Viaje]],"m")</f>
        <v>10</v>
      </c>
      <c r="AL747" t="s">
        <v>57</v>
      </c>
      <c r="AM747" t="b">
        <v>0</v>
      </c>
      <c r="AN747" t="str">
        <f>VLOOKUP(Tabla_Transformados[[#This Row],[Cancelacion_Reserva_sucio]],auxiliares!$H$6:$I$9,2,0)</f>
        <v>Falso</v>
      </c>
      <c r="AO747">
        <v>3</v>
      </c>
      <c r="AP747" t="s">
        <v>207</v>
      </c>
      <c r="AQ74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7" s="10">
        <f>Tabla_Transformados[[#This Row],[Costo_Total]]/Tabla_Transformados[[#This Row],[Numero_Personas]]</f>
        <v>9733.2999999999993</v>
      </c>
      <c r="AS747" s="10">
        <f>Tabla_Transformados[[#This Row],[Costo_Total]]/Tabla_Transformados[[#This Row],[Duracion_Viaje_sucio]]</f>
        <v>2780.9428571428571</v>
      </c>
    </row>
    <row r="748" spans="1:45" x14ac:dyDescent="0.25">
      <c r="A748" t="s">
        <v>2667</v>
      </c>
      <c r="B748" t="s">
        <v>2668</v>
      </c>
      <c r="C748">
        <v>25</v>
      </c>
      <c r="D748" t="s">
        <v>104</v>
      </c>
      <c r="E748" t="str">
        <f>VLOOKUP(Tabla_Transformados[[#This Row],[Género_sucio]],Tabla4[#All],2,0)</f>
        <v>Masculino</v>
      </c>
      <c r="F748" t="s">
        <v>82</v>
      </c>
      <c r="G748" t="str">
        <f>VLOOKUP(Tabla_Transformados[[#This Row],[Ubicación_sucio]],auxiliares!$E$6:$F$13,2,0)</f>
        <v>Alemania</v>
      </c>
      <c r="H748" t="s">
        <v>49</v>
      </c>
      <c r="I748" t="str">
        <f>IFERROR(VLOOKUP(Tabla_Transformados[[#This Row],[Tipo_Viajero_sucio]],auxiliares!$H$6:$I$6,2,0),Tabla_Transformados[[#This Row],[Tipo_Viajero_sucio]])</f>
        <v>Turista</v>
      </c>
      <c r="J748" t="s">
        <v>2669</v>
      </c>
      <c r="K748" s="8">
        <v>45323</v>
      </c>
      <c r="L748" s="8">
        <v>45369</v>
      </c>
      <c r="M748">
        <v>66</v>
      </c>
      <c r="N748">
        <f>DATEDIF(Tabla_Transformados[[#This Row],[Fecha_Reserva]],Tabla_Transformados[[#This Row],[Fecha_Viaje]],"d")</f>
        <v>46</v>
      </c>
      <c r="O748">
        <v>7</v>
      </c>
      <c r="P748">
        <v>2</v>
      </c>
      <c r="Q748" t="s">
        <v>37</v>
      </c>
      <c r="R748" t="str">
        <f>IFERROR(VLOOKUP(Tabla_Transformados[[#This Row],[Tipo_Paquete_sucio]],auxiliares!$H$6:$I$7,2,0),Tabla_Transformados[[#This Row],[Tipo_Paquete_sucio]])</f>
        <v>Vuelo</v>
      </c>
      <c r="S748" s="10">
        <v>1019.8</v>
      </c>
      <c r="T748" t="s">
        <v>86</v>
      </c>
      <c r="U748" t="s">
        <v>101</v>
      </c>
      <c r="V748" t="str">
        <f>VLOOKUP(Tabla_Transformados[[#This Row],[Destino_sucio]],auxiliares!$E$5:$F$19,2,0)</f>
        <v>Roma</v>
      </c>
      <c r="W748" t="s">
        <v>40</v>
      </c>
      <c r="X748" t="s">
        <v>68</v>
      </c>
      <c r="Y748" t="s">
        <v>40</v>
      </c>
      <c r="Z7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8" t="str">
        <f>IFERROR(VLOOKUP(Tabla_Transformados[[#This Row],[Actividades_Reser_sucio2]],auxiliares!$E$5:$F$20,2,0),Tabla_Transformados[[#This Row],[Actividades_Reser_sucio2]])</f>
        <v/>
      </c>
      <c r="AB748">
        <v>3</v>
      </c>
      <c r="AC748">
        <f>Tabla_Transformados[[#This Row],[Duracion_Viaje_sucio]]-1</f>
        <v>6</v>
      </c>
      <c r="AD748" t="b">
        <v>1</v>
      </c>
      <c r="AE748" t="str">
        <f>VLOOKUP(Tabla_Transformados[[#This Row],[Promocion_Aplicada_sucio]],auxiliares!$H$6:$I$9,2,0)</f>
        <v>Verdadero</v>
      </c>
      <c r="AF748" t="s">
        <v>88</v>
      </c>
      <c r="AG748" t="s">
        <v>115</v>
      </c>
      <c r="AH748">
        <v>4</v>
      </c>
      <c r="AI748" t="str">
        <f>TEXT(Tabla_Transformados[[#This Row],[Fecha_Reserva]],"m")</f>
        <v>2</v>
      </c>
      <c r="AJ748">
        <v>1</v>
      </c>
      <c r="AK748" t="str">
        <f>TEXT(Tabla_Transformados[[#This Row],[Fecha_Viaje]],"m")</f>
        <v>3</v>
      </c>
      <c r="AL748" t="s">
        <v>44</v>
      </c>
      <c r="AM748" t="b">
        <v>1</v>
      </c>
      <c r="AN748" t="str">
        <f>VLOOKUP(Tabla_Transformados[[#This Row],[Cancelacion_Reserva_sucio]],auxiliares!$H$6:$I$9,2,0)</f>
        <v>Verdadero</v>
      </c>
      <c r="AO748">
        <v>5</v>
      </c>
      <c r="AP748" t="s">
        <v>131</v>
      </c>
      <c r="AQ74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48" s="10">
        <f>Tabla_Transformados[[#This Row],[Costo_Total]]/Tabla_Transformados[[#This Row],[Numero_Personas]]</f>
        <v>509.9</v>
      </c>
      <c r="AS748" s="10">
        <f>Tabla_Transformados[[#This Row],[Costo_Total]]/Tabla_Transformados[[#This Row],[Duracion_Viaje_sucio]]</f>
        <v>145.68571428571428</v>
      </c>
    </row>
    <row r="749" spans="1:45" x14ac:dyDescent="0.25">
      <c r="A749" t="s">
        <v>2670</v>
      </c>
      <c r="B749" t="s">
        <v>2671</v>
      </c>
      <c r="C749">
        <v>60</v>
      </c>
      <c r="D749" t="s">
        <v>60</v>
      </c>
      <c r="E749" t="str">
        <f>VLOOKUP(Tabla_Transformados[[#This Row],[Género_sucio]],Tabla4[#All],2,0)</f>
        <v>Otro</v>
      </c>
      <c r="F749" t="s">
        <v>82</v>
      </c>
      <c r="G749" t="str">
        <f>VLOOKUP(Tabla_Transformados[[#This Row],[Ubicación_sucio]],auxiliares!$E$6:$F$13,2,0)</f>
        <v>Alemania</v>
      </c>
      <c r="H749" t="s">
        <v>49</v>
      </c>
      <c r="I749" t="str">
        <f>IFERROR(VLOOKUP(Tabla_Transformados[[#This Row],[Tipo_Viajero_sucio]],auxiliares!$H$6:$I$6,2,0),Tabla_Transformados[[#This Row],[Tipo_Viajero_sucio]])</f>
        <v>Turista</v>
      </c>
      <c r="J749" t="s">
        <v>2672</v>
      </c>
      <c r="K749" s="8">
        <v>45521</v>
      </c>
      <c r="L749" s="8">
        <v>45530</v>
      </c>
      <c r="M749">
        <v>166</v>
      </c>
      <c r="N749">
        <f>DATEDIF(Tabla_Transformados[[#This Row],[Fecha_Reserva]],Tabla_Transformados[[#This Row],[Fecha_Viaje]],"d")</f>
        <v>9</v>
      </c>
      <c r="O749">
        <v>12</v>
      </c>
      <c r="P749">
        <v>4</v>
      </c>
      <c r="Q749" t="s">
        <v>37</v>
      </c>
      <c r="R749" t="str">
        <f>IFERROR(VLOOKUP(Tabla_Transformados[[#This Row],[Tipo_Paquete_sucio]],auxiliares!$H$6:$I$7,2,0),Tabla_Transformados[[#This Row],[Tipo_Paquete_sucio]])</f>
        <v>Vuelo</v>
      </c>
      <c r="S749" s="10">
        <v>11409.3</v>
      </c>
      <c r="T749" t="s">
        <v>38</v>
      </c>
      <c r="U749" t="s">
        <v>39</v>
      </c>
      <c r="V749" t="str">
        <f>VLOOKUP(Tabla_Transformados[[#This Row],[Destino_sucio]],auxiliares!$E$5:$F$19,2,0)</f>
        <v>Tokio</v>
      </c>
      <c r="W749" t="s">
        <v>40</v>
      </c>
      <c r="X749" t="s">
        <v>41</v>
      </c>
      <c r="Y749" t="s">
        <v>40</v>
      </c>
      <c r="Z7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9" t="str">
        <f>IFERROR(VLOOKUP(Tabla_Transformados[[#This Row],[Actividades_Reser_sucio2]],auxiliares!$E$5:$F$20,2,0),Tabla_Transformados[[#This Row],[Actividades_Reser_sucio2]])</f>
        <v/>
      </c>
      <c r="AB749">
        <v>3</v>
      </c>
      <c r="AC749">
        <f>Tabla_Transformados[[#This Row],[Duracion_Viaje_sucio]]-1</f>
        <v>11</v>
      </c>
      <c r="AD749" t="b">
        <v>0</v>
      </c>
      <c r="AE749" t="str">
        <f>VLOOKUP(Tabla_Transformados[[#This Row],[Promocion_Aplicada_sucio]],auxiliares!$H$6:$I$9,2,0)</f>
        <v>Falso</v>
      </c>
      <c r="AF749" t="s">
        <v>55</v>
      </c>
      <c r="AG749" t="s">
        <v>56</v>
      </c>
      <c r="AH749">
        <v>1</v>
      </c>
      <c r="AI749" t="str">
        <f>TEXT(Tabla_Transformados[[#This Row],[Fecha_Reserva]],"m")</f>
        <v>8</v>
      </c>
      <c r="AJ749">
        <v>10</v>
      </c>
      <c r="AK749" t="str">
        <f>TEXT(Tabla_Transformados[[#This Row],[Fecha_Viaje]],"m")</f>
        <v>8</v>
      </c>
      <c r="AL749" t="s">
        <v>44</v>
      </c>
      <c r="AM749" t="b">
        <v>1</v>
      </c>
      <c r="AN749" t="str">
        <f>VLOOKUP(Tabla_Transformados[[#This Row],[Cancelacion_Reserva_sucio]],auxiliares!$H$6:$I$9,2,0)</f>
        <v>Verdadero</v>
      </c>
      <c r="AO749">
        <v>5</v>
      </c>
      <c r="AP749" t="s">
        <v>40</v>
      </c>
      <c r="AQ74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9" s="10">
        <f>Tabla_Transformados[[#This Row],[Costo_Total]]/Tabla_Transformados[[#This Row],[Numero_Personas]]</f>
        <v>2852.3249999999998</v>
      </c>
      <c r="AS749" s="10">
        <f>Tabla_Transformados[[#This Row],[Costo_Total]]/Tabla_Transformados[[#This Row],[Duracion_Viaje_sucio]]</f>
        <v>950.77499999999998</v>
      </c>
    </row>
    <row r="750" spans="1:45" x14ac:dyDescent="0.25">
      <c r="A750" t="s">
        <v>2674</v>
      </c>
      <c r="B750" t="s">
        <v>2675</v>
      </c>
      <c r="C750">
        <v>53</v>
      </c>
      <c r="D750" t="s">
        <v>60</v>
      </c>
      <c r="E750" t="str">
        <f>VLOOKUP(Tabla_Transformados[[#This Row],[Género_sucio]],Tabla4[#All],2,0)</f>
        <v>Otro</v>
      </c>
      <c r="F750" t="s">
        <v>123</v>
      </c>
      <c r="G750" t="str">
        <f>VLOOKUP(Tabla_Transformados[[#This Row],[Ubicación_sucio]],auxiliares!$E$6:$F$13,2,0)</f>
        <v>España</v>
      </c>
      <c r="H750" t="s">
        <v>49</v>
      </c>
      <c r="I750" t="str">
        <f>IFERROR(VLOOKUP(Tabla_Transformados[[#This Row],[Tipo_Viajero_sucio]],auxiliares!$H$6:$I$6,2,0),Tabla_Transformados[[#This Row],[Tipo_Viajero_sucio]])</f>
        <v>Turista</v>
      </c>
      <c r="J750" t="s">
        <v>2676</v>
      </c>
      <c r="K750" s="8">
        <v>45436</v>
      </c>
      <c r="L750" s="8">
        <v>45609</v>
      </c>
      <c r="M750">
        <v>2</v>
      </c>
      <c r="N750">
        <f>DATEDIF(Tabla_Transformados[[#This Row],[Fecha_Reserva]],Tabla_Transformados[[#This Row],[Fecha_Viaje]],"d")</f>
        <v>173</v>
      </c>
      <c r="O750">
        <v>11</v>
      </c>
      <c r="P750">
        <v>1</v>
      </c>
      <c r="Q750" t="s">
        <v>37</v>
      </c>
      <c r="R750" t="str">
        <f>IFERROR(VLOOKUP(Tabla_Transformados[[#This Row],[Tipo_Paquete_sucio]],auxiliares!$H$6:$I$7,2,0),Tabla_Transformados[[#This Row],[Tipo_Paquete_sucio]])</f>
        <v>Vuelo</v>
      </c>
      <c r="S750" s="10">
        <v>13320.3</v>
      </c>
      <c r="T750" t="s">
        <v>86</v>
      </c>
      <c r="U750" t="s">
        <v>66</v>
      </c>
      <c r="V750" t="str">
        <f>VLOOKUP(Tabla_Transformados[[#This Row],[Destino_sucio]],auxiliares!$E$5:$F$19,2,0)</f>
        <v>Barcelona</v>
      </c>
      <c r="W750" t="s">
        <v>40</v>
      </c>
      <c r="X750" t="s">
        <v>54</v>
      </c>
      <c r="Y750" t="s">
        <v>40</v>
      </c>
      <c r="Z7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0" t="str">
        <f>IFERROR(VLOOKUP(Tabla_Transformados[[#This Row],[Actividades_Reser_sucio2]],auxiliares!$E$5:$F$20,2,0),Tabla_Transformados[[#This Row],[Actividades_Reser_sucio2]])</f>
        <v/>
      </c>
      <c r="AB750">
        <v>1</v>
      </c>
      <c r="AC750">
        <f>Tabla_Transformados[[#This Row],[Duracion_Viaje_sucio]]-1</f>
        <v>10</v>
      </c>
      <c r="AD750" t="b">
        <v>0</v>
      </c>
      <c r="AE750" t="str">
        <f>VLOOKUP(Tabla_Transformados[[#This Row],[Promocion_Aplicada_sucio]],auxiliares!$H$6:$I$9,2,0)</f>
        <v>Falso</v>
      </c>
      <c r="AF750" t="s">
        <v>55</v>
      </c>
      <c r="AG750" t="s">
        <v>56</v>
      </c>
      <c r="AH750">
        <v>4</v>
      </c>
      <c r="AI750" t="str">
        <f>TEXT(Tabla_Transformados[[#This Row],[Fecha_Reserva]],"m")</f>
        <v>5</v>
      </c>
      <c r="AJ750">
        <v>6</v>
      </c>
      <c r="AK750" t="str">
        <f>TEXT(Tabla_Transformados[[#This Row],[Fecha_Viaje]],"m")</f>
        <v>11</v>
      </c>
      <c r="AL750" t="s">
        <v>44</v>
      </c>
      <c r="AM750" t="b">
        <v>1</v>
      </c>
      <c r="AN750" t="str">
        <f>VLOOKUP(Tabla_Transformados[[#This Row],[Cancelacion_Reserva_sucio]],auxiliares!$H$6:$I$9,2,0)</f>
        <v>Verdadero</v>
      </c>
      <c r="AO750">
        <v>1</v>
      </c>
      <c r="AP750" t="s">
        <v>45</v>
      </c>
      <c r="AQ75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0" s="10">
        <f>Tabla_Transformados[[#This Row],[Costo_Total]]/Tabla_Transformados[[#This Row],[Numero_Personas]]</f>
        <v>13320.3</v>
      </c>
      <c r="AS750" s="10">
        <f>Tabla_Transformados[[#This Row],[Costo_Total]]/Tabla_Transformados[[#This Row],[Duracion_Viaje_sucio]]</f>
        <v>1210.9363636363635</v>
      </c>
    </row>
    <row r="751" spans="1:45" x14ac:dyDescent="0.25">
      <c r="A751" t="s">
        <v>2677</v>
      </c>
      <c r="B751" t="s">
        <v>2678</v>
      </c>
      <c r="C751">
        <v>23</v>
      </c>
      <c r="D751" t="s">
        <v>31</v>
      </c>
      <c r="E751" t="str">
        <f>VLOOKUP(Tabla_Transformados[[#This Row],[Género_sucio]],Tabla4[#All],2,0)</f>
        <v>Femenino</v>
      </c>
      <c r="F751" t="s">
        <v>73</v>
      </c>
      <c r="G751" t="str">
        <f>VLOOKUP(Tabla_Transformados[[#This Row],[Ubicación_sucio]],auxiliares!$E$6:$F$13,2,0)</f>
        <v>Reino unido</v>
      </c>
      <c r="H751" t="s">
        <v>49</v>
      </c>
      <c r="I751" t="str">
        <f>IFERROR(VLOOKUP(Tabla_Transformados[[#This Row],[Tipo_Viajero_sucio]],auxiliares!$H$6:$I$6,2,0),Tabla_Transformados[[#This Row],[Tipo_Viajero_sucio]])</f>
        <v>Turista</v>
      </c>
      <c r="J751" t="s">
        <v>2679</v>
      </c>
      <c r="K751" s="8">
        <v>45388</v>
      </c>
      <c r="L751" s="8">
        <v>45607</v>
      </c>
      <c r="M751">
        <v>157</v>
      </c>
      <c r="N751">
        <f>DATEDIF(Tabla_Transformados[[#This Row],[Fecha_Reserva]],Tabla_Transformados[[#This Row],[Fecha_Viaje]],"d")</f>
        <v>219</v>
      </c>
      <c r="O751">
        <v>5</v>
      </c>
      <c r="P751">
        <v>3</v>
      </c>
      <c r="Q751" t="s">
        <v>37</v>
      </c>
      <c r="R751" t="str">
        <f>IFERROR(VLOOKUP(Tabla_Transformados[[#This Row],[Tipo_Paquete_sucio]],auxiliares!$H$6:$I$7,2,0),Tabla_Transformados[[#This Row],[Tipo_Paquete_sucio]])</f>
        <v>Vuelo</v>
      </c>
      <c r="S751" s="10">
        <v>13222.3</v>
      </c>
      <c r="T751" t="s">
        <v>38</v>
      </c>
      <c r="U751" t="s">
        <v>94</v>
      </c>
      <c r="V751" t="str">
        <f>VLOOKUP(Tabla_Transformados[[#This Row],[Destino_sucio]],auxiliares!$E$5:$F$19,2,0)</f>
        <v>Cancun</v>
      </c>
      <c r="W751" t="s">
        <v>40</v>
      </c>
      <c r="X751" t="s">
        <v>41</v>
      </c>
      <c r="Y751" t="s">
        <v>40</v>
      </c>
      <c r="Z7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1" t="str">
        <f>IFERROR(VLOOKUP(Tabla_Transformados[[#This Row],[Actividades_Reser_sucio2]],auxiliares!$E$5:$F$20,2,0),Tabla_Transformados[[#This Row],[Actividades_Reser_sucio2]])</f>
        <v/>
      </c>
      <c r="AB751">
        <v>8</v>
      </c>
      <c r="AC751">
        <f>Tabla_Transformados[[#This Row],[Duracion_Viaje_sucio]]-1</f>
        <v>4</v>
      </c>
      <c r="AD751" t="b">
        <v>0</v>
      </c>
      <c r="AE751" t="str">
        <f>VLOOKUP(Tabla_Transformados[[#This Row],[Promocion_Aplicada_sucio]],auxiliares!$H$6:$I$9,2,0)</f>
        <v>Falso</v>
      </c>
      <c r="AF751" t="s">
        <v>42</v>
      </c>
      <c r="AG751" t="s">
        <v>43</v>
      </c>
      <c r="AH751">
        <v>1</v>
      </c>
      <c r="AI751" t="str">
        <f>TEXT(Tabla_Transformados[[#This Row],[Fecha_Reserva]],"m")</f>
        <v>4</v>
      </c>
      <c r="AJ751">
        <v>10</v>
      </c>
      <c r="AK751" t="str">
        <f>TEXT(Tabla_Transformados[[#This Row],[Fecha_Viaje]],"m")</f>
        <v>11</v>
      </c>
      <c r="AL751" t="s">
        <v>57</v>
      </c>
      <c r="AM751" t="b">
        <v>0</v>
      </c>
      <c r="AN751" t="str">
        <f>VLOOKUP(Tabla_Transformados[[#This Row],[Cancelacion_Reserva_sucio]],auxiliares!$H$6:$I$9,2,0)</f>
        <v>Falso</v>
      </c>
      <c r="AO751">
        <v>3</v>
      </c>
      <c r="AP751" t="s">
        <v>131</v>
      </c>
      <c r="AQ75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1" s="10">
        <f>Tabla_Transformados[[#This Row],[Costo_Total]]/Tabla_Transformados[[#This Row],[Numero_Personas]]</f>
        <v>4407.4333333333334</v>
      </c>
      <c r="AS751" s="10">
        <f>Tabla_Transformados[[#This Row],[Costo_Total]]/Tabla_Transformados[[#This Row],[Duracion_Viaje_sucio]]</f>
        <v>2644.46</v>
      </c>
    </row>
    <row r="752" spans="1:45" x14ac:dyDescent="0.25">
      <c r="A752" t="s">
        <v>2680</v>
      </c>
      <c r="B752" t="s">
        <v>2681</v>
      </c>
      <c r="C752">
        <v>19</v>
      </c>
      <c r="D752" t="s">
        <v>60</v>
      </c>
      <c r="E752" t="str">
        <f>VLOOKUP(Tabla_Transformados[[#This Row],[Género_sucio]],Tabla4[#All],2,0)</f>
        <v>Otro</v>
      </c>
      <c r="F752" t="s">
        <v>48</v>
      </c>
      <c r="G752" t="str">
        <f>VLOOKUP(Tabla_Transformados[[#This Row],[Ubicación_sucio]],auxiliares!$E$6:$F$13,2,0)</f>
        <v>EEUU</v>
      </c>
      <c r="H752" t="s">
        <v>97</v>
      </c>
      <c r="I752" t="str">
        <f>IFERROR(VLOOKUP(Tabla_Transformados[[#This Row],[Tipo_Viajero_sucio]],auxiliares!$H$6:$I$6,2,0),Tabla_Transformados[[#This Row],[Tipo_Viajero_sucio]])</f>
        <v>Negocios</v>
      </c>
      <c r="J752" t="s">
        <v>2682</v>
      </c>
      <c r="K752" s="8">
        <v>45585</v>
      </c>
      <c r="L752" s="8">
        <v>45641</v>
      </c>
      <c r="M752">
        <v>113</v>
      </c>
      <c r="N752">
        <f>DATEDIF(Tabla_Transformados[[#This Row],[Fecha_Reserva]],Tabla_Transformados[[#This Row],[Fecha_Viaje]],"d")</f>
        <v>56</v>
      </c>
      <c r="O752">
        <v>4</v>
      </c>
      <c r="P752">
        <v>4</v>
      </c>
      <c r="Q752" t="s">
        <v>65</v>
      </c>
      <c r="R752" t="str">
        <f>IFERROR(VLOOKUP(Tabla_Transformados[[#This Row],[Tipo_Paquete_sucio]],auxiliares!$H$6:$I$7,2,0),Tabla_Transformados[[#This Row],[Tipo_Paquete_sucio]])</f>
        <v>Vuelo + Hotel + Tour</v>
      </c>
      <c r="S752" s="10">
        <v>5702.9</v>
      </c>
      <c r="T752" t="s">
        <v>38</v>
      </c>
      <c r="U752" t="s">
        <v>66</v>
      </c>
      <c r="V752" t="str">
        <f>VLOOKUP(Tabla_Transformados[[#This Row],[Destino_sucio]],auxiliares!$E$5:$F$19,2,0)</f>
        <v>Barcelona</v>
      </c>
      <c r="W752" t="s">
        <v>67</v>
      </c>
      <c r="X752" t="s">
        <v>68</v>
      </c>
      <c r="Y752" t="s">
        <v>69</v>
      </c>
      <c r="Z7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52" t="str">
        <f>IFERROR(VLOOKUP(Tabla_Transformados[[#This Row],[Actividades_Reser_sucio2]],auxiliares!$E$5:$F$20,2,0),Tabla_Transformados[[#This Row],[Actividades_Reser_sucio2]])</f>
        <v>Excursión en bote</v>
      </c>
      <c r="AB752">
        <v>6</v>
      </c>
      <c r="AC752">
        <f>Tabla_Transformados[[#This Row],[Duracion_Viaje_sucio]]-1</f>
        <v>3</v>
      </c>
      <c r="AD752" t="b">
        <v>0</v>
      </c>
      <c r="AE752" t="str">
        <f>VLOOKUP(Tabla_Transformados[[#This Row],[Promocion_Aplicada_sucio]],auxiliares!$H$6:$I$9,2,0)</f>
        <v>Falso</v>
      </c>
      <c r="AF752" t="s">
        <v>42</v>
      </c>
      <c r="AG752" t="s">
        <v>56</v>
      </c>
      <c r="AH752">
        <v>7</v>
      </c>
      <c r="AI752" t="str">
        <f>TEXT(Tabla_Transformados[[#This Row],[Fecha_Reserva]],"m")</f>
        <v>10</v>
      </c>
      <c r="AJ752">
        <v>12</v>
      </c>
      <c r="AK752" t="str">
        <f>TEXT(Tabla_Transformados[[#This Row],[Fecha_Viaje]],"m")</f>
        <v>12</v>
      </c>
      <c r="AL752" t="s">
        <v>57</v>
      </c>
      <c r="AM752" t="b">
        <v>1</v>
      </c>
      <c r="AN752" t="str">
        <f>VLOOKUP(Tabla_Transformados[[#This Row],[Cancelacion_Reserva_sucio]],auxiliares!$H$6:$I$9,2,0)</f>
        <v>Verdadero</v>
      </c>
      <c r="AO752">
        <v>1</v>
      </c>
      <c r="AP752" t="s">
        <v>70</v>
      </c>
      <c r="AQ75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2" s="10">
        <f>Tabla_Transformados[[#This Row],[Costo_Total]]/Tabla_Transformados[[#This Row],[Numero_Personas]]</f>
        <v>1425.7249999999999</v>
      </c>
      <c r="AS752" s="10">
        <f>Tabla_Transformados[[#This Row],[Costo_Total]]/Tabla_Transformados[[#This Row],[Duracion_Viaje_sucio]]</f>
        <v>1425.7249999999999</v>
      </c>
    </row>
    <row r="753" spans="1:45" x14ac:dyDescent="0.25">
      <c r="A753" t="s">
        <v>2683</v>
      </c>
      <c r="B753" t="s">
        <v>2684</v>
      </c>
      <c r="C753">
        <v>50</v>
      </c>
      <c r="D753" t="s">
        <v>31</v>
      </c>
      <c r="E753" t="str">
        <f>VLOOKUP(Tabla_Transformados[[#This Row],[Género_sucio]],Tabla4[#All],2,0)</f>
        <v>Femenino</v>
      </c>
      <c r="F753" t="s">
        <v>61</v>
      </c>
      <c r="G753" t="str">
        <f>VLOOKUP(Tabla_Transformados[[#This Row],[Ubicación_sucio]],auxiliares!$E$6:$F$13,2,0)</f>
        <v>Australia</v>
      </c>
      <c r="H753" t="s">
        <v>33</v>
      </c>
      <c r="I753" t="str">
        <f>IFERROR(VLOOKUP(Tabla_Transformados[[#This Row],[Tipo_Viajero_sucio]],auxiliares!$H$6:$I$6,2,0),Tabla_Transformados[[#This Row],[Tipo_Viajero_sucio]])</f>
        <v>Turista</v>
      </c>
      <c r="J753" t="s">
        <v>2685</v>
      </c>
      <c r="K753" s="8">
        <v>45377</v>
      </c>
      <c r="L753" s="8">
        <v>45518</v>
      </c>
      <c r="M753">
        <v>274</v>
      </c>
      <c r="N753">
        <f>DATEDIF(Tabla_Transformados[[#This Row],[Fecha_Reserva]],Tabla_Transformados[[#This Row],[Fecha_Viaje]],"d")</f>
        <v>141</v>
      </c>
      <c r="O753">
        <v>3</v>
      </c>
      <c r="P753">
        <v>1</v>
      </c>
      <c r="Q753" t="s">
        <v>65</v>
      </c>
      <c r="R753" t="str">
        <f>IFERROR(VLOOKUP(Tabla_Transformados[[#This Row],[Tipo_Paquete_sucio]],auxiliares!$H$6:$I$7,2,0),Tabla_Transformados[[#This Row],[Tipo_Paquete_sucio]])</f>
        <v>Vuelo + Hotel + Tour</v>
      </c>
      <c r="S753" s="10">
        <v>16905.099999999999</v>
      </c>
      <c r="T753" t="s">
        <v>38</v>
      </c>
      <c r="U753" t="s">
        <v>66</v>
      </c>
      <c r="V753" t="str">
        <f>VLOOKUP(Tabla_Transformados[[#This Row],[Destino_sucio]],auxiliares!$E$5:$F$19,2,0)</f>
        <v>Barcelona</v>
      </c>
      <c r="W753" t="s">
        <v>67</v>
      </c>
      <c r="X753" t="s">
        <v>54</v>
      </c>
      <c r="Y753" t="s">
        <v>151</v>
      </c>
      <c r="Z7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53" t="str">
        <f>IFERROR(VLOOKUP(Tabla_Transformados[[#This Row],[Actividades_Reser_sucio2]],auxiliares!$E$5:$F$20,2,0),Tabla_Transformados[[#This Row],[Actividades_Reser_sucio2]])</f>
        <v>Tour en Cuidad</v>
      </c>
      <c r="AB753">
        <v>2</v>
      </c>
      <c r="AC753">
        <f>Tabla_Transformados[[#This Row],[Duracion_Viaje_sucio]]-1</f>
        <v>2</v>
      </c>
      <c r="AD753" t="b">
        <v>0</v>
      </c>
      <c r="AE753" t="str">
        <f>VLOOKUP(Tabla_Transformados[[#This Row],[Promocion_Aplicada_sucio]],auxiliares!$H$6:$I$9,2,0)</f>
        <v>Falso</v>
      </c>
      <c r="AF753" t="s">
        <v>42</v>
      </c>
      <c r="AG753" t="s">
        <v>56</v>
      </c>
      <c r="AH753">
        <v>5</v>
      </c>
      <c r="AI753" t="str">
        <f>TEXT(Tabla_Transformados[[#This Row],[Fecha_Reserva]],"m")</f>
        <v>3</v>
      </c>
      <c r="AJ753">
        <v>11</v>
      </c>
      <c r="AK753" t="str">
        <f>TEXT(Tabla_Transformados[[#This Row],[Fecha_Viaje]],"m")</f>
        <v>8</v>
      </c>
      <c r="AL753" t="s">
        <v>57</v>
      </c>
      <c r="AM753" t="b">
        <v>0</v>
      </c>
      <c r="AN753" t="str">
        <f>VLOOKUP(Tabla_Transformados[[#This Row],[Cancelacion_Reserva_sucio]],auxiliares!$H$6:$I$9,2,0)</f>
        <v>Falso</v>
      </c>
      <c r="AO753">
        <v>2</v>
      </c>
      <c r="AP753" t="s">
        <v>45</v>
      </c>
      <c r="AQ7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3" s="10">
        <f>Tabla_Transformados[[#This Row],[Costo_Total]]/Tabla_Transformados[[#This Row],[Numero_Personas]]</f>
        <v>16905.099999999999</v>
      </c>
      <c r="AS753" s="10">
        <f>Tabla_Transformados[[#This Row],[Costo_Total]]/Tabla_Transformados[[#This Row],[Duracion_Viaje_sucio]]</f>
        <v>5635.0333333333328</v>
      </c>
    </row>
    <row r="754" spans="1:45" x14ac:dyDescent="0.25">
      <c r="A754" t="s">
        <v>2686</v>
      </c>
      <c r="B754" t="s">
        <v>2687</v>
      </c>
      <c r="C754">
        <v>59</v>
      </c>
      <c r="D754" t="s">
        <v>60</v>
      </c>
      <c r="E754" t="str">
        <f>VLOOKUP(Tabla_Transformados[[#This Row],[Género_sucio]],Tabla4[#All],2,0)</f>
        <v>Otro</v>
      </c>
      <c r="F754" t="s">
        <v>91</v>
      </c>
      <c r="G754" t="str">
        <f>VLOOKUP(Tabla_Transformados[[#This Row],[Ubicación_sucio]],auxiliares!$E$6:$F$13,2,0)</f>
        <v>India</v>
      </c>
      <c r="H754" t="s">
        <v>49</v>
      </c>
      <c r="I754" t="str">
        <f>IFERROR(VLOOKUP(Tabla_Transformados[[#This Row],[Tipo_Viajero_sucio]],auxiliares!$H$6:$I$6,2,0),Tabla_Transformados[[#This Row],[Tipo_Viajero_sucio]])</f>
        <v>Turista</v>
      </c>
      <c r="J754" t="s">
        <v>2688</v>
      </c>
      <c r="K754" s="8">
        <v>45466</v>
      </c>
      <c r="L754" s="8">
        <v>45651</v>
      </c>
      <c r="M754">
        <v>45</v>
      </c>
      <c r="N754">
        <f>DATEDIF(Tabla_Transformados[[#This Row],[Fecha_Reserva]],Tabla_Transformados[[#This Row],[Fecha_Viaje]],"d")</f>
        <v>185</v>
      </c>
      <c r="O754">
        <v>2</v>
      </c>
      <c r="P754">
        <v>1</v>
      </c>
      <c r="Q754" t="s">
        <v>77</v>
      </c>
      <c r="R754" t="str">
        <f>IFERROR(VLOOKUP(Tabla_Transformados[[#This Row],[Tipo_Paquete_sucio]],auxiliares!$H$6:$I$7,2,0),Tabla_Transformados[[#This Row],[Tipo_Paquete_sucio]])</f>
        <v>Vuelo + Hotel</v>
      </c>
      <c r="S754" s="10">
        <v>3734.7</v>
      </c>
      <c r="T754" t="s">
        <v>38</v>
      </c>
      <c r="U754" t="s">
        <v>39</v>
      </c>
      <c r="V754" t="str">
        <f>VLOOKUP(Tabla_Transformados[[#This Row],[Destino_sucio]],auxiliares!$E$5:$F$19,2,0)</f>
        <v>Tokio</v>
      </c>
      <c r="W754" t="s">
        <v>79</v>
      </c>
      <c r="X754" t="s">
        <v>41</v>
      </c>
      <c r="Y754" t="s">
        <v>40</v>
      </c>
      <c r="Z7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4" t="str">
        <f>IFERROR(VLOOKUP(Tabla_Transformados[[#This Row],[Actividades_Reser_sucio2]],auxiliares!$E$5:$F$20,2,0),Tabla_Transformados[[#This Row],[Actividades_Reser_sucio2]])</f>
        <v/>
      </c>
      <c r="AB754">
        <v>5</v>
      </c>
      <c r="AC754">
        <f>Tabla_Transformados[[#This Row],[Duracion_Viaje_sucio]]-1</f>
        <v>1</v>
      </c>
      <c r="AD754" t="b">
        <v>1</v>
      </c>
      <c r="AE754" t="str">
        <f>VLOOKUP(Tabla_Transformados[[#This Row],[Promocion_Aplicada_sucio]],auxiliares!$H$6:$I$9,2,0)</f>
        <v>Verdadero</v>
      </c>
      <c r="AF754" t="s">
        <v>88</v>
      </c>
      <c r="AG754" t="s">
        <v>115</v>
      </c>
      <c r="AH754">
        <v>2</v>
      </c>
      <c r="AI754" t="str">
        <f>TEXT(Tabla_Transformados[[#This Row],[Fecha_Reserva]],"m")</f>
        <v>6</v>
      </c>
      <c r="AJ754">
        <v>5</v>
      </c>
      <c r="AK754" t="str">
        <f>TEXT(Tabla_Transformados[[#This Row],[Fecha_Viaje]],"m")</f>
        <v>12</v>
      </c>
      <c r="AL754" t="s">
        <v>44</v>
      </c>
      <c r="AM754" t="b">
        <v>1</v>
      </c>
      <c r="AN754" t="str">
        <f>VLOOKUP(Tabla_Transformados[[#This Row],[Cancelacion_Reserva_sucio]],auxiliares!$H$6:$I$9,2,0)</f>
        <v>Verdadero</v>
      </c>
      <c r="AO754">
        <v>1</v>
      </c>
      <c r="AP754" t="s">
        <v>70</v>
      </c>
      <c r="AQ75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4" s="10">
        <f>Tabla_Transformados[[#This Row],[Costo_Total]]/Tabla_Transformados[[#This Row],[Numero_Personas]]</f>
        <v>3734.7</v>
      </c>
      <c r="AS754" s="10">
        <f>Tabla_Transformados[[#This Row],[Costo_Total]]/Tabla_Transformados[[#This Row],[Duracion_Viaje_sucio]]</f>
        <v>1867.35</v>
      </c>
    </row>
    <row r="755" spans="1:45" x14ac:dyDescent="0.25">
      <c r="A755" t="s">
        <v>2689</v>
      </c>
      <c r="B755" t="s">
        <v>2690</v>
      </c>
      <c r="C755">
        <v>63</v>
      </c>
      <c r="D755" t="s">
        <v>31</v>
      </c>
      <c r="E755" t="str">
        <f>VLOOKUP(Tabla_Transformados[[#This Row],[Género_sucio]],Tabla4[#All],2,0)</f>
        <v>Femenino</v>
      </c>
      <c r="F755" t="s">
        <v>32</v>
      </c>
      <c r="G755" t="str">
        <f>VLOOKUP(Tabla_Transformados[[#This Row],[Ubicación_sucio]],auxiliares!$E$6:$F$13,2,0)</f>
        <v>Méjico</v>
      </c>
      <c r="H755" t="s">
        <v>49</v>
      </c>
      <c r="I755" t="str">
        <f>IFERROR(VLOOKUP(Tabla_Transformados[[#This Row],[Tipo_Viajero_sucio]],auxiliares!$H$6:$I$6,2,0),Tabla_Transformados[[#This Row],[Tipo_Viajero_sucio]])</f>
        <v>Turista</v>
      </c>
      <c r="J755" t="s">
        <v>2691</v>
      </c>
      <c r="K755" s="8">
        <v>45517</v>
      </c>
      <c r="L755" s="8">
        <v>45544</v>
      </c>
      <c r="M755">
        <v>280</v>
      </c>
      <c r="N755">
        <f>DATEDIF(Tabla_Transformados[[#This Row],[Fecha_Reserva]],Tabla_Transformados[[#This Row],[Fecha_Viaje]],"d")</f>
        <v>27</v>
      </c>
      <c r="O755">
        <v>12</v>
      </c>
      <c r="P755">
        <v>1</v>
      </c>
      <c r="Q755" t="s">
        <v>77</v>
      </c>
      <c r="R755" t="str">
        <f>IFERROR(VLOOKUP(Tabla_Transformados[[#This Row],[Tipo_Paquete_sucio]],auxiliares!$H$6:$I$7,2,0),Tabla_Transformados[[#This Row],[Tipo_Paquete_sucio]])</f>
        <v>Vuelo + Hotel</v>
      </c>
      <c r="S755" s="10">
        <v>10464.1</v>
      </c>
      <c r="T755" t="s">
        <v>86</v>
      </c>
      <c r="U755" t="s">
        <v>137</v>
      </c>
      <c r="V755" t="str">
        <f>VLOOKUP(Tabla_Transformados[[#This Row],[Destino_sucio]],auxiliares!$E$5:$F$19,2,0)</f>
        <v>Paris</v>
      </c>
      <c r="W755" t="s">
        <v>67</v>
      </c>
      <c r="X755" t="s">
        <v>54</v>
      </c>
      <c r="Y755" t="s">
        <v>40</v>
      </c>
      <c r="Z7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5" t="str">
        <f>IFERROR(VLOOKUP(Tabla_Transformados[[#This Row],[Actividades_Reser_sucio2]],auxiliares!$E$5:$F$20,2,0),Tabla_Transformados[[#This Row],[Actividades_Reser_sucio2]])</f>
        <v/>
      </c>
      <c r="AB755">
        <v>9</v>
      </c>
      <c r="AC755">
        <f>Tabla_Transformados[[#This Row],[Duracion_Viaje_sucio]]-1</f>
        <v>11</v>
      </c>
      <c r="AD755" t="b">
        <v>1</v>
      </c>
      <c r="AE755" t="str">
        <f>VLOOKUP(Tabla_Transformados[[#This Row],[Promocion_Aplicada_sucio]],auxiliares!$H$6:$I$9,2,0)</f>
        <v>Verdadero</v>
      </c>
      <c r="AF755" t="s">
        <v>55</v>
      </c>
      <c r="AG755" t="s">
        <v>115</v>
      </c>
      <c r="AH755">
        <v>4</v>
      </c>
      <c r="AI755" t="str">
        <f>TEXT(Tabla_Transformados[[#This Row],[Fecha_Reserva]],"m")</f>
        <v>8</v>
      </c>
      <c r="AJ755">
        <v>12</v>
      </c>
      <c r="AK755" t="str">
        <f>TEXT(Tabla_Transformados[[#This Row],[Fecha_Viaje]],"m")</f>
        <v>9</v>
      </c>
      <c r="AL755" t="s">
        <v>57</v>
      </c>
      <c r="AM755" t="b">
        <v>0</v>
      </c>
      <c r="AN755" t="str">
        <f>VLOOKUP(Tabla_Transformados[[#This Row],[Cancelacion_Reserva_sucio]],auxiliares!$H$6:$I$9,2,0)</f>
        <v>Falso</v>
      </c>
      <c r="AO755">
        <v>5</v>
      </c>
      <c r="AP755" t="s">
        <v>207</v>
      </c>
      <c r="AQ75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5" s="10">
        <f>Tabla_Transformados[[#This Row],[Costo_Total]]/Tabla_Transformados[[#This Row],[Numero_Personas]]</f>
        <v>10464.1</v>
      </c>
      <c r="AS755" s="10">
        <f>Tabla_Transformados[[#This Row],[Costo_Total]]/Tabla_Transformados[[#This Row],[Duracion_Viaje_sucio]]</f>
        <v>872.00833333333333</v>
      </c>
    </row>
    <row r="756" spans="1:45" x14ac:dyDescent="0.25">
      <c r="A756" t="s">
        <v>2692</v>
      </c>
      <c r="B756" t="s">
        <v>2693</v>
      </c>
      <c r="C756">
        <v>26</v>
      </c>
      <c r="D756" t="s">
        <v>31</v>
      </c>
      <c r="E756" t="str">
        <f>VLOOKUP(Tabla_Transformados[[#This Row],[Género_sucio]],Tabla4[#All],2,0)</f>
        <v>Femenino</v>
      </c>
      <c r="F756" t="s">
        <v>48</v>
      </c>
      <c r="G756" t="str">
        <f>VLOOKUP(Tabla_Transformados[[#This Row],[Ubicación_sucio]],auxiliares!$E$6:$F$13,2,0)</f>
        <v>EEUU</v>
      </c>
      <c r="H756" t="s">
        <v>49</v>
      </c>
      <c r="I756" t="str">
        <f>IFERROR(VLOOKUP(Tabla_Transformados[[#This Row],[Tipo_Viajero_sucio]],auxiliares!$H$6:$I$6,2,0),Tabla_Transformados[[#This Row],[Tipo_Viajero_sucio]])</f>
        <v>Turista</v>
      </c>
      <c r="J756" t="s">
        <v>2694</v>
      </c>
      <c r="K756" s="8">
        <v>45326</v>
      </c>
      <c r="L756" s="8">
        <v>45613</v>
      </c>
      <c r="M756">
        <v>256</v>
      </c>
      <c r="N756">
        <f>DATEDIF(Tabla_Transformados[[#This Row],[Fecha_Reserva]],Tabla_Transformados[[#This Row],[Fecha_Viaje]],"d")</f>
        <v>287</v>
      </c>
      <c r="O756">
        <v>4</v>
      </c>
      <c r="P756">
        <v>4</v>
      </c>
      <c r="Q756" t="s">
        <v>65</v>
      </c>
      <c r="R756" t="str">
        <f>IFERROR(VLOOKUP(Tabla_Transformados[[#This Row],[Tipo_Paquete_sucio]],auxiliares!$H$6:$I$7,2,0),Tabla_Transformados[[#This Row],[Tipo_Paquete_sucio]])</f>
        <v>Vuelo + Hotel + Tour</v>
      </c>
      <c r="S756" s="10">
        <v>13201.1</v>
      </c>
      <c r="T756" t="s">
        <v>38</v>
      </c>
      <c r="U756" t="s">
        <v>137</v>
      </c>
      <c r="V756" t="str">
        <f>VLOOKUP(Tabla_Transformados[[#This Row],[Destino_sucio]],auxiliares!$E$5:$F$19,2,0)</f>
        <v>Paris</v>
      </c>
      <c r="W756" t="s">
        <v>79</v>
      </c>
      <c r="X756" t="s">
        <v>68</v>
      </c>
      <c r="Y756" t="s">
        <v>40</v>
      </c>
      <c r="Z7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56" t="str">
        <f>IFERROR(VLOOKUP(Tabla_Transformados[[#This Row],[Actividades_Reser_sucio2]],auxiliares!$E$5:$F$20,2,0),Tabla_Transformados[[#This Row],[Actividades_Reser_sucio2]])</f>
        <v>Desconocido</v>
      </c>
      <c r="AB756">
        <v>2</v>
      </c>
      <c r="AC756">
        <f>Tabla_Transformados[[#This Row],[Duracion_Viaje_sucio]]-1</f>
        <v>3</v>
      </c>
      <c r="AD756" t="b">
        <v>1</v>
      </c>
      <c r="AE756" t="str">
        <f>VLOOKUP(Tabla_Transformados[[#This Row],[Promocion_Aplicada_sucio]],auxiliares!$H$6:$I$9,2,0)</f>
        <v>Verdadero</v>
      </c>
      <c r="AF756" t="s">
        <v>42</v>
      </c>
      <c r="AG756" t="s">
        <v>56</v>
      </c>
      <c r="AH756">
        <v>11</v>
      </c>
      <c r="AI756" t="str">
        <f>TEXT(Tabla_Transformados[[#This Row],[Fecha_Reserva]],"m")</f>
        <v>2</v>
      </c>
      <c r="AJ756">
        <v>7</v>
      </c>
      <c r="AK756" t="str">
        <f>TEXT(Tabla_Transformados[[#This Row],[Fecha_Viaje]],"m")</f>
        <v>11</v>
      </c>
      <c r="AL756" t="s">
        <v>44</v>
      </c>
      <c r="AM756" t="b">
        <v>1</v>
      </c>
      <c r="AN756" t="str">
        <f>VLOOKUP(Tabla_Transformados[[#This Row],[Cancelacion_Reserva_sucio]],auxiliares!$H$6:$I$9,2,0)</f>
        <v>Verdadero</v>
      </c>
      <c r="AO756">
        <v>2</v>
      </c>
      <c r="AP756" t="s">
        <v>45</v>
      </c>
      <c r="AQ75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6" s="10">
        <f>Tabla_Transformados[[#This Row],[Costo_Total]]/Tabla_Transformados[[#This Row],[Numero_Personas]]</f>
        <v>3300.2750000000001</v>
      </c>
      <c r="AS756" s="10">
        <f>Tabla_Transformados[[#This Row],[Costo_Total]]/Tabla_Transformados[[#This Row],[Duracion_Viaje_sucio]]</f>
        <v>3300.2750000000001</v>
      </c>
    </row>
    <row r="757" spans="1:45" x14ac:dyDescent="0.25">
      <c r="A757" t="s">
        <v>2695</v>
      </c>
      <c r="B757" t="s">
        <v>2696</v>
      </c>
      <c r="C757">
        <v>59</v>
      </c>
      <c r="D757" t="s">
        <v>31</v>
      </c>
      <c r="E757" t="str">
        <f>VLOOKUP(Tabla_Transformados[[#This Row],[Género_sucio]],Tabla4[#All],2,0)</f>
        <v>Femenino</v>
      </c>
      <c r="F757" t="s">
        <v>32</v>
      </c>
      <c r="G757" t="str">
        <f>VLOOKUP(Tabla_Transformados[[#This Row],[Ubicación_sucio]],auxiliares!$E$6:$F$13,2,0)</f>
        <v>Méjico</v>
      </c>
      <c r="H757" t="s">
        <v>33</v>
      </c>
      <c r="I757" t="str">
        <f>IFERROR(VLOOKUP(Tabla_Transformados[[#This Row],[Tipo_Viajero_sucio]],auxiliares!$H$6:$I$6,2,0),Tabla_Transformados[[#This Row],[Tipo_Viajero_sucio]])</f>
        <v>Turista</v>
      </c>
      <c r="J757" t="s">
        <v>2697</v>
      </c>
      <c r="K757" s="8">
        <v>45481</v>
      </c>
      <c r="L757" s="8">
        <v>45621</v>
      </c>
      <c r="M757">
        <v>181</v>
      </c>
      <c r="N757">
        <f>DATEDIF(Tabla_Transformados[[#This Row],[Fecha_Reserva]],Tabla_Transformados[[#This Row],[Fecha_Viaje]],"d")</f>
        <v>140</v>
      </c>
      <c r="O757">
        <v>8</v>
      </c>
      <c r="P757">
        <v>3</v>
      </c>
      <c r="Q757" t="s">
        <v>37</v>
      </c>
      <c r="R757" t="str">
        <f>IFERROR(VLOOKUP(Tabla_Transformados[[#This Row],[Tipo_Paquete_sucio]],auxiliares!$H$6:$I$7,2,0),Tabla_Transformados[[#This Row],[Tipo_Paquete_sucio]])</f>
        <v>Vuelo</v>
      </c>
      <c r="S757" s="10">
        <v>8092.1</v>
      </c>
      <c r="T757" t="s">
        <v>38</v>
      </c>
      <c r="U757" t="s">
        <v>39</v>
      </c>
      <c r="V757" t="str">
        <f>VLOOKUP(Tabla_Transformados[[#This Row],[Destino_sucio]],auxiliares!$E$5:$F$19,2,0)</f>
        <v>Tokio</v>
      </c>
      <c r="W757" t="s">
        <v>40</v>
      </c>
      <c r="X757" t="s">
        <v>68</v>
      </c>
      <c r="Y757" t="s">
        <v>40</v>
      </c>
      <c r="Z7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7" t="str">
        <f>IFERROR(VLOOKUP(Tabla_Transformados[[#This Row],[Actividades_Reser_sucio2]],auxiliares!$E$5:$F$20,2,0),Tabla_Transformados[[#This Row],[Actividades_Reser_sucio2]])</f>
        <v/>
      </c>
      <c r="AB757">
        <v>3</v>
      </c>
      <c r="AC757">
        <f>Tabla_Transformados[[#This Row],[Duracion_Viaje_sucio]]-1</f>
        <v>7</v>
      </c>
      <c r="AD757" t="b">
        <v>0</v>
      </c>
      <c r="AE757" t="str">
        <f>VLOOKUP(Tabla_Transformados[[#This Row],[Promocion_Aplicada_sucio]],auxiliares!$H$6:$I$9,2,0)</f>
        <v>Falso</v>
      </c>
      <c r="AF757" t="s">
        <v>55</v>
      </c>
      <c r="AG757" t="s">
        <v>43</v>
      </c>
      <c r="AH757">
        <v>11</v>
      </c>
      <c r="AI757" t="str">
        <f>TEXT(Tabla_Transformados[[#This Row],[Fecha_Reserva]],"m")</f>
        <v>7</v>
      </c>
      <c r="AJ757">
        <v>4</v>
      </c>
      <c r="AK757" t="str">
        <f>TEXT(Tabla_Transformados[[#This Row],[Fecha_Viaje]],"m")</f>
        <v>11</v>
      </c>
      <c r="AL757" t="s">
        <v>57</v>
      </c>
      <c r="AM757" t="b">
        <v>1</v>
      </c>
      <c r="AN757" t="str">
        <f>VLOOKUP(Tabla_Transformados[[#This Row],[Cancelacion_Reserva_sucio]],auxiliares!$H$6:$I$9,2,0)</f>
        <v>Verdadero</v>
      </c>
      <c r="AO757">
        <v>1</v>
      </c>
      <c r="AP757" t="s">
        <v>70</v>
      </c>
      <c r="AQ75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7" s="10">
        <f>Tabla_Transformados[[#This Row],[Costo_Total]]/Tabla_Transformados[[#This Row],[Numero_Personas]]</f>
        <v>2697.3666666666668</v>
      </c>
      <c r="AS757" s="10">
        <f>Tabla_Transformados[[#This Row],[Costo_Total]]/Tabla_Transformados[[#This Row],[Duracion_Viaje_sucio]]</f>
        <v>1011.5125</v>
      </c>
    </row>
    <row r="758" spans="1:45" x14ac:dyDescent="0.25">
      <c r="A758" t="s">
        <v>2698</v>
      </c>
      <c r="B758" t="s">
        <v>2699</v>
      </c>
      <c r="C758">
        <v>20</v>
      </c>
      <c r="D758" t="s">
        <v>60</v>
      </c>
      <c r="E758" t="str">
        <f>VLOOKUP(Tabla_Transformados[[#This Row],[Género_sucio]],Tabla4[#All],2,0)</f>
        <v>Otro</v>
      </c>
      <c r="F758" t="s">
        <v>73</v>
      </c>
      <c r="G758" t="str">
        <f>VLOOKUP(Tabla_Transformados[[#This Row],[Ubicación_sucio]],auxiliares!$E$6:$F$13,2,0)</f>
        <v>Reino unido</v>
      </c>
      <c r="H758" t="s">
        <v>97</v>
      </c>
      <c r="I758" t="str">
        <f>IFERROR(VLOOKUP(Tabla_Transformados[[#This Row],[Tipo_Viajero_sucio]],auxiliares!$H$6:$I$6,2,0),Tabla_Transformados[[#This Row],[Tipo_Viajero_sucio]])</f>
        <v>Negocios</v>
      </c>
      <c r="J758" t="s">
        <v>2700</v>
      </c>
      <c r="K758" s="8">
        <v>45390</v>
      </c>
      <c r="L758" s="8">
        <v>45447</v>
      </c>
      <c r="M758">
        <v>332</v>
      </c>
      <c r="N758">
        <f>DATEDIF(Tabla_Transformados[[#This Row],[Fecha_Reserva]],Tabla_Transformados[[#This Row],[Fecha_Viaje]],"d")</f>
        <v>57</v>
      </c>
      <c r="O758">
        <v>8</v>
      </c>
      <c r="P758">
        <v>2</v>
      </c>
      <c r="Q758" t="s">
        <v>37</v>
      </c>
      <c r="R758" t="str">
        <f>IFERROR(VLOOKUP(Tabla_Transformados[[#This Row],[Tipo_Paquete_sucio]],auxiliares!$H$6:$I$7,2,0),Tabla_Transformados[[#This Row],[Tipo_Paquete_sucio]])</f>
        <v>Vuelo</v>
      </c>
      <c r="S758" s="10">
        <v>11397.3</v>
      </c>
      <c r="T758" t="s">
        <v>86</v>
      </c>
      <c r="U758" t="s">
        <v>53</v>
      </c>
      <c r="V758" t="str">
        <f>VLOOKUP(Tabla_Transformados[[#This Row],[Destino_sucio]],auxiliares!$E$5:$F$19,2,0)</f>
        <v>Nueva York</v>
      </c>
      <c r="W758" t="s">
        <v>40</v>
      </c>
      <c r="X758" t="s">
        <v>41</v>
      </c>
      <c r="Y758" t="s">
        <v>40</v>
      </c>
      <c r="Z7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8" t="str">
        <f>IFERROR(VLOOKUP(Tabla_Transformados[[#This Row],[Actividades_Reser_sucio2]],auxiliares!$E$5:$F$20,2,0),Tabla_Transformados[[#This Row],[Actividades_Reser_sucio2]])</f>
        <v/>
      </c>
      <c r="AB758">
        <v>9</v>
      </c>
      <c r="AC758">
        <f>Tabla_Transformados[[#This Row],[Duracion_Viaje_sucio]]-1</f>
        <v>7</v>
      </c>
      <c r="AD758" t="b">
        <v>1</v>
      </c>
      <c r="AE758" t="str">
        <f>VLOOKUP(Tabla_Transformados[[#This Row],[Promocion_Aplicada_sucio]],auxiliares!$H$6:$I$9,2,0)</f>
        <v>Verdadero</v>
      </c>
      <c r="AF758" t="s">
        <v>55</v>
      </c>
      <c r="AG758" t="s">
        <v>115</v>
      </c>
      <c r="AH758">
        <v>11</v>
      </c>
      <c r="AI758" t="str">
        <f>TEXT(Tabla_Transformados[[#This Row],[Fecha_Reserva]],"m")</f>
        <v>4</v>
      </c>
      <c r="AJ758">
        <v>12</v>
      </c>
      <c r="AK758" t="str">
        <f>TEXT(Tabla_Transformados[[#This Row],[Fecha_Viaje]],"m")</f>
        <v>6</v>
      </c>
      <c r="AL758" t="s">
        <v>44</v>
      </c>
      <c r="AM758" t="b">
        <v>0</v>
      </c>
      <c r="AN758" t="str">
        <f>VLOOKUP(Tabla_Transformados[[#This Row],[Cancelacion_Reserva_sucio]],auxiliares!$H$6:$I$9,2,0)</f>
        <v>Falso</v>
      </c>
      <c r="AO758">
        <v>1</v>
      </c>
      <c r="AP758" t="s">
        <v>70</v>
      </c>
      <c r="AQ75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8" s="10">
        <f>Tabla_Transformados[[#This Row],[Costo_Total]]/Tabla_Transformados[[#This Row],[Numero_Personas]]</f>
        <v>5698.65</v>
      </c>
      <c r="AS758" s="10">
        <f>Tabla_Transformados[[#This Row],[Costo_Total]]/Tabla_Transformados[[#This Row],[Duracion_Viaje_sucio]]</f>
        <v>1424.6624999999999</v>
      </c>
    </row>
    <row r="759" spans="1:45" x14ac:dyDescent="0.25">
      <c r="A759" t="s">
        <v>2701</v>
      </c>
      <c r="B759" t="s">
        <v>2702</v>
      </c>
      <c r="C759">
        <v>29</v>
      </c>
      <c r="D759" t="s">
        <v>60</v>
      </c>
      <c r="E759" t="str">
        <f>VLOOKUP(Tabla_Transformados[[#This Row],[Género_sucio]],Tabla4[#All],2,0)</f>
        <v>Otro</v>
      </c>
      <c r="F759" t="s">
        <v>123</v>
      </c>
      <c r="G759" t="str">
        <f>VLOOKUP(Tabla_Transformados[[#This Row],[Ubicación_sucio]],auxiliares!$E$6:$F$13,2,0)</f>
        <v>España</v>
      </c>
      <c r="H759" t="s">
        <v>49</v>
      </c>
      <c r="I759" t="str">
        <f>IFERROR(VLOOKUP(Tabla_Transformados[[#This Row],[Tipo_Viajero_sucio]],auxiliares!$H$6:$I$6,2,0),Tabla_Transformados[[#This Row],[Tipo_Viajero_sucio]])</f>
        <v>Turista</v>
      </c>
      <c r="J759" t="s">
        <v>2703</v>
      </c>
      <c r="K759" s="8">
        <v>45528</v>
      </c>
      <c r="L759" s="8">
        <v>45646</v>
      </c>
      <c r="M759">
        <v>236</v>
      </c>
      <c r="N759">
        <f>DATEDIF(Tabla_Transformados[[#This Row],[Fecha_Reserva]],Tabla_Transformados[[#This Row],[Fecha_Viaje]],"d")</f>
        <v>118</v>
      </c>
      <c r="O759">
        <v>5</v>
      </c>
      <c r="P759">
        <v>4</v>
      </c>
      <c r="Q759" t="s">
        <v>77</v>
      </c>
      <c r="R759" t="str">
        <f>IFERROR(VLOOKUP(Tabla_Transformados[[#This Row],[Tipo_Paquete_sucio]],auxiliares!$H$6:$I$7,2,0),Tabla_Transformados[[#This Row],[Tipo_Paquete_sucio]])</f>
        <v>Vuelo + Hotel</v>
      </c>
      <c r="S759" s="10">
        <v>15546.6</v>
      </c>
      <c r="T759" t="s">
        <v>86</v>
      </c>
      <c r="U759" t="s">
        <v>94</v>
      </c>
      <c r="V759" t="str">
        <f>VLOOKUP(Tabla_Transformados[[#This Row],[Destino_sucio]],auxiliares!$E$5:$F$19,2,0)</f>
        <v>Cancun</v>
      </c>
      <c r="W759" t="s">
        <v>67</v>
      </c>
      <c r="X759" t="s">
        <v>54</v>
      </c>
      <c r="Y759" t="s">
        <v>40</v>
      </c>
      <c r="Z7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9" t="str">
        <f>IFERROR(VLOOKUP(Tabla_Transformados[[#This Row],[Actividades_Reser_sucio2]],auxiliares!$E$5:$F$20,2,0),Tabla_Transformados[[#This Row],[Actividades_Reser_sucio2]])</f>
        <v/>
      </c>
      <c r="AB759">
        <v>2</v>
      </c>
      <c r="AC759">
        <f>Tabla_Transformados[[#This Row],[Duracion_Viaje_sucio]]-1</f>
        <v>4</v>
      </c>
      <c r="AD759" t="b">
        <v>0</v>
      </c>
      <c r="AE759" t="str">
        <f>VLOOKUP(Tabla_Transformados[[#This Row],[Promocion_Aplicada_sucio]],auxiliares!$H$6:$I$9,2,0)</f>
        <v>Falso</v>
      </c>
      <c r="AF759" t="s">
        <v>88</v>
      </c>
      <c r="AG759" t="s">
        <v>43</v>
      </c>
      <c r="AH759">
        <v>4</v>
      </c>
      <c r="AI759" t="str">
        <f>TEXT(Tabla_Transformados[[#This Row],[Fecha_Reserva]],"m")</f>
        <v>8</v>
      </c>
      <c r="AJ759">
        <v>8</v>
      </c>
      <c r="AK759" t="str">
        <f>TEXT(Tabla_Transformados[[#This Row],[Fecha_Viaje]],"m")</f>
        <v>12</v>
      </c>
      <c r="AL759" t="s">
        <v>57</v>
      </c>
      <c r="AM759" t="b">
        <v>0</v>
      </c>
      <c r="AN759" t="str">
        <f>VLOOKUP(Tabla_Transformados[[#This Row],[Cancelacion_Reserva_sucio]],auxiliares!$H$6:$I$9,2,0)</f>
        <v>Falso</v>
      </c>
      <c r="AO759">
        <v>5</v>
      </c>
      <c r="AP759" t="s">
        <v>207</v>
      </c>
      <c r="AQ75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9" s="10">
        <f>Tabla_Transformados[[#This Row],[Costo_Total]]/Tabla_Transformados[[#This Row],[Numero_Personas]]</f>
        <v>3886.65</v>
      </c>
      <c r="AS759" s="10">
        <f>Tabla_Transformados[[#This Row],[Costo_Total]]/Tabla_Transformados[[#This Row],[Duracion_Viaje_sucio]]</f>
        <v>3109.32</v>
      </c>
    </row>
    <row r="760" spans="1:45" x14ac:dyDescent="0.25">
      <c r="A760" t="s">
        <v>2704</v>
      </c>
      <c r="B760" t="s">
        <v>2705</v>
      </c>
      <c r="C760">
        <v>28</v>
      </c>
      <c r="D760" t="s">
        <v>60</v>
      </c>
      <c r="E760" t="str">
        <f>VLOOKUP(Tabla_Transformados[[#This Row],[Género_sucio]],Tabla4[#All],2,0)</f>
        <v>Otro</v>
      </c>
      <c r="F760" t="s">
        <v>48</v>
      </c>
      <c r="G760" t="str">
        <f>VLOOKUP(Tabla_Transformados[[#This Row],[Ubicación_sucio]],auxiliares!$E$6:$F$13,2,0)</f>
        <v>EEUU</v>
      </c>
      <c r="H760" t="s">
        <v>49</v>
      </c>
      <c r="I760" t="str">
        <f>IFERROR(VLOOKUP(Tabla_Transformados[[#This Row],[Tipo_Viajero_sucio]],auxiliares!$H$6:$I$6,2,0),Tabla_Transformados[[#This Row],[Tipo_Viajero_sucio]])</f>
        <v>Turista</v>
      </c>
      <c r="J760" t="s">
        <v>2706</v>
      </c>
      <c r="K760" s="8">
        <v>45388</v>
      </c>
      <c r="L760" s="8">
        <v>45420</v>
      </c>
      <c r="M760">
        <v>117</v>
      </c>
      <c r="N760">
        <f>DATEDIF(Tabla_Transformados[[#This Row],[Fecha_Reserva]],Tabla_Transformados[[#This Row],[Fecha_Viaje]],"d")</f>
        <v>32</v>
      </c>
      <c r="O760">
        <v>11</v>
      </c>
      <c r="P760">
        <v>4</v>
      </c>
      <c r="Q760" t="s">
        <v>77</v>
      </c>
      <c r="R760" t="str">
        <f>IFERROR(VLOOKUP(Tabla_Transformados[[#This Row],[Tipo_Paquete_sucio]],auxiliares!$H$6:$I$7,2,0),Tabla_Transformados[[#This Row],[Tipo_Paquete_sucio]])</f>
        <v>Vuelo + Hotel</v>
      </c>
      <c r="S760" s="10">
        <v>15818.9</v>
      </c>
      <c r="T760" t="s">
        <v>38</v>
      </c>
      <c r="U760" t="s">
        <v>53</v>
      </c>
      <c r="V760" t="str">
        <f>VLOOKUP(Tabla_Transformados[[#This Row],[Destino_sucio]],auxiliares!$E$5:$F$19,2,0)</f>
        <v>Nueva York</v>
      </c>
      <c r="W760" t="s">
        <v>67</v>
      </c>
      <c r="X760" t="s">
        <v>68</v>
      </c>
      <c r="Y760" t="s">
        <v>40</v>
      </c>
      <c r="Z7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0" t="str">
        <f>IFERROR(VLOOKUP(Tabla_Transformados[[#This Row],[Actividades_Reser_sucio2]],auxiliares!$E$5:$F$20,2,0),Tabla_Transformados[[#This Row],[Actividades_Reser_sucio2]])</f>
        <v/>
      </c>
      <c r="AB760">
        <v>8</v>
      </c>
      <c r="AC760">
        <f>Tabla_Transformados[[#This Row],[Duracion_Viaje_sucio]]-1</f>
        <v>10</v>
      </c>
      <c r="AD760" t="b">
        <v>1</v>
      </c>
      <c r="AE760" t="str">
        <f>VLOOKUP(Tabla_Transformados[[#This Row],[Promocion_Aplicada_sucio]],auxiliares!$H$6:$I$9,2,0)</f>
        <v>Verdadero</v>
      </c>
      <c r="AF760" t="s">
        <v>42</v>
      </c>
      <c r="AG760" t="s">
        <v>56</v>
      </c>
      <c r="AH760">
        <v>2</v>
      </c>
      <c r="AI760" t="str">
        <f>TEXT(Tabla_Transformados[[#This Row],[Fecha_Reserva]],"m")</f>
        <v>4</v>
      </c>
      <c r="AJ760">
        <v>2</v>
      </c>
      <c r="AK760" t="str">
        <f>TEXT(Tabla_Transformados[[#This Row],[Fecha_Viaje]],"m")</f>
        <v>5</v>
      </c>
      <c r="AL760" t="s">
        <v>57</v>
      </c>
      <c r="AM760" t="b">
        <v>0</v>
      </c>
      <c r="AN760" t="str">
        <f>VLOOKUP(Tabla_Transformados[[#This Row],[Cancelacion_Reserva_sucio]],auxiliares!$H$6:$I$9,2,0)</f>
        <v>Falso</v>
      </c>
      <c r="AO760">
        <v>3</v>
      </c>
      <c r="AP760" t="s">
        <v>70</v>
      </c>
      <c r="AQ76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0" s="10">
        <f>Tabla_Transformados[[#This Row],[Costo_Total]]/Tabla_Transformados[[#This Row],[Numero_Personas]]</f>
        <v>3954.7249999999999</v>
      </c>
      <c r="AS760" s="10">
        <f>Tabla_Transformados[[#This Row],[Costo_Total]]/Tabla_Transformados[[#This Row],[Duracion_Viaje_sucio]]</f>
        <v>1438.0818181818181</v>
      </c>
    </row>
    <row r="761" spans="1:45" x14ac:dyDescent="0.25">
      <c r="A761" t="s">
        <v>2707</v>
      </c>
      <c r="B761" t="s">
        <v>2708</v>
      </c>
      <c r="C761">
        <v>19</v>
      </c>
      <c r="D761" t="s">
        <v>60</v>
      </c>
      <c r="E761" t="str">
        <f>VLOOKUP(Tabla_Transformados[[#This Row],[Género_sucio]],Tabla4[#All],2,0)</f>
        <v>Otro</v>
      </c>
      <c r="F761" t="s">
        <v>48</v>
      </c>
      <c r="G761" t="str">
        <f>VLOOKUP(Tabla_Transformados[[#This Row],[Ubicación_sucio]],auxiliares!$E$6:$F$13,2,0)</f>
        <v>EEUU</v>
      </c>
      <c r="H761" t="s">
        <v>97</v>
      </c>
      <c r="I761" t="str">
        <f>IFERROR(VLOOKUP(Tabla_Transformados[[#This Row],[Tipo_Viajero_sucio]],auxiliares!$H$6:$I$6,2,0),Tabla_Transformados[[#This Row],[Tipo_Viajero_sucio]])</f>
        <v>Negocios</v>
      </c>
      <c r="J761" t="s">
        <v>2709</v>
      </c>
      <c r="K761" s="8">
        <v>45467</v>
      </c>
      <c r="L761" s="8">
        <v>45568</v>
      </c>
      <c r="M761">
        <v>338</v>
      </c>
      <c r="N761">
        <f>DATEDIF(Tabla_Transformados[[#This Row],[Fecha_Reserva]],Tabla_Transformados[[#This Row],[Fecha_Viaje]],"d")</f>
        <v>101</v>
      </c>
      <c r="O761">
        <v>12</v>
      </c>
      <c r="P761">
        <v>1</v>
      </c>
      <c r="Q761" t="s">
        <v>77</v>
      </c>
      <c r="R761" t="str">
        <f>IFERROR(VLOOKUP(Tabla_Transformados[[#This Row],[Tipo_Paquete_sucio]],auxiliares!$H$6:$I$7,2,0),Tabla_Transformados[[#This Row],[Tipo_Paquete_sucio]])</f>
        <v>Vuelo + Hotel</v>
      </c>
      <c r="S761" s="10">
        <v>6077.6</v>
      </c>
      <c r="T761" t="s">
        <v>86</v>
      </c>
      <c r="U761" t="s">
        <v>87</v>
      </c>
      <c r="V761" t="str">
        <f>VLOOKUP(Tabla_Transformados[[#This Row],[Destino_sucio]],auxiliares!$E$5:$F$19,2,0)</f>
        <v>Londres</v>
      </c>
      <c r="W761" t="s">
        <v>67</v>
      </c>
      <c r="X761" t="s">
        <v>41</v>
      </c>
      <c r="Y761" t="s">
        <v>40</v>
      </c>
      <c r="Z7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1" t="str">
        <f>IFERROR(VLOOKUP(Tabla_Transformados[[#This Row],[Actividades_Reser_sucio2]],auxiliares!$E$5:$F$20,2,0),Tabla_Transformados[[#This Row],[Actividades_Reser_sucio2]])</f>
        <v/>
      </c>
      <c r="AB761">
        <v>9</v>
      </c>
      <c r="AC761">
        <f>Tabla_Transformados[[#This Row],[Duracion_Viaje_sucio]]-1</f>
        <v>11</v>
      </c>
      <c r="AD761" t="b">
        <v>0</v>
      </c>
      <c r="AE761" t="str">
        <f>VLOOKUP(Tabla_Transformados[[#This Row],[Promocion_Aplicada_sucio]],auxiliares!$H$6:$I$9,2,0)</f>
        <v>Falso</v>
      </c>
      <c r="AF761" t="s">
        <v>55</v>
      </c>
      <c r="AG761" t="s">
        <v>56</v>
      </c>
      <c r="AH761">
        <v>6</v>
      </c>
      <c r="AI761" t="str">
        <f>TEXT(Tabla_Transformados[[#This Row],[Fecha_Reserva]],"m")</f>
        <v>6</v>
      </c>
      <c r="AJ761">
        <v>9</v>
      </c>
      <c r="AK761" t="str">
        <f>TEXT(Tabla_Transformados[[#This Row],[Fecha_Viaje]],"m")</f>
        <v>10</v>
      </c>
      <c r="AL761" t="s">
        <v>44</v>
      </c>
      <c r="AM761" t="b">
        <v>1</v>
      </c>
      <c r="AN761" t="str">
        <f>VLOOKUP(Tabla_Transformados[[#This Row],[Cancelacion_Reserva_sucio]],auxiliares!$H$6:$I$9,2,0)</f>
        <v>Verdadero</v>
      </c>
      <c r="AO761">
        <v>4</v>
      </c>
      <c r="AP761" t="s">
        <v>70</v>
      </c>
      <c r="AQ76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1" s="10">
        <f>Tabla_Transformados[[#This Row],[Costo_Total]]/Tabla_Transformados[[#This Row],[Numero_Personas]]</f>
        <v>6077.6</v>
      </c>
      <c r="AS761" s="10">
        <f>Tabla_Transformados[[#This Row],[Costo_Total]]/Tabla_Transformados[[#This Row],[Duracion_Viaje_sucio]]</f>
        <v>506.4666666666667</v>
      </c>
    </row>
    <row r="762" spans="1:45" x14ac:dyDescent="0.25">
      <c r="A762" t="s">
        <v>2710</v>
      </c>
      <c r="B762" t="s">
        <v>2711</v>
      </c>
      <c r="C762">
        <v>51</v>
      </c>
      <c r="D762" t="s">
        <v>60</v>
      </c>
      <c r="E762" t="str">
        <f>VLOOKUP(Tabla_Transformados[[#This Row],[Género_sucio]],Tabla4[#All],2,0)</f>
        <v>Otro</v>
      </c>
      <c r="F762" t="s">
        <v>48</v>
      </c>
      <c r="G762" t="str">
        <f>VLOOKUP(Tabla_Transformados[[#This Row],[Ubicación_sucio]],auxiliares!$E$6:$F$13,2,0)</f>
        <v>EEUU</v>
      </c>
      <c r="H762" t="s">
        <v>97</v>
      </c>
      <c r="I762" t="str">
        <f>IFERROR(VLOOKUP(Tabla_Transformados[[#This Row],[Tipo_Viajero_sucio]],auxiliares!$H$6:$I$6,2,0),Tabla_Transformados[[#This Row],[Tipo_Viajero_sucio]])</f>
        <v>Negocios</v>
      </c>
      <c r="J762" t="s">
        <v>2712</v>
      </c>
      <c r="K762" s="8">
        <v>45304</v>
      </c>
      <c r="L762" s="8">
        <v>45513</v>
      </c>
      <c r="M762">
        <v>164</v>
      </c>
      <c r="N762">
        <f>DATEDIF(Tabla_Transformados[[#This Row],[Fecha_Reserva]],Tabla_Transformados[[#This Row],[Fecha_Viaje]],"d")</f>
        <v>209</v>
      </c>
      <c r="O762">
        <v>6</v>
      </c>
      <c r="P762">
        <v>4</v>
      </c>
      <c r="Q762" t="s">
        <v>65</v>
      </c>
      <c r="R762" t="str">
        <f>IFERROR(VLOOKUP(Tabla_Transformados[[#This Row],[Tipo_Paquete_sucio]],auxiliares!$H$6:$I$7,2,0),Tabla_Transformados[[#This Row],[Tipo_Paquete_sucio]])</f>
        <v>Vuelo + Hotel + Tour</v>
      </c>
      <c r="S762" s="10">
        <v>4471.1000000000004</v>
      </c>
      <c r="T762" t="s">
        <v>86</v>
      </c>
      <c r="U762" t="s">
        <v>101</v>
      </c>
      <c r="V762" t="str">
        <f>VLOOKUP(Tabla_Transformados[[#This Row],[Destino_sucio]],auxiliares!$E$5:$F$19,2,0)</f>
        <v>Roma</v>
      </c>
      <c r="W762" t="s">
        <v>67</v>
      </c>
      <c r="X762" t="s">
        <v>54</v>
      </c>
      <c r="Y762" t="s">
        <v>69</v>
      </c>
      <c r="Z7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2" t="str">
        <f>IFERROR(VLOOKUP(Tabla_Transformados[[#This Row],[Actividades_Reser_sucio2]],auxiliares!$E$5:$F$20,2,0),Tabla_Transformados[[#This Row],[Actividades_Reser_sucio2]])</f>
        <v>Excursión en bote</v>
      </c>
      <c r="AB762">
        <v>2</v>
      </c>
      <c r="AC762">
        <f>Tabla_Transformados[[#This Row],[Duracion_Viaje_sucio]]-1</f>
        <v>5</v>
      </c>
      <c r="AD762" t="b">
        <v>0</v>
      </c>
      <c r="AE762" t="str">
        <f>VLOOKUP(Tabla_Transformados[[#This Row],[Promocion_Aplicada_sucio]],auxiliares!$H$6:$I$9,2,0)</f>
        <v>Falso</v>
      </c>
      <c r="AF762" t="s">
        <v>88</v>
      </c>
      <c r="AG762" t="s">
        <v>115</v>
      </c>
      <c r="AH762">
        <v>5</v>
      </c>
      <c r="AI762" t="str">
        <f>TEXT(Tabla_Transformados[[#This Row],[Fecha_Reserva]],"m")</f>
        <v>1</v>
      </c>
      <c r="AJ762">
        <v>3</v>
      </c>
      <c r="AK762" t="str">
        <f>TEXT(Tabla_Transformados[[#This Row],[Fecha_Viaje]],"m")</f>
        <v>8</v>
      </c>
      <c r="AL762" t="s">
        <v>44</v>
      </c>
      <c r="AM762" t="b">
        <v>0</v>
      </c>
      <c r="AN762" t="str">
        <f>VLOOKUP(Tabla_Transformados[[#This Row],[Cancelacion_Reserva_sucio]],auxiliares!$H$6:$I$9,2,0)</f>
        <v>Falso</v>
      </c>
      <c r="AO762">
        <v>3</v>
      </c>
      <c r="AP762" t="s">
        <v>108</v>
      </c>
      <c r="AQ7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2" s="10">
        <f>Tabla_Transformados[[#This Row],[Costo_Total]]/Tabla_Transformados[[#This Row],[Numero_Personas]]</f>
        <v>1117.7750000000001</v>
      </c>
      <c r="AS762" s="10">
        <f>Tabla_Transformados[[#This Row],[Costo_Total]]/Tabla_Transformados[[#This Row],[Duracion_Viaje_sucio]]</f>
        <v>745.18333333333339</v>
      </c>
    </row>
    <row r="763" spans="1:45" x14ac:dyDescent="0.25">
      <c r="A763" t="s">
        <v>2713</v>
      </c>
      <c r="B763" t="s">
        <v>2714</v>
      </c>
      <c r="C763">
        <v>52</v>
      </c>
      <c r="D763" t="s">
        <v>104</v>
      </c>
      <c r="E763" t="str">
        <f>VLOOKUP(Tabla_Transformados[[#This Row],[Género_sucio]],Tabla4[#All],2,0)</f>
        <v>Masculino</v>
      </c>
      <c r="F763" t="s">
        <v>61</v>
      </c>
      <c r="G763" t="str">
        <f>VLOOKUP(Tabla_Transformados[[#This Row],[Ubicación_sucio]],auxiliares!$E$6:$F$13,2,0)</f>
        <v>Australia</v>
      </c>
      <c r="H763" t="s">
        <v>97</v>
      </c>
      <c r="I763" t="str">
        <f>IFERROR(VLOOKUP(Tabla_Transformados[[#This Row],[Tipo_Viajero_sucio]],auxiliares!$H$6:$I$6,2,0),Tabla_Transformados[[#This Row],[Tipo_Viajero_sucio]])</f>
        <v>Negocios</v>
      </c>
      <c r="J763" t="s">
        <v>2715</v>
      </c>
      <c r="K763" s="8">
        <v>45483</v>
      </c>
      <c r="L763" s="8">
        <v>45585</v>
      </c>
      <c r="M763">
        <v>353</v>
      </c>
      <c r="N763">
        <f>DATEDIF(Tabla_Transformados[[#This Row],[Fecha_Reserva]],Tabla_Transformados[[#This Row],[Fecha_Viaje]],"d")</f>
        <v>102</v>
      </c>
      <c r="O763">
        <v>7</v>
      </c>
      <c r="P763">
        <v>2</v>
      </c>
      <c r="Q763" t="s">
        <v>65</v>
      </c>
      <c r="R763" t="str">
        <f>IFERROR(VLOOKUP(Tabla_Transformados[[#This Row],[Tipo_Paquete_sucio]],auxiliares!$H$6:$I$7,2,0),Tabla_Transformados[[#This Row],[Tipo_Paquete_sucio]])</f>
        <v>Vuelo + Hotel + Tour</v>
      </c>
      <c r="S763" s="10">
        <v>8991.2000000000007</v>
      </c>
      <c r="T763" t="s">
        <v>38</v>
      </c>
      <c r="U763" t="s">
        <v>101</v>
      </c>
      <c r="V763" t="str">
        <f>VLOOKUP(Tabla_Transformados[[#This Row],[Destino_sucio]],auxiliares!$E$5:$F$19,2,0)</f>
        <v>Roma</v>
      </c>
      <c r="W763" t="s">
        <v>114</v>
      </c>
      <c r="X763" t="s">
        <v>54</v>
      </c>
      <c r="Y763" t="s">
        <v>69</v>
      </c>
      <c r="Z7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3" t="str">
        <f>IFERROR(VLOOKUP(Tabla_Transformados[[#This Row],[Actividades_Reser_sucio2]],auxiliares!$E$5:$F$20,2,0),Tabla_Transformados[[#This Row],[Actividades_Reser_sucio2]])</f>
        <v>Excursión en bote</v>
      </c>
      <c r="AB763">
        <v>4</v>
      </c>
      <c r="AC763">
        <f>Tabla_Transformados[[#This Row],[Duracion_Viaje_sucio]]-1</f>
        <v>6</v>
      </c>
      <c r="AD763" t="b">
        <v>1</v>
      </c>
      <c r="AE763" t="str">
        <f>VLOOKUP(Tabla_Transformados[[#This Row],[Promocion_Aplicada_sucio]],auxiliares!$H$6:$I$9,2,0)</f>
        <v>Verdadero</v>
      </c>
      <c r="AF763" t="s">
        <v>55</v>
      </c>
      <c r="AG763" t="s">
        <v>43</v>
      </c>
      <c r="AH763">
        <v>11</v>
      </c>
      <c r="AI763" t="str">
        <f>TEXT(Tabla_Transformados[[#This Row],[Fecha_Reserva]],"m")</f>
        <v>7</v>
      </c>
      <c r="AJ763">
        <v>3</v>
      </c>
      <c r="AK763" t="str">
        <f>TEXT(Tabla_Transformados[[#This Row],[Fecha_Viaje]],"m")</f>
        <v>10</v>
      </c>
      <c r="AL763" t="s">
        <v>57</v>
      </c>
      <c r="AM763" t="b">
        <v>1</v>
      </c>
      <c r="AN763" t="str">
        <f>VLOOKUP(Tabla_Transformados[[#This Row],[Cancelacion_Reserva_sucio]],auxiliares!$H$6:$I$9,2,0)</f>
        <v>Verdadero</v>
      </c>
      <c r="AO763">
        <v>5</v>
      </c>
      <c r="AP763" t="s">
        <v>131</v>
      </c>
      <c r="AQ76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3" s="10">
        <f>Tabla_Transformados[[#This Row],[Costo_Total]]/Tabla_Transformados[[#This Row],[Numero_Personas]]</f>
        <v>4495.6000000000004</v>
      </c>
      <c r="AS763" s="10">
        <f>Tabla_Transformados[[#This Row],[Costo_Total]]/Tabla_Transformados[[#This Row],[Duracion_Viaje_sucio]]</f>
        <v>1284.457142857143</v>
      </c>
    </row>
    <row r="764" spans="1:45" x14ac:dyDescent="0.25">
      <c r="A764" t="s">
        <v>2716</v>
      </c>
      <c r="B764" t="s">
        <v>2717</v>
      </c>
      <c r="C764">
        <v>28</v>
      </c>
      <c r="D764" t="s">
        <v>104</v>
      </c>
      <c r="E764" t="str">
        <f>VLOOKUP(Tabla_Transformados[[#This Row],[Género_sucio]],Tabla4[#All],2,0)</f>
        <v>Masculino</v>
      </c>
      <c r="F764" t="s">
        <v>82</v>
      </c>
      <c r="G764" t="str">
        <f>VLOOKUP(Tabla_Transformados[[#This Row],[Ubicación_sucio]],auxiliares!$E$6:$F$13,2,0)</f>
        <v>Alemania</v>
      </c>
      <c r="H764" t="s">
        <v>97</v>
      </c>
      <c r="I764" t="str">
        <f>IFERROR(VLOOKUP(Tabla_Transformados[[#This Row],[Tipo_Viajero_sucio]],auxiliares!$H$6:$I$6,2,0),Tabla_Transformados[[#This Row],[Tipo_Viajero_sucio]])</f>
        <v>Negocios</v>
      </c>
      <c r="J764" t="s">
        <v>2718</v>
      </c>
      <c r="K764" s="8">
        <v>45327</v>
      </c>
      <c r="L764" s="8">
        <v>45556</v>
      </c>
      <c r="M764">
        <v>177</v>
      </c>
      <c r="N764">
        <f>DATEDIF(Tabla_Transformados[[#This Row],[Fecha_Reserva]],Tabla_Transformados[[#This Row],[Fecha_Viaje]],"d")</f>
        <v>229</v>
      </c>
      <c r="O764">
        <v>10</v>
      </c>
      <c r="P764">
        <v>1</v>
      </c>
      <c r="Q764" t="s">
        <v>77</v>
      </c>
      <c r="R764" t="str">
        <f>IFERROR(VLOOKUP(Tabla_Transformados[[#This Row],[Tipo_Paquete_sucio]],auxiliares!$H$6:$I$7,2,0),Tabla_Transformados[[#This Row],[Tipo_Paquete_sucio]])</f>
        <v>Vuelo + Hotel</v>
      </c>
      <c r="S764" s="10">
        <v>1846.5</v>
      </c>
      <c r="T764" t="s">
        <v>86</v>
      </c>
      <c r="U764" t="s">
        <v>94</v>
      </c>
      <c r="V764" t="str">
        <f>VLOOKUP(Tabla_Transformados[[#This Row],[Destino_sucio]],auxiliares!$E$5:$F$19,2,0)</f>
        <v>Cancun</v>
      </c>
      <c r="W764" t="s">
        <v>67</v>
      </c>
      <c r="X764" t="s">
        <v>54</v>
      </c>
      <c r="Y764" t="s">
        <v>40</v>
      </c>
      <c r="Z7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4" t="str">
        <f>IFERROR(VLOOKUP(Tabla_Transformados[[#This Row],[Actividades_Reser_sucio2]],auxiliares!$E$5:$F$20,2,0),Tabla_Transformados[[#This Row],[Actividades_Reser_sucio2]])</f>
        <v/>
      </c>
      <c r="AB764">
        <v>5</v>
      </c>
      <c r="AC764">
        <f>Tabla_Transformados[[#This Row],[Duracion_Viaje_sucio]]-1</f>
        <v>9</v>
      </c>
      <c r="AD764" t="b">
        <v>1</v>
      </c>
      <c r="AE764" t="str">
        <f>VLOOKUP(Tabla_Transformados[[#This Row],[Promocion_Aplicada_sucio]],auxiliares!$H$6:$I$9,2,0)</f>
        <v>Verdadero</v>
      </c>
      <c r="AF764" t="s">
        <v>88</v>
      </c>
      <c r="AG764" t="s">
        <v>56</v>
      </c>
      <c r="AH764">
        <v>3</v>
      </c>
      <c r="AI764" t="str">
        <f>TEXT(Tabla_Transformados[[#This Row],[Fecha_Reserva]],"m")</f>
        <v>2</v>
      </c>
      <c r="AJ764">
        <v>9</v>
      </c>
      <c r="AK764" t="str">
        <f>TEXT(Tabla_Transformados[[#This Row],[Fecha_Viaje]],"m")</f>
        <v>9</v>
      </c>
      <c r="AL764" t="s">
        <v>44</v>
      </c>
      <c r="AM764" t="b">
        <v>1</v>
      </c>
      <c r="AN764" t="str">
        <f>VLOOKUP(Tabla_Transformados[[#This Row],[Cancelacion_Reserva_sucio]],auxiliares!$H$6:$I$9,2,0)</f>
        <v>Verdadero</v>
      </c>
      <c r="AO764">
        <v>4</v>
      </c>
      <c r="AP764" t="s">
        <v>131</v>
      </c>
      <c r="AQ76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4" s="10">
        <f>Tabla_Transformados[[#This Row],[Costo_Total]]/Tabla_Transformados[[#This Row],[Numero_Personas]]</f>
        <v>1846.5</v>
      </c>
      <c r="AS764" s="10">
        <f>Tabla_Transformados[[#This Row],[Costo_Total]]/Tabla_Transformados[[#This Row],[Duracion_Viaje_sucio]]</f>
        <v>184.65</v>
      </c>
    </row>
    <row r="765" spans="1:45" x14ac:dyDescent="0.25">
      <c r="A765" t="s">
        <v>2719</v>
      </c>
      <c r="B765" t="s">
        <v>2720</v>
      </c>
      <c r="C765">
        <v>64</v>
      </c>
      <c r="D765" t="s">
        <v>60</v>
      </c>
      <c r="E765" t="str">
        <f>VLOOKUP(Tabla_Transformados[[#This Row],[Género_sucio]],Tabla4[#All],2,0)</f>
        <v>Otro</v>
      </c>
      <c r="F765" t="s">
        <v>73</v>
      </c>
      <c r="G765" t="str">
        <f>VLOOKUP(Tabla_Transformados[[#This Row],[Ubicación_sucio]],auxiliares!$E$6:$F$13,2,0)</f>
        <v>Reino unido</v>
      </c>
      <c r="H765" t="s">
        <v>97</v>
      </c>
      <c r="I765" t="str">
        <f>IFERROR(VLOOKUP(Tabla_Transformados[[#This Row],[Tipo_Viajero_sucio]],auxiliares!$H$6:$I$6,2,0),Tabla_Transformados[[#This Row],[Tipo_Viajero_sucio]])</f>
        <v>Negocios</v>
      </c>
      <c r="J765" t="s">
        <v>2721</v>
      </c>
      <c r="K765" s="8">
        <v>45293</v>
      </c>
      <c r="L765" s="8">
        <v>45618</v>
      </c>
      <c r="M765">
        <v>63</v>
      </c>
      <c r="N765">
        <f>DATEDIF(Tabla_Transformados[[#This Row],[Fecha_Reserva]],Tabla_Transformados[[#This Row],[Fecha_Viaje]],"d")</f>
        <v>325</v>
      </c>
      <c r="O765">
        <v>12</v>
      </c>
      <c r="P765">
        <v>4</v>
      </c>
      <c r="Q765" t="s">
        <v>65</v>
      </c>
      <c r="R765" t="str">
        <f>IFERROR(VLOOKUP(Tabla_Transformados[[#This Row],[Tipo_Paquete_sucio]],auxiliares!$H$6:$I$7,2,0),Tabla_Transformados[[#This Row],[Tipo_Paquete_sucio]])</f>
        <v>Vuelo + Hotel + Tour</v>
      </c>
      <c r="S765" s="10">
        <v>7125.2</v>
      </c>
      <c r="T765" t="s">
        <v>78</v>
      </c>
      <c r="U765" t="s">
        <v>87</v>
      </c>
      <c r="V765" t="str">
        <f>VLOOKUP(Tabla_Transformados[[#This Row],[Destino_sucio]],auxiliares!$E$5:$F$19,2,0)</f>
        <v>Londres</v>
      </c>
      <c r="W765" t="s">
        <v>114</v>
      </c>
      <c r="X765" t="s">
        <v>41</v>
      </c>
      <c r="Y765" t="s">
        <v>69</v>
      </c>
      <c r="Z7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5" t="str">
        <f>IFERROR(VLOOKUP(Tabla_Transformados[[#This Row],[Actividades_Reser_sucio2]],auxiliares!$E$5:$F$20,2,0),Tabla_Transformados[[#This Row],[Actividades_Reser_sucio2]])</f>
        <v>Excursión en bote</v>
      </c>
      <c r="AB765">
        <v>4</v>
      </c>
      <c r="AC765">
        <f>Tabla_Transformados[[#This Row],[Duracion_Viaje_sucio]]-1</f>
        <v>11</v>
      </c>
      <c r="AD765" t="b">
        <v>1</v>
      </c>
      <c r="AE765" t="str">
        <f>VLOOKUP(Tabla_Transformados[[#This Row],[Promocion_Aplicada_sucio]],auxiliares!$H$6:$I$9,2,0)</f>
        <v>Verdadero</v>
      </c>
      <c r="AF765" t="s">
        <v>42</v>
      </c>
      <c r="AG765" t="s">
        <v>115</v>
      </c>
      <c r="AH765">
        <v>6</v>
      </c>
      <c r="AI765" t="str">
        <f>TEXT(Tabla_Transformados[[#This Row],[Fecha_Reserva]],"m")</f>
        <v>1</v>
      </c>
      <c r="AJ765">
        <v>1</v>
      </c>
      <c r="AK765" t="str">
        <f>TEXT(Tabla_Transformados[[#This Row],[Fecha_Viaje]],"m")</f>
        <v>11</v>
      </c>
      <c r="AL765" t="s">
        <v>44</v>
      </c>
      <c r="AM765" t="b">
        <v>0</v>
      </c>
      <c r="AN765" t="str">
        <f>VLOOKUP(Tabla_Transformados[[#This Row],[Cancelacion_Reserva_sucio]],auxiliares!$H$6:$I$9,2,0)</f>
        <v>Falso</v>
      </c>
      <c r="AO765">
        <v>3</v>
      </c>
      <c r="AP765" t="s">
        <v>70</v>
      </c>
      <c r="AQ76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5" s="10">
        <f>Tabla_Transformados[[#This Row],[Costo_Total]]/Tabla_Transformados[[#This Row],[Numero_Personas]]</f>
        <v>1781.3</v>
      </c>
      <c r="AS765" s="10">
        <f>Tabla_Transformados[[#This Row],[Costo_Total]]/Tabla_Transformados[[#This Row],[Duracion_Viaje_sucio]]</f>
        <v>593.76666666666665</v>
      </c>
    </row>
    <row r="766" spans="1:45" x14ac:dyDescent="0.25">
      <c r="A766" t="s">
        <v>2723</v>
      </c>
      <c r="B766" t="s">
        <v>2724</v>
      </c>
      <c r="C766">
        <v>46</v>
      </c>
      <c r="D766" t="s">
        <v>60</v>
      </c>
      <c r="E766" t="str">
        <f>VLOOKUP(Tabla_Transformados[[#This Row],[Género_sucio]],Tabla4[#All],2,0)</f>
        <v>Otro</v>
      </c>
      <c r="F766" t="s">
        <v>32</v>
      </c>
      <c r="G766" t="str">
        <f>VLOOKUP(Tabla_Transformados[[#This Row],[Ubicación_sucio]],auxiliares!$E$6:$F$13,2,0)</f>
        <v>Méjico</v>
      </c>
      <c r="H766" t="s">
        <v>33</v>
      </c>
      <c r="I766" t="str">
        <f>IFERROR(VLOOKUP(Tabla_Transformados[[#This Row],[Tipo_Viajero_sucio]],auxiliares!$H$6:$I$6,2,0),Tabla_Transformados[[#This Row],[Tipo_Viajero_sucio]])</f>
        <v>Turista</v>
      </c>
      <c r="J766" t="s">
        <v>2725</v>
      </c>
      <c r="K766" s="8">
        <v>45359</v>
      </c>
      <c r="L766" s="8">
        <v>45650</v>
      </c>
      <c r="M766">
        <v>218</v>
      </c>
      <c r="N766">
        <f>DATEDIF(Tabla_Transformados[[#This Row],[Fecha_Reserva]],Tabla_Transformados[[#This Row],[Fecha_Viaje]],"d")</f>
        <v>291</v>
      </c>
      <c r="O766">
        <v>5</v>
      </c>
      <c r="P766">
        <v>4</v>
      </c>
      <c r="Q766" t="s">
        <v>65</v>
      </c>
      <c r="R766" t="str">
        <f>IFERROR(VLOOKUP(Tabla_Transformados[[#This Row],[Tipo_Paquete_sucio]],auxiliares!$H$6:$I$7,2,0),Tabla_Transformados[[#This Row],[Tipo_Paquete_sucio]])</f>
        <v>Vuelo + Hotel + Tour</v>
      </c>
      <c r="S766" s="10">
        <v>9206.5</v>
      </c>
      <c r="T766" t="s">
        <v>86</v>
      </c>
      <c r="U766" t="s">
        <v>39</v>
      </c>
      <c r="V766" t="str">
        <f>VLOOKUP(Tabla_Transformados[[#This Row],[Destino_sucio]],auxiliares!$E$5:$F$19,2,0)</f>
        <v>Tokio</v>
      </c>
      <c r="W766" t="s">
        <v>67</v>
      </c>
      <c r="X766" t="s">
        <v>68</v>
      </c>
      <c r="Y766" t="s">
        <v>69</v>
      </c>
      <c r="Z7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6" t="str">
        <f>IFERROR(VLOOKUP(Tabla_Transformados[[#This Row],[Actividades_Reser_sucio2]],auxiliares!$E$5:$F$20,2,0),Tabla_Transformados[[#This Row],[Actividades_Reser_sucio2]])</f>
        <v>Excursión en bote</v>
      </c>
      <c r="AB766">
        <v>6</v>
      </c>
      <c r="AC766">
        <f>Tabla_Transformados[[#This Row],[Duracion_Viaje_sucio]]-1</f>
        <v>4</v>
      </c>
      <c r="AD766" t="b">
        <v>0</v>
      </c>
      <c r="AE766" t="str">
        <f>VLOOKUP(Tabla_Transformados[[#This Row],[Promocion_Aplicada_sucio]],auxiliares!$H$6:$I$9,2,0)</f>
        <v>Falso</v>
      </c>
      <c r="AF766" t="s">
        <v>55</v>
      </c>
      <c r="AG766" t="s">
        <v>115</v>
      </c>
      <c r="AH766">
        <v>6</v>
      </c>
      <c r="AI766" t="str">
        <f>TEXT(Tabla_Transformados[[#This Row],[Fecha_Reserva]],"m")</f>
        <v>3</v>
      </c>
      <c r="AJ766">
        <v>7</v>
      </c>
      <c r="AK766" t="str">
        <f>TEXT(Tabla_Transformados[[#This Row],[Fecha_Viaje]],"m")</f>
        <v>12</v>
      </c>
      <c r="AL766" t="s">
        <v>57</v>
      </c>
      <c r="AM766" t="b">
        <v>0</v>
      </c>
      <c r="AN766" t="str">
        <f>VLOOKUP(Tabla_Transformados[[#This Row],[Cancelacion_Reserva_sucio]],auxiliares!$H$6:$I$9,2,0)</f>
        <v>Falso</v>
      </c>
      <c r="AO766">
        <v>2</v>
      </c>
      <c r="AP766" t="s">
        <v>45</v>
      </c>
      <c r="AQ76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66" s="10">
        <f>Tabla_Transformados[[#This Row],[Costo_Total]]/Tabla_Transformados[[#This Row],[Numero_Personas]]</f>
        <v>2301.625</v>
      </c>
      <c r="AS766" s="10">
        <f>Tabla_Transformados[[#This Row],[Costo_Total]]/Tabla_Transformados[[#This Row],[Duracion_Viaje_sucio]]</f>
        <v>1841.3</v>
      </c>
    </row>
    <row r="767" spans="1:45" x14ac:dyDescent="0.25">
      <c r="A767" t="s">
        <v>2726</v>
      </c>
      <c r="B767" t="s">
        <v>2727</v>
      </c>
      <c r="C767">
        <v>65</v>
      </c>
      <c r="D767" t="s">
        <v>31</v>
      </c>
      <c r="E767" t="str">
        <f>VLOOKUP(Tabla_Transformados[[#This Row],[Género_sucio]],Tabla4[#All],2,0)</f>
        <v>Femenino</v>
      </c>
      <c r="F767" t="s">
        <v>82</v>
      </c>
      <c r="G767" t="str">
        <f>VLOOKUP(Tabla_Transformados[[#This Row],[Ubicación_sucio]],auxiliares!$E$6:$F$13,2,0)</f>
        <v>Alemania</v>
      </c>
      <c r="H767" t="s">
        <v>33</v>
      </c>
      <c r="I767" t="str">
        <f>IFERROR(VLOOKUP(Tabla_Transformados[[#This Row],[Tipo_Viajero_sucio]],auxiliares!$H$6:$I$6,2,0),Tabla_Transformados[[#This Row],[Tipo_Viajero_sucio]])</f>
        <v>Turista</v>
      </c>
      <c r="J767" t="s">
        <v>2728</v>
      </c>
      <c r="K767" s="8">
        <v>45562</v>
      </c>
      <c r="L767" s="8">
        <v>45641</v>
      </c>
      <c r="M767">
        <v>254</v>
      </c>
      <c r="N767">
        <f>DATEDIF(Tabla_Transformados[[#This Row],[Fecha_Reserva]],Tabla_Transformados[[#This Row],[Fecha_Viaje]],"d")</f>
        <v>79</v>
      </c>
      <c r="O767">
        <v>3</v>
      </c>
      <c r="P767">
        <v>1</v>
      </c>
      <c r="Q767" t="s">
        <v>65</v>
      </c>
      <c r="R767" t="str">
        <f>IFERROR(VLOOKUP(Tabla_Transformados[[#This Row],[Tipo_Paquete_sucio]],auxiliares!$H$6:$I$7,2,0),Tabla_Transformados[[#This Row],[Tipo_Paquete_sucio]])</f>
        <v>Vuelo + Hotel + Tour</v>
      </c>
      <c r="S767" s="10">
        <v>11043.2</v>
      </c>
      <c r="T767" t="s">
        <v>38</v>
      </c>
      <c r="U767" t="s">
        <v>87</v>
      </c>
      <c r="V767" t="str">
        <f>VLOOKUP(Tabla_Transformados[[#This Row],[Destino_sucio]],auxiliares!$E$5:$F$19,2,0)</f>
        <v>Londres</v>
      </c>
      <c r="W767" t="s">
        <v>114</v>
      </c>
      <c r="X767" t="s">
        <v>54</v>
      </c>
      <c r="Y767" t="s">
        <v>69</v>
      </c>
      <c r="Z7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7" t="str">
        <f>IFERROR(VLOOKUP(Tabla_Transformados[[#This Row],[Actividades_Reser_sucio2]],auxiliares!$E$5:$F$20,2,0),Tabla_Transformados[[#This Row],[Actividades_Reser_sucio2]])</f>
        <v>Excursión en bote</v>
      </c>
      <c r="AB767">
        <v>8</v>
      </c>
      <c r="AC767">
        <f>Tabla_Transformados[[#This Row],[Duracion_Viaje_sucio]]-1</f>
        <v>2</v>
      </c>
      <c r="AD767" t="b">
        <v>1</v>
      </c>
      <c r="AE767" t="str">
        <f>VLOOKUP(Tabla_Transformados[[#This Row],[Promocion_Aplicada_sucio]],auxiliares!$H$6:$I$9,2,0)</f>
        <v>Verdadero</v>
      </c>
      <c r="AF767" t="s">
        <v>42</v>
      </c>
      <c r="AG767" t="s">
        <v>43</v>
      </c>
      <c r="AH767">
        <v>6</v>
      </c>
      <c r="AI767" t="str">
        <f>TEXT(Tabla_Transformados[[#This Row],[Fecha_Reserva]],"m")</f>
        <v>9</v>
      </c>
      <c r="AJ767">
        <v>1</v>
      </c>
      <c r="AK767" t="str">
        <f>TEXT(Tabla_Transformados[[#This Row],[Fecha_Viaje]],"m")</f>
        <v>12</v>
      </c>
      <c r="AL767" t="s">
        <v>44</v>
      </c>
      <c r="AM767" t="b">
        <v>0</v>
      </c>
      <c r="AN767" t="str">
        <f>VLOOKUP(Tabla_Transformados[[#This Row],[Cancelacion_Reserva_sucio]],auxiliares!$H$6:$I$9,2,0)</f>
        <v>Falso</v>
      </c>
      <c r="AO767">
        <v>2</v>
      </c>
      <c r="AP767" t="s">
        <v>108</v>
      </c>
      <c r="AQ7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7" s="10">
        <f>Tabla_Transformados[[#This Row],[Costo_Total]]/Tabla_Transformados[[#This Row],[Numero_Personas]]</f>
        <v>11043.2</v>
      </c>
      <c r="AS767" s="10">
        <f>Tabla_Transformados[[#This Row],[Costo_Total]]/Tabla_Transformados[[#This Row],[Duracion_Viaje_sucio]]</f>
        <v>3681.0666666666671</v>
      </c>
    </row>
    <row r="768" spans="1:45" x14ac:dyDescent="0.25">
      <c r="A768" t="s">
        <v>2729</v>
      </c>
      <c r="B768" t="s">
        <v>2730</v>
      </c>
      <c r="C768">
        <v>33</v>
      </c>
      <c r="D768" t="s">
        <v>60</v>
      </c>
      <c r="E768" t="str">
        <f>VLOOKUP(Tabla_Transformados[[#This Row],[Género_sucio]],Tabla4[#All],2,0)</f>
        <v>Otro</v>
      </c>
      <c r="F768" t="s">
        <v>123</v>
      </c>
      <c r="G768" t="str">
        <f>VLOOKUP(Tabla_Transformados[[#This Row],[Ubicación_sucio]],auxiliares!$E$6:$F$13,2,0)</f>
        <v>España</v>
      </c>
      <c r="H768" t="s">
        <v>33</v>
      </c>
      <c r="I768" t="str">
        <f>IFERROR(VLOOKUP(Tabla_Transformados[[#This Row],[Tipo_Viajero_sucio]],auxiliares!$H$6:$I$6,2,0),Tabla_Transformados[[#This Row],[Tipo_Viajero_sucio]])</f>
        <v>Turista</v>
      </c>
      <c r="J768" t="s">
        <v>2731</v>
      </c>
      <c r="K768" s="8">
        <v>45327</v>
      </c>
      <c r="L768" s="8">
        <v>45601</v>
      </c>
      <c r="M768">
        <v>225</v>
      </c>
      <c r="N768">
        <f>DATEDIF(Tabla_Transformados[[#This Row],[Fecha_Reserva]],Tabla_Transformados[[#This Row],[Fecha_Viaje]],"d")</f>
        <v>274</v>
      </c>
      <c r="O768">
        <v>7</v>
      </c>
      <c r="P768">
        <v>4</v>
      </c>
      <c r="Q768" t="s">
        <v>37</v>
      </c>
      <c r="R768" t="str">
        <f>IFERROR(VLOOKUP(Tabla_Transformados[[#This Row],[Tipo_Paquete_sucio]],auxiliares!$H$6:$I$7,2,0),Tabla_Transformados[[#This Row],[Tipo_Paquete_sucio]])</f>
        <v>Vuelo</v>
      </c>
      <c r="S768" s="10">
        <v>9961.5</v>
      </c>
      <c r="T768" t="s">
        <v>86</v>
      </c>
      <c r="U768" t="s">
        <v>137</v>
      </c>
      <c r="V768" t="str">
        <f>VLOOKUP(Tabla_Transformados[[#This Row],[Destino_sucio]],auxiliares!$E$5:$F$19,2,0)</f>
        <v>Paris</v>
      </c>
      <c r="W768" t="s">
        <v>40</v>
      </c>
      <c r="X768" t="s">
        <v>41</v>
      </c>
      <c r="Y768" t="s">
        <v>40</v>
      </c>
      <c r="Z7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8" t="str">
        <f>IFERROR(VLOOKUP(Tabla_Transformados[[#This Row],[Actividades_Reser_sucio2]],auxiliares!$E$5:$F$20,2,0),Tabla_Transformados[[#This Row],[Actividades_Reser_sucio2]])</f>
        <v/>
      </c>
      <c r="AB768">
        <v>4</v>
      </c>
      <c r="AC768">
        <f>Tabla_Transformados[[#This Row],[Duracion_Viaje_sucio]]-1</f>
        <v>6</v>
      </c>
      <c r="AD768" t="b">
        <v>0</v>
      </c>
      <c r="AE768" t="str">
        <f>VLOOKUP(Tabla_Transformados[[#This Row],[Promocion_Aplicada_sucio]],auxiliares!$H$6:$I$9,2,0)</f>
        <v>Falso</v>
      </c>
      <c r="AF768" t="s">
        <v>88</v>
      </c>
      <c r="AG768" t="s">
        <v>56</v>
      </c>
      <c r="AH768">
        <v>8</v>
      </c>
      <c r="AI768" t="str">
        <f>TEXT(Tabla_Transformados[[#This Row],[Fecha_Reserva]],"m")</f>
        <v>2</v>
      </c>
      <c r="AJ768">
        <v>2</v>
      </c>
      <c r="AK768" t="str">
        <f>TEXT(Tabla_Transformados[[#This Row],[Fecha_Viaje]],"m")</f>
        <v>11</v>
      </c>
      <c r="AL768" t="s">
        <v>44</v>
      </c>
      <c r="AM768" t="b">
        <v>1</v>
      </c>
      <c r="AN768" t="str">
        <f>VLOOKUP(Tabla_Transformados[[#This Row],[Cancelacion_Reserva_sucio]],auxiliares!$H$6:$I$9,2,0)</f>
        <v>Verdadero</v>
      </c>
      <c r="AO768">
        <v>5</v>
      </c>
      <c r="AP768" t="s">
        <v>108</v>
      </c>
      <c r="AQ76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68" s="10">
        <f>Tabla_Transformados[[#This Row],[Costo_Total]]/Tabla_Transformados[[#This Row],[Numero_Personas]]</f>
        <v>2490.375</v>
      </c>
      <c r="AS768" s="10">
        <f>Tabla_Transformados[[#This Row],[Costo_Total]]/Tabla_Transformados[[#This Row],[Duracion_Viaje_sucio]]</f>
        <v>1423.0714285714287</v>
      </c>
    </row>
    <row r="769" spans="1:45" x14ac:dyDescent="0.25">
      <c r="A769" t="s">
        <v>2732</v>
      </c>
      <c r="B769" t="s">
        <v>2733</v>
      </c>
      <c r="C769">
        <v>33</v>
      </c>
      <c r="D769" t="s">
        <v>104</v>
      </c>
      <c r="E769" t="str">
        <f>VLOOKUP(Tabla_Transformados[[#This Row],[Género_sucio]],Tabla4[#All],2,0)</f>
        <v>Masculino</v>
      </c>
      <c r="F769" t="s">
        <v>91</v>
      </c>
      <c r="G769" t="str">
        <f>VLOOKUP(Tabla_Transformados[[#This Row],[Ubicación_sucio]],auxiliares!$E$6:$F$13,2,0)</f>
        <v>India</v>
      </c>
      <c r="H769" t="s">
        <v>97</v>
      </c>
      <c r="I769" t="str">
        <f>IFERROR(VLOOKUP(Tabla_Transformados[[#This Row],[Tipo_Viajero_sucio]],auxiliares!$H$6:$I$6,2,0),Tabla_Transformados[[#This Row],[Tipo_Viajero_sucio]])</f>
        <v>Negocios</v>
      </c>
      <c r="J769" t="s">
        <v>2734</v>
      </c>
      <c r="K769" s="8">
        <v>45304</v>
      </c>
      <c r="L769" s="8">
        <v>45406</v>
      </c>
      <c r="M769">
        <v>251</v>
      </c>
      <c r="N769">
        <f>DATEDIF(Tabla_Transformados[[#This Row],[Fecha_Reserva]],Tabla_Transformados[[#This Row],[Fecha_Viaje]],"d")</f>
        <v>102</v>
      </c>
      <c r="O769">
        <v>2</v>
      </c>
      <c r="P769">
        <v>1</v>
      </c>
      <c r="Q769" t="s">
        <v>77</v>
      </c>
      <c r="R769" t="str">
        <f>IFERROR(VLOOKUP(Tabla_Transformados[[#This Row],[Tipo_Paquete_sucio]],auxiliares!$H$6:$I$7,2,0),Tabla_Transformados[[#This Row],[Tipo_Paquete_sucio]])</f>
        <v>Vuelo + Hotel</v>
      </c>
      <c r="S769" s="10">
        <v>9599.7999999999993</v>
      </c>
      <c r="T769" t="s">
        <v>78</v>
      </c>
      <c r="U769" t="s">
        <v>137</v>
      </c>
      <c r="V769" t="str">
        <f>VLOOKUP(Tabla_Transformados[[#This Row],[Destino_sucio]],auxiliares!$E$5:$F$19,2,0)</f>
        <v>Paris</v>
      </c>
      <c r="W769" t="s">
        <v>79</v>
      </c>
      <c r="X769" t="s">
        <v>68</v>
      </c>
      <c r="Y769" t="s">
        <v>40</v>
      </c>
      <c r="Z7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9" t="str">
        <f>IFERROR(VLOOKUP(Tabla_Transformados[[#This Row],[Actividades_Reser_sucio2]],auxiliares!$E$5:$F$20,2,0),Tabla_Transformados[[#This Row],[Actividades_Reser_sucio2]])</f>
        <v/>
      </c>
      <c r="AB769">
        <v>3</v>
      </c>
      <c r="AC769">
        <f>Tabla_Transformados[[#This Row],[Duracion_Viaje_sucio]]-1</f>
        <v>1</v>
      </c>
      <c r="AD769" t="b">
        <v>1</v>
      </c>
      <c r="AE769" t="str">
        <f>VLOOKUP(Tabla_Transformados[[#This Row],[Promocion_Aplicada_sucio]],auxiliares!$H$6:$I$9,2,0)</f>
        <v>Verdadero</v>
      </c>
      <c r="AF769" t="s">
        <v>88</v>
      </c>
      <c r="AG769" t="s">
        <v>115</v>
      </c>
      <c r="AH769">
        <v>3</v>
      </c>
      <c r="AI769" t="str">
        <f>TEXT(Tabla_Transformados[[#This Row],[Fecha_Reserva]],"m")</f>
        <v>1</v>
      </c>
      <c r="AJ769">
        <v>9</v>
      </c>
      <c r="AK769" t="str">
        <f>TEXT(Tabla_Transformados[[#This Row],[Fecha_Viaje]],"m")</f>
        <v>4</v>
      </c>
      <c r="AL769" t="s">
        <v>44</v>
      </c>
      <c r="AM769" t="b">
        <v>1</v>
      </c>
      <c r="AN769" t="str">
        <f>VLOOKUP(Tabla_Transformados[[#This Row],[Cancelacion_Reserva_sucio]],auxiliares!$H$6:$I$9,2,0)</f>
        <v>Verdadero</v>
      </c>
      <c r="AO769">
        <v>2</v>
      </c>
      <c r="AP769" t="s">
        <v>70</v>
      </c>
      <c r="AQ76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69" s="10">
        <f>Tabla_Transformados[[#This Row],[Costo_Total]]/Tabla_Transformados[[#This Row],[Numero_Personas]]</f>
        <v>9599.7999999999993</v>
      </c>
      <c r="AS769" s="10">
        <f>Tabla_Transformados[[#This Row],[Costo_Total]]/Tabla_Transformados[[#This Row],[Duracion_Viaje_sucio]]</f>
        <v>4799.8999999999996</v>
      </c>
    </row>
    <row r="770" spans="1:45" x14ac:dyDescent="0.25">
      <c r="A770" t="s">
        <v>2735</v>
      </c>
      <c r="B770" t="s">
        <v>2736</v>
      </c>
      <c r="C770">
        <v>62</v>
      </c>
      <c r="D770" t="s">
        <v>60</v>
      </c>
      <c r="E770" t="str">
        <f>VLOOKUP(Tabla_Transformados[[#This Row],[Género_sucio]],Tabla4[#All],2,0)</f>
        <v>Otro</v>
      </c>
      <c r="F770" t="s">
        <v>73</v>
      </c>
      <c r="G770" t="str">
        <f>VLOOKUP(Tabla_Transformados[[#This Row],[Ubicación_sucio]],auxiliares!$E$6:$F$13,2,0)</f>
        <v>Reino unido</v>
      </c>
      <c r="H770" t="s">
        <v>49</v>
      </c>
      <c r="I770" t="str">
        <f>IFERROR(VLOOKUP(Tabla_Transformados[[#This Row],[Tipo_Viajero_sucio]],auxiliares!$H$6:$I$6,2,0),Tabla_Transformados[[#This Row],[Tipo_Viajero_sucio]])</f>
        <v>Turista</v>
      </c>
      <c r="J770" t="s">
        <v>2737</v>
      </c>
      <c r="K770" s="8">
        <v>45307</v>
      </c>
      <c r="L770" s="8">
        <v>45403</v>
      </c>
      <c r="M770">
        <v>69</v>
      </c>
      <c r="N770">
        <f>DATEDIF(Tabla_Transformados[[#This Row],[Fecha_Reserva]],Tabla_Transformados[[#This Row],[Fecha_Viaje]],"d")</f>
        <v>96</v>
      </c>
      <c r="O770">
        <v>9</v>
      </c>
      <c r="P770">
        <v>3</v>
      </c>
      <c r="Q770" t="s">
        <v>37</v>
      </c>
      <c r="R770" t="str">
        <f>IFERROR(VLOOKUP(Tabla_Transformados[[#This Row],[Tipo_Paquete_sucio]],auxiliares!$H$6:$I$7,2,0),Tabla_Transformados[[#This Row],[Tipo_Paquete_sucio]])</f>
        <v>Vuelo</v>
      </c>
      <c r="S770" s="10">
        <v>17526.400000000001</v>
      </c>
      <c r="T770" t="s">
        <v>86</v>
      </c>
      <c r="U770" t="s">
        <v>87</v>
      </c>
      <c r="V770" t="str">
        <f>VLOOKUP(Tabla_Transformados[[#This Row],[Destino_sucio]],auxiliares!$E$5:$F$19,2,0)</f>
        <v>Londres</v>
      </c>
      <c r="W770" t="s">
        <v>40</v>
      </c>
      <c r="X770" t="s">
        <v>54</v>
      </c>
      <c r="Y770" t="s">
        <v>40</v>
      </c>
      <c r="Z7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0" t="str">
        <f>IFERROR(VLOOKUP(Tabla_Transformados[[#This Row],[Actividades_Reser_sucio2]],auxiliares!$E$5:$F$20,2,0),Tabla_Transformados[[#This Row],[Actividades_Reser_sucio2]])</f>
        <v/>
      </c>
      <c r="AB770">
        <v>5</v>
      </c>
      <c r="AC770">
        <f>Tabla_Transformados[[#This Row],[Duracion_Viaje_sucio]]-1</f>
        <v>8</v>
      </c>
      <c r="AD770" t="b">
        <v>0</v>
      </c>
      <c r="AE770" t="str">
        <f>VLOOKUP(Tabla_Transformados[[#This Row],[Promocion_Aplicada_sucio]],auxiliares!$H$6:$I$9,2,0)</f>
        <v>Falso</v>
      </c>
      <c r="AF770" t="s">
        <v>42</v>
      </c>
      <c r="AG770" t="s">
        <v>56</v>
      </c>
      <c r="AH770">
        <v>11</v>
      </c>
      <c r="AI770" t="str">
        <f>TEXT(Tabla_Transformados[[#This Row],[Fecha_Reserva]],"m")</f>
        <v>1</v>
      </c>
      <c r="AJ770">
        <v>3</v>
      </c>
      <c r="AK770" t="str">
        <f>TEXT(Tabla_Transformados[[#This Row],[Fecha_Viaje]],"m")</f>
        <v>4</v>
      </c>
      <c r="AL770" t="s">
        <v>57</v>
      </c>
      <c r="AM770" t="b">
        <v>1</v>
      </c>
      <c r="AN770" t="str">
        <f>VLOOKUP(Tabla_Transformados[[#This Row],[Cancelacion_Reserva_sucio]],auxiliares!$H$6:$I$9,2,0)</f>
        <v>Verdadero</v>
      </c>
      <c r="AO770">
        <v>1</v>
      </c>
      <c r="AP770" t="s">
        <v>70</v>
      </c>
      <c r="AQ77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0" s="10">
        <f>Tabla_Transformados[[#This Row],[Costo_Total]]/Tabla_Transformados[[#This Row],[Numero_Personas]]</f>
        <v>5842.1333333333341</v>
      </c>
      <c r="AS770" s="10">
        <f>Tabla_Transformados[[#This Row],[Costo_Total]]/Tabla_Transformados[[#This Row],[Duracion_Viaje_sucio]]</f>
        <v>1947.377777777778</v>
      </c>
    </row>
    <row r="771" spans="1:45" x14ac:dyDescent="0.25">
      <c r="A771" t="s">
        <v>2738</v>
      </c>
      <c r="B771" t="s">
        <v>2739</v>
      </c>
      <c r="C771">
        <v>32</v>
      </c>
      <c r="D771" t="s">
        <v>31</v>
      </c>
      <c r="E771" t="str">
        <f>VLOOKUP(Tabla_Transformados[[#This Row],[Género_sucio]],Tabla4[#All],2,0)</f>
        <v>Femenino</v>
      </c>
      <c r="F771" t="s">
        <v>91</v>
      </c>
      <c r="G771" t="str">
        <f>VLOOKUP(Tabla_Transformados[[#This Row],[Ubicación_sucio]],auxiliares!$E$6:$F$13,2,0)</f>
        <v>India</v>
      </c>
      <c r="H771" t="s">
        <v>49</v>
      </c>
      <c r="I771" t="str">
        <f>IFERROR(VLOOKUP(Tabla_Transformados[[#This Row],[Tipo_Viajero_sucio]],auxiliares!$H$6:$I$6,2,0),Tabla_Transformados[[#This Row],[Tipo_Viajero_sucio]])</f>
        <v>Turista</v>
      </c>
      <c r="J771" t="s">
        <v>2740</v>
      </c>
      <c r="K771" s="8">
        <v>45471</v>
      </c>
      <c r="L771" s="8">
        <v>45527</v>
      </c>
      <c r="M771">
        <v>163</v>
      </c>
      <c r="N771">
        <f>DATEDIF(Tabla_Transformados[[#This Row],[Fecha_Reserva]],Tabla_Transformados[[#This Row],[Fecha_Viaje]],"d")</f>
        <v>56</v>
      </c>
      <c r="O771">
        <v>8</v>
      </c>
      <c r="P771">
        <v>3</v>
      </c>
      <c r="Q771" t="s">
        <v>65</v>
      </c>
      <c r="R771" t="str">
        <f>IFERROR(VLOOKUP(Tabla_Transformados[[#This Row],[Tipo_Paquete_sucio]],auxiliares!$H$6:$I$7,2,0),Tabla_Transformados[[#This Row],[Tipo_Paquete_sucio]])</f>
        <v>Vuelo + Hotel + Tour</v>
      </c>
      <c r="S771" s="10">
        <v>2914.4</v>
      </c>
      <c r="T771" t="s">
        <v>86</v>
      </c>
      <c r="U771" t="s">
        <v>137</v>
      </c>
      <c r="V771" t="str">
        <f>VLOOKUP(Tabla_Transformados[[#This Row],[Destino_sucio]],auxiliares!$E$5:$F$19,2,0)</f>
        <v>Paris</v>
      </c>
      <c r="W771" t="s">
        <v>114</v>
      </c>
      <c r="X771" t="s">
        <v>54</v>
      </c>
      <c r="Y771" t="s">
        <v>69</v>
      </c>
      <c r="Z7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71" t="str">
        <f>IFERROR(VLOOKUP(Tabla_Transformados[[#This Row],[Actividades_Reser_sucio2]],auxiliares!$E$5:$F$20,2,0),Tabla_Transformados[[#This Row],[Actividades_Reser_sucio2]])</f>
        <v>Excursión en bote</v>
      </c>
      <c r="AB771">
        <v>6</v>
      </c>
      <c r="AC771">
        <f>Tabla_Transformados[[#This Row],[Duracion_Viaje_sucio]]-1</f>
        <v>7</v>
      </c>
      <c r="AD771" t="b">
        <v>1</v>
      </c>
      <c r="AE771" t="str">
        <f>VLOOKUP(Tabla_Transformados[[#This Row],[Promocion_Aplicada_sucio]],auxiliares!$H$6:$I$9,2,0)</f>
        <v>Verdadero</v>
      </c>
      <c r="AF771" t="s">
        <v>55</v>
      </c>
      <c r="AG771" t="s">
        <v>56</v>
      </c>
      <c r="AH771">
        <v>11</v>
      </c>
      <c r="AI771" t="str">
        <f>TEXT(Tabla_Transformados[[#This Row],[Fecha_Reserva]],"m")</f>
        <v>6</v>
      </c>
      <c r="AJ771">
        <v>6</v>
      </c>
      <c r="AK771" t="str">
        <f>TEXT(Tabla_Transformados[[#This Row],[Fecha_Viaje]],"m")</f>
        <v>8</v>
      </c>
      <c r="AL771" t="s">
        <v>57</v>
      </c>
      <c r="AM771" t="b">
        <v>1</v>
      </c>
      <c r="AN771" t="str">
        <f>VLOOKUP(Tabla_Transformados[[#This Row],[Cancelacion_Reserva_sucio]],auxiliares!$H$6:$I$9,2,0)</f>
        <v>Verdadero</v>
      </c>
      <c r="AO771">
        <v>2</v>
      </c>
      <c r="AP771" t="s">
        <v>40</v>
      </c>
      <c r="AQ77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1" s="10">
        <f>Tabla_Transformados[[#This Row],[Costo_Total]]/Tabla_Transformados[[#This Row],[Numero_Personas]]</f>
        <v>971.4666666666667</v>
      </c>
      <c r="AS771" s="10">
        <f>Tabla_Transformados[[#This Row],[Costo_Total]]/Tabla_Transformados[[#This Row],[Duracion_Viaje_sucio]]</f>
        <v>364.3</v>
      </c>
    </row>
    <row r="772" spans="1:45" x14ac:dyDescent="0.25">
      <c r="A772" t="s">
        <v>2741</v>
      </c>
      <c r="B772" t="s">
        <v>2742</v>
      </c>
      <c r="C772">
        <v>21</v>
      </c>
      <c r="D772" t="s">
        <v>104</v>
      </c>
      <c r="E772" t="str">
        <f>VLOOKUP(Tabla_Transformados[[#This Row],[Género_sucio]],Tabla4[#All],2,0)</f>
        <v>Masculino</v>
      </c>
      <c r="F772" t="s">
        <v>61</v>
      </c>
      <c r="G772" t="str">
        <f>VLOOKUP(Tabla_Transformados[[#This Row],[Ubicación_sucio]],auxiliares!$E$6:$F$13,2,0)</f>
        <v>Australia</v>
      </c>
      <c r="H772" t="s">
        <v>49</v>
      </c>
      <c r="I772" t="str">
        <f>IFERROR(VLOOKUP(Tabla_Transformados[[#This Row],[Tipo_Viajero_sucio]],auxiliares!$H$6:$I$6,2,0),Tabla_Transformados[[#This Row],[Tipo_Viajero_sucio]])</f>
        <v>Turista</v>
      </c>
      <c r="J772" t="s">
        <v>2743</v>
      </c>
      <c r="K772" s="8">
        <v>45327</v>
      </c>
      <c r="L772" s="8">
        <v>45509</v>
      </c>
      <c r="M772">
        <v>268</v>
      </c>
      <c r="N772">
        <f>DATEDIF(Tabla_Transformados[[#This Row],[Fecha_Reserva]],Tabla_Transformados[[#This Row],[Fecha_Viaje]],"d")</f>
        <v>182</v>
      </c>
      <c r="O772">
        <v>5</v>
      </c>
      <c r="P772">
        <v>1</v>
      </c>
      <c r="Q772" t="s">
        <v>37</v>
      </c>
      <c r="R772" t="str">
        <f>IFERROR(VLOOKUP(Tabla_Transformados[[#This Row],[Tipo_Paquete_sucio]],auxiliares!$H$6:$I$7,2,0),Tabla_Transformados[[#This Row],[Tipo_Paquete_sucio]])</f>
        <v>Vuelo</v>
      </c>
      <c r="S772" s="10">
        <v>4443.5</v>
      </c>
      <c r="T772" t="s">
        <v>78</v>
      </c>
      <c r="U772" t="s">
        <v>101</v>
      </c>
      <c r="V772" t="str">
        <f>VLOOKUP(Tabla_Transformados[[#This Row],[Destino_sucio]],auxiliares!$E$5:$F$19,2,0)</f>
        <v>Roma</v>
      </c>
      <c r="W772" t="s">
        <v>40</v>
      </c>
      <c r="X772" t="s">
        <v>68</v>
      </c>
      <c r="Y772" t="s">
        <v>40</v>
      </c>
      <c r="Z7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2" t="str">
        <f>IFERROR(VLOOKUP(Tabla_Transformados[[#This Row],[Actividades_Reser_sucio2]],auxiliares!$E$5:$F$20,2,0),Tabla_Transformados[[#This Row],[Actividades_Reser_sucio2]])</f>
        <v/>
      </c>
      <c r="AB772">
        <v>4</v>
      </c>
      <c r="AC772">
        <f>Tabla_Transformados[[#This Row],[Duracion_Viaje_sucio]]-1</f>
        <v>4</v>
      </c>
      <c r="AD772" t="b">
        <v>0</v>
      </c>
      <c r="AE772" t="str">
        <f>VLOOKUP(Tabla_Transformados[[#This Row],[Promocion_Aplicada_sucio]],auxiliares!$H$6:$I$9,2,0)</f>
        <v>Falso</v>
      </c>
      <c r="AF772" t="s">
        <v>55</v>
      </c>
      <c r="AG772" t="s">
        <v>43</v>
      </c>
      <c r="AH772">
        <v>5</v>
      </c>
      <c r="AI772" t="str">
        <f>TEXT(Tabla_Transformados[[#This Row],[Fecha_Reserva]],"m")</f>
        <v>2</v>
      </c>
      <c r="AJ772">
        <v>4</v>
      </c>
      <c r="AK772" t="str">
        <f>TEXT(Tabla_Transformados[[#This Row],[Fecha_Viaje]],"m")</f>
        <v>8</v>
      </c>
      <c r="AL772" t="s">
        <v>57</v>
      </c>
      <c r="AM772" t="b">
        <v>1</v>
      </c>
      <c r="AN772" t="str">
        <f>VLOOKUP(Tabla_Transformados[[#This Row],[Cancelacion_Reserva_sucio]],auxiliares!$H$6:$I$9,2,0)</f>
        <v>Verdadero</v>
      </c>
      <c r="AO772">
        <v>5</v>
      </c>
      <c r="AP772" t="s">
        <v>108</v>
      </c>
      <c r="AQ77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72" s="10">
        <f>Tabla_Transformados[[#This Row],[Costo_Total]]/Tabla_Transformados[[#This Row],[Numero_Personas]]</f>
        <v>4443.5</v>
      </c>
      <c r="AS772" s="10">
        <f>Tabla_Transformados[[#This Row],[Costo_Total]]/Tabla_Transformados[[#This Row],[Duracion_Viaje_sucio]]</f>
        <v>888.7</v>
      </c>
    </row>
    <row r="773" spans="1:45" x14ac:dyDescent="0.25">
      <c r="A773" t="s">
        <v>2744</v>
      </c>
      <c r="B773" t="s">
        <v>2745</v>
      </c>
      <c r="C773">
        <v>54</v>
      </c>
      <c r="D773" t="s">
        <v>31</v>
      </c>
      <c r="E773" t="str">
        <f>VLOOKUP(Tabla_Transformados[[#This Row],[Género_sucio]],Tabla4[#All],2,0)</f>
        <v>Femenino</v>
      </c>
      <c r="F773" t="s">
        <v>123</v>
      </c>
      <c r="G773" t="str">
        <f>VLOOKUP(Tabla_Transformados[[#This Row],[Ubicación_sucio]],auxiliares!$E$6:$F$13,2,0)</f>
        <v>España</v>
      </c>
      <c r="H773" t="s">
        <v>49</v>
      </c>
      <c r="I773" t="str">
        <f>IFERROR(VLOOKUP(Tabla_Transformados[[#This Row],[Tipo_Viajero_sucio]],auxiliares!$H$6:$I$6,2,0),Tabla_Transformados[[#This Row],[Tipo_Viajero_sucio]])</f>
        <v>Turista</v>
      </c>
      <c r="J773" t="s">
        <v>2746</v>
      </c>
      <c r="K773" s="8">
        <v>45493</v>
      </c>
      <c r="L773" s="8">
        <v>45616</v>
      </c>
      <c r="M773">
        <v>45</v>
      </c>
      <c r="N773">
        <f>DATEDIF(Tabla_Transformados[[#This Row],[Fecha_Reserva]],Tabla_Transformados[[#This Row],[Fecha_Viaje]],"d")</f>
        <v>123</v>
      </c>
      <c r="O773">
        <v>3</v>
      </c>
      <c r="P773">
        <v>2</v>
      </c>
      <c r="Q773" t="s">
        <v>37</v>
      </c>
      <c r="R773" t="str">
        <f>IFERROR(VLOOKUP(Tabla_Transformados[[#This Row],[Tipo_Paquete_sucio]],auxiliares!$H$6:$I$7,2,0),Tabla_Transformados[[#This Row],[Tipo_Paquete_sucio]])</f>
        <v>Vuelo</v>
      </c>
      <c r="S773" s="10">
        <v>9485.5</v>
      </c>
      <c r="T773" t="s">
        <v>78</v>
      </c>
      <c r="U773" t="s">
        <v>101</v>
      </c>
      <c r="V773" t="str">
        <f>VLOOKUP(Tabla_Transformados[[#This Row],[Destino_sucio]],auxiliares!$E$5:$F$19,2,0)</f>
        <v>Roma</v>
      </c>
      <c r="W773" t="s">
        <v>40</v>
      </c>
      <c r="X773" t="s">
        <v>54</v>
      </c>
      <c r="Y773" t="s">
        <v>40</v>
      </c>
      <c r="Z7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3" t="str">
        <f>IFERROR(VLOOKUP(Tabla_Transformados[[#This Row],[Actividades_Reser_sucio2]],auxiliares!$E$5:$F$20,2,0),Tabla_Transformados[[#This Row],[Actividades_Reser_sucio2]])</f>
        <v/>
      </c>
      <c r="AB773">
        <v>1</v>
      </c>
      <c r="AC773">
        <f>Tabla_Transformados[[#This Row],[Duracion_Viaje_sucio]]-1</f>
        <v>2</v>
      </c>
      <c r="AD773" t="b">
        <v>0</v>
      </c>
      <c r="AE773" t="str">
        <f>VLOOKUP(Tabla_Transformados[[#This Row],[Promocion_Aplicada_sucio]],auxiliares!$H$6:$I$9,2,0)</f>
        <v>Falso</v>
      </c>
      <c r="AF773" t="s">
        <v>88</v>
      </c>
      <c r="AG773" t="s">
        <v>115</v>
      </c>
      <c r="AH773">
        <v>10</v>
      </c>
      <c r="AI773" t="str">
        <f>TEXT(Tabla_Transformados[[#This Row],[Fecha_Reserva]],"m")</f>
        <v>7</v>
      </c>
      <c r="AJ773">
        <v>5</v>
      </c>
      <c r="AK773" t="str">
        <f>TEXT(Tabla_Transformados[[#This Row],[Fecha_Viaje]],"m")</f>
        <v>11</v>
      </c>
      <c r="AL773" t="s">
        <v>44</v>
      </c>
      <c r="AM773" t="b">
        <v>0</v>
      </c>
      <c r="AN773" t="str">
        <f>VLOOKUP(Tabla_Transformados[[#This Row],[Cancelacion_Reserva_sucio]],auxiliares!$H$6:$I$9,2,0)</f>
        <v>Falso</v>
      </c>
      <c r="AO773">
        <v>2</v>
      </c>
      <c r="AP773" t="s">
        <v>45</v>
      </c>
      <c r="AQ77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3" s="10">
        <f>Tabla_Transformados[[#This Row],[Costo_Total]]/Tabla_Transformados[[#This Row],[Numero_Personas]]</f>
        <v>4742.75</v>
      </c>
      <c r="AS773" s="10">
        <f>Tabla_Transformados[[#This Row],[Costo_Total]]/Tabla_Transformados[[#This Row],[Duracion_Viaje_sucio]]</f>
        <v>3161.8333333333335</v>
      </c>
    </row>
    <row r="774" spans="1:45" x14ac:dyDescent="0.25">
      <c r="A774" t="s">
        <v>2747</v>
      </c>
      <c r="B774" t="s">
        <v>2748</v>
      </c>
      <c r="C774">
        <v>63</v>
      </c>
      <c r="D774" t="s">
        <v>104</v>
      </c>
      <c r="E774" t="str">
        <f>VLOOKUP(Tabla_Transformados[[#This Row],[Género_sucio]],Tabla4[#All],2,0)</f>
        <v>Masculino</v>
      </c>
      <c r="F774" t="s">
        <v>82</v>
      </c>
      <c r="G774" t="str">
        <f>VLOOKUP(Tabla_Transformados[[#This Row],[Ubicación_sucio]],auxiliares!$E$6:$F$13,2,0)</f>
        <v>Alemania</v>
      </c>
      <c r="H774" t="s">
        <v>97</v>
      </c>
      <c r="I774" t="str">
        <f>IFERROR(VLOOKUP(Tabla_Transformados[[#This Row],[Tipo_Viajero_sucio]],auxiliares!$H$6:$I$6,2,0),Tabla_Transformados[[#This Row],[Tipo_Viajero_sucio]])</f>
        <v>Negocios</v>
      </c>
      <c r="J774" t="s">
        <v>2749</v>
      </c>
      <c r="K774" s="8">
        <v>45461</v>
      </c>
      <c r="L774" s="8">
        <v>45467</v>
      </c>
      <c r="M774">
        <v>29</v>
      </c>
      <c r="N774">
        <f>DATEDIF(Tabla_Transformados[[#This Row],[Fecha_Reserva]],Tabla_Transformados[[#This Row],[Fecha_Viaje]],"d")</f>
        <v>6</v>
      </c>
      <c r="O774">
        <v>7</v>
      </c>
      <c r="P774">
        <v>1</v>
      </c>
      <c r="Q774" t="s">
        <v>65</v>
      </c>
      <c r="R774" t="str">
        <f>IFERROR(VLOOKUP(Tabla_Transformados[[#This Row],[Tipo_Paquete_sucio]],auxiliares!$H$6:$I$7,2,0),Tabla_Transformados[[#This Row],[Tipo_Paquete_sucio]])</f>
        <v>Vuelo + Hotel + Tour</v>
      </c>
      <c r="S774" s="10">
        <v>1551.6</v>
      </c>
      <c r="T774" t="s">
        <v>78</v>
      </c>
      <c r="U774" t="s">
        <v>87</v>
      </c>
      <c r="V774" t="str">
        <f>VLOOKUP(Tabla_Transformados[[#This Row],[Destino_sucio]],auxiliares!$E$5:$F$19,2,0)</f>
        <v>Londres</v>
      </c>
      <c r="W774" t="s">
        <v>114</v>
      </c>
      <c r="X774" t="s">
        <v>41</v>
      </c>
      <c r="Y774" t="s">
        <v>302</v>
      </c>
      <c r="Z7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74" t="str">
        <f>IFERROR(VLOOKUP(Tabla_Transformados[[#This Row],[Actividades_Reser_sucio2]],auxiliares!$E$5:$F$20,2,0),Tabla_Transformados[[#This Row],[Actividades_Reser_sucio2]])</f>
        <v>Tour en bus</v>
      </c>
      <c r="AB774">
        <v>8</v>
      </c>
      <c r="AC774">
        <f>Tabla_Transformados[[#This Row],[Duracion_Viaje_sucio]]-1</f>
        <v>6</v>
      </c>
      <c r="AD774" t="b">
        <v>0</v>
      </c>
      <c r="AE774" t="str">
        <f>VLOOKUP(Tabla_Transformados[[#This Row],[Promocion_Aplicada_sucio]],auxiliares!$H$6:$I$9,2,0)</f>
        <v>Falso</v>
      </c>
      <c r="AF774" t="s">
        <v>42</v>
      </c>
      <c r="AG774" t="s">
        <v>115</v>
      </c>
      <c r="AH774">
        <v>6</v>
      </c>
      <c r="AI774" t="str">
        <f>TEXT(Tabla_Transformados[[#This Row],[Fecha_Reserva]],"m")</f>
        <v>6</v>
      </c>
      <c r="AJ774">
        <v>10</v>
      </c>
      <c r="AK774" t="str">
        <f>TEXT(Tabla_Transformados[[#This Row],[Fecha_Viaje]],"m")</f>
        <v>6</v>
      </c>
      <c r="AL774" t="s">
        <v>57</v>
      </c>
      <c r="AM774" t="b">
        <v>0</v>
      </c>
      <c r="AN774" t="str">
        <f>VLOOKUP(Tabla_Transformados[[#This Row],[Cancelacion_Reserva_sucio]],auxiliares!$H$6:$I$9,2,0)</f>
        <v>Falso</v>
      </c>
      <c r="AO774">
        <v>3</v>
      </c>
      <c r="AP774" t="s">
        <v>45</v>
      </c>
      <c r="AQ77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4" s="10">
        <f>Tabla_Transformados[[#This Row],[Costo_Total]]/Tabla_Transformados[[#This Row],[Numero_Personas]]</f>
        <v>1551.6</v>
      </c>
      <c r="AS774" s="10">
        <f>Tabla_Transformados[[#This Row],[Costo_Total]]/Tabla_Transformados[[#This Row],[Duracion_Viaje_sucio]]</f>
        <v>221.65714285714284</v>
      </c>
    </row>
    <row r="775" spans="1:45" x14ac:dyDescent="0.25">
      <c r="A775" t="s">
        <v>2750</v>
      </c>
      <c r="B775" t="s">
        <v>2751</v>
      </c>
      <c r="C775">
        <v>50</v>
      </c>
      <c r="D775" t="s">
        <v>31</v>
      </c>
      <c r="E775" t="str">
        <f>VLOOKUP(Tabla_Transformados[[#This Row],[Género_sucio]],Tabla4[#All],2,0)</f>
        <v>Femenino</v>
      </c>
      <c r="F775" t="s">
        <v>91</v>
      </c>
      <c r="G775" t="str">
        <f>VLOOKUP(Tabla_Transformados[[#This Row],[Ubicación_sucio]],auxiliares!$E$6:$F$13,2,0)</f>
        <v>India</v>
      </c>
      <c r="H775" t="s">
        <v>97</v>
      </c>
      <c r="I775" t="str">
        <f>IFERROR(VLOOKUP(Tabla_Transformados[[#This Row],[Tipo_Viajero_sucio]],auxiliares!$H$6:$I$6,2,0),Tabla_Transformados[[#This Row],[Tipo_Viajero_sucio]])</f>
        <v>Negocios</v>
      </c>
      <c r="J775" t="s">
        <v>2752</v>
      </c>
      <c r="K775" s="8">
        <v>45355</v>
      </c>
      <c r="L775" s="8">
        <v>45534</v>
      </c>
      <c r="M775">
        <v>124</v>
      </c>
      <c r="N775">
        <f>DATEDIF(Tabla_Transformados[[#This Row],[Fecha_Reserva]],Tabla_Transformados[[#This Row],[Fecha_Viaje]],"d")</f>
        <v>179</v>
      </c>
      <c r="O775">
        <v>11</v>
      </c>
      <c r="P775">
        <v>2</v>
      </c>
      <c r="Q775" t="s">
        <v>37</v>
      </c>
      <c r="R775" t="str">
        <f>IFERROR(VLOOKUP(Tabla_Transformados[[#This Row],[Tipo_Paquete_sucio]],auxiliares!$H$6:$I$7,2,0),Tabla_Transformados[[#This Row],[Tipo_Paquete_sucio]])</f>
        <v>Vuelo</v>
      </c>
      <c r="S775" s="10">
        <v>1325.9</v>
      </c>
      <c r="T775" t="s">
        <v>86</v>
      </c>
      <c r="U775" t="s">
        <v>94</v>
      </c>
      <c r="V775" t="str">
        <f>VLOOKUP(Tabla_Transformados[[#This Row],[Destino_sucio]],auxiliares!$E$5:$F$19,2,0)</f>
        <v>Cancun</v>
      </c>
      <c r="W775" t="s">
        <v>40</v>
      </c>
      <c r="X775" t="s">
        <v>41</v>
      </c>
      <c r="Y775" t="s">
        <v>40</v>
      </c>
      <c r="Z7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5" t="str">
        <f>IFERROR(VLOOKUP(Tabla_Transformados[[#This Row],[Actividades_Reser_sucio2]],auxiliares!$E$5:$F$20,2,0),Tabla_Transformados[[#This Row],[Actividades_Reser_sucio2]])</f>
        <v/>
      </c>
      <c r="AB775">
        <v>4</v>
      </c>
      <c r="AC775">
        <f>Tabla_Transformados[[#This Row],[Duracion_Viaje_sucio]]-1</f>
        <v>10</v>
      </c>
      <c r="AD775" t="b">
        <v>0</v>
      </c>
      <c r="AE775" t="str">
        <f>VLOOKUP(Tabla_Transformados[[#This Row],[Promocion_Aplicada_sucio]],auxiliares!$H$6:$I$9,2,0)</f>
        <v>Falso</v>
      </c>
      <c r="AF775" t="s">
        <v>88</v>
      </c>
      <c r="AG775" t="s">
        <v>56</v>
      </c>
      <c r="AH775">
        <v>2</v>
      </c>
      <c r="AI775" t="str">
        <f>TEXT(Tabla_Transformados[[#This Row],[Fecha_Reserva]],"m")</f>
        <v>3</v>
      </c>
      <c r="AJ775">
        <v>2</v>
      </c>
      <c r="AK775" t="str">
        <f>TEXT(Tabla_Transformados[[#This Row],[Fecha_Viaje]],"m")</f>
        <v>8</v>
      </c>
      <c r="AL775" t="s">
        <v>44</v>
      </c>
      <c r="AM775" t="b">
        <v>1</v>
      </c>
      <c r="AN775" t="str">
        <f>VLOOKUP(Tabla_Transformados[[#This Row],[Cancelacion_Reserva_sucio]],auxiliares!$H$6:$I$9,2,0)</f>
        <v>Verdadero</v>
      </c>
      <c r="AO775">
        <v>1</v>
      </c>
      <c r="AP775" t="s">
        <v>40</v>
      </c>
      <c r="AQ7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5" s="10">
        <f>Tabla_Transformados[[#This Row],[Costo_Total]]/Tabla_Transformados[[#This Row],[Numero_Personas]]</f>
        <v>662.95</v>
      </c>
      <c r="AS775" s="10">
        <f>Tabla_Transformados[[#This Row],[Costo_Total]]/Tabla_Transformados[[#This Row],[Duracion_Viaje_sucio]]</f>
        <v>120.53636363636365</v>
      </c>
    </row>
    <row r="776" spans="1:45" x14ac:dyDescent="0.25">
      <c r="A776" t="s">
        <v>2753</v>
      </c>
      <c r="B776" t="s">
        <v>2754</v>
      </c>
      <c r="C776">
        <v>40</v>
      </c>
      <c r="D776" t="s">
        <v>104</v>
      </c>
      <c r="E776" t="str">
        <f>VLOOKUP(Tabla_Transformados[[#This Row],[Género_sucio]],Tabla4[#All],2,0)</f>
        <v>Masculino</v>
      </c>
      <c r="F776" t="s">
        <v>82</v>
      </c>
      <c r="G776" t="str">
        <f>VLOOKUP(Tabla_Transformados[[#This Row],[Ubicación_sucio]],auxiliares!$E$6:$F$13,2,0)</f>
        <v>Alemania</v>
      </c>
      <c r="H776" t="s">
        <v>97</v>
      </c>
      <c r="I776" t="str">
        <f>IFERROR(VLOOKUP(Tabla_Transformados[[#This Row],[Tipo_Viajero_sucio]],auxiliares!$H$6:$I$6,2,0),Tabla_Transformados[[#This Row],[Tipo_Viajero_sucio]])</f>
        <v>Negocios</v>
      </c>
      <c r="J776" t="s">
        <v>2755</v>
      </c>
      <c r="K776" s="8">
        <v>45409</v>
      </c>
      <c r="L776" s="8">
        <v>45486</v>
      </c>
      <c r="M776">
        <v>28</v>
      </c>
      <c r="N776">
        <f>DATEDIF(Tabla_Transformados[[#This Row],[Fecha_Reserva]],Tabla_Transformados[[#This Row],[Fecha_Viaje]],"d")</f>
        <v>77</v>
      </c>
      <c r="O776">
        <v>10</v>
      </c>
      <c r="P776">
        <v>1</v>
      </c>
      <c r="Q776" t="s">
        <v>37</v>
      </c>
      <c r="R776" t="str">
        <f>IFERROR(VLOOKUP(Tabla_Transformados[[#This Row],[Tipo_Paquete_sucio]],auxiliares!$H$6:$I$7,2,0),Tabla_Transformados[[#This Row],[Tipo_Paquete_sucio]])</f>
        <v>Vuelo</v>
      </c>
      <c r="S776" s="10">
        <v>1178.3</v>
      </c>
      <c r="T776" t="s">
        <v>78</v>
      </c>
      <c r="U776" t="s">
        <v>39</v>
      </c>
      <c r="V776" t="str">
        <f>VLOOKUP(Tabla_Transformados[[#This Row],[Destino_sucio]],auxiliares!$E$5:$F$19,2,0)</f>
        <v>Tokio</v>
      </c>
      <c r="W776" t="s">
        <v>40</v>
      </c>
      <c r="X776" t="s">
        <v>41</v>
      </c>
      <c r="Y776" t="s">
        <v>40</v>
      </c>
      <c r="Z7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6" t="str">
        <f>IFERROR(VLOOKUP(Tabla_Transformados[[#This Row],[Actividades_Reser_sucio2]],auxiliares!$E$5:$F$20,2,0),Tabla_Transformados[[#This Row],[Actividades_Reser_sucio2]])</f>
        <v/>
      </c>
      <c r="AB776">
        <v>7</v>
      </c>
      <c r="AC776">
        <f>Tabla_Transformados[[#This Row],[Duracion_Viaje_sucio]]-1</f>
        <v>9</v>
      </c>
      <c r="AD776" t="b">
        <v>0</v>
      </c>
      <c r="AE776" t="str">
        <f>VLOOKUP(Tabla_Transformados[[#This Row],[Promocion_Aplicada_sucio]],auxiliares!$H$6:$I$9,2,0)</f>
        <v>Falso</v>
      </c>
      <c r="AF776" t="s">
        <v>55</v>
      </c>
      <c r="AG776" t="s">
        <v>115</v>
      </c>
      <c r="AH776">
        <v>8</v>
      </c>
      <c r="AI776" t="str">
        <f>TEXT(Tabla_Transformados[[#This Row],[Fecha_Reserva]],"m")</f>
        <v>4</v>
      </c>
      <c r="AJ776">
        <v>4</v>
      </c>
      <c r="AK776" t="str">
        <f>TEXT(Tabla_Transformados[[#This Row],[Fecha_Viaje]],"m")</f>
        <v>7</v>
      </c>
      <c r="AL776" t="s">
        <v>57</v>
      </c>
      <c r="AM776" t="b">
        <v>0</v>
      </c>
      <c r="AN776" t="str">
        <f>VLOOKUP(Tabla_Transformados[[#This Row],[Cancelacion_Reserva_sucio]],auxiliares!$H$6:$I$9,2,0)</f>
        <v>Falso</v>
      </c>
      <c r="AO776">
        <v>4</v>
      </c>
      <c r="AP776" t="s">
        <v>108</v>
      </c>
      <c r="AQ77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76" s="10">
        <f>Tabla_Transformados[[#This Row],[Costo_Total]]/Tabla_Transformados[[#This Row],[Numero_Personas]]</f>
        <v>1178.3</v>
      </c>
      <c r="AS776" s="10">
        <f>Tabla_Transformados[[#This Row],[Costo_Total]]/Tabla_Transformados[[#This Row],[Duracion_Viaje_sucio]]</f>
        <v>117.83</v>
      </c>
    </row>
    <row r="777" spans="1:45" x14ac:dyDescent="0.25">
      <c r="A777" t="s">
        <v>2756</v>
      </c>
      <c r="B777" t="s">
        <v>2757</v>
      </c>
      <c r="C777">
        <v>59</v>
      </c>
      <c r="D777" t="s">
        <v>60</v>
      </c>
      <c r="E777" t="str">
        <f>VLOOKUP(Tabla_Transformados[[#This Row],[Género_sucio]],Tabla4[#All],2,0)</f>
        <v>Otro</v>
      </c>
      <c r="F777" t="s">
        <v>61</v>
      </c>
      <c r="G777" t="str">
        <f>VLOOKUP(Tabla_Transformados[[#This Row],[Ubicación_sucio]],auxiliares!$E$6:$F$13,2,0)</f>
        <v>Australia</v>
      </c>
      <c r="H777" t="s">
        <v>97</v>
      </c>
      <c r="I777" t="str">
        <f>IFERROR(VLOOKUP(Tabla_Transformados[[#This Row],[Tipo_Viajero_sucio]],auxiliares!$H$6:$I$6,2,0),Tabla_Transformados[[#This Row],[Tipo_Viajero_sucio]])</f>
        <v>Negocios</v>
      </c>
      <c r="J777" t="s">
        <v>2758</v>
      </c>
      <c r="K777" s="8">
        <v>45390</v>
      </c>
      <c r="L777" s="8">
        <v>45410</v>
      </c>
      <c r="M777">
        <v>2</v>
      </c>
      <c r="N777">
        <f>DATEDIF(Tabla_Transformados[[#This Row],[Fecha_Reserva]],Tabla_Transformados[[#This Row],[Fecha_Viaje]],"d")</f>
        <v>20</v>
      </c>
      <c r="O777">
        <v>10</v>
      </c>
      <c r="P777">
        <v>2</v>
      </c>
      <c r="Q777" t="s">
        <v>37</v>
      </c>
      <c r="R777" t="str">
        <f>IFERROR(VLOOKUP(Tabla_Transformados[[#This Row],[Tipo_Paquete_sucio]],auxiliares!$H$6:$I$7,2,0),Tabla_Transformados[[#This Row],[Tipo_Paquete_sucio]])</f>
        <v>Vuelo</v>
      </c>
      <c r="S777" s="10">
        <v>8461.2000000000007</v>
      </c>
      <c r="T777" t="s">
        <v>78</v>
      </c>
      <c r="U777" t="s">
        <v>137</v>
      </c>
      <c r="V777" t="str">
        <f>VLOOKUP(Tabla_Transformados[[#This Row],[Destino_sucio]],auxiliares!$E$5:$F$19,2,0)</f>
        <v>Paris</v>
      </c>
      <c r="W777" t="s">
        <v>40</v>
      </c>
      <c r="X777" t="s">
        <v>54</v>
      </c>
      <c r="Y777" t="s">
        <v>40</v>
      </c>
      <c r="Z7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7" t="str">
        <f>IFERROR(VLOOKUP(Tabla_Transformados[[#This Row],[Actividades_Reser_sucio2]],auxiliares!$E$5:$F$20,2,0),Tabla_Transformados[[#This Row],[Actividades_Reser_sucio2]])</f>
        <v/>
      </c>
      <c r="AB777">
        <v>3</v>
      </c>
      <c r="AC777">
        <f>Tabla_Transformados[[#This Row],[Duracion_Viaje_sucio]]-1</f>
        <v>9</v>
      </c>
      <c r="AD777" t="b">
        <v>1</v>
      </c>
      <c r="AE777" t="str">
        <f>VLOOKUP(Tabla_Transformados[[#This Row],[Promocion_Aplicada_sucio]],auxiliares!$H$6:$I$9,2,0)</f>
        <v>Verdadero</v>
      </c>
      <c r="AF777" t="s">
        <v>42</v>
      </c>
      <c r="AG777" t="s">
        <v>56</v>
      </c>
      <c r="AH777">
        <v>2</v>
      </c>
      <c r="AI777" t="str">
        <f>TEXT(Tabla_Transformados[[#This Row],[Fecha_Reserva]],"m")</f>
        <v>4</v>
      </c>
      <c r="AJ777">
        <v>7</v>
      </c>
      <c r="AK777" t="str">
        <f>TEXT(Tabla_Transformados[[#This Row],[Fecha_Viaje]],"m")</f>
        <v>4</v>
      </c>
      <c r="AL777" t="s">
        <v>44</v>
      </c>
      <c r="AM777" t="b">
        <v>0</v>
      </c>
      <c r="AN777" t="str">
        <f>VLOOKUP(Tabla_Transformados[[#This Row],[Cancelacion_Reserva_sucio]],auxiliares!$H$6:$I$9,2,0)</f>
        <v>Falso</v>
      </c>
      <c r="AO777">
        <v>1</v>
      </c>
      <c r="AP777" t="s">
        <v>40</v>
      </c>
      <c r="AQ77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7" s="10">
        <f>Tabla_Transformados[[#This Row],[Costo_Total]]/Tabla_Transformados[[#This Row],[Numero_Personas]]</f>
        <v>4230.6000000000004</v>
      </c>
      <c r="AS777" s="10">
        <f>Tabla_Transformados[[#This Row],[Costo_Total]]/Tabla_Transformados[[#This Row],[Duracion_Viaje_sucio]]</f>
        <v>846.12000000000012</v>
      </c>
    </row>
    <row r="778" spans="1:45" x14ac:dyDescent="0.25">
      <c r="A778" t="s">
        <v>2759</v>
      </c>
      <c r="B778" t="s">
        <v>2760</v>
      </c>
      <c r="C778">
        <v>41</v>
      </c>
      <c r="D778" t="s">
        <v>31</v>
      </c>
      <c r="E778" t="str">
        <f>VLOOKUP(Tabla_Transformados[[#This Row],[Género_sucio]],Tabla4[#All],2,0)</f>
        <v>Femenino</v>
      </c>
      <c r="F778" t="s">
        <v>82</v>
      </c>
      <c r="G778" t="str">
        <f>VLOOKUP(Tabla_Transformados[[#This Row],[Ubicación_sucio]],auxiliares!$E$6:$F$13,2,0)</f>
        <v>Alemania</v>
      </c>
      <c r="H778" t="s">
        <v>33</v>
      </c>
      <c r="I778" t="str">
        <f>IFERROR(VLOOKUP(Tabla_Transformados[[#This Row],[Tipo_Viajero_sucio]],auxiliares!$H$6:$I$6,2,0),Tabla_Transformados[[#This Row],[Tipo_Viajero_sucio]])</f>
        <v>Turista</v>
      </c>
      <c r="J778" t="s">
        <v>2761</v>
      </c>
      <c r="K778" s="8">
        <v>45442</v>
      </c>
      <c r="L778" s="8">
        <v>45550</v>
      </c>
      <c r="M778">
        <v>305</v>
      </c>
      <c r="N778">
        <f>DATEDIF(Tabla_Transformados[[#This Row],[Fecha_Reserva]],Tabla_Transformados[[#This Row],[Fecha_Viaje]],"d")</f>
        <v>108</v>
      </c>
      <c r="O778">
        <v>12</v>
      </c>
      <c r="P778">
        <v>1</v>
      </c>
      <c r="Q778" t="s">
        <v>65</v>
      </c>
      <c r="R778" t="str">
        <f>IFERROR(VLOOKUP(Tabla_Transformados[[#This Row],[Tipo_Paquete_sucio]],auxiliares!$H$6:$I$7,2,0),Tabla_Transformados[[#This Row],[Tipo_Paquete_sucio]])</f>
        <v>Vuelo + Hotel + Tour</v>
      </c>
      <c r="S778" s="10">
        <v>19577.099999999999</v>
      </c>
      <c r="T778" t="s">
        <v>78</v>
      </c>
      <c r="U778" t="s">
        <v>39</v>
      </c>
      <c r="V778" t="str">
        <f>VLOOKUP(Tabla_Transformados[[#This Row],[Destino_sucio]],auxiliares!$E$5:$F$19,2,0)</f>
        <v>Tokio</v>
      </c>
      <c r="W778" t="s">
        <v>67</v>
      </c>
      <c r="X778" t="s">
        <v>54</v>
      </c>
      <c r="Y778" t="s">
        <v>151</v>
      </c>
      <c r="Z7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78" t="str">
        <f>IFERROR(VLOOKUP(Tabla_Transformados[[#This Row],[Actividades_Reser_sucio2]],auxiliares!$E$5:$F$20,2,0),Tabla_Transformados[[#This Row],[Actividades_Reser_sucio2]])</f>
        <v>Tour en Cuidad</v>
      </c>
      <c r="AB778">
        <v>5</v>
      </c>
      <c r="AC778">
        <f>Tabla_Transformados[[#This Row],[Duracion_Viaje_sucio]]-1</f>
        <v>11</v>
      </c>
      <c r="AD778" t="b">
        <v>0</v>
      </c>
      <c r="AE778" t="str">
        <f>VLOOKUP(Tabla_Transformados[[#This Row],[Promocion_Aplicada_sucio]],auxiliares!$H$6:$I$9,2,0)</f>
        <v>Falso</v>
      </c>
      <c r="AF778" t="s">
        <v>88</v>
      </c>
      <c r="AG778" t="s">
        <v>115</v>
      </c>
      <c r="AH778">
        <v>10</v>
      </c>
      <c r="AI778" t="str">
        <f>TEXT(Tabla_Transformados[[#This Row],[Fecha_Reserva]],"m")</f>
        <v>5</v>
      </c>
      <c r="AJ778">
        <v>2</v>
      </c>
      <c r="AK778" t="str">
        <f>TEXT(Tabla_Transformados[[#This Row],[Fecha_Viaje]],"m")</f>
        <v>9</v>
      </c>
      <c r="AL778" t="s">
        <v>44</v>
      </c>
      <c r="AM778" t="b">
        <v>0</v>
      </c>
      <c r="AN778" t="str">
        <f>VLOOKUP(Tabla_Transformados[[#This Row],[Cancelacion_Reserva_sucio]],auxiliares!$H$6:$I$9,2,0)</f>
        <v>Falso</v>
      </c>
      <c r="AO778">
        <v>1</v>
      </c>
      <c r="AP778" t="s">
        <v>70</v>
      </c>
      <c r="AQ77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78" s="10">
        <f>Tabla_Transformados[[#This Row],[Costo_Total]]/Tabla_Transformados[[#This Row],[Numero_Personas]]</f>
        <v>19577.099999999999</v>
      </c>
      <c r="AS778" s="10">
        <f>Tabla_Transformados[[#This Row],[Costo_Total]]/Tabla_Transformados[[#This Row],[Duracion_Viaje_sucio]]</f>
        <v>1631.425</v>
      </c>
    </row>
    <row r="779" spans="1:45" x14ac:dyDescent="0.25">
      <c r="A779" t="s">
        <v>2763</v>
      </c>
      <c r="B779" t="s">
        <v>2764</v>
      </c>
      <c r="C779">
        <v>34</v>
      </c>
      <c r="D779" t="s">
        <v>60</v>
      </c>
      <c r="E779" t="str">
        <f>VLOOKUP(Tabla_Transformados[[#This Row],[Género_sucio]],Tabla4[#All],2,0)</f>
        <v>Otro</v>
      </c>
      <c r="F779" t="s">
        <v>82</v>
      </c>
      <c r="G779" t="str">
        <f>VLOOKUP(Tabla_Transformados[[#This Row],[Ubicación_sucio]],auxiliares!$E$6:$F$13,2,0)</f>
        <v>Alemania</v>
      </c>
      <c r="H779" t="s">
        <v>49</v>
      </c>
      <c r="I779" t="str">
        <f>IFERROR(VLOOKUP(Tabla_Transformados[[#This Row],[Tipo_Viajero_sucio]],auxiliares!$H$6:$I$6,2,0),Tabla_Transformados[[#This Row],[Tipo_Viajero_sucio]])</f>
        <v>Turista</v>
      </c>
      <c r="J779" t="s">
        <v>2765</v>
      </c>
      <c r="K779" s="8">
        <v>45337</v>
      </c>
      <c r="L779" s="8">
        <v>45347</v>
      </c>
      <c r="M779">
        <v>364</v>
      </c>
      <c r="N779">
        <f>DATEDIF(Tabla_Transformados[[#This Row],[Fecha_Reserva]],Tabla_Transformados[[#This Row],[Fecha_Viaje]],"d")</f>
        <v>10</v>
      </c>
      <c r="O779">
        <v>6</v>
      </c>
      <c r="P779">
        <v>3</v>
      </c>
      <c r="Q779" t="s">
        <v>65</v>
      </c>
      <c r="R779" t="str">
        <f>IFERROR(VLOOKUP(Tabla_Transformados[[#This Row],[Tipo_Paquete_sucio]],auxiliares!$H$6:$I$7,2,0),Tabla_Transformados[[#This Row],[Tipo_Paquete_sucio]])</f>
        <v>Vuelo + Hotel + Tour</v>
      </c>
      <c r="S779" s="10">
        <v>19121.3</v>
      </c>
      <c r="T779" t="s">
        <v>38</v>
      </c>
      <c r="U779" t="s">
        <v>87</v>
      </c>
      <c r="V779" t="str">
        <f>VLOOKUP(Tabla_Transformados[[#This Row],[Destino_sucio]],auxiliares!$E$5:$F$19,2,0)</f>
        <v>Londres</v>
      </c>
      <c r="W779" t="s">
        <v>79</v>
      </c>
      <c r="X779" t="s">
        <v>54</v>
      </c>
      <c r="Y779" t="s">
        <v>302</v>
      </c>
      <c r="Z7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79" t="str">
        <f>IFERROR(VLOOKUP(Tabla_Transformados[[#This Row],[Actividades_Reser_sucio2]],auxiliares!$E$5:$F$20,2,0),Tabla_Transformados[[#This Row],[Actividades_Reser_sucio2]])</f>
        <v>Tour en bus</v>
      </c>
      <c r="AB779">
        <v>5</v>
      </c>
      <c r="AC779">
        <f>Tabla_Transformados[[#This Row],[Duracion_Viaje_sucio]]-1</f>
        <v>5</v>
      </c>
      <c r="AD779" t="b">
        <v>1</v>
      </c>
      <c r="AE779" t="str">
        <f>VLOOKUP(Tabla_Transformados[[#This Row],[Promocion_Aplicada_sucio]],auxiliares!$H$6:$I$9,2,0)</f>
        <v>Verdadero</v>
      </c>
      <c r="AF779" t="s">
        <v>42</v>
      </c>
      <c r="AG779" t="s">
        <v>56</v>
      </c>
      <c r="AH779">
        <v>5</v>
      </c>
      <c r="AI779" t="str">
        <f>TEXT(Tabla_Transformados[[#This Row],[Fecha_Reserva]],"m")</f>
        <v>2</v>
      </c>
      <c r="AJ779">
        <v>3</v>
      </c>
      <c r="AK779" t="str">
        <f>TEXT(Tabla_Transformados[[#This Row],[Fecha_Viaje]],"m")</f>
        <v>2</v>
      </c>
      <c r="AL779" t="s">
        <v>44</v>
      </c>
      <c r="AM779" t="b">
        <v>1</v>
      </c>
      <c r="AN779" t="str">
        <f>VLOOKUP(Tabla_Transformados[[#This Row],[Cancelacion_Reserva_sucio]],auxiliares!$H$6:$I$9,2,0)</f>
        <v>Verdadero</v>
      </c>
      <c r="AO779">
        <v>1</v>
      </c>
      <c r="AP779" t="s">
        <v>70</v>
      </c>
      <c r="AQ77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9" s="10">
        <f>Tabla_Transformados[[#This Row],[Costo_Total]]/Tabla_Transformados[[#This Row],[Numero_Personas]]</f>
        <v>6373.7666666666664</v>
      </c>
      <c r="AS779" s="10">
        <f>Tabla_Transformados[[#This Row],[Costo_Total]]/Tabla_Transformados[[#This Row],[Duracion_Viaje_sucio]]</f>
        <v>3186.8833333333332</v>
      </c>
    </row>
    <row r="780" spans="1:45" x14ac:dyDescent="0.25">
      <c r="A780" t="s">
        <v>2766</v>
      </c>
      <c r="B780" t="s">
        <v>2767</v>
      </c>
      <c r="C780">
        <v>38</v>
      </c>
      <c r="D780" t="s">
        <v>31</v>
      </c>
      <c r="E780" t="str">
        <f>VLOOKUP(Tabla_Transformados[[#This Row],[Género_sucio]],Tabla4[#All],2,0)</f>
        <v>Femenino</v>
      </c>
      <c r="F780" t="s">
        <v>32</v>
      </c>
      <c r="G780" t="str">
        <f>VLOOKUP(Tabla_Transformados[[#This Row],[Ubicación_sucio]],auxiliares!$E$6:$F$13,2,0)</f>
        <v>Méjico</v>
      </c>
      <c r="H780" t="s">
        <v>49</v>
      </c>
      <c r="I780" t="str">
        <f>IFERROR(VLOOKUP(Tabla_Transformados[[#This Row],[Tipo_Viajero_sucio]],auxiliares!$H$6:$I$6,2,0),Tabla_Transformados[[#This Row],[Tipo_Viajero_sucio]])</f>
        <v>Turista</v>
      </c>
      <c r="J780" t="s">
        <v>2768</v>
      </c>
      <c r="K780" s="8">
        <v>45390</v>
      </c>
      <c r="L780" s="8">
        <v>45432</v>
      </c>
      <c r="M780">
        <v>86</v>
      </c>
      <c r="N780">
        <f>DATEDIF(Tabla_Transformados[[#This Row],[Fecha_Reserva]],Tabla_Transformados[[#This Row],[Fecha_Viaje]],"d")</f>
        <v>42</v>
      </c>
      <c r="O780">
        <v>2</v>
      </c>
      <c r="P780">
        <v>3</v>
      </c>
      <c r="Q780" t="s">
        <v>77</v>
      </c>
      <c r="R780" t="str">
        <f>IFERROR(VLOOKUP(Tabla_Transformados[[#This Row],[Tipo_Paquete_sucio]],auxiliares!$H$6:$I$7,2,0),Tabla_Transformados[[#This Row],[Tipo_Paquete_sucio]])</f>
        <v>Vuelo + Hotel</v>
      </c>
      <c r="S780" s="10">
        <v>3416.6</v>
      </c>
      <c r="T780" t="s">
        <v>78</v>
      </c>
      <c r="U780" t="s">
        <v>94</v>
      </c>
      <c r="V780" t="str">
        <f>VLOOKUP(Tabla_Transformados[[#This Row],[Destino_sucio]],auxiliares!$E$5:$F$19,2,0)</f>
        <v>Cancun</v>
      </c>
      <c r="W780" t="s">
        <v>79</v>
      </c>
      <c r="X780" t="s">
        <v>54</v>
      </c>
      <c r="Y780" t="s">
        <v>40</v>
      </c>
      <c r="Z7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0" t="str">
        <f>IFERROR(VLOOKUP(Tabla_Transformados[[#This Row],[Actividades_Reser_sucio2]],auxiliares!$E$5:$F$20,2,0),Tabla_Transformados[[#This Row],[Actividades_Reser_sucio2]])</f>
        <v/>
      </c>
      <c r="AB780">
        <v>2</v>
      </c>
      <c r="AC780">
        <f>Tabla_Transformados[[#This Row],[Duracion_Viaje_sucio]]-1</f>
        <v>1</v>
      </c>
      <c r="AD780" t="b">
        <v>0</v>
      </c>
      <c r="AE780" t="str">
        <f>VLOOKUP(Tabla_Transformados[[#This Row],[Promocion_Aplicada_sucio]],auxiliares!$H$6:$I$9,2,0)</f>
        <v>Falso</v>
      </c>
      <c r="AF780" t="s">
        <v>55</v>
      </c>
      <c r="AG780" t="s">
        <v>43</v>
      </c>
      <c r="AH780">
        <v>3</v>
      </c>
      <c r="AI780" t="str">
        <f>TEXT(Tabla_Transformados[[#This Row],[Fecha_Reserva]],"m")</f>
        <v>4</v>
      </c>
      <c r="AJ780">
        <v>12</v>
      </c>
      <c r="AK780" t="str">
        <f>TEXT(Tabla_Transformados[[#This Row],[Fecha_Viaje]],"m")</f>
        <v>5</v>
      </c>
      <c r="AL780" t="s">
        <v>57</v>
      </c>
      <c r="AM780" t="b">
        <v>0</v>
      </c>
      <c r="AN780" t="str">
        <f>VLOOKUP(Tabla_Transformados[[#This Row],[Cancelacion_Reserva_sucio]],auxiliares!$H$6:$I$9,2,0)</f>
        <v>Falso</v>
      </c>
      <c r="AO780">
        <v>2</v>
      </c>
      <c r="AP780" t="s">
        <v>45</v>
      </c>
      <c r="AQ78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0" s="10">
        <f>Tabla_Transformados[[#This Row],[Costo_Total]]/Tabla_Transformados[[#This Row],[Numero_Personas]]</f>
        <v>1138.8666666666666</v>
      </c>
      <c r="AS780" s="10">
        <f>Tabla_Transformados[[#This Row],[Costo_Total]]/Tabla_Transformados[[#This Row],[Duracion_Viaje_sucio]]</f>
        <v>1708.3</v>
      </c>
    </row>
    <row r="781" spans="1:45" x14ac:dyDescent="0.25">
      <c r="A781" t="s">
        <v>2769</v>
      </c>
      <c r="B781" t="s">
        <v>2770</v>
      </c>
      <c r="C781">
        <v>64</v>
      </c>
      <c r="D781" t="s">
        <v>60</v>
      </c>
      <c r="E781" t="str">
        <f>VLOOKUP(Tabla_Transformados[[#This Row],[Género_sucio]],Tabla4[#All],2,0)</f>
        <v>Otro</v>
      </c>
      <c r="F781" t="s">
        <v>82</v>
      </c>
      <c r="G781" t="str">
        <f>VLOOKUP(Tabla_Transformados[[#This Row],[Ubicación_sucio]],auxiliares!$E$6:$F$13,2,0)</f>
        <v>Alemania</v>
      </c>
      <c r="H781" t="s">
        <v>49</v>
      </c>
      <c r="I781" t="str">
        <f>IFERROR(VLOOKUP(Tabla_Transformados[[#This Row],[Tipo_Viajero_sucio]],auxiliares!$H$6:$I$6,2,0),Tabla_Transformados[[#This Row],[Tipo_Viajero_sucio]])</f>
        <v>Turista</v>
      </c>
      <c r="J781" t="s">
        <v>2771</v>
      </c>
      <c r="K781" s="8">
        <v>45347</v>
      </c>
      <c r="L781" s="8">
        <v>45368</v>
      </c>
      <c r="M781">
        <v>55</v>
      </c>
      <c r="N781">
        <f>DATEDIF(Tabla_Transformados[[#This Row],[Fecha_Reserva]],Tabla_Transformados[[#This Row],[Fecha_Viaje]],"d")</f>
        <v>21</v>
      </c>
      <c r="O781">
        <v>4</v>
      </c>
      <c r="P781">
        <v>1</v>
      </c>
      <c r="Q781" t="s">
        <v>65</v>
      </c>
      <c r="R781" t="str">
        <f>IFERROR(VLOOKUP(Tabla_Transformados[[#This Row],[Tipo_Paquete_sucio]],auxiliares!$H$6:$I$7,2,0),Tabla_Transformados[[#This Row],[Tipo_Paquete_sucio]])</f>
        <v>Vuelo + Hotel + Tour</v>
      </c>
      <c r="S781" s="10">
        <v>11576.7</v>
      </c>
      <c r="T781" t="s">
        <v>78</v>
      </c>
      <c r="U781" t="s">
        <v>94</v>
      </c>
      <c r="V781" t="str">
        <f>VLOOKUP(Tabla_Transformados[[#This Row],[Destino_sucio]],auxiliares!$E$5:$F$19,2,0)</f>
        <v>Cancun</v>
      </c>
      <c r="W781" t="s">
        <v>114</v>
      </c>
      <c r="X781" t="s">
        <v>68</v>
      </c>
      <c r="Y781" t="s">
        <v>69</v>
      </c>
      <c r="Z7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81" t="str">
        <f>IFERROR(VLOOKUP(Tabla_Transformados[[#This Row],[Actividades_Reser_sucio2]],auxiliares!$E$5:$F$20,2,0),Tabla_Transformados[[#This Row],[Actividades_Reser_sucio2]])</f>
        <v>Excursión en bote</v>
      </c>
      <c r="AB781">
        <v>6</v>
      </c>
      <c r="AC781">
        <f>Tabla_Transformados[[#This Row],[Duracion_Viaje_sucio]]-1</f>
        <v>3</v>
      </c>
      <c r="AD781" t="b">
        <v>1</v>
      </c>
      <c r="AE781" t="str">
        <f>VLOOKUP(Tabla_Transformados[[#This Row],[Promocion_Aplicada_sucio]],auxiliares!$H$6:$I$9,2,0)</f>
        <v>Verdadero</v>
      </c>
      <c r="AF781" t="s">
        <v>42</v>
      </c>
      <c r="AG781" t="s">
        <v>56</v>
      </c>
      <c r="AH781">
        <v>8</v>
      </c>
      <c r="AI781" t="str">
        <f>TEXT(Tabla_Transformados[[#This Row],[Fecha_Reserva]],"m")</f>
        <v>2</v>
      </c>
      <c r="AJ781">
        <v>1</v>
      </c>
      <c r="AK781" t="str">
        <f>TEXT(Tabla_Transformados[[#This Row],[Fecha_Viaje]],"m")</f>
        <v>3</v>
      </c>
      <c r="AL781" t="s">
        <v>44</v>
      </c>
      <c r="AM781" t="b">
        <v>0</v>
      </c>
      <c r="AN781" t="str">
        <f>VLOOKUP(Tabla_Transformados[[#This Row],[Cancelacion_Reserva_sucio]],auxiliares!$H$6:$I$9,2,0)</f>
        <v>Falso</v>
      </c>
      <c r="AO781">
        <v>2</v>
      </c>
      <c r="AP781" t="s">
        <v>70</v>
      </c>
      <c r="AQ78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81" s="10">
        <f>Tabla_Transformados[[#This Row],[Costo_Total]]/Tabla_Transformados[[#This Row],[Numero_Personas]]</f>
        <v>11576.7</v>
      </c>
      <c r="AS781" s="10">
        <f>Tabla_Transformados[[#This Row],[Costo_Total]]/Tabla_Transformados[[#This Row],[Duracion_Viaje_sucio]]</f>
        <v>2894.1750000000002</v>
      </c>
    </row>
    <row r="782" spans="1:45" x14ac:dyDescent="0.25">
      <c r="A782" t="s">
        <v>2772</v>
      </c>
      <c r="B782" t="s">
        <v>2773</v>
      </c>
      <c r="C782">
        <v>27</v>
      </c>
      <c r="D782" t="s">
        <v>104</v>
      </c>
      <c r="E782" t="str">
        <f>VLOOKUP(Tabla_Transformados[[#This Row],[Género_sucio]],Tabla4[#All],2,0)</f>
        <v>Masculino</v>
      </c>
      <c r="F782" t="s">
        <v>48</v>
      </c>
      <c r="G782" t="str">
        <f>VLOOKUP(Tabla_Transformados[[#This Row],[Ubicación_sucio]],auxiliares!$E$6:$F$13,2,0)</f>
        <v>EEUU</v>
      </c>
      <c r="H782" t="s">
        <v>97</v>
      </c>
      <c r="I782" t="str">
        <f>IFERROR(VLOOKUP(Tabla_Transformados[[#This Row],[Tipo_Viajero_sucio]],auxiliares!$H$6:$I$6,2,0),Tabla_Transformados[[#This Row],[Tipo_Viajero_sucio]])</f>
        <v>Negocios</v>
      </c>
      <c r="J782" t="s">
        <v>2774</v>
      </c>
      <c r="K782" s="8">
        <v>45391</v>
      </c>
      <c r="L782" s="8">
        <v>45626</v>
      </c>
      <c r="M782">
        <v>254</v>
      </c>
      <c r="N782">
        <f>DATEDIF(Tabla_Transformados[[#This Row],[Fecha_Reserva]],Tabla_Transformados[[#This Row],[Fecha_Viaje]],"d")</f>
        <v>235</v>
      </c>
      <c r="O782">
        <v>12</v>
      </c>
      <c r="P782">
        <v>3</v>
      </c>
      <c r="Q782" t="s">
        <v>65</v>
      </c>
      <c r="R782" t="str">
        <f>IFERROR(VLOOKUP(Tabla_Transformados[[#This Row],[Tipo_Paquete_sucio]],auxiliares!$H$6:$I$7,2,0),Tabla_Transformados[[#This Row],[Tipo_Paquete_sucio]])</f>
        <v>Vuelo + Hotel + Tour</v>
      </c>
      <c r="S782" s="10">
        <v>3122.1</v>
      </c>
      <c r="T782" t="s">
        <v>38</v>
      </c>
      <c r="U782" t="s">
        <v>53</v>
      </c>
      <c r="V782" t="str">
        <f>VLOOKUP(Tabla_Transformados[[#This Row],[Destino_sucio]],auxiliares!$E$5:$F$19,2,0)</f>
        <v>Nueva York</v>
      </c>
      <c r="W782" t="s">
        <v>67</v>
      </c>
      <c r="X782" t="s">
        <v>68</v>
      </c>
      <c r="Y782" t="s">
        <v>151</v>
      </c>
      <c r="Z7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82" t="str">
        <f>IFERROR(VLOOKUP(Tabla_Transformados[[#This Row],[Actividades_Reser_sucio2]],auxiliares!$E$5:$F$20,2,0),Tabla_Transformados[[#This Row],[Actividades_Reser_sucio2]])</f>
        <v>Tour en Cuidad</v>
      </c>
      <c r="AB782">
        <v>8</v>
      </c>
      <c r="AC782">
        <f>Tabla_Transformados[[#This Row],[Duracion_Viaje_sucio]]-1</f>
        <v>11</v>
      </c>
      <c r="AD782" t="b">
        <v>0</v>
      </c>
      <c r="AE782" t="str">
        <f>VLOOKUP(Tabla_Transformados[[#This Row],[Promocion_Aplicada_sucio]],auxiliares!$H$6:$I$9,2,0)</f>
        <v>Falso</v>
      </c>
      <c r="AF782" t="s">
        <v>42</v>
      </c>
      <c r="AG782" t="s">
        <v>56</v>
      </c>
      <c r="AH782">
        <v>11</v>
      </c>
      <c r="AI782" t="str">
        <f>TEXT(Tabla_Transformados[[#This Row],[Fecha_Reserva]],"m")</f>
        <v>4</v>
      </c>
      <c r="AJ782">
        <v>1</v>
      </c>
      <c r="AK782" t="str">
        <f>TEXT(Tabla_Transformados[[#This Row],[Fecha_Viaje]],"m")</f>
        <v>11</v>
      </c>
      <c r="AL782" t="s">
        <v>44</v>
      </c>
      <c r="AM782" t="b">
        <v>0</v>
      </c>
      <c r="AN782" t="str">
        <f>VLOOKUP(Tabla_Transformados[[#This Row],[Cancelacion_Reserva_sucio]],auxiliares!$H$6:$I$9,2,0)</f>
        <v>Falso</v>
      </c>
      <c r="AO782">
        <v>2</v>
      </c>
      <c r="AP782" t="s">
        <v>70</v>
      </c>
      <c r="AQ78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2" s="10">
        <f>Tabla_Transformados[[#This Row],[Costo_Total]]/Tabla_Transformados[[#This Row],[Numero_Personas]]</f>
        <v>1040.7</v>
      </c>
      <c r="AS782" s="10">
        <f>Tabla_Transformados[[#This Row],[Costo_Total]]/Tabla_Transformados[[#This Row],[Duracion_Viaje_sucio]]</f>
        <v>260.17500000000001</v>
      </c>
    </row>
    <row r="783" spans="1:45" x14ac:dyDescent="0.25">
      <c r="A783" t="s">
        <v>2775</v>
      </c>
      <c r="B783" t="s">
        <v>2776</v>
      </c>
      <c r="C783">
        <v>43</v>
      </c>
      <c r="D783" t="s">
        <v>104</v>
      </c>
      <c r="E783" t="str">
        <f>VLOOKUP(Tabla_Transformados[[#This Row],[Género_sucio]],Tabla4[#All],2,0)</f>
        <v>Masculino</v>
      </c>
      <c r="F783" t="s">
        <v>48</v>
      </c>
      <c r="G783" t="str">
        <f>VLOOKUP(Tabla_Transformados[[#This Row],[Ubicación_sucio]],auxiliares!$E$6:$F$13,2,0)</f>
        <v>EEUU</v>
      </c>
      <c r="H783" t="s">
        <v>49</v>
      </c>
      <c r="I783" t="str">
        <f>IFERROR(VLOOKUP(Tabla_Transformados[[#This Row],[Tipo_Viajero_sucio]],auxiliares!$H$6:$I$6,2,0),Tabla_Transformados[[#This Row],[Tipo_Viajero_sucio]])</f>
        <v>Turista</v>
      </c>
      <c r="J783" t="s">
        <v>2777</v>
      </c>
      <c r="K783" s="8">
        <v>45455</v>
      </c>
      <c r="L783" s="8">
        <v>45609</v>
      </c>
      <c r="M783">
        <v>181</v>
      </c>
      <c r="N783">
        <f>DATEDIF(Tabla_Transformados[[#This Row],[Fecha_Reserva]],Tabla_Transformados[[#This Row],[Fecha_Viaje]],"d")</f>
        <v>154</v>
      </c>
      <c r="O783">
        <v>5</v>
      </c>
      <c r="P783">
        <v>4</v>
      </c>
      <c r="Q783" t="s">
        <v>65</v>
      </c>
      <c r="R783" t="str">
        <f>IFERROR(VLOOKUP(Tabla_Transformados[[#This Row],[Tipo_Paquete_sucio]],auxiliares!$H$6:$I$7,2,0),Tabla_Transformados[[#This Row],[Tipo_Paquete_sucio]])</f>
        <v>Vuelo + Hotel + Tour</v>
      </c>
      <c r="S783" s="10">
        <v>11047.3</v>
      </c>
      <c r="T783" t="s">
        <v>78</v>
      </c>
      <c r="U783" t="s">
        <v>94</v>
      </c>
      <c r="V783" t="str">
        <f>VLOOKUP(Tabla_Transformados[[#This Row],[Destino_sucio]],auxiliares!$E$5:$F$19,2,0)</f>
        <v>Cancun</v>
      </c>
      <c r="W783" t="s">
        <v>67</v>
      </c>
      <c r="X783" t="s">
        <v>54</v>
      </c>
      <c r="Y783" t="s">
        <v>302</v>
      </c>
      <c r="Z7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83" t="str">
        <f>IFERROR(VLOOKUP(Tabla_Transformados[[#This Row],[Actividades_Reser_sucio2]],auxiliares!$E$5:$F$20,2,0),Tabla_Transformados[[#This Row],[Actividades_Reser_sucio2]])</f>
        <v>Tour en bus</v>
      </c>
      <c r="AB783">
        <v>8</v>
      </c>
      <c r="AC783">
        <f>Tabla_Transformados[[#This Row],[Duracion_Viaje_sucio]]-1</f>
        <v>4</v>
      </c>
      <c r="AD783" t="b">
        <v>0</v>
      </c>
      <c r="AE783" t="str">
        <f>VLOOKUP(Tabla_Transformados[[#This Row],[Promocion_Aplicada_sucio]],auxiliares!$H$6:$I$9,2,0)</f>
        <v>Falso</v>
      </c>
      <c r="AF783" t="s">
        <v>42</v>
      </c>
      <c r="AG783" t="s">
        <v>56</v>
      </c>
      <c r="AH783">
        <v>4</v>
      </c>
      <c r="AI783" t="str">
        <f>TEXT(Tabla_Transformados[[#This Row],[Fecha_Reserva]],"m")</f>
        <v>6</v>
      </c>
      <c r="AJ783">
        <v>4</v>
      </c>
      <c r="AK783" t="str">
        <f>TEXT(Tabla_Transformados[[#This Row],[Fecha_Viaje]],"m")</f>
        <v>11</v>
      </c>
      <c r="AL783" t="s">
        <v>57</v>
      </c>
      <c r="AM783" t="b">
        <v>0</v>
      </c>
      <c r="AN783" t="str">
        <f>VLOOKUP(Tabla_Transformados[[#This Row],[Cancelacion_Reserva_sucio]],auxiliares!$H$6:$I$9,2,0)</f>
        <v>Falso</v>
      </c>
      <c r="AO783">
        <v>5</v>
      </c>
      <c r="AP783" t="s">
        <v>131</v>
      </c>
      <c r="AQ78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83" s="10">
        <f>Tabla_Transformados[[#This Row],[Costo_Total]]/Tabla_Transformados[[#This Row],[Numero_Personas]]</f>
        <v>2761.8249999999998</v>
      </c>
      <c r="AS783" s="10">
        <f>Tabla_Transformados[[#This Row],[Costo_Total]]/Tabla_Transformados[[#This Row],[Duracion_Viaje_sucio]]</f>
        <v>2209.46</v>
      </c>
    </row>
    <row r="784" spans="1:45" x14ac:dyDescent="0.25">
      <c r="A784" t="s">
        <v>2778</v>
      </c>
      <c r="B784" t="s">
        <v>2779</v>
      </c>
      <c r="C784">
        <v>28</v>
      </c>
      <c r="D784" t="s">
        <v>60</v>
      </c>
      <c r="E784" t="str">
        <f>VLOOKUP(Tabla_Transformados[[#This Row],[Género_sucio]],Tabla4[#All],2,0)</f>
        <v>Otro</v>
      </c>
      <c r="F784" t="s">
        <v>82</v>
      </c>
      <c r="G784" t="str">
        <f>VLOOKUP(Tabla_Transformados[[#This Row],[Ubicación_sucio]],auxiliares!$E$6:$F$13,2,0)</f>
        <v>Alemania</v>
      </c>
      <c r="H784" t="s">
        <v>33</v>
      </c>
      <c r="I784" t="str">
        <f>IFERROR(VLOOKUP(Tabla_Transformados[[#This Row],[Tipo_Viajero_sucio]],auxiliares!$H$6:$I$6,2,0),Tabla_Transformados[[#This Row],[Tipo_Viajero_sucio]])</f>
        <v>Turista</v>
      </c>
      <c r="J784" t="s">
        <v>2780</v>
      </c>
      <c r="K784" s="8">
        <v>45464</v>
      </c>
      <c r="L784" s="8">
        <v>45610</v>
      </c>
      <c r="M784">
        <v>111</v>
      </c>
      <c r="N784">
        <f>DATEDIF(Tabla_Transformados[[#This Row],[Fecha_Reserva]],Tabla_Transformados[[#This Row],[Fecha_Viaje]],"d")</f>
        <v>146</v>
      </c>
      <c r="O784">
        <v>8</v>
      </c>
      <c r="P784">
        <v>4</v>
      </c>
      <c r="Q784" t="s">
        <v>65</v>
      </c>
      <c r="R784" t="str">
        <f>IFERROR(VLOOKUP(Tabla_Transformados[[#This Row],[Tipo_Paquete_sucio]],auxiliares!$H$6:$I$7,2,0),Tabla_Transformados[[#This Row],[Tipo_Paquete_sucio]])</f>
        <v>Vuelo + Hotel + Tour</v>
      </c>
      <c r="S784" s="10">
        <v>16502.599999999999</v>
      </c>
      <c r="T784" t="s">
        <v>38</v>
      </c>
      <c r="U784" t="s">
        <v>53</v>
      </c>
      <c r="V784" t="str">
        <f>VLOOKUP(Tabla_Transformados[[#This Row],[Destino_sucio]],auxiliares!$E$5:$F$19,2,0)</f>
        <v>Nueva York</v>
      </c>
      <c r="W784" t="s">
        <v>79</v>
      </c>
      <c r="X784" t="s">
        <v>54</v>
      </c>
      <c r="Y784" t="s">
        <v>302</v>
      </c>
      <c r="Z7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84" t="str">
        <f>IFERROR(VLOOKUP(Tabla_Transformados[[#This Row],[Actividades_Reser_sucio2]],auxiliares!$E$5:$F$20,2,0),Tabla_Transformados[[#This Row],[Actividades_Reser_sucio2]])</f>
        <v>Tour en bus</v>
      </c>
      <c r="AB784">
        <v>1</v>
      </c>
      <c r="AC784">
        <f>Tabla_Transformados[[#This Row],[Duracion_Viaje_sucio]]-1</f>
        <v>7</v>
      </c>
      <c r="AD784" t="b">
        <v>0</v>
      </c>
      <c r="AE784" t="str">
        <f>VLOOKUP(Tabla_Transformados[[#This Row],[Promocion_Aplicada_sucio]],auxiliares!$H$6:$I$9,2,0)</f>
        <v>Falso</v>
      </c>
      <c r="AF784" t="s">
        <v>88</v>
      </c>
      <c r="AG784" t="s">
        <v>43</v>
      </c>
      <c r="AH784">
        <v>4</v>
      </c>
      <c r="AI784" t="str">
        <f>TEXT(Tabla_Transformados[[#This Row],[Fecha_Reserva]],"m")</f>
        <v>6</v>
      </c>
      <c r="AJ784">
        <v>3</v>
      </c>
      <c r="AK784" t="str">
        <f>TEXT(Tabla_Transformados[[#This Row],[Fecha_Viaje]],"m")</f>
        <v>11</v>
      </c>
      <c r="AL784" t="s">
        <v>44</v>
      </c>
      <c r="AM784" t="b">
        <v>0</v>
      </c>
      <c r="AN784" t="str">
        <f>VLOOKUP(Tabla_Transformados[[#This Row],[Cancelacion_Reserva_sucio]],auxiliares!$H$6:$I$9,2,0)</f>
        <v>Falso</v>
      </c>
      <c r="AO784">
        <v>2</v>
      </c>
      <c r="AP784" t="s">
        <v>70</v>
      </c>
      <c r="AQ78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4" s="10">
        <f>Tabla_Transformados[[#This Row],[Costo_Total]]/Tabla_Transformados[[#This Row],[Numero_Personas]]</f>
        <v>4125.6499999999996</v>
      </c>
      <c r="AS784" s="10">
        <f>Tabla_Transformados[[#This Row],[Costo_Total]]/Tabla_Transformados[[#This Row],[Duracion_Viaje_sucio]]</f>
        <v>2062.8249999999998</v>
      </c>
    </row>
    <row r="785" spans="1:45" x14ac:dyDescent="0.25">
      <c r="A785" t="s">
        <v>2781</v>
      </c>
      <c r="B785" t="s">
        <v>2782</v>
      </c>
      <c r="C785">
        <v>51</v>
      </c>
      <c r="D785" t="s">
        <v>31</v>
      </c>
      <c r="E785" t="str">
        <f>VLOOKUP(Tabla_Transformados[[#This Row],[Género_sucio]],Tabla4[#All],2,0)</f>
        <v>Femenino</v>
      </c>
      <c r="F785" t="s">
        <v>82</v>
      </c>
      <c r="G785" t="str">
        <f>VLOOKUP(Tabla_Transformados[[#This Row],[Ubicación_sucio]],auxiliares!$E$6:$F$13,2,0)</f>
        <v>Alemania</v>
      </c>
      <c r="H785" t="s">
        <v>49</v>
      </c>
      <c r="I785" t="str">
        <f>IFERROR(VLOOKUP(Tabla_Transformados[[#This Row],[Tipo_Viajero_sucio]],auxiliares!$H$6:$I$6,2,0),Tabla_Transformados[[#This Row],[Tipo_Viajero_sucio]])</f>
        <v>Turista</v>
      </c>
      <c r="J785" t="s">
        <v>2783</v>
      </c>
      <c r="K785" s="8">
        <v>45404</v>
      </c>
      <c r="L785" s="8">
        <v>45545</v>
      </c>
      <c r="M785">
        <v>210</v>
      </c>
      <c r="N785">
        <f>DATEDIF(Tabla_Transformados[[#This Row],[Fecha_Reserva]],Tabla_Transformados[[#This Row],[Fecha_Viaje]],"d")</f>
        <v>141</v>
      </c>
      <c r="O785">
        <v>9</v>
      </c>
      <c r="P785">
        <v>3</v>
      </c>
      <c r="Q785" t="s">
        <v>37</v>
      </c>
      <c r="R785" t="str">
        <f>IFERROR(VLOOKUP(Tabla_Transformados[[#This Row],[Tipo_Paquete_sucio]],auxiliares!$H$6:$I$7,2,0),Tabla_Transformados[[#This Row],[Tipo_Paquete_sucio]])</f>
        <v>Vuelo</v>
      </c>
      <c r="S785" s="10">
        <v>8294.9</v>
      </c>
      <c r="T785" t="s">
        <v>86</v>
      </c>
      <c r="U785" t="s">
        <v>101</v>
      </c>
      <c r="V785" t="str">
        <f>VLOOKUP(Tabla_Transformados[[#This Row],[Destino_sucio]],auxiliares!$E$5:$F$19,2,0)</f>
        <v>Roma</v>
      </c>
      <c r="W785" t="s">
        <v>40</v>
      </c>
      <c r="X785" t="s">
        <v>41</v>
      </c>
      <c r="Y785" t="s">
        <v>40</v>
      </c>
      <c r="Z7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5" t="str">
        <f>IFERROR(VLOOKUP(Tabla_Transformados[[#This Row],[Actividades_Reser_sucio2]],auxiliares!$E$5:$F$20,2,0),Tabla_Transformados[[#This Row],[Actividades_Reser_sucio2]])</f>
        <v/>
      </c>
      <c r="AB785">
        <v>9</v>
      </c>
      <c r="AC785">
        <f>Tabla_Transformados[[#This Row],[Duracion_Viaje_sucio]]-1</f>
        <v>8</v>
      </c>
      <c r="AD785" t="b">
        <v>0</v>
      </c>
      <c r="AE785" t="str">
        <f>VLOOKUP(Tabla_Transformados[[#This Row],[Promocion_Aplicada_sucio]],auxiliares!$H$6:$I$9,2,0)</f>
        <v>Falso</v>
      </c>
      <c r="AF785" t="s">
        <v>88</v>
      </c>
      <c r="AG785" t="s">
        <v>56</v>
      </c>
      <c r="AH785">
        <v>3</v>
      </c>
      <c r="AI785" t="str">
        <f>TEXT(Tabla_Transformados[[#This Row],[Fecha_Reserva]],"m")</f>
        <v>4</v>
      </c>
      <c r="AJ785">
        <v>6</v>
      </c>
      <c r="AK785" t="str">
        <f>TEXT(Tabla_Transformados[[#This Row],[Fecha_Viaje]],"m")</f>
        <v>9</v>
      </c>
      <c r="AL785" t="s">
        <v>57</v>
      </c>
      <c r="AM785" t="b">
        <v>1</v>
      </c>
      <c r="AN785" t="str">
        <f>VLOOKUP(Tabla_Transformados[[#This Row],[Cancelacion_Reserva_sucio]],auxiliares!$H$6:$I$9,2,0)</f>
        <v>Verdadero</v>
      </c>
      <c r="AO785">
        <v>5</v>
      </c>
      <c r="AP785" t="s">
        <v>131</v>
      </c>
      <c r="AQ78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85" s="10">
        <f>Tabla_Transformados[[#This Row],[Costo_Total]]/Tabla_Transformados[[#This Row],[Numero_Personas]]</f>
        <v>2764.9666666666667</v>
      </c>
      <c r="AS785" s="10">
        <f>Tabla_Transformados[[#This Row],[Costo_Total]]/Tabla_Transformados[[#This Row],[Duracion_Viaje_sucio]]</f>
        <v>921.65555555555557</v>
      </c>
    </row>
    <row r="786" spans="1:45" x14ac:dyDescent="0.25">
      <c r="A786" t="s">
        <v>2784</v>
      </c>
      <c r="B786" t="s">
        <v>2785</v>
      </c>
      <c r="C786">
        <v>29</v>
      </c>
      <c r="D786" t="s">
        <v>104</v>
      </c>
      <c r="E786" t="str">
        <f>VLOOKUP(Tabla_Transformados[[#This Row],[Género_sucio]],Tabla4[#All],2,0)</f>
        <v>Masculino</v>
      </c>
      <c r="F786" t="s">
        <v>61</v>
      </c>
      <c r="G786" t="str">
        <f>VLOOKUP(Tabla_Transformados[[#This Row],[Ubicación_sucio]],auxiliares!$E$6:$F$13,2,0)</f>
        <v>Australia</v>
      </c>
      <c r="H786" t="s">
        <v>97</v>
      </c>
      <c r="I786" t="str">
        <f>IFERROR(VLOOKUP(Tabla_Transformados[[#This Row],[Tipo_Viajero_sucio]],auxiliares!$H$6:$I$6,2,0),Tabla_Transformados[[#This Row],[Tipo_Viajero_sucio]])</f>
        <v>Negocios</v>
      </c>
      <c r="J786" t="s">
        <v>2786</v>
      </c>
      <c r="K786" s="8">
        <v>45370</v>
      </c>
      <c r="L786" s="8">
        <v>45489</v>
      </c>
      <c r="M786">
        <v>80</v>
      </c>
      <c r="N786">
        <f>DATEDIF(Tabla_Transformados[[#This Row],[Fecha_Reserva]],Tabla_Transformados[[#This Row],[Fecha_Viaje]],"d")</f>
        <v>119</v>
      </c>
      <c r="O786">
        <v>7</v>
      </c>
      <c r="P786">
        <v>2</v>
      </c>
      <c r="Q786" t="s">
        <v>77</v>
      </c>
      <c r="R786" t="str">
        <f>IFERROR(VLOOKUP(Tabla_Transformados[[#This Row],[Tipo_Paquete_sucio]],auxiliares!$H$6:$I$7,2,0),Tabla_Transformados[[#This Row],[Tipo_Paquete_sucio]])</f>
        <v>Vuelo + Hotel</v>
      </c>
      <c r="S786" s="10">
        <v>1371.4</v>
      </c>
      <c r="T786" t="s">
        <v>78</v>
      </c>
      <c r="U786" t="s">
        <v>137</v>
      </c>
      <c r="V786" t="str">
        <f>VLOOKUP(Tabla_Transformados[[#This Row],[Destino_sucio]],auxiliares!$E$5:$F$19,2,0)</f>
        <v>Paris</v>
      </c>
      <c r="W786" t="s">
        <v>67</v>
      </c>
      <c r="X786" t="s">
        <v>68</v>
      </c>
      <c r="Y786" t="s">
        <v>40</v>
      </c>
      <c r="Z7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6" t="str">
        <f>IFERROR(VLOOKUP(Tabla_Transformados[[#This Row],[Actividades_Reser_sucio2]],auxiliares!$E$5:$F$20,2,0),Tabla_Transformados[[#This Row],[Actividades_Reser_sucio2]])</f>
        <v/>
      </c>
      <c r="AB786">
        <v>2</v>
      </c>
      <c r="AC786">
        <f>Tabla_Transformados[[#This Row],[Duracion_Viaje_sucio]]-1</f>
        <v>6</v>
      </c>
      <c r="AD786" t="b">
        <v>1</v>
      </c>
      <c r="AE786" t="str">
        <f>VLOOKUP(Tabla_Transformados[[#This Row],[Promocion_Aplicada_sucio]],auxiliares!$H$6:$I$9,2,0)</f>
        <v>Verdadero</v>
      </c>
      <c r="AF786" t="s">
        <v>88</v>
      </c>
      <c r="AG786" t="s">
        <v>115</v>
      </c>
      <c r="AH786">
        <v>4</v>
      </c>
      <c r="AI786" t="str">
        <f>TEXT(Tabla_Transformados[[#This Row],[Fecha_Reserva]],"m")</f>
        <v>3</v>
      </c>
      <c r="AJ786">
        <v>9</v>
      </c>
      <c r="AK786" t="str">
        <f>TEXT(Tabla_Transformados[[#This Row],[Fecha_Viaje]],"m")</f>
        <v>7</v>
      </c>
      <c r="AL786" t="s">
        <v>44</v>
      </c>
      <c r="AM786" t="b">
        <v>0</v>
      </c>
      <c r="AN786" t="str">
        <f>VLOOKUP(Tabla_Transformados[[#This Row],[Cancelacion_Reserva_sucio]],auxiliares!$H$6:$I$9,2,0)</f>
        <v>Falso</v>
      </c>
      <c r="AO786">
        <v>5</v>
      </c>
      <c r="AP786" t="s">
        <v>207</v>
      </c>
      <c r="AQ78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6" s="10">
        <f>Tabla_Transformados[[#This Row],[Costo_Total]]/Tabla_Transformados[[#This Row],[Numero_Personas]]</f>
        <v>685.7</v>
      </c>
      <c r="AS786" s="10">
        <f>Tabla_Transformados[[#This Row],[Costo_Total]]/Tabla_Transformados[[#This Row],[Duracion_Viaje_sucio]]</f>
        <v>195.91428571428574</v>
      </c>
    </row>
    <row r="787" spans="1:45" x14ac:dyDescent="0.25">
      <c r="A787" t="s">
        <v>2787</v>
      </c>
      <c r="B787" t="s">
        <v>2788</v>
      </c>
      <c r="C787">
        <v>24</v>
      </c>
      <c r="D787" t="s">
        <v>104</v>
      </c>
      <c r="E787" t="str">
        <f>VLOOKUP(Tabla_Transformados[[#This Row],[Género_sucio]],Tabla4[#All],2,0)</f>
        <v>Masculino</v>
      </c>
      <c r="F787" t="s">
        <v>82</v>
      </c>
      <c r="G787" t="str">
        <f>VLOOKUP(Tabla_Transformados[[#This Row],[Ubicación_sucio]],auxiliares!$E$6:$F$13,2,0)</f>
        <v>Alemania</v>
      </c>
      <c r="H787" t="s">
        <v>97</v>
      </c>
      <c r="I787" t="str">
        <f>IFERROR(VLOOKUP(Tabla_Transformados[[#This Row],[Tipo_Viajero_sucio]],auxiliares!$H$6:$I$6,2,0),Tabla_Transformados[[#This Row],[Tipo_Viajero_sucio]])</f>
        <v>Negocios</v>
      </c>
      <c r="J787" t="s">
        <v>2789</v>
      </c>
      <c r="K787" s="8">
        <v>45446</v>
      </c>
      <c r="L787" s="8">
        <v>45523</v>
      </c>
      <c r="M787">
        <v>348</v>
      </c>
      <c r="N787">
        <f>DATEDIF(Tabla_Transformados[[#This Row],[Fecha_Reserva]],Tabla_Transformados[[#This Row],[Fecha_Viaje]],"d")</f>
        <v>77</v>
      </c>
      <c r="O787">
        <v>14</v>
      </c>
      <c r="P787">
        <v>3</v>
      </c>
      <c r="Q787" t="s">
        <v>37</v>
      </c>
      <c r="R787" t="str">
        <f>IFERROR(VLOOKUP(Tabla_Transformados[[#This Row],[Tipo_Paquete_sucio]],auxiliares!$H$6:$I$7,2,0),Tabla_Transformados[[#This Row],[Tipo_Paquete_sucio]])</f>
        <v>Vuelo</v>
      </c>
      <c r="S787" s="10">
        <v>13002.6</v>
      </c>
      <c r="T787" t="s">
        <v>38</v>
      </c>
      <c r="U787" t="s">
        <v>66</v>
      </c>
      <c r="V787" t="str">
        <f>VLOOKUP(Tabla_Transformados[[#This Row],[Destino_sucio]],auxiliares!$E$5:$F$19,2,0)</f>
        <v>Barcelona</v>
      </c>
      <c r="W787" t="s">
        <v>40</v>
      </c>
      <c r="X787" t="s">
        <v>41</v>
      </c>
      <c r="Y787" t="s">
        <v>40</v>
      </c>
      <c r="Z7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7" t="str">
        <f>IFERROR(VLOOKUP(Tabla_Transformados[[#This Row],[Actividades_Reser_sucio2]],auxiliares!$E$5:$F$20,2,0),Tabla_Transformados[[#This Row],[Actividades_Reser_sucio2]])</f>
        <v/>
      </c>
      <c r="AB787">
        <v>2</v>
      </c>
      <c r="AC787">
        <f>Tabla_Transformados[[#This Row],[Duracion_Viaje_sucio]]-1</f>
        <v>13</v>
      </c>
      <c r="AD787" t="b">
        <v>0</v>
      </c>
      <c r="AE787" t="str">
        <f>VLOOKUP(Tabla_Transformados[[#This Row],[Promocion_Aplicada_sucio]],auxiliares!$H$6:$I$9,2,0)</f>
        <v>Falso</v>
      </c>
      <c r="AF787" t="s">
        <v>42</v>
      </c>
      <c r="AG787" t="s">
        <v>43</v>
      </c>
      <c r="AH787">
        <v>8</v>
      </c>
      <c r="AI787" t="str">
        <f>TEXT(Tabla_Transformados[[#This Row],[Fecha_Reserva]],"m")</f>
        <v>6</v>
      </c>
      <c r="AJ787">
        <v>12</v>
      </c>
      <c r="AK787" t="str">
        <f>TEXT(Tabla_Transformados[[#This Row],[Fecha_Viaje]],"m")</f>
        <v>8</v>
      </c>
      <c r="AL787" t="s">
        <v>44</v>
      </c>
      <c r="AM787" t="b">
        <v>1</v>
      </c>
      <c r="AN787" t="str">
        <f>VLOOKUP(Tabla_Transformados[[#This Row],[Cancelacion_Reserva_sucio]],auxiliares!$H$6:$I$9,2,0)</f>
        <v>Verdadero</v>
      </c>
      <c r="AO787">
        <v>2</v>
      </c>
      <c r="AP787" t="s">
        <v>45</v>
      </c>
      <c r="AQ78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7" s="10">
        <f>Tabla_Transformados[[#This Row],[Costo_Total]]/Tabla_Transformados[[#This Row],[Numero_Personas]]</f>
        <v>4334.2</v>
      </c>
      <c r="AS787" s="10">
        <f>Tabla_Transformados[[#This Row],[Costo_Total]]/Tabla_Transformados[[#This Row],[Duracion_Viaje_sucio]]</f>
        <v>928.75714285714287</v>
      </c>
    </row>
    <row r="788" spans="1:45" x14ac:dyDescent="0.25">
      <c r="A788" t="s">
        <v>2790</v>
      </c>
      <c r="B788" t="s">
        <v>2791</v>
      </c>
      <c r="C788">
        <v>42</v>
      </c>
      <c r="D788" t="s">
        <v>104</v>
      </c>
      <c r="E788" t="str">
        <f>VLOOKUP(Tabla_Transformados[[#This Row],[Género_sucio]],Tabla4[#All],2,0)</f>
        <v>Masculino</v>
      </c>
      <c r="F788" t="s">
        <v>48</v>
      </c>
      <c r="G788" t="str">
        <f>VLOOKUP(Tabla_Transformados[[#This Row],[Ubicación_sucio]],auxiliares!$E$6:$F$13,2,0)</f>
        <v>EEUU</v>
      </c>
      <c r="H788" t="s">
        <v>49</v>
      </c>
      <c r="I788" t="str">
        <f>IFERROR(VLOOKUP(Tabla_Transformados[[#This Row],[Tipo_Viajero_sucio]],auxiliares!$H$6:$I$6,2,0),Tabla_Transformados[[#This Row],[Tipo_Viajero_sucio]])</f>
        <v>Turista</v>
      </c>
      <c r="J788" t="s">
        <v>2792</v>
      </c>
      <c r="K788" s="8">
        <v>45468</v>
      </c>
      <c r="L788" s="8">
        <v>45573</v>
      </c>
      <c r="M788">
        <v>249</v>
      </c>
      <c r="N788">
        <f>DATEDIF(Tabla_Transformados[[#This Row],[Fecha_Reserva]],Tabla_Transformados[[#This Row],[Fecha_Viaje]],"d")</f>
        <v>105</v>
      </c>
      <c r="O788">
        <v>2</v>
      </c>
      <c r="P788">
        <v>4</v>
      </c>
      <c r="Q788" t="s">
        <v>65</v>
      </c>
      <c r="R788" t="str">
        <f>IFERROR(VLOOKUP(Tabla_Transformados[[#This Row],[Tipo_Paquete_sucio]],auxiliares!$H$6:$I$7,2,0),Tabla_Transformados[[#This Row],[Tipo_Paquete_sucio]])</f>
        <v>Vuelo + Hotel + Tour</v>
      </c>
      <c r="S788" s="10">
        <v>9455.4</v>
      </c>
      <c r="T788" t="s">
        <v>86</v>
      </c>
      <c r="U788" t="s">
        <v>39</v>
      </c>
      <c r="V788" t="str">
        <f>VLOOKUP(Tabla_Transformados[[#This Row],[Destino_sucio]],auxiliares!$E$5:$F$19,2,0)</f>
        <v>Tokio</v>
      </c>
      <c r="W788" t="s">
        <v>114</v>
      </c>
      <c r="X788" t="s">
        <v>41</v>
      </c>
      <c r="Y788" t="s">
        <v>40</v>
      </c>
      <c r="Z7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88" t="str">
        <f>IFERROR(VLOOKUP(Tabla_Transformados[[#This Row],[Actividades_Reser_sucio2]],auxiliares!$E$5:$F$20,2,0),Tabla_Transformados[[#This Row],[Actividades_Reser_sucio2]])</f>
        <v>Desconocido</v>
      </c>
      <c r="AB788">
        <v>5</v>
      </c>
      <c r="AC788">
        <f>Tabla_Transformados[[#This Row],[Duracion_Viaje_sucio]]-1</f>
        <v>1</v>
      </c>
      <c r="AD788" t="b">
        <v>0</v>
      </c>
      <c r="AE788" t="str">
        <f>VLOOKUP(Tabla_Transformados[[#This Row],[Promocion_Aplicada_sucio]],auxiliares!$H$6:$I$9,2,0)</f>
        <v>Falso</v>
      </c>
      <c r="AF788" t="s">
        <v>55</v>
      </c>
      <c r="AG788" t="s">
        <v>115</v>
      </c>
      <c r="AH788">
        <v>1</v>
      </c>
      <c r="AI788" t="str">
        <f>TEXT(Tabla_Transformados[[#This Row],[Fecha_Reserva]],"m")</f>
        <v>6</v>
      </c>
      <c r="AJ788">
        <v>12</v>
      </c>
      <c r="AK788" t="str">
        <f>TEXT(Tabla_Transformados[[#This Row],[Fecha_Viaje]],"m")</f>
        <v>10</v>
      </c>
      <c r="AL788" t="s">
        <v>57</v>
      </c>
      <c r="AM788" t="b">
        <v>0</v>
      </c>
      <c r="AN788" t="str">
        <f>VLOOKUP(Tabla_Transformados[[#This Row],[Cancelacion_Reserva_sucio]],auxiliares!$H$6:$I$9,2,0)</f>
        <v>Falso</v>
      </c>
      <c r="AO788">
        <v>5</v>
      </c>
      <c r="AP788" t="s">
        <v>207</v>
      </c>
      <c r="AQ7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88" s="10">
        <f>Tabla_Transformados[[#This Row],[Costo_Total]]/Tabla_Transformados[[#This Row],[Numero_Personas]]</f>
        <v>2363.85</v>
      </c>
      <c r="AS788" s="10">
        <f>Tabla_Transformados[[#This Row],[Costo_Total]]/Tabla_Transformados[[#This Row],[Duracion_Viaje_sucio]]</f>
        <v>4727.7</v>
      </c>
    </row>
    <row r="789" spans="1:45" x14ac:dyDescent="0.25">
      <c r="A789" t="s">
        <v>2793</v>
      </c>
      <c r="B789" t="s">
        <v>2794</v>
      </c>
      <c r="C789">
        <v>30</v>
      </c>
      <c r="D789" t="s">
        <v>60</v>
      </c>
      <c r="E789" t="str">
        <f>VLOOKUP(Tabla_Transformados[[#This Row],[Género_sucio]],Tabla4[#All],2,0)</f>
        <v>Otro</v>
      </c>
      <c r="F789" t="s">
        <v>32</v>
      </c>
      <c r="G789" t="str">
        <f>VLOOKUP(Tabla_Transformados[[#This Row],[Ubicación_sucio]],auxiliares!$E$6:$F$13,2,0)</f>
        <v>Méjico</v>
      </c>
      <c r="H789" t="s">
        <v>97</v>
      </c>
      <c r="I789" t="str">
        <f>IFERROR(VLOOKUP(Tabla_Transformados[[#This Row],[Tipo_Viajero_sucio]],auxiliares!$H$6:$I$6,2,0),Tabla_Transformados[[#This Row],[Tipo_Viajero_sucio]])</f>
        <v>Negocios</v>
      </c>
      <c r="J789" t="s">
        <v>2795</v>
      </c>
      <c r="K789" s="8">
        <v>45586</v>
      </c>
      <c r="L789" s="8">
        <v>45610</v>
      </c>
      <c r="M789">
        <v>24</v>
      </c>
      <c r="N789">
        <f>DATEDIF(Tabla_Transformados[[#This Row],[Fecha_Reserva]],Tabla_Transformados[[#This Row],[Fecha_Viaje]],"d")</f>
        <v>24</v>
      </c>
      <c r="O789">
        <v>6</v>
      </c>
      <c r="P789">
        <v>2</v>
      </c>
      <c r="Q789" t="s">
        <v>37</v>
      </c>
      <c r="R789" t="str">
        <f>IFERROR(VLOOKUP(Tabla_Transformados[[#This Row],[Tipo_Paquete_sucio]],auxiliares!$H$6:$I$7,2,0),Tabla_Transformados[[#This Row],[Tipo_Paquete_sucio]])</f>
        <v>Vuelo</v>
      </c>
      <c r="S789" s="10">
        <v>14156.4</v>
      </c>
      <c r="T789" t="s">
        <v>86</v>
      </c>
      <c r="U789" t="s">
        <v>101</v>
      </c>
      <c r="V789" t="str">
        <f>VLOOKUP(Tabla_Transformados[[#This Row],[Destino_sucio]],auxiliares!$E$5:$F$19,2,0)</f>
        <v>Roma</v>
      </c>
      <c r="W789" t="s">
        <v>40</v>
      </c>
      <c r="X789" t="s">
        <v>41</v>
      </c>
      <c r="Y789" t="s">
        <v>40</v>
      </c>
      <c r="Z7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9" t="str">
        <f>IFERROR(VLOOKUP(Tabla_Transformados[[#This Row],[Actividades_Reser_sucio2]],auxiliares!$E$5:$F$20,2,0),Tabla_Transformados[[#This Row],[Actividades_Reser_sucio2]])</f>
        <v/>
      </c>
      <c r="AB789">
        <v>9</v>
      </c>
      <c r="AC789">
        <f>Tabla_Transformados[[#This Row],[Duracion_Viaje_sucio]]-1</f>
        <v>5</v>
      </c>
      <c r="AD789" t="b">
        <v>1</v>
      </c>
      <c r="AE789" t="str">
        <f>VLOOKUP(Tabla_Transformados[[#This Row],[Promocion_Aplicada_sucio]],auxiliares!$H$6:$I$9,2,0)</f>
        <v>Verdadero</v>
      </c>
      <c r="AF789" t="s">
        <v>55</v>
      </c>
      <c r="AG789" t="s">
        <v>115</v>
      </c>
      <c r="AH789">
        <v>7</v>
      </c>
      <c r="AI789" t="str">
        <f>TEXT(Tabla_Transformados[[#This Row],[Fecha_Reserva]],"m")</f>
        <v>10</v>
      </c>
      <c r="AJ789">
        <v>9</v>
      </c>
      <c r="AK789" t="str">
        <f>TEXT(Tabla_Transformados[[#This Row],[Fecha_Viaje]],"m")</f>
        <v>11</v>
      </c>
      <c r="AL789" t="s">
        <v>57</v>
      </c>
      <c r="AM789" t="b">
        <v>0</v>
      </c>
      <c r="AN789" t="str">
        <f>VLOOKUP(Tabla_Transformados[[#This Row],[Cancelacion_Reserva_sucio]],auxiliares!$H$6:$I$9,2,0)</f>
        <v>Falso</v>
      </c>
      <c r="AO789">
        <v>2</v>
      </c>
      <c r="AP789" t="s">
        <v>45</v>
      </c>
      <c r="AQ78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9" s="10">
        <f>Tabla_Transformados[[#This Row],[Costo_Total]]/Tabla_Transformados[[#This Row],[Numero_Personas]]</f>
        <v>7078.2</v>
      </c>
      <c r="AS789" s="10">
        <f>Tabla_Transformados[[#This Row],[Costo_Total]]/Tabla_Transformados[[#This Row],[Duracion_Viaje_sucio]]</f>
        <v>2359.4</v>
      </c>
    </row>
    <row r="790" spans="1:45" x14ac:dyDescent="0.25">
      <c r="A790" t="s">
        <v>2796</v>
      </c>
      <c r="B790" t="s">
        <v>2797</v>
      </c>
      <c r="C790">
        <v>33</v>
      </c>
      <c r="D790" t="s">
        <v>104</v>
      </c>
      <c r="E790" t="str">
        <f>VLOOKUP(Tabla_Transformados[[#This Row],[Género_sucio]],Tabla4[#All],2,0)</f>
        <v>Masculino</v>
      </c>
      <c r="F790" t="s">
        <v>82</v>
      </c>
      <c r="G790" t="str">
        <f>VLOOKUP(Tabla_Transformados[[#This Row],[Ubicación_sucio]],auxiliares!$E$6:$F$13,2,0)</f>
        <v>Alemania</v>
      </c>
      <c r="H790" t="s">
        <v>97</v>
      </c>
      <c r="I790" t="str">
        <f>IFERROR(VLOOKUP(Tabla_Transformados[[#This Row],[Tipo_Viajero_sucio]],auxiliares!$H$6:$I$6,2,0),Tabla_Transformados[[#This Row],[Tipo_Viajero_sucio]])</f>
        <v>Negocios</v>
      </c>
      <c r="J790" t="s">
        <v>2798</v>
      </c>
      <c r="K790" s="8">
        <v>45481</v>
      </c>
      <c r="L790" s="8">
        <v>45516</v>
      </c>
      <c r="M790">
        <v>104</v>
      </c>
      <c r="N790">
        <f>DATEDIF(Tabla_Transformados[[#This Row],[Fecha_Reserva]],Tabla_Transformados[[#This Row],[Fecha_Viaje]],"d")</f>
        <v>35</v>
      </c>
      <c r="O790">
        <v>5</v>
      </c>
      <c r="P790">
        <v>3</v>
      </c>
      <c r="Q790" t="s">
        <v>65</v>
      </c>
      <c r="R790" t="str">
        <f>IFERROR(VLOOKUP(Tabla_Transformados[[#This Row],[Tipo_Paquete_sucio]],auxiliares!$H$6:$I$7,2,0),Tabla_Transformados[[#This Row],[Tipo_Paquete_sucio]])</f>
        <v>Vuelo + Hotel + Tour</v>
      </c>
      <c r="S790" s="10">
        <v>9187.9</v>
      </c>
      <c r="T790" t="s">
        <v>38</v>
      </c>
      <c r="U790" t="s">
        <v>53</v>
      </c>
      <c r="V790" t="str">
        <f>VLOOKUP(Tabla_Transformados[[#This Row],[Destino_sucio]],auxiliares!$E$5:$F$19,2,0)</f>
        <v>Nueva York</v>
      </c>
      <c r="W790" t="s">
        <v>67</v>
      </c>
      <c r="X790" t="s">
        <v>41</v>
      </c>
      <c r="Y790" t="s">
        <v>302</v>
      </c>
      <c r="Z7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90" t="str">
        <f>IFERROR(VLOOKUP(Tabla_Transformados[[#This Row],[Actividades_Reser_sucio2]],auxiliares!$E$5:$F$20,2,0),Tabla_Transformados[[#This Row],[Actividades_Reser_sucio2]])</f>
        <v>Tour en bus</v>
      </c>
      <c r="AB790">
        <v>5</v>
      </c>
      <c r="AC790">
        <f>Tabla_Transformados[[#This Row],[Duracion_Viaje_sucio]]-1</f>
        <v>4</v>
      </c>
      <c r="AD790" t="b">
        <v>0</v>
      </c>
      <c r="AE790" t="str">
        <f>VLOOKUP(Tabla_Transformados[[#This Row],[Promocion_Aplicada_sucio]],auxiliares!$H$6:$I$9,2,0)</f>
        <v>Falso</v>
      </c>
      <c r="AF790" t="s">
        <v>88</v>
      </c>
      <c r="AG790" t="s">
        <v>43</v>
      </c>
      <c r="AH790">
        <v>6</v>
      </c>
      <c r="AI790" t="str">
        <f>TEXT(Tabla_Transformados[[#This Row],[Fecha_Reserva]],"m")</f>
        <v>7</v>
      </c>
      <c r="AJ790">
        <v>6</v>
      </c>
      <c r="AK790" t="str">
        <f>TEXT(Tabla_Transformados[[#This Row],[Fecha_Viaje]],"m")</f>
        <v>8</v>
      </c>
      <c r="AL790" t="s">
        <v>57</v>
      </c>
      <c r="AM790" t="b">
        <v>0</v>
      </c>
      <c r="AN790" t="str">
        <f>VLOOKUP(Tabla_Transformados[[#This Row],[Cancelacion_Reserva_sucio]],auxiliares!$H$6:$I$9,2,0)</f>
        <v>Falso</v>
      </c>
      <c r="AO790">
        <v>3</v>
      </c>
      <c r="AP790" t="s">
        <v>207</v>
      </c>
      <c r="AQ79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90" s="10">
        <f>Tabla_Transformados[[#This Row],[Costo_Total]]/Tabla_Transformados[[#This Row],[Numero_Personas]]</f>
        <v>3062.6333333333332</v>
      </c>
      <c r="AS790" s="10">
        <f>Tabla_Transformados[[#This Row],[Costo_Total]]/Tabla_Transformados[[#This Row],[Duracion_Viaje_sucio]]</f>
        <v>1837.58</v>
      </c>
    </row>
    <row r="791" spans="1:45" x14ac:dyDescent="0.25">
      <c r="A791" t="s">
        <v>2799</v>
      </c>
      <c r="B791" t="s">
        <v>2800</v>
      </c>
      <c r="C791">
        <v>50</v>
      </c>
      <c r="D791" t="s">
        <v>31</v>
      </c>
      <c r="E791" t="str">
        <f>VLOOKUP(Tabla_Transformados[[#This Row],[Género_sucio]],Tabla4[#All],2,0)</f>
        <v>Femenino</v>
      </c>
      <c r="F791" t="s">
        <v>82</v>
      </c>
      <c r="G791" t="str">
        <f>VLOOKUP(Tabla_Transformados[[#This Row],[Ubicación_sucio]],auxiliares!$E$6:$F$13,2,0)</f>
        <v>Alemania</v>
      </c>
      <c r="H791" t="s">
        <v>49</v>
      </c>
      <c r="I791" t="str">
        <f>IFERROR(VLOOKUP(Tabla_Transformados[[#This Row],[Tipo_Viajero_sucio]],auxiliares!$H$6:$I$6,2,0),Tabla_Transformados[[#This Row],[Tipo_Viajero_sucio]])</f>
        <v>Turista</v>
      </c>
      <c r="J791" t="s">
        <v>2801</v>
      </c>
      <c r="K791" s="8">
        <v>45419</v>
      </c>
      <c r="L791" s="8">
        <v>45486</v>
      </c>
      <c r="M791">
        <v>211</v>
      </c>
      <c r="N791">
        <f>DATEDIF(Tabla_Transformados[[#This Row],[Fecha_Reserva]],Tabla_Transformados[[#This Row],[Fecha_Viaje]],"d")</f>
        <v>67</v>
      </c>
      <c r="O791">
        <v>5</v>
      </c>
      <c r="P791">
        <v>4</v>
      </c>
      <c r="Q791" t="s">
        <v>77</v>
      </c>
      <c r="R791" t="str">
        <f>IFERROR(VLOOKUP(Tabla_Transformados[[#This Row],[Tipo_Paquete_sucio]],auxiliares!$H$6:$I$7,2,0),Tabla_Transformados[[#This Row],[Tipo_Paquete_sucio]])</f>
        <v>Vuelo + Hotel</v>
      </c>
      <c r="S791" s="10">
        <v>13442.7</v>
      </c>
      <c r="T791" t="s">
        <v>78</v>
      </c>
      <c r="U791" t="s">
        <v>53</v>
      </c>
      <c r="V791" t="str">
        <f>VLOOKUP(Tabla_Transformados[[#This Row],[Destino_sucio]],auxiliares!$E$5:$F$19,2,0)</f>
        <v>Nueva York</v>
      </c>
      <c r="W791" t="s">
        <v>79</v>
      </c>
      <c r="X791" t="s">
        <v>41</v>
      </c>
      <c r="Y791" t="s">
        <v>40</v>
      </c>
      <c r="Z7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1" t="str">
        <f>IFERROR(VLOOKUP(Tabla_Transformados[[#This Row],[Actividades_Reser_sucio2]],auxiliares!$E$5:$F$20,2,0),Tabla_Transformados[[#This Row],[Actividades_Reser_sucio2]])</f>
        <v/>
      </c>
      <c r="AB791">
        <v>7</v>
      </c>
      <c r="AC791">
        <f>Tabla_Transformados[[#This Row],[Duracion_Viaje_sucio]]-1</f>
        <v>4</v>
      </c>
      <c r="AD791" t="b">
        <v>0</v>
      </c>
      <c r="AE791" t="str">
        <f>VLOOKUP(Tabla_Transformados[[#This Row],[Promocion_Aplicada_sucio]],auxiliares!$H$6:$I$9,2,0)</f>
        <v>Falso</v>
      </c>
      <c r="AF791" t="s">
        <v>88</v>
      </c>
      <c r="AG791" t="s">
        <v>115</v>
      </c>
      <c r="AH791">
        <v>9</v>
      </c>
      <c r="AI791" t="str">
        <f>TEXT(Tabla_Transformados[[#This Row],[Fecha_Reserva]],"m")</f>
        <v>5</v>
      </c>
      <c r="AJ791">
        <v>6</v>
      </c>
      <c r="AK791" t="str">
        <f>TEXT(Tabla_Transformados[[#This Row],[Fecha_Viaje]],"m")</f>
        <v>7</v>
      </c>
      <c r="AL791" t="s">
        <v>44</v>
      </c>
      <c r="AM791" t="b">
        <v>0</v>
      </c>
      <c r="AN791" t="str">
        <f>VLOOKUP(Tabla_Transformados[[#This Row],[Cancelacion_Reserva_sucio]],auxiliares!$H$6:$I$9,2,0)</f>
        <v>Falso</v>
      </c>
      <c r="AO791">
        <v>5</v>
      </c>
      <c r="AP791" t="s">
        <v>207</v>
      </c>
      <c r="AQ79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1" s="10">
        <f>Tabla_Transformados[[#This Row],[Costo_Total]]/Tabla_Transformados[[#This Row],[Numero_Personas]]</f>
        <v>3360.6750000000002</v>
      </c>
      <c r="AS791" s="10">
        <f>Tabla_Transformados[[#This Row],[Costo_Total]]/Tabla_Transformados[[#This Row],[Duracion_Viaje_sucio]]</f>
        <v>2688.54</v>
      </c>
    </row>
    <row r="792" spans="1:45" x14ac:dyDescent="0.25">
      <c r="A792" t="s">
        <v>2802</v>
      </c>
      <c r="B792" t="s">
        <v>2803</v>
      </c>
      <c r="C792">
        <v>45</v>
      </c>
      <c r="D792" t="s">
        <v>60</v>
      </c>
      <c r="E792" t="str">
        <f>VLOOKUP(Tabla_Transformados[[#This Row],[Género_sucio]],Tabla4[#All],2,0)</f>
        <v>Otro</v>
      </c>
      <c r="F792" t="s">
        <v>82</v>
      </c>
      <c r="G792" t="str">
        <f>VLOOKUP(Tabla_Transformados[[#This Row],[Ubicación_sucio]],auxiliares!$E$6:$F$13,2,0)</f>
        <v>Alemania</v>
      </c>
      <c r="H792" t="s">
        <v>49</v>
      </c>
      <c r="I792" t="str">
        <f>IFERROR(VLOOKUP(Tabla_Transformados[[#This Row],[Tipo_Viajero_sucio]],auxiliares!$H$6:$I$6,2,0),Tabla_Transformados[[#This Row],[Tipo_Viajero_sucio]])</f>
        <v>Turista</v>
      </c>
      <c r="J792" t="s">
        <v>2804</v>
      </c>
      <c r="K792" s="8">
        <v>45589</v>
      </c>
      <c r="L792" s="8">
        <v>45633</v>
      </c>
      <c r="M792">
        <v>139</v>
      </c>
      <c r="N792">
        <f>DATEDIF(Tabla_Transformados[[#This Row],[Fecha_Reserva]],Tabla_Transformados[[#This Row],[Fecha_Viaje]],"d")</f>
        <v>44</v>
      </c>
      <c r="O792">
        <v>11</v>
      </c>
      <c r="P792">
        <v>2</v>
      </c>
      <c r="Q792" t="s">
        <v>65</v>
      </c>
      <c r="R792" t="str">
        <f>IFERROR(VLOOKUP(Tabla_Transformados[[#This Row],[Tipo_Paquete_sucio]],auxiliares!$H$6:$I$7,2,0),Tabla_Transformados[[#This Row],[Tipo_Paquete_sucio]])</f>
        <v>Vuelo + Hotel + Tour</v>
      </c>
      <c r="S792" s="10">
        <v>4964.5</v>
      </c>
      <c r="T792" t="s">
        <v>38</v>
      </c>
      <c r="U792" t="s">
        <v>66</v>
      </c>
      <c r="V792" t="str">
        <f>VLOOKUP(Tabla_Transformados[[#This Row],[Destino_sucio]],auxiliares!$E$5:$F$19,2,0)</f>
        <v>Barcelona</v>
      </c>
      <c r="W792" t="s">
        <v>67</v>
      </c>
      <c r="X792" t="s">
        <v>54</v>
      </c>
      <c r="Y792" t="s">
        <v>40</v>
      </c>
      <c r="Z7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92" t="str">
        <f>IFERROR(VLOOKUP(Tabla_Transformados[[#This Row],[Actividades_Reser_sucio2]],auxiliares!$E$5:$F$20,2,0),Tabla_Transformados[[#This Row],[Actividades_Reser_sucio2]])</f>
        <v>Desconocido</v>
      </c>
      <c r="AB792">
        <v>9</v>
      </c>
      <c r="AC792">
        <f>Tabla_Transformados[[#This Row],[Duracion_Viaje_sucio]]-1</f>
        <v>10</v>
      </c>
      <c r="AD792" t="b">
        <v>1</v>
      </c>
      <c r="AE792" t="str">
        <f>VLOOKUP(Tabla_Transformados[[#This Row],[Promocion_Aplicada_sucio]],auxiliares!$H$6:$I$9,2,0)</f>
        <v>Verdadero</v>
      </c>
      <c r="AF792" t="s">
        <v>42</v>
      </c>
      <c r="AG792" t="s">
        <v>115</v>
      </c>
      <c r="AH792">
        <v>8</v>
      </c>
      <c r="AI792" t="str">
        <f>TEXT(Tabla_Transformados[[#This Row],[Fecha_Reserva]],"m")</f>
        <v>10</v>
      </c>
      <c r="AJ792">
        <v>12</v>
      </c>
      <c r="AK792" t="str">
        <f>TEXT(Tabla_Transformados[[#This Row],[Fecha_Viaje]],"m")</f>
        <v>12</v>
      </c>
      <c r="AL792" t="s">
        <v>57</v>
      </c>
      <c r="AM792" t="b">
        <v>0</v>
      </c>
      <c r="AN792" t="str">
        <f>VLOOKUP(Tabla_Transformados[[#This Row],[Cancelacion_Reserva_sucio]],auxiliares!$H$6:$I$9,2,0)</f>
        <v>Falso</v>
      </c>
      <c r="AO792">
        <v>3</v>
      </c>
      <c r="AP792" t="s">
        <v>131</v>
      </c>
      <c r="AQ79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2" s="10">
        <f>Tabla_Transformados[[#This Row],[Costo_Total]]/Tabla_Transformados[[#This Row],[Numero_Personas]]</f>
        <v>2482.25</v>
      </c>
      <c r="AS792" s="10">
        <f>Tabla_Transformados[[#This Row],[Costo_Total]]/Tabla_Transformados[[#This Row],[Duracion_Viaje_sucio]]</f>
        <v>451.31818181818181</v>
      </c>
    </row>
    <row r="793" spans="1:45" x14ac:dyDescent="0.25">
      <c r="A793" t="s">
        <v>2805</v>
      </c>
      <c r="B793" t="s">
        <v>2806</v>
      </c>
      <c r="C793">
        <v>24</v>
      </c>
      <c r="D793" t="s">
        <v>104</v>
      </c>
      <c r="E793" t="str">
        <f>VLOOKUP(Tabla_Transformados[[#This Row],[Género_sucio]],Tabla4[#All],2,0)</f>
        <v>Masculino</v>
      </c>
      <c r="F793" t="s">
        <v>32</v>
      </c>
      <c r="G793" t="str">
        <f>VLOOKUP(Tabla_Transformados[[#This Row],[Ubicación_sucio]],auxiliares!$E$6:$F$13,2,0)</f>
        <v>Méjico</v>
      </c>
      <c r="H793" t="s">
        <v>97</v>
      </c>
      <c r="I793" t="str">
        <f>IFERROR(VLOOKUP(Tabla_Transformados[[#This Row],[Tipo_Viajero_sucio]],auxiliares!$H$6:$I$6,2,0),Tabla_Transformados[[#This Row],[Tipo_Viajero_sucio]])</f>
        <v>Negocios</v>
      </c>
      <c r="J793" t="s">
        <v>2807</v>
      </c>
      <c r="K793" s="8">
        <v>45359</v>
      </c>
      <c r="L793" s="8">
        <v>45506</v>
      </c>
      <c r="M793">
        <v>11</v>
      </c>
      <c r="N793">
        <f>DATEDIF(Tabla_Transformados[[#This Row],[Fecha_Reserva]],Tabla_Transformados[[#This Row],[Fecha_Viaje]],"d")</f>
        <v>147</v>
      </c>
      <c r="O793">
        <v>7</v>
      </c>
      <c r="P793">
        <v>1</v>
      </c>
      <c r="Q793" t="s">
        <v>65</v>
      </c>
      <c r="R793" t="str">
        <f>IFERROR(VLOOKUP(Tabla_Transformados[[#This Row],[Tipo_Paquete_sucio]],auxiliares!$H$6:$I$7,2,0),Tabla_Transformados[[#This Row],[Tipo_Paquete_sucio]])</f>
        <v>Vuelo + Hotel + Tour</v>
      </c>
      <c r="S793" s="10">
        <v>5119.6000000000004</v>
      </c>
      <c r="T793" t="s">
        <v>78</v>
      </c>
      <c r="U793" t="s">
        <v>137</v>
      </c>
      <c r="V793" t="str">
        <f>VLOOKUP(Tabla_Transformados[[#This Row],[Destino_sucio]],auxiliares!$E$5:$F$19,2,0)</f>
        <v>Paris</v>
      </c>
      <c r="W793" t="s">
        <v>114</v>
      </c>
      <c r="X793" t="s">
        <v>41</v>
      </c>
      <c r="Y793" t="s">
        <v>302</v>
      </c>
      <c r="Z7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93" t="str">
        <f>IFERROR(VLOOKUP(Tabla_Transformados[[#This Row],[Actividades_Reser_sucio2]],auxiliares!$E$5:$F$20,2,0),Tabla_Transformados[[#This Row],[Actividades_Reser_sucio2]])</f>
        <v>Tour en bus</v>
      </c>
      <c r="AB793">
        <v>1</v>
      </c>
      <c r="AC793">
        <f>Tabla_Transformados[[#This Row],[Duracion_Viaje_sucio]]-1</f>
        <v>6</v>
      </c>
      <c r="AD793" t="b">
        <v>1</v>
      </c>
      <c r="AE793" t="str">
        <f>VLOOKUP(Tabla_Transformados[[#This Row],[Promocion_Aplicada_sucio]],auxiliares!$H$6:$I$9,2,0)</f>
        <v>Verdadero</v>
      </c>
      <c r="AF793" t="s">
        <v>42</v>
      </c>
      <c r="AG793" t="s">
        <v>56</v>
      </c>
      <c r="AH793">
        <v>2</v>
      </c>
      <c r="AI793" t="str">
        <f>TEXT(Tabla_Transformados[[#This Row],[Fecha_Reserva]],"m")</f>
        <v>3</v>
      </c>
      <c r="AJ793">
        <v>2</v>
      </c>
      <c r="AK793" t="str">
        <f>TEXT(Tabla_Transformados[[#This Row],[Fecha_Viaje]],"m")</f>
        <v>8</v>
      </c>
      <c r="AL793" t="s">
        <v>44</v>
      </c>
      <c r="AM793" t="b">
        <v>0</v>
      </c>
      <c r="AN793" t="str">
        <f>VLOOKUP(Tabla_Transformados[[#This Row],[Cancelacion_Reserva_sucio]],auxiliares!$H$6:$I$9,2,0)</f>
        <v>Falso</v>
      </c>
      <c r="AO793">
        <v>1</v>
      </c>
      <c r="AP793" t="s">
        <v>70</v>
      </c>
      <c r="AQ79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93" s="10">
        <f>Tabla_Transformados[[#This Row],[Costo_Total]]/Tabla_Transformados[[#This Row],[Numero_Personas]]</f>
        <v>5119.6000000000004</v>
      </c>
      <c r="AS793" s="10">
        <f>Tabla_Transformados[[#This Row],[Costo_Total]]/Tabla_Transformados[[#This Row],[Duracion_Viaje_sucio]]</f>
        <v>731.37142857142862</v>
      </c>
    </row>
    <row r="794" spans="1:45" x14ac:dyDescent="0.25">
      <c r="A794" t="s">
        <v>2808</v>
      </c>
      <c r="B794" t="s">
        <v>2809</v>
      </c>
      <c r="C794">
        <v>26</v>
      </c>
      <c r="D794" t="s">
        <v>104</v>
      </c>
      <c r="E794" t="str">
        <f>VLOOKUP(Tabla_Transformados[[#This Row],[Género_sucio]],Tabla4[#All],2,0)</f>
        <v>Masculino</v>
      </c>
      <c r="F794" t="s">
        <v>48</v>
      </c>
      <c r="G794" t="str">
        <f>VLOOKUP(Tabla_Transformados[[#This Row],[Ubicación_sucio]],auxiliares!$E$6:$F$13,2,0)</f>
        <v>EEUU</v>
      </c>
      <c r="H794" t="s">
        <v>49</v>
      </c>
      <c r="I794" t="str">
        <f>IFERROR(VLOOKUP(Tabla_Transformados[[#This Row],[Tipo_Viajero_sucio]],auxiliares!$H$6:$I$6,2,0),Tabla_Transformados[[#This Row],[Tipo_Viajero_sucio]])</f>
        <v>Turista</v>
      </c>
      <c r="J794" t="s">
        <v>2810</v>
      </c>
      <c r="K794" s="8">
        <v>45575</v>
      </c>
      <c r="L794" s="8">
        <v>45609</v>
      </c>
      <c r="M794">
        <v>231</v>
      </c>
      <c r="N794">
        <f>DATEDIF(Tabla_Transformados[[#This Row],[Fecha_Reserva]],Tabla_Transformados[[#This Row],[Fecha_Viaje]],"d")</f>
        <v>34</v>
      </c>
      <c r="O794">
        <v>7</v>
      </c>
      <c r="P794">
        <v>1</v>
      </c>
      <c r="Q794" t="s">
        <v>65</v>
      </c>
      <c r="R794" t="str">
        <f>IFERROR(VLOOKUP(Tabla_Transformados[[#This Row],[Tipo_Paquete_sucio]],auxiliares!$H$6:$I$7,2,0),Tabla_Transformados[[#This Row],[Tipo_Paquete_sucio]])</f>
        <v>Vuelo + Hotel + Tour</v>
      </c>
      <c r="S794" s="10">
        <v>7845.4</v>
      </c>
      <c r="T794" t="s">
        <v>38</v>
      </c>
      <c r="U794" t="s">
        <v>137</v>
      </c>
      <c r="V794" t="str">
        <f>VLOOKUP(Tabla_Transformados[[#This Row],[Destino_sucio]],auxiliares!$E$5:$F$19,2,0)</f>
        <v>Paris</v>
      </c>
      <c r="W794" t="s">
        <v>114</v>
      </c>
      <c r="X794" t="s">
        <v>41</v>
      </c>
      <c r="Y794" t="s">
        <v>40</v>
      </c>
      <c r="Z7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94" t="str">
        <f>IFERROR(VLOOKUP(Tabla_Transformados[[#This Row],[Actividades_Reser_sucio2]],auxiliares!$E$5:$F$20,2,0),Tabla_Transformados[[#This Row],[Actividades_Reser_sucio2]])</f>
        <v>Desconocido</v>
      </c>
      <c r="AB794">
        <v>6</v>
      </c>
      <c r="AC794">
        <f>Tabla_Transformados[[#This Row],[Duracion_Viaje_sucio]]-1</f>
        <v>6</v>
      </c>
      <c r="AD794" t="b">
        <v>0</v>
      </c>
      <c r="AE794" t="str">
        <f>VLOOKUP(Tabla_Transformados[[#This Row],[Promocion_Aplicada_sucio]],auxiliares!$H$6:$I$9,2,0)</f>
        <v>Falso</v>
      </c>
      <c r="AF794" t="s">
        <v>55</v>
      </c>
      <c r="AG794" t="s">
        <v>56</v>
      </c>
      <c r="AH794">
        <v>12</v>
      </c>
      <c r="AI794" t="str">
        <f>TEXT(Tabla_Transformados[[#This Row],[Fecha_Reserva]],"m")</f>
        <v>10</v>
      </c>
      <c r="AJ794">
        <v>7</v>
      </c>
      <c r="AK794" t="str">
        <f>TEXT(Tabla_Transformados[[#This Row],[Fecha_Viaje]],"m")</f>
        <v>11</v>
      </c>
      <c r="AL794" t="s">
        <v>44</v>
      </c>
      <c r="AM794" t="b">
        <v>1</v>
      </c>
      <c r="AN794" t="str">
        <f>VLOOKUP(Tabla_Transformados[[#This Row],[Cancelacion_Reserva_sucio]],auxiliares!$H$6:$I$9,2,0)</f>
        <v>Verdadero</v>
      </c>
      <c r="AO794">
        <v>5</v>
      </c>
      <c r="AP794" t="s">
        <v>108</v>
      </c>
      <c r="AQ79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94" s="10">
        <f>Tabla_Transformados[[#This Row],[Costo_Total]]/Tabla_Transformados[[#This Row],[Numero_Personas]]</f>
        <v>7845.4</v>
      </c>
      <c r="AS794" s="10">
        <f>Tabla_Transformados[[#This Row],[Costo_Total]]/Tabla_Transformados[[#This Row],[Duracion_Viaje_sucio]]</f>
        <v>1120.7714285714285</v>
      </c>
    </row>
    <row r="795" spans="1:45" x14ac:dyDescent="0.25">
      <c r="A795" t="s">
        <v>2811</v>
      </c>
      <c r="B795" t="s">
        <v>2812</v>
      </c>
      <c r="C795">
        <v>51</v>
      </c>
      <c r="D795" t="s">
        <v>104</v>
      </c>
      <c r="E795" t="str">
        <f>VLOOKUP(Tabla_Transformados[[#This Row],[Género_sucio]],Tabla4[#All],2,0)</f>
        <v>Masculino</v>
      </c>
      <c r="F795" t="s">
        <v>73</v>
      </c>
      <c r="G795" t="str">
        <f>VLOOKUP(Tabla_Transformados[[#This Row],[Ubicación_sucio]],auxiliares!$E$6:$F$13,2,0)</f>
        <v>Reino unido</v>
      </c>
      <c r="H795" t="s">
        <v>33</v>
      </c>
      <c r="I795" t="str">
        <f>IFERROR(VLOOKUP(Tabla_Transformados[[#This Row],[Tipo_Viajero_sucio]],auxiliares!$H$6:$I$6,2,0),Tabla_Transformados[[#This Row],[Tipo_Viajero_sucio]])</f>
        <v>Turista</v>
      </c>
      <c r="J795" t="s">
        <v>2813</v>
      </c>
      <c r="K795" s="8">
        <v>45429</v>
      </c>
      <c r="L795" s="8">
        <v>45487</v>
      </c>
      <c r="M795">
        <v>25</v>
      </c>
      <c r="N795">
        <f>DATEDIF(Tabla_Transformados[[#This Row],[Fecha_Reserva]],Tabla_Transformados[[#This Row],[Fecha_Viaje]],"d")</f>
        <v>58</v>
      </c>
      <c r="O795">
        <v>2</v>
      </c>
      <c r="P795">
        <v>2</v>
      </c>
      <c r="Q795" t="s">
        <v>65</v>
      </c>
      <c r="R795" t="str">
        <f>IFERROR(VLOOKUP(Tabla_Transformados[[#This Row],[Tipo_Paquete_sucio]],auxiliares!$H$6:$I$7,2,0),Tabla_Transformados[[#This Row],[Tipo_Paquete_sucio]])</f>
        <v>Vuelo + Hotel + Tour</v>
      </c>
      <c r="S795" s="10">
        <v>18745.599999999999</v>
      </c>
      <c r="T795" t="s">
        <v>86</v>
      </c>
      <c r="U795" t="s">
        <v>87</v>
      </c>
      <c r="V795" t="str">
        <f>VLOOKUP(Tabla_Transformados[[#This Row],[Destino_sucio]],auxiliares!$E$5:$F$19,2,0)</f>
        <v>Londres</v>
      </c>
      <c r="W795" t="s">
        <v>67</v>
      </c>
      <c r="X795" t="s">
        <v>41</v>
      </c>
      <c r="Y795" t="s">
        <v>69</v>
      </c>
      <c r="Z7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95" t="str">
        <f>IFERROR(VLOOKUP(Tabla_Transformados[[#This Row],[Actividades_Reser_sucio2]],auxiliares!$E$5:$F$20,2,0),Tabla_Transformados[[#This Row],[Actividades_Reser_sucio2]])</f>
        <v>Excursión en bote</v>
      </c>
      <c r="AB795">
        <v>9</v>
      </c>
      <c r="AC795">
        <f>Tabla_Transformados[[#This Row],[Duracion_Viaje_sucio]]-1</f>
        <v>1</v>
      </c>
      <c r="AD795" t="b">
        <v>0</v>
      </c>
      <c r="AE795" t="str">
        <f>VLOOKUP(Tabla_Transformados[[#This Row],[Promocion_Aplicada_sucio]],auxiliares!$H$6:$I$9,2,0)</f>
        <v>Falso</v>
      </c>
      <c r="AF795" t="s">
        <v>55</v>
      </c>
      <c r="AG795" t="s">
        <v>56</v>
      </c>
      <c r="AH795">
        <v>9</v>
      </c>
      <c r="AI795" t="str">
        <f>TEXT(Tabla_Transformados[[#This Row],[Fecha_Reserva]],"m")</f>
        <v>5</v>
      </c>
      <c r="AJ795">
        <v>11</v>
      </c>
      <c r="AK795" t="str">
        <f>TEXT(Tabla_Transformados[[#This Row],[Fecha_Viaje]],"m")</f>
        <v>7</v>
      </c>
      <c r="AL795" t="s">
        <v>44</v>
      </c>
      <c r="AM795" t="b">
        <v>1</v>
      </c>
      <c r="AN795" t="str">
        <f>VLOOKUP(Tabla_Transformados[[#This Row],[Cancelacion_Reserva_sucio]],auxiliares!$H$6:$I$9,2,0)</f>
        <v>Verdadero</v>
      </c>
      <c r="AO795">
        <v>1</v>
      </c>
      <c r="AP795" t="s">
        <v>40</v>
      </c>
      <c r="AQ79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5" s="10">
        <f>Tabla_Transformados[[#This Row],[Costo_Total]]/Tabla_Transformados[[#This Row],[Numero_Personas]]</f>
        <v>9372.7999999999993</v>
      </c>
      <c r="AS795" s="10">
        <f>Tabla_Transformados[[#This Row],[Costo_Total]]/Tabla_Transformados[[#This Row],[Duracion_Viaje_sucio]]</f>
        <v>9372.7999999999993</v>
      </c>
    </row>
    <row r="796" spans="1:45" x14ac:dyDescent="0.25">
      <c r="A796" t="s">
        <v>2814</v>
      </c>
      <c r="B796" t="s">
        <v>2815</v>
      </c>
      <c r="C796">
        <v>62</v>
      </c>
      <c r="D796" t="s">
        <v>104</v>
      </c>
      <c r="E796" t="str">
        <f>VLOOKUP(Tabla_Transformados[[#This Row],[Género_sucio]],Tabla4[#All],2,0)</f>
        <v>Masculino</v>
      </c>
      <c r="F796" t="s">
        <v>48</v>
      </c>
      <c r="G796" t="str">
        <f>VLOOKUP(Tabla_Transformados[[#This Row],[Ubicación_sucio]],auxiliares!$E$6:$F$13,2,0)</f>
        <v>EEUU</v>
      </c>
      <c r="H796" t="s">
        <v>97</v>
      </c>
      <c r="I796" t="str">
        <f>IFERROR(VLOOKUP(Tabla_Transformados[[#This Row],[Tipo_Viajero_sucio]],auxiliares!$H$6:$I$6,2,0),Tabla_Transformados[[#This Row],[Tipo_Viajero_sucio]])</f>
        <v>Negocios</v>
      </c>
      <c r="J796" t="s">
        <v>2816</v>
      </c>
      <c r="K796" s="8">
        <v>45458</v>
      </c>
      <c r="L796" s="8">
        <v>45628</v>
      </c>
      <c r="M796">
        <v>153</v>
      </c>
      <c r="N796">
        <f>DATEDIF(Tabla_Transformados[[#This Row],[Fecha_Reserva]],Tabla_Transformados[[#This Row],[Fecha_Viaje]],"d")</f>
        <v>170</v>
      </c>
      <c r="O796">
        <v>14</v>
      </c>
      <c r="P796">
        <v>3</v>
      </c>
      <c r="Q796" t="s">
        <v>37</v>
      </c>
      <c r="R796" t="str">
        <f>IFERROR(VLOOKUP(Tabla_Transformados[[#This Row],[Tipo_Paquete_sucio]],auxiliares!$H$6:$I$7,2,0),Tabla_Transformados[[#This Row],[Tipo_Paquete_sucio]])</f>
        <v>Vuelo</v>
      </c>
      <c r="S796" s="10">
        <v>12858.7</v>
      </c>
      <c r="T796" t="s">
        <v>38</v>
      </c>
      <c r="U796" t="s">
        <v>39</v>
      </c>
      <c r="V796" t="str">
        <f>VLOOKUP(Tabla_Transformados[[#This Row],[Destino_sucio]],auxiliares!$E$5:$F$19,2,0)</f>
        <v>Tokio</v>
      </c>
      <c r="W796" t="s">
        <v>40</v>
      </c>
      <c r="X796" t="s">
        <v>68</v>
      </c>
      <c r="Y796" t="s">
        <v>40</v>
      </c>
      <c r="Z7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6" t="str">
        <f>IFERROR(VLOOKUP(Tabla_Transformados[[#This Row],[Actividades_Reser_sucio2]],auxiliares!$E$5:$F$20,2,0),Tabla_Transformados[[#This Row],[Actividades_Reser_sucio2]])</f>
        <v/>
      </c>
      <c r="AB796">
        <v>1</v>
      </c>
      <c r="AC796">
        <f>Tabla_Transformados[[#This Row],[Duracion_Viaje_sucio]]-1</f>
        <v>13</v>
      </c>
      <c r="AD796" t="b">
        <v>0</v>
      </c>
      <c r="AE796" t="str">
        <f>VLOOKUP(Tabla_Transformados[[#This Row],[Promocion_Aplicada_sucio]],auxiliares!$H$6:$I$9,2,0)</f>
        <v>Falso</v>
      </c>
      <c r="AF796" t="s">
        <v>55</v>
      </c>
      <c r="AG796" t="s">
        <v>56</v>
      </c>
      <c r="AH796">
        <v>2</v>
      </c>
      <c r="AI796" t="str">
        <f>TEXT(Tabla_Transformados[[#This Row],[Fecha_Reserva]],"m")</f>
        <v>6</v>
      </c>
      <c r="AJ796">
        <v>12</v>
      </c>
      <c r="AK796" t="str">
        <f>TEXT(Tabla_Transformados[[#This Row],[Fecha_Viaje]],"m")</f>
        <v>12</v>
      </c>
      <c r="AL796" t="s">
        <v>44</v>
      </c>
      <c r="AM796" t="b">
        <v>0</v>
      </c>
      <c r="AN796" t="str">
        <f>VLOOKUP(Tabla_Transformados[[#This Row],[Cancelacion_Reserva_sucio]],auxiliares!$H$6:$I$9,2,0)</f>
        <v>Falso</v>
      </c>
      <c r="AO796">
        <v>5</v>
      </c>
      <c r="AP796" t="s">
        <v>40</v>
      </c>
      <c r="AQ79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6" s="10">
        <f>Tabla_Transformados[[#This Row],[Costo_Total]]/Tabla_Transformados[[#This Row],[Numero_Personas]]</f>
        <v>4286.2333333333336</v>
      </c>
      <c r="AS796" s="10">
        <f>Tabla_Transformados[[#This Row],[Costo_Total]]/Tabla_Transformados[[#This Row],[Duracion_Viaje_sucio]]</f>
        <v>918.47857142857151</v>
      </c>
    </row>
    <row r="797" spans="1:45" x14ac:dyDescent="0.25">
      <c r="A797" t="s">
        <v>2817</v>
      </c>
      <c r="B797" t="s">
        <v>2818</v>
      </c>
      <c r="C797">
        <v>49</v>
      </c>
      <c r="D797" t="s">
        <v>104</v>
      </c>
      <c r="E797" t="str">
        <f>VLOOKUP(Tabla_Transformados[[#This Row],[Género_sucio]],Tabla4[#All],2,0)</f>
        <v>Masculino</v>
      </c>
      <c r="F797" t="s">
        <v>91</v>
      </c>
      <c r="G797" t="str">
        <f>VLOOKUP(Tabla_Transformados[[#This Row],[Ubicación_sucio]],auxiliares!$E$6:$F$13,2,0)</f>
        <v>India</v>
      </c>
      <c r="H797" t="s">
        <v>97</v>
      </c>
      <c r="I797" t="str">
        <f>IFERROR(VLOOKUP(Tabla_Transformados[[#This Row],[Tipo_Viajero_sucio]],auxiliares!$H$6:$I$6,2,0),Tabla_Transformados[[#This Row],[Tipo_Viajero_sucio]])</f>
        <v>Negocios</v>
      </c>
      <c r="J797" t="s">
        <v>2819</v>
      </c>
      <c r="K797" s="8">
        <v>45402</v>
      </c>
      <c r="L797" s="8">
        <v>45456</v>
      </c>
      <c r="M797">
        <v>327</v>
      </c>
      <c r="N797">
        <f>DATEDIF(Tabla_Transformados[[#This Row],[Fecha_Reserva]],Tabla_Transformados[[#This Row],[Fecha_Viaje]],"d")</f>
        <v>54</v>
      </c>
      <c r="O797">
        <v>11</v>
      </c>
      <c r="P797">
        <v>1</v>
      </c>
      <c r="Q797" t="s">
        <v>77</v>
      </c>
      <c r="R797" t="str">
        <f>IFERROR(VLOOKUP(Tabla_Transformados[[#This Row],[Tipo_Paquete_sucio]],auxiliares!$H$6:$I$7,2,0),Tabla_Transformados[[#This Row],[Tipo_Paquete_sucio]])</f>
        <v>Vuelo + Hotel</v>
      </c>
      <c r="S797" s="10">
        <v>10041.1</v>
      </c>
      <c r="T797" t="s">
        <v>86</v>
      </c>
      <c r="U797" t="s">
        <v>66</v>
      </c>
      <c r="V797" t="str">
        <f>VLOOKUP(Tabla_Transformados[[#This Row],[Destino_sucio]],auxiliares!$E$5:$F$19,2,0)</f>
        <v>Barcelona</v>
      </c>
      <c r="W797" t="s">
        <v>67</v>
      </c>
      <c r="X797" t="s">
        <v>41</v>
      </c>
      <c r="Y797" t="s">
        <v>40</v>
      </c>
      <c r="Z7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7" t="str">
        <f>IFERROR(VLOOKUP(Tabla_Transformados[[#This Row],[Actividades_Reser_sucio2]],auxiliares!$E$5:$F$20,2,0),Tabla_Transformados[[#This Row],[Actividades_Reser_sucio2]])</f>
        <v/>
      </c>
      <c r="AB797">
        <v>2</v>
      </c>
      <c r="AC797">
        <f>Tabla_Transformados[[#This Row],[Duracion_Viaje_sucio]]-1</f>
        <v>10</v>
      </c>
      <c r="AD797" t="b">
        <v>1</v>
      </c>
      <c r="AE797" t="str">
        <f>VLOOKUP(Tabla_Transformados[[#This Row],[Promocion_Aplicada_sucio]],auxiliares!$H$6:$I$9,2,0)</f>
        <v>Verdadero</v>
      </c>
      <c r="AF797" t="s">
        <v>42</v>
      </c>
      <c r="AG797" t="s">
        <v>56</v>
      </c>
      <c r="AH797">
        <v>4</v>
      </c>
      <c r="AI797" t="str">
        <f>TEXT(Tabla_Transformados[[#This Row],[Fecha_Reserva]],"m")</f>
        <v>4</v>
      </c>
      <c r="AJ797">
        <v>7</v>
      </c>
      <c r="AK797" t="str">
        <f>TEXT(Tabla_Transformados[[#This Row],[Fecha_Viaje]],"m")</f>
        <v>6</v>
      </c>
      <c r="AL797" t="s">
        <v>44</v>
      </c>
      <c r="AM797" t="b">
        <v>0</v>
      </c>
      <c r="AN797" t="str">
        <f>VLOOKUP(Tabla_Transformados[[#This Row],[Cancelacion_Reserva_sucio]],auxiliares!$H$6:$I$9,2,0)</f>
        <v>Falso</v>
      </c>
      <c r="AO797">
        <v>2</v>
      </c>
      <c r="AP797" t="s">
        <v>45</v>
      </c>
      <c r="AQ79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7" s="10">
        <f>Tabla_Transformados[[#This Row],[Costo_Total]]/Tabla_Transformados[[#This Row],[Numero_Personas]]</f>
        <v>10041.1</v>
      </c>
      <c r="AS797" s="10">
        <f>Tabla_Transformados[[#This Row],[Costo_Total]]/Tabla_Transformados[[#This Row],[Duracion_Viaje_sucio]]</f>
        <v>912.82727272727277</v>
      </c>
    </row>
    <row r="798" spans="1:45" x14ac:dyDescent="0.25">
      <c r="A798" t="s">
        <v>2820</v>
      </c>
      <c r="B798" t="s">
        <v>2821</v>
      </c>
      <c r="C798">
        <v>31</v>
      </c>
      <c r="D798" t="s">
        <v>31</v>
      </c>
      <c r="E798" t="str">
        <f>VLOOKUP(Tabla_Transformados[[#This Row],[Género_sucio]],Tabla4[#All],2,0)</f>
        <v>Femenino</v>
      </c>
      <c r="F798" t="s">
        <v>32</v>
      </c>
      <c r="G798" t="str">
        <f>VLOOKUP(Tabla_Transformados[[#This Row],[Ubicación_sucio]],auxiliares!$E$6:$F$13,2,0)</f>
        <v>Méjico</v>
      </c>
      <c r="H798" t="s">
        <v>49</v>
      </c>
      <c r="I798" t="str">
        <f>IFERROR(VLOOKUP(Tabla_Transformados[[#This Row],[Tipo_Viajero_sucio]],auxiliares!$H$6:$I$6,2,0),Tabla_Transformados[[#This Row],[Tipo_Viajero_sucio]])</f>
        <v>Turista</v>
      </c>
      <c r="J798" t="s">
        <v>2822</v>
      </c>
      <c r="K798" s="8">
        <v>45402</v>
      </c>
      <c r="L798" s="8">
        <v>45611</v>
      </c>
      <c r="M798">
        <v>174</v>
      </c>
      <c r="N798">
        <f>DATEDIF(Tabla_Transformados[[#This Row],[Fecha_Reserva]],Tabla_Transformados[[#This Row],[Fecha_Viaje]],"d")</f>
        <v>209</v>
      </c>
      <c r="O798">
        <v>9</v>
      </c>
      <c r="P798">
        <v>2</v>
      </c>
      <c r="Q798" t="s">
        <v>37</v>
      </c>
      <c r="R798" t="str">
        <f>IFERROR(VLOOKUP(Tabla_Transformados[[#This Row],[Tipo_Paquete_sucio]],auxiliares!$H$6:$I$7,2,0),Tabla_Transformados[[#This Row],[Tipo_Paquete_sucio]])</f>
        <v>Vuelo</v>
      </c>
      <c r="S798" s="10">
        <v>1853.4</v>
      </c>
      <c r="T798" t="s">
        <v>38</v>
      </c>
      <c r="U798" t="s">
        <v>101</v>
      </c>
      <c r="V798" t="str">
        <f>VLOOKUP(Tabla_Transformados[[#This Row],[Destino_sucio]],auxiliares!$E$5:$F$19,2,0)</f>
        <v>Roma</v>
      </c>
      <c r="W798" t="s">
        <v>40</v>
      </c>
      <c r="X798" t="s">
        <v>41</v>
      </c>
      <c r="Y798" t="s">
        <v>40</v>
      </c>
      <c r="Z7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8" t="str">
        <f>IFERROR(VLOOKUP(Tabla_Transformados[[#This Row],[Actividades_Reser_sucio2]],auxiliares!$E$5:$F$20,2,0),Tabla_Transformados[[#This Row],[Actividades_Reser_sucio2]])</f>
        <v/>
      </c>
      <c r="AB798">
        <v>7</v>
      </c>
      <c r="AC798">
        <f>Tabla_Transformados[[#This Row],[Duracion_Viaje_sucio]]-1</f>
        <v>8</v>
      </c>
      <c r="AD798" t="b">
        <v>1</v>
      </c>
      <c r="AE798" t="str">
        <f>VLOOKUP(Tabla_Transformados[[#This Row],[Promocion_Aplicada_sucio]],auxiliares!$H$6:$I$9,2,0)</f>
        <v>Verdadero</v>
      </c>
      <c r="AF798" t="s">
        <v>55</v>
      </c>
      <c r="AG798" t="s">
        <v>115</v>
      </c>
      <c r="AH798">
        <v>7</v>
      </c>
      <c r="AI798" t="str">
        <f>TEXT(Tabla_Transformados[[#This Row],[Fecha_Reserva]],"m")</f>
        <v>4</v>
      </c>
      <c r="AJ798">
        <v>2</v>
      </c>
      <c r="AK798" t="str">
        <f>TEXT(Tabla_Transformados[[#This Row],[Fecha_Viaje]],"m")</f>
        <v>11</v>
      </c>
      <c r="AL798" t="s">
        <v>57</v>
      </c>
      <c r="AM798" t="b">
        <v>1</v>
      </c>
      <c r="AN798" t="str">
        <f>VLOOKUP(Tabla_Transformados[[#This Row],[Cancelacion_Reserva_sucio]],auxiliares!$H$6:$I$9,2,0)</f>
        <v>Verdadero</v>
      </c>
      <c r="AO798">
        <v>4</v>
      </c>
      <c r="AP798" t="s">
        <v>131</v>
      </c>
      <c r="AQ79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98" s="10">
        <f>Tabla_Transformados[[#This Row],[Costo_Total]]/Tabla_Transformados[[#This Row],[Numero_Personas]]</f>
        <v>926.7</v>
      </c>
      <c r="AS798" s="10">
        <f>Tabla_Transformados[[#This Row],[Costo_Total]]/Tabla_Transformados[[#This Row],[Duracion_Viaje_sucio]]</f>
        <v>205.93333333333334</v>
      </c>
    </row>
    <row r="799" spans="1:45" x14ac:dyDescent="0.25">
      <c r="A799" t="s">
        <v>2823</v>
      </c>
      <c r="B799" t="s">
        <v>2824</v>
      </c>
      <c r="C799">
        <v>44</v>
      </c>
      <c r="D799" t="s">
        <v>31</v>
      </c>
      <c r="E799" t="str">
        <f>VLOOKUP(Tabla_Transformados[[#This Row],[Género_sucio]],Tabla4[#All],2,0)</f>
        <v>Femenino</v>
      </c>
      <c r="F799" t="s">
        <v>73</v>
      </c>
      <c r="G799" t="str">
        <f>VLOOKUP(Tabla_Transformados[[#This Row],[Ubicación_sucio]],auxiliares!$E$6:$F$13,2,0)</f>
        <v>Reino unido</v>
      </c>
      <c r="H799" t="s">
        <v>49</v>
      </c>
      <c r="I799" t="str">
        <f>IFERROR(VLOOKUP(Tabla_Transformados[[#This Row],[Tipo_Viajero_sucio]],auxiliares!$H$6:$I$6,2,0),Tabla_Transformados[[#This Row],[Tipo_Viajero_sucio]])</f>
        <v>Turista</v>
      </c>
      <c r="J799" t="s">
        <v>2825</v>
      </c>
      <c r="K799" s="8">
        <v>45504</v>
      </c>
      <c r="L799" s="8">
        <v>45559</v>
      </c>
      <c r="M799">
        <v>280</v>
      </c>
      <c r="N799">
        <f>DATEDIF(Tabla_Transformados[[#This Row],[Fecha_Reserva]],Tabla_Transformados[[#This Row],[Fecha_Viaje]],"d")</f>
        <v>55</v>
      </c>
      <c r="O799">
        <v>1</v>
      </c>
      <c r="P799">
        <v>4</v>
      </c>
      <c r="Q799" t="s">
        <v>65</v>
      </c>
      <c r="R799" t="str">
        <f>IFERROR(VLOOKUP(Tabla_Transformados[[#This Row],[Tipo_Paquete_sucio]],auxiliares!$H$6:$I$7,2,0),Tabla_Transformados[[#This Row],[Tipo_Paquete_sucio]])</f>
        <v>Vuelo + Hotel + Tour</v>
      </c>
      <c r="S799" s="10">
        <v>4356.5</v>
      </c>
      <c r="T799" t="s">
        <v>86</v>
      </c>
      <c r="U799" t="s">
        <v>94</v>
      </c>
      <c r="V799" t="str">
        <f>VLOOKUP(Tabla_Transformados[[#This Row],[Destino_sucio]],auxiliares!$E$5:$F$19,2,0)</f>
        <v>Cancun</v>
      </c>
      <c r="W799" t="s">
        <v>114</v>
      </c>
      <c r="X799" t="s">
        <v>68</v>
      </c>
      <c r="Y799" t="s">
        <v>69</v>
      </c>
      <c r="Z7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99" t="str">
        <f>IFERROR(VLOOKUP(Tabla_Transformados[[#This Row],[Actividades_Reser_sucio2]],auxiliares!$E$5:$F$20,2,0),Tabla_Transformados[[#This Row],[Actividades_Reser_sucio2]])</f>
        <v>Excursión en bote</v>
      </c>
      <c r="AB799">
        <v>7</v>
      </c>
      <c r="AC799">
        <f>Tabla_Transformados[[#This Row],[Duracion_Viaje_sucio]]-1</f>
        <v>0</v>
      </c>
      <c r="AD799" t="b">
        <v>0</v>
      </c>
      <c r="AE799" t="str">
        <f>VLOOKUP(Tabla_Transformados[[#This Row],[Promocion_Aplicada_sucio]],auxiliares!$H$6:$I$9,2,0)</f>
        <v>Falso</v>
      </c>
      <c r="AF799" t="s">
        <v>42</v>
      </c>
      <c r="AG799" t="s">
        <v>43</v>
      </c>
      <c r="AH799">
        <v>4</v>
      </c>
      <c r="AI799" t="str">
        <f>TEXT(Tabla_Transformados[[#This Row],[Fecha_Reserva]],"m")</f>
        <v>7</v>
      </c>
      <c r="AJ799">
        <v>11</v>
      </c>
      <c r="AK799" t="str">
        <f>TEXT(Tabla_Transformados[[#This Row],[Fecha_Viaje]],"m")</f>
        <v>9</v>
      </c>
      <c r="AL799" t="s">
        <v>57</v>
      </c>
      <c r="AM799" t="b">
        <v>0</v>
      </c>
      <c r="AN799" t="str">
        <f>VLOOKUP(Tabla_Transformados[[#This Row],[Cancelacion_Reserva_sucio]],auxiliares!$H$6:$I$9,2,0)</f>
        <v>Falso</v>
      </c>
      <c r="AO799">
        <v>1</v>
      </c>
      <c r="AP799" t="s">
        <v>70</v>
      </c>
      <c r="AQ79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9" s="10">
        <f>Tabla_Transformados[[#This Row],[Costo_Total]]/Tabla_Transformados[[#This Row],[Numero_Personas]]</f>
        <v>1089.125</v>
      </c>
      <c r="AS799" s="10">
        <f>Tabla_Transformados[[#This Row],[Costo_Total]]/Tabla_Transformados[[#This Row],[Duracion_Viaje_sucio]]</f>
        <v>4356.5</v>
      </c>
    </row>
    <row r="800" spans="1:45" x14ac:dyDescent="0.25">
      <c r="A800" t="s">
        <v>2826</v>
      </c>
      <c r="B800" t="s">
        <v>2827</v>
      </c>
      <c r="C800">
        <v>31</v>
      </c>
      <c r="D800" t="s">
        <v>60</v>
      </c>
      <c r="E800" t="str">
        <f>VLOOKUP(Tabla_Transformados[[#This Row],[Género_sucio]],Tabla4[#All],2,0)</f>
        <v>Otro</v>
      </c>
      <c r="F800" t="s">
        <v>123</v>
      </c>
      <c r="G800" t="str">
        <f>VLOOKUP(Tabla_Transformados[[#This Row],[Ubicación_sucio]],auxiliares!$E$6:$F$13,2,0)</f>
        <v>España</v>
      </c>
      <c r="H800" t="s">
        <v>97</v>
      </c>
      <c r="I800" t="str">
        <f>IFERROR(VLOOKUP(Tabla_Transformados[[#This Row],[Tipo_Viajero_sucio]],auxiliares!$H$6:$I$6,2,0),Tabla_Transformados[[#This Row],[Tipo_Viajero_sucio]])</f>
        <v>Negocios</v>
      </c>
      <c r="J800" t="s">
        <v>2828</v>
      </c>
      <c r="K800" s="8">
        <v>45490</v>
      </c>
      <c r="L800" s="8">
        <v>45530</v>
      </c>
      <c r="M800">
        <v>246</v>
      </c>
      <c r="N800">
        <f>DATEDIF(Tabla_Transformados[[#This Row],[Fecha_Reserva]],Tabla_Transformados[[#This Row],[Fecha_Viaje]],"d")</f>
        <v>40</v>
      </c>
      <c r="O800">
        <v>6</v>
      </c>
      <c r="P800">
        <v>1</v>
      </c>
      <c r="Q800" t="s">
        <v>77</v>
      </c>
      <c r="R800" t="str">
        <f>IFERROR(VLOOKUP(Tabla_Transformados[[#This Row],[Tipo_Paquete_sucio]],auxiliares!$H$6:$I$7,2,0),Tabla_Transformados[[#This Row],[Tipo_Paquete_sucio]])</f>
        <v>Vuelo + Hotel</v>
      </c>
      <c r="S800" s="10">
        <v>8408.4</v>
      </c>
      <c r="T800" t="s">
        <v>78</v>
      </c>
      <c r="U800" t="s">
        <v>101</v>
      </c>
      <c r="V800" t="str">
        <f>VLOOKUP(Tabla_Transformados[[#This Row],[Destino_sucio]],auxiliares!$E$5:$F$19,2,0)</f>
        <v>Roma</v>
      </c>
      <c r="W800" t="s">
        <v>79</v>
      </c>
      <c r="X800" t="s">
        <v>54</v>
      </c>
      <c r="Y800" t="s">
        <v>40</v>
      </c>
      <c r="Z8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0" t="str">
        <f>IFERROR(VLOOKUP(Tabla_Transformados[[#This Row],[Actividades_Reser_sucio2]],auxiliares!$E$5:$F$20,2,0),Tabla_Transformados[[#This Row],[Actividades_Reser_sucio2]])</f>
        <v/>
      </c>
      <c r="AB800">
        <v>6</v>
      </c>
      <c r="AC800">
        <f>Tabla_Transformados[[#This Row],[Duracion_Viaje_sucio]]-1</f>
        <v>5</v>
      </c>
      <c r="AD800" t="b">
        <v>1</v>
      </c>
      <c r="AE800" t="str">
        <f>VLOOKUP(Tabla_Transformados[[#This Row],[Promocion_Aplicada_sucio]],auxiliares!$H$6:$I$9,2,0)</f>
        <v>Verdadero</v>
      </c>
      <c r="AF800" t="s">
        <v>88</v>
      </c>
      <c r="AG800" t="s">
        <v>56</v>
      </c>
      <c r="AH800">
        <v>11</v>
      </c>
      <c r="AI800" t="str">
        <f>TEXT(Tabla_Transformados[[#This Row],[Fecha_Reserva]],"m")</f>
        <v>7</v>
      </c>
      <c r="AJ800">
        <v>9</v>
      </c>
      <c r="AK800" t="str">
        <f>TEXT(Tabla_Transformados[[#This Row],[Fecha_Viaje]],"m")</f>
        <v>8</v>
      </c>
      <c r="AL800" t="s">
        <v>57</v>
      </c>
      <c r="AM800" t="b">
        <v>1</v>
      </c>
      <c r="AN800" t="str">
        <f>VLOOKUP(Tabla_Transformados[[#This Row],[Cancelacion_Reserva_sucio]],auxiliares!$H$6:$I$9,2,0)</f>
        <v>Verdadero</v>
      </c>
      <c r="AO800">
        <v>1</v>
      </c>
      <c r="AP800" t="s">
        <v>40</v>
      </c>
      <c r="AQ80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0" s="10">
        <f>Tabla_Transformados[[#This Row],[Costo_Total]]/Tabla_Transformados[[#This Row],[Numero_Personas]]</f>
        <v>8408.4</v>
      </c>
      <c r="AS800" s="10">
        <f>Tabla_Transformados[[#This Row],[Costo_Total]]/Tabla_Transformados[[#This Row],[Duracion_Viaje_sucio]]</f>
        <v>1401.3999999999999</v>
      </c>
    </row>
    <row r="801" spans="1:45" x14ac:dyDescent="0.25">
      <c r="A801" t="s">
        <v>2829</v>
      </c>
      <c r="B801" t="s">
        <v>2830</v>
      </c>
      <c r="C801">
        <v>55</v>
      </c>
      <c r="D801" t="s">
        <v>31</v>
      </c>
      <c r="E801" t="str">
        <f>VLOOKUP(Tabla_Transformados[[#This Row],[Género_sucio]],Tabla4[#All],2,0)</f>
        <v>Femenino</v>
      </c>
      <c r="F801" t="s">
        <v>48</v>
      </c>
      <c r="G801" t="str">
        <f>VLOOKUP(Tabla_Transformados[[#This Row],[Ubicación_sucio]],auxiliares!$E$6:$F$13,2,0)</f>
        <v>EEUU</v>
      </c>
      <c r="H801" t="s">
        <v>49</v>
      </c>
      <c r="I801" t="str">
        <f>IFERROR(VLOOKUP(Tabla_Transformados[[#This Row],[Tipo_Viajero_sucio]],auxiliares!$H$6:$I$6,2,0),Tabla_Transformados[[#This Row],[Tipo_Viajero_sucio]])</f>
        <v>Turista</v>
      </c>
      <c r="J801" t="s">
        <v>2831</v>
      </c>
      <c r="K801" s="8">
        <v>45325</v>
      </c>
      <c r="L801" s="8">
        <v>45512</v>
      </c>
      <c r="M801">
        <v>230</v>
      </c>
      <c r="N801">
        <f>DATEDIF(Tabla_Transformados[[#This Row],[Fecha_Reserva]],Tabla_Transformados[[#This Row],[Fecha_Viaje]],"d")</f>
        <v>187</v>
      </c>
      <c r="O801">
        <v>4</v>
      </c>
      <c r="P801">
        <v>1</v>
      </c>
      <c r="Q801" t="s">
        <v>65</v>
      </c>
      <c r="R801" t="str">
        <f>IFERROR(VLOOKUP(Tabla_Transformados[[#This Row],[Tipo_Paquete_sucio]],auxiliares!$H$6:$I$7,2,0),Tabla_Transformados[[#This Row],[Tipo_Paquete_sucio]])</f>
        <v>Vuelo + Hotel + Tour</v>
      </c>
      <c r="S801" s="10">
        <v>17430.5</v>
      </c>
      <c r="T801" t="s">
        <v>78</v>
      </c>
      <c r="U801" t="s">
        <v>137</v>
      </c>
      <c r="V801" t="str">
        <f>VLOOKUP(Tabla_Transformados[[#This Row],[Destino_sucio]],auxiliares!$E$5:$F$19,2,0)</f>
        <v>Paris</v>
      </c>
      <c r="W801" t="s">
        <v>79</v>
      </c>
      <c r="X801" t="s">
        <v>41</v>
      </c>
      <c r="Y801" t="s">
        <v>69</v>
      </c>
      <c r="Z8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01" t="str">
        <f>IFERROR(VLOOKUP(Tabla_Transformados[[#This Row],[Actividades_Reser_sucio2]],auxiliares!$E$5:$F$20,2,0),Tabla_Transformados[[#This Row],[Actividades_Reser_sucio2]])</f>
        <v>Excursión en bote</v>
      </c>
      <c r="AB801">
        <v>2</v>
      </c>
      <c r="AC801">
        <f>Tabla_Transformados[[#This Row],[Duracion_Viaje_sucio]]-1</f>
        <v>3</v>
      </c>
      <c r="AD801" t="b">
        <v>1</v>
      </c>
      <c r="AE801" t="str">
        <f>VLOOKUP(Tabla_Transformados[[#This Row],[Promocion_Aplicada_sucio]],auxiliares!$H$6:$I$9,2,0)</f>
        <v>Verdadero</v>
      </c>
      <c r="AF801" t="s">
        <v>88</v>
      </c>
      <c r="AG801" t="s">
        <v>56</v>
      </c>
      <c r="AH801">
        <v>6</v>
      </c>
      <c r="AI801" t="str">
        <f>TEXT(Tabla_Transformados[[#This Row],[Fecha_Reserva]],"m")</f>
        <v>2</v>
      </c>
      <c r="AJ801">
        <v>4</v>
      </c>
      <c r="AK801" t="str">
        <f>TEXT(Tabla_Transformados[[#This Row],[Fecha_Viaje]],"m")</f>
        <v>8</v>
      </c>
      <c r="AL801" t="s">
        <v>57</v>
      </c>
      <c r="AM801" t="b">
        <v>1</v>
      </c>
      <c r="AN801" t="str">
        <f>VLOOKUP(Tabla_Transformados[[#This Row],[Cancelacion_Reserva_sucio]],auxiliares!$H$6:$I$9,2,0)</f>
        <v>Verdadero</v>
      </c>
      <c r="AO801">
        <v>5</v>
      </c>
      <c r="AP801" t="s">
        <v>131</v>
      </c>
      <c r="AQ80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1" s="10">
        <f>Tabla_Transformados[[#This Row],[Costo_Total]]/Tabla_Transformados[[#This Row],[Numero_Personas]]</f>
        <v>17430.5</v>
      </c>
      <c r="AS801" s="10">
        <f>Tabla_Transformados[[#This Row],[Costo_Total]]/Tabla_Transformados[[#This Row],[Duracion_Viaje_sucio]]</f>
        <v>4357.625</v>
      </c>
    </row>
    <row r="802" spans="1:45" x14ac:dyDescent="0.25">
      <c r="A802" t="s">
        <v>2832</v>
      </c>
      <c r="B802" t="s">
        <v>2833</v>
      </c>
      <c r="C802">
        <v>39</v>
      </c>
      <c r="D802" t="s">
        <v>60</v>
      </c>
      <c r="E802" t="str">
        <f>VLOOKUP(Tabla_Transformados[[#This Row],[Género_sucio]],Tabla4[#All],2,0)</f>
        <v>Otro</v>
      </c>
      <c r="F802" t="s">
        <v>123</v>
      </c>
      <c r="G802" t="str">
        <f>VLOOKUP(Tabla_Transformados[[#This Row],[Ubicación_sucio]],auxiliares!$E$6:$F$13,2,0)</f>
        <v>España</v>
      </c>
      <c r="H802" t="s">
        <v>49</v>
      </c>
      <c r="I802" t="str">
        <f>IFERROR(VLOOKUP(Tabla_Transformados[[#This Row],[Tipo_Viajero_sucio]],auxiliares!$H$6:$I$6,2,0),Tabla_Transformados[[#This Row],[Tipo_Viajero_sucio]])</f>
        <v>Turista</v>
      </c>
      <c r="J802" t="s">
        <v>2834</v>
      </c>
      <c r="K802" s="8">
        <v>45392</v>
      </c>
      <c r="L802" s="8">
        <v>45650</v>
      </c>
      <c r="M802">
        <v>177</v>
      </c>
      <c r="N802">
        <f>DATEDIF(Tabla_Transformados[[#This Row],[Fecha_Reserva]],Tabla_Transformados[[#This Row],[Fecha_Viaje]],"d")</f>
        <v>258</v>
      </c>
      <c r="O802">
        <v>6</v>
      </c>
      <c r="P802">
        <v>3</v>
      </c>
      <c r="Q802" t="s">
        <v>65</v>
      </c>
      <c r="R802" t="str">
        <f>IFERROR(VLOOKUP(Tabla_Transformados[[#This Row],[Tipo_Paquete_sucio]],auxiliares!$H$6:$I$7,2,0),Tabla_Transformados[[#This Row],[Tipo_Paquete_sucio]])</f>
        <v>Vuelo + Hotel + Tour</v>
      </c>
      <c r="S802" s="10">
        <v>12112.5</v>
      </c>
      <c r="T802" t="s">
        <v>86</v>
      </c>
      <c r="U802" t="s">
        <v>39</v>
      </c>
      <c r="V802" t="str">
        <f>VLOOKUP(Tabla_Transformados[[#This Row],[Destino_sucio]],auxiliares!$E$5:$F$19,2,0)</f>
        <v>Tokio</v>
      </c>
      <c r="W802" t="s">
        <v>67</v>
      </c>
      <c r="X802" t="s">
        <v>54</v>
      </c>
      <c r="Y802" t="s">
        <v>302</v>
      </c>
      <c r="Z8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02" t="str">
        <f>IFERROR(VLOOKUP(Tabla_Transformados[[#This Row],[Actividades_Reser_sucio2]],auxiliares!$E$5:$F$20,2,0),Tabla_Transformados[[#This Row],[Actividades_Reser_sucio2]])</f>
        <v>Tour en bus</v>
      </c>
      <c r="AB802">
        <v>9</v>
      </c>
      <c r="AC802">
        <f>Tabla_Transformados[[#This Row],[Duracion_Viaje_sucio]]-1</f>
        <v>5</v>
      </c>
      <c r="AD802" t="b">
        <v>0</v>
      </c>
      <c r="AE802" t="str">
        <f>VLOOKUP(Tabla_Transformados[[#This Row],[Promocion_Aplicada_sucio]],auxiliares!$H$6:$I$9,2,0)</f>
        <v>Falso</v>
      </c>
      <c r="AF802" t="s">
        <v>55</v>
      </c>
      <c r="AG802" t="s">
        <v>56</v>
      </c>
      <c r="AH802">
        <v>1</v>
      </c>
      <c r="AI802" t="str">
        <f>TEXT(Tabla_Transformados[[#This Row],[Fecha_Reserva]],"m")</f>
        <v>4</v>
      </c>
      <c r="AJ802">
        <v>5</v>
      </c>
      <c r="AK802" t="str">
        <f>TEXT(Tabla_Transformados[[#This Row],[Fecha_Viaje]],"m")</f>
        <v>12</v>
      </c>
      <c r="AL802" t="s">
        <v>44</v>
      </c>
      <c r="AM802" t="b">
        <v>1</v>
      </c>
      <c r="AN802" t="str">
        <f>VLOOKUP(Tabla_Transformados[[#This Row],[Cancelacion_Reserva_sucio]],auxiliares!$H$6:$I$9,2,0)</f>
        <v>Verdadero</v>
      </c>
      <c r="AO802">
        <v>1</v>
      </c>
      <c r="AP802" t="s">
        <v>70</v>
      </c>
      <c r="AQ80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2" s="10">
        <f>Tabla_Transformados[[#This Row],[Costo_Total]]/Tabla_Transformados[[#This Row],[Numero_Personas]]</f>
        <v>4037.5</v>
      </c>
      <c r="AS802" s="10">
        <f>Tabla_Transformados[[#This Row],[Costo_Total]]/Tabla_Transformados[[#This Row],[Duracion_Viaje_sucio]]</f>
        <v>2018.75</v>
      </c>
    </row>
    <row r="803" spans="1:45" x14ac:dyDescent="0.25">
      <c r="A803" t="s">
        <v>2835</v>
      </c>
      <c r="B803" t="s">
        <v>2836</v>
      </c>
      <c r="C803">
        <v>56</v>
      </c>
      <c r="D803" t="s">
        <v>104</v>
      </c>
      <c r="E803" t="str">
        <f>VLOOKUP(Tabla_Transformados[[#This Row],[Género_sucio]],Tabla4[#All],2,0)</f>
        <v>Masculino</v>
      </c>
      <c r="F803" t="s">
        <v>91</v>
      </c>
      <c r="G803" t="str">
        <f>VLOOKUP(Tabla_Transformados[[#This Row],[Ubicación_sucio]],auxiliares!$E$6:$F$13,2,0)</f>
        <v>India</v>
      </c>
      <c r="H803" t="s">
        <v>97</v>
      </c>
      <c r="I803" t="str">
        <f>IFERROR(VLOOKUP(Tabla_Transformados[[#This Row],[Tipo_Viajero_sucio]],auxiliares!$H$6:$I$6,2,0),Tabla_Transformados[[#This Row],[Tipo_Viajero_sucio]])</f>
        <v>Negocios</v>
      </c>
      <c r="J803" t="s">
        <v>2837</v>
      </c>
      <c r="K803" s="8">
        <v>45537</v>
      </c>
      <c r="L803" s="8">
        <v>45537</v>
      </c>
      <c r="M803">
        <v>162</v>
      </c>
      <c r="N803">
        <f>DATEDIF(Tabla_Transformados[[#This Row],[Fecha_Reserva]],Tabla_Transformados[[#This Row],[Fecha_Viaje]],"d")</f>
        <v>0</v>
      </c>
      <c r="O803">
        <v>11</v>
      </c>
      <c r="P803">
        <v>4</v>
      </c>
      <c r="Q803" t="s">
        <v>77</v>
      </c>
      <c r="R803" t="str">
        <f>IFERROR(VLOOKUP(Tabla_Transformados[[#This Row],[Tipo_Paquete_sucio]],auxiliares!$H$6:$I$7,2,0),Tabla_Transformados[[#This Row],[Tipo_Paquete_sucio]])</f>
        <v>Vuelo + Hotel</v>
      </c>
      <c r="S803" s="10">
        <v>18380.8</v>
      </c>
      <c r="T803" t="s">
        <v>38</v>
      </c>
      <c r="U803" t="s">
        <v>101</v>
      </c>
      <c r="V803" t="str">
        <f>VLOOKUP(Tabla_Transformados[[#This Row],[Destino_sucio]],auxiliares!$E$5:$F$19,2,0)</f>
        <v>Roma</v>
      </c>
      <c r="W803" t="s">
        <v>79</v>
      </c>
      <c r="X803" t="s">
        <v>41</v>
      </c>
      <c r="Y803" t="s">
        <v>40</v>
      </c>
      <c r="Z8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3" t="str">
        <f>IFERROR(VLOOKUP(Tabla_Transformados[[#This Row],[Actividades_Reser_sucio2]],auxiliares!$E$5:$F$20,2,0),Tabla_Transformados[[#This Row],[Actividades_Reser_sucio2]])</f>
        <v/>
      </c>
      <c r="AB803">
        <v>6</v>
      </c>
      <c r="AC803">
        <f>Tabla_Transformados[[#This Row],[Duracion_Viaje_sucio]]-1</f>
        <v>10</v>
      </c>
      <c r="AD803" t="b">
        <v>1</v>
      </c>
      <c r="AE803" t="str">
        <f>VLOOKUP(Tabla_Transformados[[#This Row],[Promocion_Aplicada_sucio]],auxiliares!$H$6:$I$9,2,0)</f>
        <v>Verdadero</v>
      </c>
      <c r="AF803" t="s">
        <v>42</v>
      </c>
      <c r="AG803" t="s">
        <v>115</v>
      </c>
      <c r="AH803">
        <v>1</v>
      </c>
      <c r="AI803" t="str">
        <f>TEXT(Tabla_Transformados[[#This Row],[Fecha_Reserva]],"m")</f>
        <v>9</v>
      </c>
      <c r="AJ803">
        <v>5</v>
      </c>
      <c r="AK803" t="str">
        <f>TEXT(Tabla_Transformados[[#This Row],[Fecha_Viaje]],"m")</f>
        <v>9</v>
      </c>
      <c r="AL803" t="s">
        <v>57</v>
      </c>
      <c r="AM803" t="b">
        <v>0</v>
      </c>
      <c r="AN803" t="str">
        <f>VLOOKUP(Tabla_Transformados[[#This Row],[Cancelacion_Reserva_sucio]],auxiliares!$H$6:$I$9,2,0)</f>
        <v>Falso</v>
      </c>
      <c r="AO803">
        <v>5</v>
      </c>
      <c r="AP803" t="s">
        <v>131</v>
      </c>
      <c r="AQ80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3" s="10">
        <f>Tabla_Transformados[[#This Row],[Costo_Total]]/Tabla_Transformados[[#This Row],[Numero_Personas]]</f>
        <v>4595.2</v>
      </c>
      <c r="AS803" s="10">
        <f>Tabla_Transformados[[#This Row],[Costo_Total]]/Tabla_Transformados[[#This Row],[Duracion_Viaje_sucio]]</f>
        <v>1670.9818181818182</v>
      </c>
    </row>
    <row r="804" spans="1:45" x14ac:dyDescent="0.25">
      <c r="A804" t="s">
        <v>2838</v>
      </c>
      <c r="B804" t="s">
        <v>2839</v>
      </c>
      <c r="C804">
        <v>31</v>
      </c>
      <c r="D804" t="s">
        <v>104</v>
      </c>
      <c r="E804" t="str">
        <f>VLOOKUP(Tabla_Transformados[[#This Row],[Género_sucio]],Tabla4[#All],2,0)</f>
        <v>Masculino</v>
      </c>
      <c r="F804" t="s">
        <v>48</v>
      </c>
      <c r="G804" t="str">
        <f>VLOOKUP(Tabla_Transformados[[#This Row],[Ubicación_sucio]],auxiliares!$E$6:$F$13,2,0)</f>
        <v>EEUU</v>
      </c>
      <c r="H804" t="s">
        <v>97</v>
      </c>
      <c r="I804" t="str">
        <f>IFERROR(VLOOKUP(Tabla_Transformados[[#This Row],[Tipo_Viajero_sucio]],auxiliares!$H$6:$I$6,2,0),Tabla_Transformados[[#This Row],[Tipo_Viajero_sucio]])</f>
        <v>Negocios</v>
      </c>
      <c r="J804" t="s">
        <v>2840</v>
      </c>
      <c r="K804" s="8">
        <v>45498</v>
      </c>
      <c r="L804" s="8">
        <v>45643</v>
      </c>
      <c r="M804">
        <v>46</v>
      </c>
      <c r="N804">
        <f>DATEDIF(Tabla_Transformados[[#This Row],[Fecha_Reserva]],Tabla_Transformados[[#This Row],[Fecha_Viaje]],"d")</f>
        <v>145</v>
      </c>
      <c r="O804">
        <v>10</v>
      </c>
      <c r="P804">
        <v>1</v>
      </c>
      <c r="Q804" t="s">
        <v>37</v>
      </c>
      <c r="R804" t="str">
        <f>IFERROR(VLOOKUP(Tabla_Transformados[[#This Row],[Tipo_Paquete_sucio]],auxiliares!$H$6:$I$7,2,0),Tabla_Transformados[[#This Row],[Tipo_Paquete_sucio]])</f>
        <v>Vuelo</v>
      </c>
      <c r="S804" s="10">
        <v>13989.5</v>
      </c>
      <c r="T804" t="s">
        <v>38</v>
      </c>
      <c r="U804" t="s">
        <v>39</v>
      </c>
      <c r="V804" t="str">
        <f>VLOOKUP(Tabla_Transformados[[#This Row],[Destino_sucio]],auxiliares!$E$5:$F$19,2,0)</f>
        <v>Tokio</v>
      </c>
      <c r="W804" t="s">
        <v>40</v>
      </c>
      <c r="X804" t="s">
        <v>68</v>
      </c>
      <c r="Y804" t="s">
        <v>40</v>
      </c>
      <c r="Z8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4" t="str">
        <f>IFERROR(VLOOKUP(Tabla_Transformados[[#This Row],[Actividades_Reser_sucio2]],auxiliares!$E$5:$F$20,2,0),Tabla_Transformados[[#This Row],[Actividades_Reser_sucio2]])</f>
        <v/>
      </c>
      <c r="AB804">
        <v>2</v>
      </c>
      <c r="AC804">
        <f>Tabla_Transformados[[#This Row],[Duracion_Viaje_sucio]]-1</f>
        <v>9</v>
      </c>
      <c r="AD804" t="b">
        <v>1</v>
      </c>
      <c r="AE804" t="str">
        <f>VLOOKUP(Tabla_Transformados[[#This Row],[Promocion_Aplicada_sucio]],auxiliares!$H$6:$I$9,2,0)</f>
        <v>Verdadero</v>
      </c>
      <c r="AF804" t="s">
        <v>42</v>
      </c>
      <c r="AG804" t="s">
        <v>115</v>
      </c>
      <c r="AH804">
        <v>1</v>
      </c>
      <c r="AI804" t="str">
        <f>TEXT(Tabla_Transformados[[#This Row],[Fecha_Reserva]],"m")</f>
        <v>7</v>
      </c>
      <c r="AJ804">
        <v>4</v>
      </c>
      <c r="AK804" t="str">
        <f>TEXT(Tabla_Transformados[[#This Row],[Fecha_Viaje]],"m")</f>
        <v>12</v>
      </c>
      <c r="AL804" t="s">
        <v>44</v>
      </c>
      <c r="AM804" t="b">
        <v>0</v>
      </c>
      <c r="AN804" t="str">
        <f>VLOOKUP(Tabla_Transformados[[#This Row],[Cancelacion_Reserva_sucio]],auxiliares!$H$6:$I$9,2,0)</f>
        <v>Falso</v>
      </c>
      <c r="AO804">
        <v>2</v>
      </c>
      <c r="AP804" t="s">
        <v>45</v>
      </c>
      <c r="AQ80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4" s="10">
        <f>Tabla_Transformados[[#This Row],[Costo_Total]]/Tabla_Transformados[[#This Row],[Numero_Personas]]</f>
        <v>13989.5</v>
      </c>
      <c r="AS804" s="10">
        <f>Tabla_Transformados[[#This Row],[Costo_Total]]/Tabla_Transformados[[#This Row],[Duracion_Viaje_sucio]]</f>
        <v>1398.95</v>
      </c>
    </row>
    <row r="805" spans="1:45" x14ac:dyDescent="0.25">
      <c r="A805" t="s">
        <v>2841</v>
      </c>
      <c r="B805" t="s">
        <v>2842</v>
      </c>
      <c r="C805">
        <v>47</v>
      </c>
      <c r="D805" t="s">
        <v>60</v>
      </c>
      <c r="E805" t="str">
        <f>VLOOKUP(Tabla_Transformados[[#This Row],[Género_sucio]],Tabla4[#All],2,0)</f>
        <v>Otro</v>
      </c>
      <c r="F805" t="s">
        <v>73</v>
      </c>
      <c r="G805" t="str">
        <f>VLOOKUP(Tabla_Transformados[[#This Row],[Ubicación_sucio]],auxiliares!$E$6:$F$13,2,0)</f>
        <v>Reino unido</v>
      </c>
      <c r="H805" t="s">
        <v>49</v>
      </c>
      <c r="I805" t="str">
        <f>IFERROR(VLOOKUP(Tabla_Transformados[[#This Row],[Tipo_Viajero_sucio]],auxiliares!$H$6:$I$6,2,0),Tabla_Transformados[[#This Row],[Tipo_Viajero_sucio]])</f>
        <v>Turista</v>
      </c>
      <c r="J805" t="s">
        <v>2843</v>
      </c>
      <c r="K805" s="8">
        <v>45348</v>
      </c>
      <c r="L805" s="8">
        <v>45618</v>
      </c>
      <c r="M805">
        <v>269</v>
      </c>
      <c r="N805">
        <f>DATEDIF(Tabla_Transformados[[#This Row],[Fecha_Reserva]],Tabla_Transformados[[#This Row],[Fecha_Viaje]],"d")</f>
        <v>270</v>
      </c>
      <c r="O805">
        <v>3</v>
      </c>
      <c r="P805">
        <v>4</v>
      </c>
      <c r="Q805" t="s">
        <v>65</v>
      </c>
      <c r="R805" t="str">
        <f>IFERROR(VLOOKUP(Tabla_Transformados[[#This Row],[Tipo_Paquete_sucio]],auxiliares!$H$6:$I$7,2,0),Tabla_Transformados[[#This Row],[Tipo_Paquete_sucio]])</f>
        <v>Vuelo + Hotel + Tour</v>
      </c>
      <c r="S805" s="10">
        <v>16404.2</v>
      </c>
      <c r="T805" t="s">
        <v>38</v>
      </c>
      <c r="U805" t="s">
        <v>66</v>
      </c>
      <c r="V805" t="str">
        <f>VLOOKUP(Tabla_Transformados[[#This Row],[Destino_sucio]],auxiliares!$E$5:$F$19,2,0)</f>
        <v>Barcelona</v>
      </c>
      <c r="W805" t="s">
        <v>114</v>
      </c>
      <c r="X805" t="s">
        <v>54</v>
      </c>
      <c r="Y805" t="s">
        <v>151</v>
      </c>
      <c r="Z8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05" t="str">
        <f>IFERROR(VLOOKUP(Tabla_Transformados[[#This Row],[Actividades_Reser_sucio2]],auxiliares!$E$5:$F$20,2,0),Tabla_Transformados[[#This Row],[Actividades_Reser_sucio2]])</f>
        <v>Tour en Cuidad</v>
      </c>
      <c r="AB805">
        <v>2</v>
      </c>
      <c r="AC805">
        <f>Tabla_Transformados[[#This Row],[Duracion_Viaje_sucio]]-1</f>
        <v>2</v>
      </c>
      <c r="AD805" t="b">
        <v>1</v>
      </c>
      <c r="AE805" t="str">
        <f>VLOOKUP(Tabla_Transformados[[#This Row],[Promocion_Aplicada_sucio]],auxiliares!$H$6:$I$9,2,0)</f>
        <v>Verdadero</v>
      </c>
      <c r="AF805" t="s">
        <v>88</v>
      </c>
      <c r="AG805" t="s">
        <v>115</v>
      </c>
      <c r="AH805">
        <v>8</v>
      </c>
      <c r="AI805" t="str">
        <f>TEXT(Tabla_Transformados[[#This Row],[Fecha_Reserva]],"m")</f>
        <v>2</v>
      </c>
      <c r="AJ805">
        <v>10</v>
      </c>
      <c r="AK805" t="str">
        <f>TEXT(Tabla_Transformados[[#This Row],[Fecha_Viaje]],"m")</f>
        <v>11</v>
      </c>
      <c r="AL805" t="s">
        <v>57</v>
      </c>
      <c r="AM805" t="b">
        <v>0</v>
      </c>
      <c r="AN805" t="str">
        <f>VLOOKUP(Tabla_Transformados[[#This Row],[Cancelacion_Reserva_sucio]],auxiliares!$H$6:$I$9,2,0)</f>
        <v>Falso</v>
      </c>
      <c r="AO805">
        <v>5</v>
      </c>
      <c r="AP805" t="s">
        <v>207</v>
      </c>
      <c r="AQ80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05" s="10">
        <f>Tabla_Transformados[[#This Row],[Costo_Total]]/Tabla_Transformados[[#This Row],[Numero_Personas]]</f>
        <v>4101.05</v>
      </c>
      <c r="AS805" s="10">
        <f>Tabla_Transformados[[#This Row],[Costo_Total]]/Tabla_Transformados[[#This Row],[Duracion_Viaje_sucio]]</f>
        <v>5468.0666666666666</v>
      </c>
    </row>
    <row r="806" spans="1:45" x14ac:dyDescent="0.25">
      <c r="A806" t="s">
        <v>2844</v>
      </c>
      <c r="B806" t="s">
        <v>2845</v>
      </c>
      <c r="C806">
        <v>23</v>
      </c>
      <c r="D806" t="s">
        <v>104</v>
      </c>
      <c r="E806" t="str">
        <f>VLOOKUP(Tabla_Transformados[[#This Row],[Género_sucio]],Tabla4[#All],2,0)</f>
        <v>Masculino</v>
      </c>
      <c r="F806" t="s">
        <v>32</v>
      </c>
      <c r="G806" t="str">
        <f>VLOOKUP(Tabla_Transformados[[#This Row],[Ubicación_sucio]],auxiliares!$E$6:$F$13,2,0)</f>
        <v>Méjico</v>
      </c>
      <c r="H806" t="s">
        <v>97</v>
      </c>
      <c r="I806" t="str">
        <f>IFERROR(VLOOKUP(Tabla_Transformados[[#This Row],[Tipo_Viajero_sucio]],auxiliares!$H$6:$I$6,2,0),Tabla_Transformados[[#This Row],[Tipo_Viajero_sucio]])</f>
        <v>Negocios</v>
      </c>
      <c r="J806" t="s">
        <v>2846</v>
      </c>
      <c r="K806" s="8">
        <v>45444</v>
      </c>
      <c r="L806" s="8">
        <v>45483</v>
      </c>
      <c r="M806">
        <v>348</v>
      </c>
      <c r="N806">
        <f>DATEDIF(Tabla_Transformados[[#This Row],[Fecha_Reserva]],Tabla_Transformados[[#This Row],[Fecha_Viaje]],"d")</f>
        <v>39</v>
      </c>
      <c r="O806">
        <v>1</v>
      </c>
      <c r="P806">
        <v>1</v>
      </c>
      <c r="Q806" t="s">
        <v>37</v>
      </c>
      <c r="R806" t="str">
        <f>IFERROR(VLOOKUP(Tabla_Transformados[[#This Row],[Tipo_Paquete_sucio]],auxiliares!$H$6:$I$7,2,0),Tabla_Transformados[[#This Row],[Tipo_Paquete_sucio]])</f>
        <v>Vuelo</v>
      </c>
      <c r="S806" s="10">
        <v>5781.2</v>
      </c>
      <c r="T806" t="s">
        <v>38</v>
      </c>
      <c r="U806" t="s">
        <v>66</v>
      </c>
      <c r="V806" t="str">
        <f>VLOOKUP(Tabla_Transformados[[#This Row],[Destino_sucio]],auxiliares!$E$5:$F$19,2,0)</f>
        <v>Barcelona</v>
      </c>
      <c r="W806" t="s">
        <v>40</v>
      </c>
      <c r="X806" t="s">
        <v>41</v>
      </c>
      <c r="Y806" t="s">
        <v>40</v>
      </c>
      <c r="Z8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6" t="str">
        <f>IFERROR(VLOOKUP(Tabla_Transformados[[#This Row],[Actividades_Reser_sucio2]],auxiliares!$E$5:$F$20,2,0),Tabla_Transformados[[#This Row],[Actividades_Reser_sucio2]])</f>
        <v/>
      </c>
      <c r="AB806">
        <v>2</v>
      </c>
      <c r="AC806">
        <f>Tabla_Transformados[[#This Row],[Duracion_Viaje_sucio]]-1</f>
        <v>0</v>
      </c>
      <c r="AD806" t="b">
        <v>0</v>
      </c>
      <c r="AE806" t="str">
        <f>VLOOKUP(Tabla_Transformados[[#This Row],[Promocion_Aplicada_sucio]],auxiliares!$H$6:$I$9,2,0)</f>
        <v>Falso</v>
      </c>
      <c r="AF806" t="s">
        <v>42</v>
      </c>
      <c r="AG806" t="s">
        <v>115</v>
      </c>
      <c r="AH806">
        <v>8</v>
      </c>
      <c r="AI806" t="str">
        <f>TEXT(Tabla_Transformados[[#This Row],[Fecha_Reserva]],"m")</f>
        <v>6</v>
      </c>
      <c r="AJ806">
        <v>2</v>
      </c>
      <c r="AK806" t="str">
        <f>TEXT(Tabla_Transformados[[#This Row],[Fecha_Viaje]],"m")</f>
        <v>7</v>
      </c>
      <c r="AL806" t="s">
        <v>57</v>
      </c>
      <c r="AM806" t="b">
        <v>0</v>
      </c>
      <c r="AN806" t="str">
        <f>VLOOKUP(Tabla_Transformados[[#This Row],[Cancelacion_Reserva_sucio]],auxiliares!$H$6:$I$9,2,0)</f>
        <v>Falso</v>
      </c>
      <c r="AO806">
        <v>4</v>
      </c>
      <c r="AP806" t="s">
        <v>108</v>
      </c>
      <c r="AQ80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06" s="10">
        <f>Tabla_Transformados[[#This Row],[Costo_Total]]/Tabla_Transformados[[#This Row],[Numero_Personas]]</f>
        <v>5781.2</v>
      </c>
      <c r="AS806" s="10">
        <f>Tabla_Transformados[[#This Row],[Costo_Total]]/Tabla_Transformados[[#This Row],[Duracion_Viaje_sucio]]</f>
        <v>5781.2</v>
      </c>
    </row>
    <row r="807" spans="1:45" x14ac:dyDescent="0.25">
      <c r="A807" t="s">
        <v>2847</v>
      </c>
      <c r="B807" t="s">
        <v>2848</v>
      </c>
      <c r="C807">
        <v>64</v>
      </c>
      <c r="D807" t="s">
        <v>104</v>
      </c>
      <c r="E807" t="str">
        <f>VLOOKUP(Tabla_Transformados[[#This Row],[Género_sucio]],Tabla4[#All],2,0)</f>
        <v>Masculino</v>
      </c>
      <c r="F807" t="s">
        <v>91</v>
      </c>
      <c r="G807" t="str">
        <f>VLOOKUP(Tabla_Transformados[[#This Row],[Ubicación_sucio]],auxiliares!$E$6:$F$13,2,0)</f>
        <v>India</v>
      </c>
      <c r="H807" t="s">
        <v>33</v>
      </c>
      <c r="I807" t="str">
        <f>IFERROR(VLOOKUP(Tabla_Transformados[[#This Row],[Tipo_Viajero_sucio]],auxiliares!$H$6:$I$6,2,0),Tabla_Transformados[[#This Row],[Tipo_Viajero_sucio]])</f>
        <v>Turista</v>
      </c>
      <c r="J807" t="s">
        <v>2849</v>
      </c>
      <c r="K807" s="8">
        <v>45521</v>
      </c>
      <c r="L807" s="8">
        <v>45653</v>
      </c>
      <c r="M807">
        <v>359</v>
      </c>
      <c r="N807">
        <f>DATEDIF(Tabla_Transformados[[#This Row],[Fecha_Reserva]],Tabla_Transformados[[#This Row],[Fecha_Viaje]],"d")</f>
        <v>132</v>
      </c>
      <c r="O807">
        <v>4</v>
      </c>
      <c r="P807">
        <v>3</v>
      </c>
      <c r="Q807" t="s">
        <v>37</v>
      </c>
      <c r="R807" t="str">
        <f>IFERROR(VLOOKUP(Tabla_Transformados[[#This Row],[Tipo_Paquete_sucio]],auxiliares!$H$6:$I$7,2,0),Tabla_Transformados[[#This Row],[Tipo_Paquete_sucio]])</f>
        <v>Vuelo</v>
      </c>
      <c r="S807" s="10">
        <v>4154.8</v>
      </c>
      <c r="T807" t="s">
        <v>38</v>
      </c>
      <c r="U807" t="s">
        <v>137</v>
      </c>
      <c r="V807" t="str">
        <f>VLOOKUP(Tabla_Transformados[[#This Row],[Destino_sucio]],auxiliares!$E$5:$F$19,2,0)</f>
        <v>Paris</v>
      </c>
      <c r="W807" t="s">
        <v>40</v>
      </c>
      <c r="X807" t="s">
        <v>41</v>
      </c>
      <c r="Y807" t="s">
        <v>40</v>
      </c>
      <c r="Z8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7" t="str">
        <f>IFERROR(VLOOKUP(Tabla_Transformados[[#This Row],[Actividades_Reser_sucio2]],auxiliares!$E$5:$F$20,2,0),Tabla_Transformados[[#This Row],[Actividades_Reser_sucio2]])</f>
        <v/>
      </c>
      <c r="AB807">
        <v>3</v>
      </c>
      <c r="AC807">
        <f>Tabla_Transformados[[#This Row],[Duracion_Viaje_sucio]]-1</f>
        <v>3</v>
      </c>
      <c r="AD807" t="b">
        <v>0</v>
      </c>
      <c r="AE807" t="str">
        <f>VLOOKUP(Tabla_Transformados[[#This Row],[Promocion_Aplicada_sucio]],auxiliares!$H$6:$I$9,2,0)</f>
        <v>Falso</v>
      </c>
      <c r="AF807" t="s">
        <v>55</v>
      </c>
      <c r="AG807" t="s">
        <v>115</v>
      </c>
      <c r="AH807">
        <v>2</v>
      </c>
      <c r="AI807" t="str">
        <f>TEXT(Tabla_Transformados[[#This Row],[Fecha_Reserva]],"m")</f>
        <v>8</v>
      </c>
      <c r="AJ807">
        <v>11</v>
      </c>
      <c r="AK807" t="str">
        <f>TEXT(Tabla_Transformados[[#This Row],[Fecha_Viaje]],"m")</f>
        <v>12</v>
      </c>
      <c r="AL807" t="s">
        <v>44</v>
      </c>
      <c r="AM807" t="b">
        <v>1</v>
      </c>
      <c r="AN807" t="str">
        <f>VLOOKUP(Tabla_Transformados[[#This Row],[Cancelacion_Reserva_sucio]],auxiliares!$H$6:$I$9,2,0)</f>
        <v>Verdadero</v>
      </c>
      <c r="AO807">
        <v>5</v>
      </c>
      <c r="AP807" t="s">
        <v>131</v>
      </c>
      <c r="AQ8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7" s="10">
        <f>Tabla_Transformados[[#This Row],[Costo_Total]]/Tabla_Transformados[[#This Row],[Numero_Personas]]</f>
        <v>1384.9333333333334</v>
      </c>
      <c r="AS807" s="10">
        <f>Tabla_Transformados[[#This Row],[Costo_Total]]/Tabla_Transformados[[#This Row],[Duracion_Viaje_sucio]]</f>
        <v>1038.7</v>
      </c>
    </row>
    <row r="808" spans="1:45" x14ac:dyDescent="0.25">
      <c r="A808" t="s">
        <v>2850</v>
      </c>
      <c r="B808" t="s">
        <v>2851</v>
      </c>
      <c r="C808">
        <v>55</v>
      </c>
      <c r="D808" t="s">
        <v>31</v>
      </c>
      <c r="E808" t="str">
        <f>VLOOKUP(Tabla_Transformados[[#This Row],[Género_sucio]],Tabla4[#All],2,0)</f>
        <v>Femenino</v>
      </c>
      <c r="F808" t="s">
        <v>91</v>
      </c>
      <c r="G808" t="str">
        <f>VLOOKUP(Tabla_Transformados[[#This Row],[Ubicación_sucio]],auxiliares!$E$6:$F$13,2,0)</f>
        <v>India</v>
      </c>
      <c r="H808" t="s">
        <v>49</v>
      </c>
      <c r="I808" t="str">
        <f>IFERROR(VLOOKUP(Tabla_Transformados[[#This Row],[Tipo_Viajero_sucio]],auxiliares!$H$6:$I$6,2,0),Tabla_Transformados[[#This Row],[Tipo_Viajero_sucio]])</f>
        <v>Turista</v>
      </c>
      <c r="J808" t="s">
        <v>2852</v>
      </c>
      <c r="K808" s="8">
        <v>45373</v>
      </c>
      <c r="L808" s="8">
        <v>45417</v>
      </c>
      <c r="M808">
        <v>308</v>
      </c>
      <c r="N808">
        <f>DATEDIF(Tabla_Transformados[[#This Row],[Fecha_Reserva]],Tabla_Transformados[[#This Row],[Fecha_Viaje]],"d")</f>
        <v>44</v>
      </c>
      <c r="O808">
        <v>14</v>
      </c>
      <c r="P808">
        <v>1</v>
      </c>
      <c r="Q808" t="s">
        <v>77</v>
      </c>
      <c r="R808" t="str">
        <f>IFERROR(VLOOKUP(Tabla_Transformados[[#This Row],[Tipo_Paquete_sucio]],auxiliares!$H$6:$I$7,2,0),Tabla_Transformados[[#This Row],[Tipo_Paquete_sucio]])</f>
        <v>Vuelo + Hotel</v>
      </c>
      <c r="S808" s="10">
        <v>16235.4</v>
      </c>
      <c r="T808" t="s">
        <v>38</v>
      </c>
      <c r="U808" t="s">
        <v>66</v>
      </c>
      <c r="V808" t="str">
        <f>VLOOKUP(Tabla_Transformados[[#This Row],[Destino_sucio]],auxiliares!$E$5:$F$19,2,0)</f>
        <v>Barcelona</v>
      </c>
      <c r="W808" t="s">
        <v>79</v>
      </c>
      <c r="X808" t="s">
        <v>41</v>
      </c>
      <c r="Y808" t="s">
        <v>40</v>
      </c>
      <c r="Z8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8" t="str">
        <f>IFERROR(VLOOKUP(Tabla_Transformados[[#This Row],[Actividades_Reser_sucio2]],auxiliares!$E$5:$F$20,2,0),Tabla_Transformados[[#This Row],[Actividades_Reser_sucio2]])</f>
        <v/>
      </c>
      <c r="AB808">
        <v>8</v>
      </c>
      <c r="AC808">
        <f>Tabla_Transformados[[#This Row],[Duracion_Viaje_sucio]]-1</f>
        <v>13</v>
      </c>
      <c r="AD808" t="b">
        <v>0</v>
      </c>
      <c r="AE808" t="str">
        <f>VLOOKUP(Tabla_Transformados[[#This Row],[Promocion_Aplicada_sucio]],auxiliares!$H$6:$I$9,2,0)</f>
        <v>Falso</v>
      </c>
      <c r="AF808" t="s">
        <v>42</v>
      </c>
      <c r="AG808" t="s">
        <v>56</v>
      </c>
      <c r="AH808">
        <v>1</v>
      </c>
      <c r="AI808" t="str">
        <f>TEXT(Tabla_Transformados[[#This Row],[Fecha_Reserva]],"m")</f>
        <v>3</v>
      </c>
      <c r="AJ808">
        <v>5</v>
      </c>
      <c r="AK808" t="str">
        <f>TEXT(Tabla_Transformados[[#This Row],[Fecha_Viaje]],"m")</f>
        <v>5</v>
      </c>
      <c r="AL808" t="s">
        <v>57</v>
      </c>
      <c r="AM808" t="b">
        <v>0</v>
      </c>
      <c r="AN808" t="str">
        <f>VLOOKUP(Tabla_Transformados[[#This Row],[Cancelacion_Reserva_sucio]],auxiliares!$H$6:$I$9,2,0)</f>
        <v>Falso</v>
      </c>
      <c r="AO808">
        <v>4</v>
      </c>
      <c r="AP808" t="s">
        <v>131</v>
      </c>
      <c r="AQ80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8" s="10">
        <f>Tabla_Transformados[[#This Row],[Costo_Total]]/Tabla_Transformados[[#This Row],[Numero_Personas]]</f>
        <v>16235.4</v>
      </c>
      <c r="AS808" s="10">
        <f>Tabla_Transformados[[#This Row],[Costo_Total]]/Tabla_Transformados[[#This Row],[Duracion_Viaje_sucio]]</f>
        <v>1159.6714285714286</v>
      </c>
    </row>
    <row r="809" spans="1:45" x14ac:dyDescent="0.25">
      <c r="A809" t="s">
        <v>2853</v>
      </c>
      <c r="B809" t="s">
        <v>2854</v>
      </c>
      <c r="C809">
        <v>56</v>
      </c>
      <c r="D809" t="s">
        <v>60</v>
      </c>
      <c r="E809" t="str">
        <f>VLOOKUP(Tabla_Transformados[[#This Row],[Género_sucio]],Tabla4[#All],2,0)</f>
        <v>Otro</v>
      </c>
      <c r="F809" t="s">
        <v>82</v>
      </c>
      <c r="G809" t="str">
        <f>VLOOKUP(Tabla_Transformados[[#This Row],[Ubicación_sucio]],auxiliares!$E$6:$F$13,2,0)</f>
        <v>Alemania</v>
      </c>
      <c r="H809" t="s">
        <v>49</v>
      </c>
      <c r="I809" t="str">
        <f>IFERROR(VLOOKUP(Tabla_Transformados[[#This Row],[Tipo_Viajero_sucio]],auxiliares!$H$6:$I$6,2,0),Tabla_Transformados[[#This Row],[Tipo_Viajero_sucio]])</f>
        <v>Turista</v>
      </c>
      <c r="J809" t="s">
        <v>2855</v>
      </c>
      <c r="K809" s="8">
        <v>45422</v>
      </c>
      <c r="L809" s="8">
        <v>45458</v>
      </c>
      <c r="M809">
        <v>43</v>
      </c>
      <c r="N809">
        <f>DATEDIF(Tabla_Transformados[[#This Row],[Fecha_Reserva]],Tabla_Transformados[[#This Row],[Fecha_Viaje]],"d")</f>
        <v>36</v>
      </c>
      <c r="O809">
        <v>12</v>
      </c>
      <c r="P809">
        <v>3</v>
      </c>
      <c r="Q809" t="s">
        <v>77</v>
      </c>
      <c r="R809" t="str">
        <f>IFERROR(VLOOKUP(Tabla_Transformados[[#This Row],[Tipo_Paquete_sucio]],auxiliares!$H$6:$I$7,2,0),Tabla_Transformados[[#This Row],[Tipo_Paquete_sucio]])</f>
        <v>Vuelo + Hotel</v>
      </c>
      <c r="S809" s="10">
        <v>16131.5</v>
      </c>
      <c r="T809" t="s">
        <v>78</v>
      </c>
      <c r="U809" t="s">
        <v>137</v>
      </c>
      <c r="V809" t="str">
        <f>VLOOKUP(Tabla_Transformados[[#This Row],[Destino_sucio]],auxiliares!$E$5:$F$19,2,0)</f>
        <v>Paris</v>
      </c>
      <c r="W809" t="s">
        <v>114</v>
      </c>
      <c r="X809" t="s">
        <v>41</v>
      </c>
      <c r="Y809" t="s">
        <v>40</v>
      </c>
      <c r="Z8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9" t="str">
        <f>IFERROR(VLOOKUP(Tabla_Transformados[[#This Row],[Actividades_Reser_sucio2]],auxiliares!$E$5:$F$20,2,0),Tabla_Transformados[[#This Row],[Actividades_Reser_sucio2]])</f>
        <v/>
      </c>
      <c r="AB809">
        <v>2</v>
      </c>
      <c r="AC809">
        <f>Tabla_Transformados[[#This Row],[Duracion_Viaje_sucio]]-1</f>
        <v>11</v>
      </c>
      <c r="AD809" t="b">
        <v>1</v>
      </c>
      <c r="AE809" t="str">
        <f>VLOOKUP(Tabla_Transformados[[#This Row],[Promocion_Aplicada_sucio]],auxiliares!$H$6:$I$9,2,0)</f>
        <v>Verdadero</v>
      </c>
      <c r="AF809" t="s">
        <v>88</v>
      </c>
      <c r="AG809" t="s">
        <v>115</v>
      </c>
      <c r="AH809">
        <v>11</v>
      </c>
      <c r="AI809" t="str">
        <f>TEXT(Tabla_Transformados[[#This Row],[Fecha_Reserva]],"m")</f>
        <v>5</v>
      </c>
      <c r="AJ809">
        <v>4</v>
      </c>
      <c r="AK809" t="str">
        <f>TEXT(Tabla_Transformados[[#This Row],[Fecha_Viaje]],"m")</f>
        <v>6</v>
      </c>
      <c r="AL809" t="s">
        <v>57</v>
      </c>
      <c r="AM809" t="b">
        <v>0</v>
      </c>
      <c r="AN809" t="str">
        <f>VLOOKUP(Tabla_Transformados[[#This Row],[Cancelacion_Reserva_sucio]],auxiliares!$H$6:$I$9,2,0)</f>
        <v>Falso</v>
      </c>
      <c r="AO809">
        <v>4</v>
      </c>
      <c r="AP809" t="s">
        <v>108</v>
      </c>
      <c r="AQ80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9" s="10">
        <f>Tabla_Transformados[[#This Row],[Costo_Total]]/Tabla_Transformados[[#This Row],[Numero_Personas]]</f>
        <v>5377.166666666667</v>
      </c>
      <c r="AS809" s="10">
        <f>Tabla_Transformados[[#This Row],[Costo_Total]]/Tabla_Transformados[[#This Row],[Duracion_Viaje_sucio]]</f>
        <v>1344.2916666666667</v>
      </c>
    </row>
    <row r="810" spans="1:45" x14ac:dyDescent="0.25">
      <c r="A810" t="s">
        <v>2856</v>
      </c>
      <c r="B810" t="s">
        <v>2857</v>
      </c>
      <c r="C810">
        <v>53</v>
      </c>
      <c r="D810" t="s">
        <v>31</v>
      </c>
      <c r="E810" t="str">
        <f>VLOOKUP(Tabla_Transformados[[#This Row],[Género_sucio]],Tabla4[#All],2,0)</f>
        <v>Femenino</v>
      </c>
      <c r="F810" t="s">
        <v>123</v>
      </c>
      <c r="G810" t="str">
        <f>VLOOKUP(Tabla_Transformados[[#This Row],[Ubicación_sucio]],auxiliares!$E$6:$F$13,2,0)</f>
        <v>España</v>
      </c>
      <c r="H810" t="s">
        <v>33</v>
      </c>
      <c r="I810" t="str">
        <f>IFERROR(VLOOKUP(Tabla_Transformados[[#This Row],[Tipo_Viajero_sucio]],auxiliares!$H$6:$I$6,2,0),Tabla_Transformados[[#This Row],[Tipo_Viajero_sucio]])</f>
        <v>Turista</v>
      </c>
      <c r="J810" t="s">
        <v>2858</v>
      </c>
      <c r="K810" s="8">
        <v>45397</v>
      </c>
      <c r="L810" s="8">
        <v>45516</v>
      </c>
      <c r="M810">
        <v>230</v>
      </c>
      <c r="N810">
        <f>DATEDIF(Tabla_Transformados[[#This Row],[Fecha_Reserva]],Tabla_Transformados[[#This Row],[Fecha_Viaje]],"d")</f>
        <v>119</v>
      </c>
      <c r="O810">
        <v>4</v>
      </c>
      <c r="P810">
        <v>3</v>
      </c>
      <c r="Q810" t="s">
        <v>65</v>
      </c>
      <c r="R810" t="str">
        <f>IFERROR(VLOOKUP(Tabla_Transformados[[#This Row],[Tipo_Paquete_sucio]],auxiliares!$H$6:$I$7,2,0),Tabla_Transformados[[#This Row],[Tipo_Paquete_sucio]])</f>
        <v>Vuelo + Hotel + Tour</v>
      </c>
      <c r="S810" s="10">
        <v>16873.5</v>
      </c>
      <c r="T810" t="s">
        <v>86</v>
      </c>
      <c r="U810" t="s">
        <v>53</v>
      </c>
      <c r="V810" t="str">
        <f>VLOOKUP(Tabla_Transformados[[#This Row],[Destino_sucio]],auxiliares!$E$5:$F$19,2,0)</f>
        <v>Nueva York</v>
      </c>
      <c r="W810" t="s">
        <v>79</v>
      </c>
      <c r="X810" t="s">
        <v>41</v>
      </c>
      <c r="Y810" t="s">
        <v>69</v>
      </c>
      <c r="Z8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0" t="str">
        <f>IFERROR(VLOOKUP(Tabla_Transformados[[#This Row],[Actividades_Reser_sucio2]],auxiliares!$E$5:$F$20,2,0),Tabla_Transformados[[#This Row],[Actividades_Reser_sucio2]])</f>
        <v>Excursión en bote</v>
      </c>
      <c r="AB810">
        <v>6</v>
      </c>
      <c r="AC810">
        <f>Tabla_Transformados[[#This Row],[Duracion_Viaje_sucio]]-1</f>
        <v>3</v>
      </c>
      <c r="AD810" t="b">
        <v>1</v>
      </c>
      <c r="AE810" t="str">
        <f>VLOOKUP(Tabla_Transformados[[#This Row],[Promocion_Aplicada_sucio]],auxiliares!$H$6:$I$9,2,0)</f>
        <v>Verdadero</v>
      </c>
      <c r="AF810" t="s">
        <v>88</v>
      </c>
      <c r="AG810" t="s">
        <v>56</v>
      </c>
      <c r="AH810">
        <v>12</v>
      </c>
      <c r="AI810" t="str">
        <f>TEXT(Tabla_Transformados[[#This Row],[Fecha_Reserva]],"m")</f>
        <v>4</v>
      </c>
      <c r="AJ810">
        <v>7</v>
      </c>
      <c r="AK810" t="str">
        <f>TEXT(Tabla_Transformados[[#This Row],[Fecha_Viaje]],"m")</f>
        <v>8</v>
      </c>
      <c r="AL810" t="s">
        <v>57</v>
      </c>
      <c r="AM810" t="b">
        <v>1</v>
      </c>
      <c r="AN810" t="str">
        <f>VLOOKUP(Tabla_Transformados[[#This Row],[Cancelacion_Reserva_sucio]],auxiliares!$H$6:$I$9,2,0)</f>
        <v>Verdadero</v>
      </c>
      <c r="AO810">
        <v>5</v>
      </c>
      <c r="AP810" t="s">
        <v>108</v>
      </c>
      <c r="AQ81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0" s="10">
        <f>Tabla_Transformados[[#This Row],[Costo_Total]]/Tabla_Transformados[[#This Row],[Numero_Personas]]</f>
        <v>5624.5</v>
      </c>
      <c r="AS810" s="10">
        <f>Tabla_Transformados[[#This Row],[Costo_Total]]/Tabla_Transformados[[#This Row],[Duracion_Viaje_sucio]]</f>
        <v>4218.375</v>
      </c>
    </row>
    <row r="811" spans="1:45" x14ac:dyDescent="0.25">
      <c r="A811" t="s">
        <v>2859</v>
      </c>
      <c r="B811" t="s">
        <v>2860</v>
      </c>
      <c r="C811">
        <v>46</v>
      </c>
      <c r="D811" t="s">
        <v>31</v>
      </c>
      <c r="E811" t="str">
        <f>VLOOKUP(Tabla_Transformados[[#This Row],[Género_sucio]],Tabla4[#All],2,0)</f>
        <v>Femenino</v>
      </c>
      <c r="F811" t="s">
        <v>73</v>
      </c>
      <c r="G811" t="str">
        <f>VLOOKUP(Tabla_Transformados[[#This Row],[Ubicación_sucio]],auxiliares!$E$6:$F$13,2,0)</f>
        <v>Reino unido</v>
      </c>
      <c r="H811" t="s">
        <v>49</v>
      </c>
      <c r="I811" t="str">
        <f>IFERROR(VLOOKUP(Tabla_Transformados[[#This Row],[Tipo_Viajero_sucio]],auxiliares!$H$6:$I$6,2,0),Tabla_Transformados[[#This Row],[Tipo_Viajero_sucio]])</f>
        <v>Turista</v>
      </c>
      <c r="J811" t="s">
        <v>2861</v>
      </c>
      <c r="K811" s="8">
        <v>45429</v>
      </c>
      <c r="L811" s="8">
        <v>45525</v>
      </c>
      <c r="M811">
        <v>201</v>
      </c>
      <c r="N811">
        <f>DATEDIF(Tabla_Transformados[[#This Row],[Fecha_Reserva]],Tabla_Transformados[[#This Row],[Fecha_Viaje]],"d")</f>
        <v>96</v>
      </c>
      <c r="O811">
        <v>12</v>
      </c>
      <c r="P811">
        <v>4</v>
      </c>
      <c r="Q811" t="s">
        <v>77</v>
      </c>
      <c r="R811" t="str">
        <f>IFERROR(VLOOKUP(Tabla_Transformados[[#This Row],[Tipo_Paquete_sucio]],auxiliares!$H$6:$I$7,2,0),Tabla_Transformados[[#This Row],[Tipo_Paquete_sucio]])</f>
        <v>Vuelo + Hotel</v>
      </c>
      <c r="S811" s="10">
        <v>10319.1</v>
      </c>
      <c r="T811" t="s">
        <v>86</v>
      </c>
      <c r="U811" t="s">
        <v>101</v>
      </c>
      <c r="V811" t="str">
        <f>VLOOKUP(Tabla_Transformados[[#This Row],[Destino_sucio]],auxiliares!$E$5:$F$19,2,0)</f>
        <v>Roma</v>
      </c>
      <c r="W811" t="s">
        <v>114</v>
      </c>
      <c r="X811" t="s">
        <v>41</v>
      </c>
      <c r="Y811" t="s">
        <v>40</v>
      </c>
      <c r="Z8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1" t="str">
        <f>IFERROR(VLOOKUP(Tabla_Transformados[[#This Row],[Actividades_Reser_sucio2]],auxiliares!$E$5:$F$20,2,0),Tabla_Transformados[[#This Row],[Actividades_Reser_sucio2]])</f>
        <v/>
      </c>
      <c r="AB811">
        <v>3</v>
      </c>
      <c r="AC811">
        <f>Tabla_Transformados[[#This Row],[Duracion_Viaje_sucio]]-1</f>
        <v>11</v>
      </c>
      <c r="AD811" t="b">
        <v>0</v>
      </c>
      <c r="AE811" t="str">
        <f>VLOOKUP(Tabla_Transformados[[#This Row],[Promocion_Aplicada_sucio]],auxiliares!$H$6:$I$9,2,0)</f>
        <v>Falso</v>
      </c>
      <c r="AF811" t="s">
        <v>88</v>
      </c>
      <c r="AG811" t="s">
        <v>43</v>
      </c>
      <c r="AH811">
        <v>6</v>
      </c>
      <c r="AI811" t="str">
        <f>TEXT(Tabla_Transformados[[#This Row],[Fecha_Reserva]],"m")</f>
        <v>5</v>
      </c>
      <c r="AJ811">
        <v>10</v>
      </c>
      <c r="AK811" t="str">
        <f>TEXT(Tabla_Transformados[[#This Row],[Fecha_Viaje]],"m")</f>
        <v>8</v>
      </c>
      <c r="AL811" t="s">
        <v>44</v>
      </c>
      <c r="AM811" t="b">
        <v>0</v>
      </c>
      <c r="AN811" t="str">
        <f>VLOOKUP(Tabla_Transformados[[#This Row],[Cancelacion_Reserva_sucio]],auxiliares!$H$6:$I$9,2,0)</f>
        <v>Falso</v>
      </c>
      <c r="AO811">
        <v>5</v>
      </c>
      <c r="AP811" t="s">
        <v>207</v>
      </c>
      <c r="AQ8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1" s="10">
        <f>Tabla_Transformados[[#This Row],[Costo_Total]]/Tabla_Transformados[[#This Row],[Numero_Personas]]</f>
        <v>2579.7750000000001</v>
      </c>
      <c r="AS811" s="10">
        <f>Tabla_Transformados[[#This Row],[Costo_Total]]/Tabla_Transformados[[#This Row],[Duracion_Viaje_sucio]]</f>
        <v>859.92500000000007</v>
      </c>
    </row>
    <row r="812" spans="1:45" x14ac:dyDescent="0.25">
      <c r="A812" t="s">
        <v>2862</v>
      </c>
      <c r="B812" t="s">
        <v>2863</v>
      </c>
      <c r="C812">
        <v>41</v>
      </c>
      <c r="D812" t="s">
        <v>31</v>
      </c>
      <c r="E812" t="str">
        <f>VLOOKUP(Tabla_Transformados[[#This Row],[Género_sucio]],Tabla4[#All],2,0)</f>
        <v>Femenino</v>
      </c>
      <c r="F812" t="s">
        <v>82</v>
      </c>
      <c r="G812" t="str">
        <f>VLOOKUP(Tabla_Transformados[[#This Row],[Ubicación_sucio]],auxiliares!$E$6:$F$13,2,0)</f>
        <v>Alemania</v>
      </c>
      <c r="H812" t="s">
        <v>49</v>
      </c>
      <c r="I812" t="str">
        <f>IFERROR(VLOOKUP(Tabla_Transformados[[#This Row],[Tipo_Viajero_sucio]],auxiliares!$H$6:$I$6,2,0),Tabla_Transformados[[#This Row],[Tipo_Viajero_sucio]])</f>
        <v>Turista</v>
      </c>
      <c r="J812" t="s">
        <v>2864</v>
      </c>
      <c r="K812" s="8">
        <v>45433</v>
      </c>
      <c r="L812" s="8">
        <v>45511</v>
      </c>
      <c r="M812">
        <v>71</v>
      </c>
      <c r="N812">
        <f>DATEDIF(Tabla_Transformados[[#This Row],[Fecha_Reserva]],Tabla_Transformados[[#This Row],[Fecha_Viaje]],"d")</f>
        <v>78</v>
      </c>
      <c r="O812">
        <v>11</v>
      </c>
      <c r="P812">
        <v>1</v>
      </c>
      <c r="Q812" t="s">
        <v>65</v>
      </c>
      <c r="R812" t="str">
        <f>IFERROR(VLOOKUP(Tabla_Transformados[[#This Row],[Tipo_Paquete_sucio]],auxiliares!$H$6:$I$7,2,0),Tabla_Transformados[[#This Row],[Tipo_Paquete_sucio]])</f>
        <v>Vuelo + Hotel + Tour</v>
      </c>
      <c r="S812" s="10">
        <v>7726.5</v>
      </c>
      <c r="T812" t="s">
        <v>86</v>
      </c>
      <c r="U812" t="s">
        <v>39</v>
      </c>
      <c r="V812" t="str">
        <f>VLOOKUP(Tabla_Transformados[[#This Row],[Destino_sucio]],auxiliares!$E$5:$F$19,2,0)</f>
        <v>Tokio</v>
      </c>
      <c r="W812" t="s">
        <v>114</v>
      </c>
      <c r="X812" t="s">
        <v>68</v>
      </c>
      <c r="Y812" t="s">
        <v>40</v>
      </c>
      <c r="Z8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12" t="str">
        <f>IFERROR(VLOOKUP(Tabla_Transformados[[#This Row],[Actividades_Reser_sucio2]],auxiliares!$E$5:$F$20,2,0),Tabla_Transformados[[#This Row],[Actividades_Reser_sucio2]])</f>
        <v>Desconocido</v>
      </c>
      <c r="AB812">
        <v>8</v>
      </c>
      <c r="AC812">
        <f>Tabla_Transformados[[#This Row],[Duracion_Viaje_sucio]]-1</f>
        <v>10</v>
      </c>
      <c r="AD812" t="b">
        <v>1</v>
      </c>
      <c r="AE812" t="str">
        <f>VLOOKUP(Tabla_Transformados[[#This Row],[Promocion_Aplicada_sucio]],auxiliares!$H$6:$I$9,2,0)</f>
        <v>Verdadero</v>
      </c>
      <c r="AF812" t="s">
        <v>55</v>
      </c>
      <c r="AG812" t="s">
        <v>56</v>
      </c>
      <c r="AH812">
        <v>11</v>
      </c>
      <c r="AI812" t="str">
        <f>TEXT(Tabla_Transformados[[#This Row],[Fecha_Reserva]],"m")</f>
        <v>5</v>
      </c>
      <c r="AJ812">
        <v>5</v>
      </c>
      <c r="AK812" t="str">
        <f>TEXT(Tabla_Transformados[[#This Row],[Fecha_Viaje]],"m")</f>
        <v>8</v>
      </c>
      <c r="AL812" t="s">
        <v>44</v>
      </c>
      <c r="AM812" t="b">
        <v>0</v>
      </c>
      <c r="AN812" t="str">
        <f>VLOOKUP(Tabla_Transformados[[#This Row],[Cancelacion_Reserva_sucio]],auxiliares!$H$6:$I$9,2,0)</f>
        <v>Falso</v>
      </c>
      <c r="AO812">
        <v>4</v>
      </c>
      <c r="AP812" t="s">
        <v>131</v>
      </c>
      <c r="AQ81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2" s="10">
        <f>Tabla_Transformados[[#This Row],[Costo_Total]]/Tabla_Transformados[[#This Row],[Numero_Personas]]</f>
        <v>7726.5</v>
      </c>
      <c r="AS812" s="10">
        <f>Tabla_Transformados[[#This Row],[Costo_Total]]/Tabla_Transformados[[#This Row],[Duracion_Viaje_sucio]]</f>
        <v>702.40909090909088</v>
      </c>
    </row>
    <row r="813" spans="1:45" x14ac:dyDescent="0.25">
      <c r="A813" t="s">
        <v>2865</v>
      </c>
      <c r="B813" t="s">
        <v>2866</v>
      </c>
      <c r="C813">
        <v>62</v>
      </c>
      <c r="D813" t="s">
        <v>104</v>
      </c>
      <c r="E813" t="str">
        <f>VLOOKUP(Tabla_Transformados[[#This Row],[Género_sucio]],Tabla4[#All],2,0)</f>
        <v>Masculino</v>
      </c>
      <c r="F813" t="s">
        <v>32</v>
      </c>
      <c r="G813" t="str">
        <f>VLOOKUP(Tabla_Transformados[[#This Row],[Ubicación_sucio]],auxiliares!$E$6:$F$13,2,0)</f>
        <v>Méjico</v>
      </c>
      <c r="H813" t="s">
        <v>49</v>
      </c>
      <c r="I813" t="str">
        <f>IFERROR(VLOOKUP(Tabla_Transformados[[#This Row],[Tipo_Viajero_sucio]],auxiliares!$H$6:$I$6,2,0),Tabla_Transformados[[#This Row],[Tipo_Viajero_sucio]])</f>
        <v>Turista</v>
      </c>
      <c r="J813" t="s">
        <v>2867</v>
      </c>
      <c r="K813" s="8">
        <v>45403</v>
      </c>
      <c r="L813" s="8">
        <v>45406</v>
      </c>
      <c r="M813">
        <v>204</v>
      </c>
      <c r="N813">
        <f>DATEDIF(Tabla_Transformados[[#This Row],[Fecha_Reserva]],Tabla_Transformados[[#This Row],[Fecha_Viaje]],"d")</f>
        <v>3</v>
      </c>
      <c r="O813">
        <v>2</v>
      </c>
      <c r="P813">
        <v>4</v>
      </c>
      <c r="Q813" t="s">
        <v>65</v>
      </c>
      <c r="R813" t="str">
        <f>IFERROR(VLOOKUP(Tabla_Transformados[[#This Row],[Tipo_Paquete_sucio]],auxiliares!$H$6:$I$7,2,0),Tabla_Transformados[[#This Row],[Tipo_Paquete_sucio]])</f>
        <v>Vuelo + Hotel + Tour</v>
      </c>
      <c r="S813" s="10">
        <v>1963.4</v>
      </c>
      <c r="T813" t="s">
        <v>38</v>
      </c>
      <c r="U813" t="s">
        <v>66</v>
      </c>
      <c r="V813" t="str">
        <f>VLOOKUP(Tabla_Transformados[[#This Row],[Destino_sucio]],auxiliares!$E$5:$F$19,2,0)</f>
        <v>Barcelona</v>
      </c>
      <c r="W813" t="s">
        <v>67</v>
      </c>
      <c r="X813" t="s">
        <v>68</v>
      </c>
      <c r="Y813" t="s">
        <v>69</v>
      </c>
      <c r="Z8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3" t="str">
        <f>IFERROR(VLOOKUP(Tabla_Transformados[[#This Row],[Actividades_Reser_sucio2]],auxiliares!$E$5:$F$20,2,0),Tabla_Transformados[[#This Row],[Actividades_Reser_sucio2]])</f>
        <v>Excursión en bote</v>
      </c>
      <c r="AB813">
        <v>1</v>
      </c>
      <c r="AC813">
        <f>Tabla_Transformados[[#This Row],[Duracion_Viaje_sucio]]-1</f>
        <v>1</v>
      </c>
      <c r="AD813" t="b">
        <v>0</v>
      </c>
      <c r="AE813" t="str">
        <f>VLOOKUP(Tabla_Transformados[[#This Row],[Promocion_Aplicada_sucio]],auxiliares!$H$6:$I$9,2,0)</f>
        <v>Falso</v>
      </c>
      <c r="AF813" t="s">
        <v>55</v>
      </c>
      <c r="AG813" t="s">
        <v>115</v>
      </c>
      <c r="AH813">
        <v>8</v>
      </c>
      <c r="AI813" t="str">
        <f>TEXT(Tabla_Transformados[[#This Row],[Fecha_Reserva]],"m")</f>
        <v>4</v>
      </c>
      <c r="AJ813">
        <v>1</v>
      </c>
      <c r="AK813" t="str">
        <f>TEXT(Tabla_Transformados[[#This Row],[Fecha_Viaje]],"m")</f>
        <v>4</v>
      </c>
      <c r="AL813" t="s">
        <v>57</v>
      </c>
      <c r="AM813" t="b">
        <v>1</v>
      </c>
      <c r="AN813" t="str">
        <f>VLOOKUP(Tabla_Transformados[[#This Row],[Cancelacion_Reserva_sucio]],auxiliares!$H$6:$I$9,2,0)</f>
        <v>Verdadero</v>
      </c>
      <c r="AO813">
        <v>3</v>
      </c>
      <c r="AP813" t="s">
        <v>70</v>
      </c>
      <c r="AQ81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3" s="10">
        <f>Tabla_Transformados[[#This Row],[Costo_Total]]/Tabla_Transformados[[#This Row],[Numero_Personas]]</f>
        <v>490.85</v>
      </c>
      <c r="AS813" s="10">
        <f>Tabla_Transformados[[#This Row],[Costo_Total]]/Tabla_Transformados[[#This Row],[Duracion_Viaje_sucio]]</f>
        <v>981.7</v>
      </c>
    </row>
    <row r="814" spans="1:45" x14ac:dyDescent="0.25">
      <c r="A814" t="s">
        <v>2868</v>
      </c>
      <c r="B814" t="s">
        <v>2869</v>
      </c>
      <c r="C814">
        <v>51</v>
      </c>
      <c r="D814" t="s">
        <v>104</v>
      </c>
      <c r="E814" t="str">
        <f>VLOOKUP(Tabla_Transformados[[#This Row],[Género_sucio]],Tabla4[#All],2,0)</f>
        <v>Masculino</v>
      </c>
      <c r="F814" t="s">
        <v>73</v>
      </c>
      <c r="G814" t="str">
        <f>VLOOKUP(Tabla_Transformados[[#This Row],[Ubicación_sucio]],auxiliares!$E$6:$F$13,2,0)</f>
        <v>Reino unido</v>
      </c>
      <c r="H814" t="s">
        <v>97</v>
      </c>
      <c r="I814" t="str">
        <f>IFERROR(VLOOKUP(Tabla_Transformados[[#This Row],[Tipo_Viajero_sucio]],auxiliares!$H$6:$I$6,2,0),Tabla_Transformados[[#This Row],[Tipo_Viajero_sucio]])</f>
        <v>Negocios</v>
      </c>
      <c r="J814" t="s">
        <v>2870</v>
      </c>
      <c r="K814" s="8">
        <v>45348</v>
      </c>
      <c r="L814" s="8">
        <v>45617</v>
      </c>
      <c r="M814">
        <v>267</v>
      </c>
      <c r="N814">
        <f>DATEDIF(Tabla_Transformados[[#This Row],[Fecha_Reserva]],Tabla_Transformados[[#This Row],[Fecha_Viaje]],"d")</f>
        <v>269</v>
      </c>
      <c r="O814">
        <v>13</v>
      </c>
      <c r="P814">
        <v>2</v>
      </c>
      <c r="Q814" t="s">
        <v>37</v>
      </c>
      <c r="R814" t="str">
        <f>IFERROR(VLOOKUP(Tabla_Transformados[[#This Row],[Tipo_Paquete_sucio]],auxiliares!$H$6:$I$7,2,0),Tabla_Transformados[[#This Row],[Tipo_Paquete_sucio]])</f>
        <v>Vuelo</v>
      </c>
      <c r="S814" s="10">
        <v>3430.2</v>
      </c>
      <c r="T814" t="s">
        <v>78</v>
      </c>
      <c r="U814" t="s">
        <v>101</v>
      </c>
      <c r="V814" t="str">
        <f>VLOOKUP(Tabla_Transformados[[#This Row],[Destino_sucio]],auxiliares!$E$5:$F$19,2,0)</f>
        <v>Roma</v>
      </c>
      <c r="W814" t="s">
        <v>40</v>
      </c>
      <c r="X814" t="s">
        <v>68</v>
      </c>
      <c r="Y814" t="s">
        <v>40</v>
      </c>
      <c r="Z8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4" t="str">
        <f>IFERROR(VLOOKUP(Tabla_Transformados[[#This Row],[Actividades_Reser_sucio2]],auxiliares!$E$5:$F$20,2,0),Tabla_Transformados[[#This Row],[Actividades_Reser_sucio2]])</f>
        <v/>
      </c>
      <c r="AB814">
        <v>8</v>
      </c>
      <c r="AC814">
        <f>Tabla_Transformados[[#This Row],[Duracion_Viaje_sucio]]-1</f>
        <v>12</v>
      </c>
      <c r="AD814" t="b">
        <v>0</v>
      </c>
      <c r="AE814" t="str">
        <f>VLOOKUP(Tabla_Transformados[[#This Row],[Promocion_Aplicada_sucio]],auxiliares!$H$6:$I$9,2,0)</f>
        <v>Falso</v>
      </c>
      <c r="AF814" t="s">
        <v>88</v>
      </c>
      <c r="AG814" t="s">
        <v>43</v>
      </c>
      <c r="AH814">
        <v>4</v>
      </c>
      <c r="AI814" t="str">
        <f>TEXT(Tabla_Transformados[[#This Row],[Fecha_Reserva]],"m")</f>
        <v>2</v>
      </c>
      <c r="AJ814">
        <v>2</v>
      </c>
      <c r="AK814" t="str">
        <f>TEXT(Tabla_Transformados[[#This Row],[Fecha_Viaje]],"m")</f>
        <v>11</v>
      </c>
      <c r="AL814" t="s">
        <v>44</v>
      </c>
      <c r="AM814" t="b">
        <v>1</v>
      </c>
      <c r="AN814" t="str">
        <f>VLOOKUP(Tabla_Transformados[[#This Row],[Cancelacion_Reserva_sucio]],auxiliares!$H$6:$I$9,2,0)</f>
        <v>Verdadero</v>
      </c>
      <c r="AO814">
        <v>5</v>
      </c>
      <c r="AP814" t="s">
        <v>108</v>
      </c>
      <c r="AQ81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4" s="10">
        <f>Tabla_Transformados[[#This Row],[Costo_Total]]/Tabla_Transformados[[#This Row],[Numero_Personas]]</f>
        <v>1715.1</v>
      </c>
      <c r="AS814" s="10">
        <f>Tabla_Transformados[[#This Row],[Costo_Total]]/Tabla_Transformados[[#This Row],[Duracion_Viaje_sucio]]</f>
        <v>263.86153846153843</v>
      </c>
    </row>
    <row r="815" spans="1:45" x14ac:dyDescent="0.25">
      <c r="A815" t="s">
        <v>2871</v>
      </c>
      <c r="B815" t="s">
        <v>2872</v>
      </c>
      <c r="C815">
        <v>50</v>
      </c>
      <c r="D815" t="s">
        <v>104</v>
      </c>
      <c r="E815" t="str">
        <f>VLOOKUP(Tabla_Transformados[[#This Row],[Género_sucio]],Tabla4[#All],2,0)</f>
        <v>Masculino</v>
      </c>
      <c r="F815" t="s">
        <v>123</v>
      </c>
      <c r="G815" t="str">
        <f>VLOOKUP(Tabla_Transformados[[#This Row],[Ubicación_sucio]],auxiliares!$E$6:$F$13,2,0)</f>
        <v>España</v>
      </c>
      <c r="H815" t="s">
        <v>49</v>
      </c>
      <c r="I815" t="str">
        <f>IFERROR(VLOOKUP(Tabla_Transformados[[#This Row],[Tipo_Viajero_sucio]],auxiliares!$H$6:$I$6,2,0),Tabla_Transformados[[#This Row],[Tipo_Viajero_sucio]])</f>
        <v>Turista</v>
      </c>
      <c r="J815" t="s">
        <v>2873</v>
      </c>
      <c r="K815" s="8">
        <v>45365</v>
      </c>
      <c r="L815" s="8">
        <v>45392</v>
      </c>
      <c r="M815">
        <v>44</v>
      </c>
      <c r="N815">
        <f>DATEDIF(Tabla_Transformados[[#This Row],[Fecha_Reserva]],Tabla_Transformados[[#This Row],[Fecha_Viaje]],"d")</f>
        <v>27</v>
      </c>
      <c r="O815">
        <v>14</v>
      </c>
      <c r="P815">
        <v>1</v>
      </c>
      <c r="Q815" t="s">
        <v>65</v>
      </c>
      <c r="R815" t="str">
        <f>IFERROR(VLOOKUP(Tabla_Transformados[[#This Row],[Tipo_Paquete_sucio]],auxiliares!$H$6:$I$7,2,0),Tabla_Transformados[[#This Row],[Tipo_Paquete_sucio]])</f>
        <v>Vuelo + Hotel + Tour</v>
      </c>
      <c r="S815" s="10">
        <v>12704.1</v>
      </c>
      <c r="T815" t="s">
        <v>78</v>
      </c>
      <c r="U815" t="s">
        <v>53</v>
      </c>
      <c r="V815" t="str">
        <f>VLOOKUP(Tabla_Transformados[[#This Row],[Destino_sucio]],auxiliares!$E$5:$F$19,2,0)</f>
        <v>Nueva York</v>
      </c>
      <c r="W815" t="s">
        <v>114</v>
      </c>
      <c r="X815" t="s">
        <v>68</v>
      </c>
      <c r="Y815" t="s">
        <v>302</v>
      </c>
      <c r="Z8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15" t="str">
        <f>IFERROR(VLOOKUP(Tabla_Transformados[[#This Row],[Actividades_Reser_sucio2]],auxiliares!$E$5:$F$20,2,0),Tabla_Transformados[[#This Row],[Actividades_Reser_sucio2]])</f>
        <v>Tour en bus</v>
      </c>
      <c r="AB815">
        <v>7</v>
      </c>
      <c r="AC815">
        <f>Tabla_Transformados[[#This Row],[Duracion_Viaje_sucio]]-1</f>
        <v>13</v>
      </c>
      <c r="AD815" t="b">
        <v>0</v>
      </c>
      <c r="AE815" t="str">
        <f>VLOOKUP(Tabla_Transformados[[#This Row],[Promocion_Aplicada_sucio]],auxiliares!$H$6:$I$9,2,0)</f>
        <v>Falso</v>
      </c>
      <c r="AF815" t="s">
        <v>42</v>
      </c>
      <c r="AG815" t="s">
        <v>115</v>
      </c>
      <c r="AH815">
        <v>11</v>
      </c>
      <c r="AI815" t="str">
        <f>TEXT(Tabla_Transformados[[#This Row],[Fecha_Reserva]],"m")</f>
        <v>3</v>
      </c>
      <c r="AJ815">
        <v>8</v>
      </c>
      <c r="AK815" t="str">
        <f>TEXT(Tabla_Transformados[[#This Row],[Fecha_Viaje]],"m")</f>
        <v>4</v>
      </c>
      <c r="AL815" t="s">
        <v>44</v>
      </c>
      <c r="AM815" t="b">
        <v>0</v>
      </c>
      <c r="AN815" t="str">
        <f>VLOOKUP(Tabla_Transformados[[#This Row],[Cancelacion_Reserva_sucio]],auxiliares!$H$6:$I$9,2,0)</f>
        <v>Falso</v>
      </c>
      <c r="AO815">
        <v>1</v>
      </c>
      <c r="AP815" t="s">
        <v>70</v>
      </c>
      <c r="AQ81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5" s="10">
        <f>Tabla_Transformados[[#This Row],[Costo_Total]]/Tabla_Transformados[[#This Row],[Numero_Personas]]</f>
        <v>12704.1</v>
      </c>
      <c r="AS815" s="10">
        <f>Tabla_Transformados[[#This Row],[Costo_Total]]/Tabla_Transformados[[#This Row],[Duracion_Viaje_sucio]]</f>
        <v>907.43571428571431</v>
      </c>
    </row>
    <row r="816" spans="1:45" x14ac:dyDescent="0.25">
      <c r="A816" t="s">
        <v>2874</v>
      </c>
      <c r="B816" t="s">
        <v>2875</v>
      </c>
      <c r="C816">
        <v>26</v>
      </c>
      <c r="D816" t="s">
        <v>31</v>
      </c>
      <c r="E816" t="str">
        <f>VLOOKUP(Tabla_Transformados[[#This Row],[Género_sucio]],Tabla4[#All],2,0)</f>
        <v>Femenino</v>
      </c>
      <c r="F816" t="s">
        <v>48</v>
      </c>
      <c r="G816" t="str">
        <f>VLOOKUP(Tabla_Transformados[[#This Row],[Ubicación_sucio]],auxiliares!$E$6:$F$13,2,0)</f>
        <v>EEUU</v>
      </c>
      <c r="H816" t="s">
        <v>49</v>
      </c>
      <c r="I816" t="str">
        <f>IFERROR(VLOOKUP(Tabla_Transformados[[#This Row],[Tipo_Viajero_sucio]],auxiliares!$H$6:$I$6,2,0),Tabla_Transformados[[#This Row],[Tipo_Viajero_sucio]])</f>
        <v>Turista</v>
      </c>
      <c r="J816" t="s">
        <v>2876</v>
      </c>
      <c r="K816" s="8">
        <v>45355</v>
      </c>
      <c r="L816" s="8">
        <v>45487</v>
      </c>
      <c r="M816">
        <v>138</v>
      </c>
      <c r="N816">
        <f>DATEDIF(Tabla_Transformados[[#This Row],[Fecha_Reserva]],Tabla_Transformados[[#This Row],[Fecha_Viaje]],"d")</f>
        <v>132</v>
      </c>
      <c r="O816">
        <v>3</v>
      </c>
      <c r="P816">
        <v>1</v>
      </c>
      <c r="Q816" t="s">
        <v>37</v>
      </c>
      <c r="R816" t="str">
        <f>IFERROR(VLOOKUP(Tabla_Transformados[[#This Row],[Tipo_Paquete_sucio]],auxiliares!$H$6:$I$7,2,0),Tabla_Transformados[[#This Row],[Tipo_Paquete_sucio]])</f>
        <v>Vuelo</v>
      </c>
      <c r="S816" s="10">
        <v>8815.5</v>
      </c>
      <c r="T816" t="s">
        <v>78</v>
      </c>
      <c r="U816" t="s">
        <v>101</v>
      </c>
      <c r="V816" t="str">
        <f>VLOOKUP(Tabla_Transformados[[#This Row],[Destino_sucio]],auxiliares!$E$5:$F$19,2,0)</f>
        <v>Roma</v>
      </c>
      <c r="W816" t="s">
        <v>40</v>
      </c>
      <c r="X816" t="s">
        <v>41</v>
      </c>
      <c r="Y816" t="s">
        <v>40</v>
      </c>
      <c r="Z8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6" t="str">
        <f>IFERROR(VLOOKUP(Tabla_Transformados[[#This Row],[Actividades_Reser_sucio2]],auxiliares!$E$5:$F$20,2,0),Tabla_Transformados[[#This Row],[Actividades_Reser_sucio2]])</f>
        <v/>
      </c>
      <c r="AB816">
        <v>8</v>
      </c>
      <c r="AC816">
        <f>Tabla_Transformados[[#This Row],[Duracion_Viaje_sucio]]-1</f>
        <v>2</v>
      </c>
      <c r="AD816" t="b">
        <v>1</v>
      </c>
      <c r="AE816" t="str">
        <f>VLOOKUP(Tabla_Transformados[[#This Row],[Promocion_Aplicada_sucio]],auxiliares!$H$6:$I$9,2,0)</f>
        <v>Verdadero</v>
      </c>
      <c r="AF816" t="s">
        <v>55</v>
      </c>
      <c r="AG816" t="s">
        <v>115</v>
      </c>
      <c r="AH816">
        <v>11</v>
      </c>
      <c r="AI816" t="str">
        <f>TEXT(Tabla_Transformados[[#This Row],[Fecha_Reserva]],"m")</f>
        <v>3</v>
      </c>
      <c r="AJ816">
        <v>10</v>
      </c>
      <c r="AK816" t="str">
        <f>TEXT(Tabla_Transformados[[#This Row],[Fecha_Viaje]],"m")</f>
        <v>7</v>
      </c>
      <c r="AL816" t="s">
        <v>44</v>
      </c>
      <c r="AM816" t="b">
        <v>1</v>
      </c>
      <c r="AN816" t="str">
        <f>VLOOKUP(Tabla_Transformados[[#This Row],[Cancelacion_Reserva_sucio]],auxiliares!$H$6:$I$9,2,0)</f>
        <v>Verdadero</v>
      </c>
      <c r="AO816">
        <v>5</v>
      </c>
      <c r="AP816" t="s">
        <v>131</v>
      </c>
      <c r="AQ81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6" s="10">
        <f>Tabla_Transformados[[#This Row],[Costo_Total]]/Tabla_Transformados[[#This Row],[Numero_Personas]]</f>
        <v>8815.5</v>
      </c>
      <c r="AS816" s="10">
        <f>Tabla_Transformados[[#This Row],[Costo_Total]]/Tabla_Transformados[[#This Row],[Duracion_Viaje_sucio]]</f>
        <v>2938.5</v>
      </c>
    </row>
    <row r="817" spans="1:45" x14ac:dyDescent="0.25">
      <c r="A817" t="s">
        <v>2877</v>
      </c>
      <c r="B817" t="s">
        <v>2878</v>
      </c>
      <c r="C817">
        <v>46</v>
      </c>
      <c r="D817" t="s">
        <v>31</v>
      </c>
      <c r="E817" t="str">
        <f>VLOOKUP(Tabla_Transformados[[#This Row],[Género_sucio]],Tabla4[#All],2,0)</f>
        <v>Femenino</v>
      </c>
      <c r="F817" t="s">
        <v>123</v>
      </c>
      <c r="G817" t="str">
        <f>VLOOKUP(Tabla_Transformados[[#This Row],[Ubicación_sucio]],auxiliares!$E$6:$F$13,2,0)</f>
        <v>España</v>
      </c>
      <c r="H817" t="s">
        <v>49</v>
      </c>
      <c r="I817" t="str">
        <f>IFERROR(VLOOKUP(Tabla_Transformados[[#This Row],[Tipo_Viajero_sucio]],auxiliares!$H$6:$I$6,2,0),Tabla_Transformados[[#This Row],[Tipo_Viajero_sucio]])</f>
        <v>Turista</v>
      </c>
      <c r="J817" t="s">
        <v>2879</v>
      </c>
      <c r="K817" s="8">
        <v>45410</v>
      </c>
      <c r="L817" s="8">
        <v>45422</v>
      </c>
      <c r="M817">
        <v>307</v>
      </c>
      <c r="N817">
        <f>DATEDIF(Tabla_Transformados[[#This Row],[Fecha_Reserva]],Tabla_Transformados[[#This Row],[Fecha_Viaje]],"d")</f>
        <v>12</v>
      </c>
      <c r="O817">
        <v>9</v>
      </c>
      <c r="P817">
        <v>1</v>
      </c>
      <c r="Q817" t="s">
        <v>65</v>
      </c>
      <c r="R817" t="str">
        <f>IFERROR(VLOOKUP(Tabla_Transformados[[#This Row],[Tipo_Paquete_sucio]],auxiliares!$H$6:$I$7,2,0),Tabla_Transformados[[#This Row],[Tipo_Paquete_sucio]])</f>
        <v>Vuelo + Hotel + Tour</v>
      </c>
      <c r="S817" s="10">
        <v>17108.099999999999</v>
      </c>
      <c r="T817" t="s">
        <v>38</v>
      </c>
      <c r="U817" t="s">
        <v>137</v>
      </c>
      <c r="V817" t="str">
        <f>VLOOKUP(Tabla_Transformados[[#This Row],[Destino_sucio]],auxiliares!$E$5:$F$19,2,0)</f>
        <v>Paris</v>
      </c>
      <c r="W817" t="s">
        <v>79</v>
      </c>
      <c r="X817" t="s">
        <v>54</v>
      </c>
      <c r="Y817" t="s">
        <v>69</v>
      </c>
      <c r="Z8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7" t="str">
        <f>IFERROR(VLOOKUP(Tabla_Transformados[[#This Row],[Actividades_Reser_sucio2]],auxiliares!$E$5:$F$20,2,0),Tabla_Transformados[[#This Row],[Actividades_Reser_sucio2]])</f>
        <v>Excursión en bote</v>
      </c>
      <c r="AB817">
        <v>2</v>
      </c>
      <c r="AC817">
        <f>Tabla_Transformados[[#This Row],[Duracion_Viaje_sucio]]-1</f>
        <v>8</v>
      </c>
      <c r="AD817" t="b">
        <v>1</v>
      </c>
      <c r="AE817" t="str">
        <f>VLOOKUP(Tabla_Transformados[[#This Row],[Promocion_Aplicada_sucio]],auxiliares!$H$6:$I$9,2,0)</f>
        <v>Verdadero</v>
      </c>
      <c r="AF817" t="s">
        <v>55</v>
      </c>
      <c r="AG817" t="s">
        <v>115</v>
      </c>
      <c r="AH817">
        <v>6</v>
      </c>
      <c r="AI817" t="str">
        <f>TEXT(Tabla_Transformados[[#This Row],[Fecha_Reserva]],"m")</f>
        <v>4</v>
      </c>
      <c r="AJ817">
        <v>3</v>
      </c>
      <c r="AK817" t="str">
        <f>TEXT(Tabla_Transformados[[#This Row],[Fecha_Viaje]],"m")</f>
        <v>5</v>
      </c>
      <c r="AL817" t="s">
        <v>44</v>
      </c>
      <c r="AM817" t="b">
        <v>1</v>
      </c>
      <c r="AN817" t="str">
        <f>VLOOKUP(Tabla_Transformados[[#This Row],[Cancelacion_Reserva_sucio]],auxiliares!$H$6:$I$9,2,0)</f>
        <v>Verdadero</v>
      </c>
      <c r="AO817">
        <v>3</v>
      </c>
      <c r="AP817" t="s">
        <v>70</v>
      </c>
      <c r="AQ81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7" s="10">
        <f>Tabla_Transformados[[#This Row],[Costo_Total]]/Tabla_Transformados[[#This Row],[Numero_Personas]]</f>
        <v>17108.099999999999</v>
      </c>
      <c r="AS817" s="10">
        <f>Tabla_Transformados[[#This Row],[Costo_Total]]/Tabla_Transformados[[#This Row],[Duracion_Viaje_sucio]]</f>
        <v>1900.8999999999999</v>
      </c>
    </row>
    <row r="818" spans="1:45" x14ac:dyDescent="0.25">
      <c r="A818" t="s">
        <v>2880</v>
      </c>
      <c r="B818" t="s">
        <v>2881</v>
      </c>
      <c r="C818">
        <v>29</v>
      </c>
      <c r="D818" t="s">
        <v>31</v>
      </c>
      <c r="E818" t="str">
        <f>VLOOKUP(Tabla_Transformados[[#This Row],[Género_sucio]],Tabla4[#All],2,0)</f>
        <v>Femenino</v>
      </c>
      <c r="F818" t="s">
        <v>48</v>
      </c>
      <c r="G818" t="str">
        <f>VLOOKUP(Tabla_Transformados[[#This Row],[Ubicación_sucio]],auxiliares!$E$6:$F$13,2,0)</f>
        <v>EEUU</v>
      </c>
      <c r="H818" t="s">
        <v>33</v>
      </c>
      <c r="I818" t="str">
        <f>IFERROR(VLOOKUP(Tabla_Transformados[[#This Row],[Tipo_Viajero_sucio]],auxiliares!$H$6:$I$6,2,0),Tabla_Transformados[[#This Row],[Tipo_Viajero_sucio]])</f>
        <v>Turista</v>
      </c>
      <c r="J818" t="s">
        <v>2882</v>
      </c>
      <c r="K818" s="8">
        <v>45323</v>
      </c>
      <c r="L818" s="8">
        <v>45548</v>
      </c>
      <c r="M818">
        <v>274</v>
      </c>
      <c r="N818">
        <f>DATEDIF(Tabla_Transformados[[#This Row],[Fecha_Reserva]],Tabla_Transformados[[#This Row],[Fecha_Viaje]],"d")</f>
        <v>225</v>
      </c>
      <c r="O818">
        <v>2</v>
      </c>
      <c r="P818">
        <v>1</v>
      </c>
      <c r="Q818" t="s">
        <v>37</v>
      </c>
      <c r="R818" t="str">
        <f>IFERROR(VLOOKUP(Tabla_Transformados[[#This Row],[Tipo_Paquete_sucio]],auxiliares!$H$6:$I$7,2,0),Tabla_Transformados[[#This Row],[Tipo_Paquete_sucio]])</f>
        <v>Vuelo</v>
      </c>
      <c r="S818" s="10">
        <v>11603.4</v>
      </c>
      <c r="T818" t="s">
        <v>78</v>
      </c>
      <c r="U818" t="s">
        <v>137</v>
      </c>
      <c r="V818" t="str">
        <f>VLOOKUP(Tabla_Transformados[[#This Row],[Destino_sucio]],auxiliares!$E$5:$F$19,2,0)</f>
        <v>Paris</v>
      </c>
      <c r="W818" t="s">
        <v>40</v>
      </c>
      <c r="X818" t="s">
        <v>68</v>
      </c>
      <c r="Y818" t="s">
        <v>40</v>
      </c>
      <c r="Z8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8" t="str">
        <f>IFERROR(VLOOKUP(Tabla_Transformados[[#This Row],[Actividades_Reser_sucio2]],auxiliares!$E$5:$F$20,2,0),Tabla_Transformados[[#This Row],[Actividades_Reser_sucio2]])</f>
        <v/>
      </c>
      <c r="AB818">
        <v>1</v>
      </c>
      <c r="AC818">
        <f>Tabla_Transformados[[#This Row],[Duracion_Viaje_sucio]]-1</f>
        <v>1</v>
      </c>
      <c r="AD818" t="b">
        <v>0</v>
      </c>
      <c r="AE818" t="str">
        <f>VLOOKUP(Tabla_Transformados[[#This Row],[Promocion_Aplicada_sucio]],auxiliares!$H$6:$I$9,2,0)</f>
        <v>Falso</v>
      </c>
      <c r="AF818" t="s">
        <v>88</v>
      </c>
      <c r="AG818" t="s">
        <v>56</v>
      </c>
      <c r="AH818">
        <v>12</v>
      </c>
      <c r="AI818" t="str">
        <f>TEXT(Tabla_Transformados[[#This Row],[Fecha_Reserva]],"m")</f>
        <v>2</v>
      </c>
      <c r="AJ818">
        <v>12</v>
      </c>
      <c r="AK818" t="str">
        <f>TEXT(Tabla_Transformados[[#This Row],[Fecha_Viaje]],"m")</f>
        <v>9</v>
      </c>
      <c r="AL818" t="s">
        <v>44</v>
      </c>
      <c r="AM818" t="b">
        <v>1</v>
      </c>
      <c r="AN818" t="str">
        <f>VLOOKUP(Tabla_Transformados[[#This Row],[Cancelacion_Reserva_sucio]],auxiliares!$H$6:$I$9,2,0)</f>
        <v>Verdadero</v>
      </c>
      <c r="AO818">
        <v>3</v>
      </c>
      <c r="AP818" t="s">
        <v>131</v>
      </c>
      <c r="AQ81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8" s="10">
        <f>Tabla_Transformados[[#This Row],[Costo_Total]]/Tabla_Transformados[[#This Row],[Numero_Personas]]</f>
        <v>11603.4</v>
      </c>
      <c r="AS818" s="10">
        <f>Tabla_Transformados[[#This Row],[Costo_Total]]/Tabla_Transformados[[#This Row],[Duracion_Viaje_sucio]]</f>
        <v>5801.7</v>
      </c>
    </row>
    <row r="819" spans="1:45" x14ac:dyDescent="0.25">
      <c r="A819" t="s">
        <v>2883</v>
      </c>
      <c r="B819" t="s">
        <v>2884</v>
      </c>
      <c r="C819">
        <v>26</v>
      </c>
      <c r="D819" t="s">
        <v>60</v>
      </c>
      <c r="E819" t="str">
        <f>VLOOKUP(Tabla_Transformados[[#This Row],[Género_sucio]],Tabla4[#All],2,0)</f>
        <v>Otro</v>
      </c>
      <c r="F819" t="s">
        <v>82</v>
      </c>
      <c r="G819" t="str">
        <f>VLOOKUP(Tabla_Transformados[[#This Row],[Ubicación_sucio]],auxiliares!$E$6:$F$13,2,0)</f>
        <v>Alemania</v>
      </c>
      <c r="H819" t="s">
        <v>49</v>
      </c>
      <c r="I819" t="str">
        <f>IFERROR(VLOOKUP(Tabla_Transformados[[#This Row],[Tipo_Viajero_sucio]],auxiliares!$H$6:$I$6,2,0),Tabla_Transformados[[#This Row],[Tipo_Viajero_sucio]])</f>
        <v>Turista</v>
      </c>
      <c r="J819" t="s">
        <v>2885</v>
      </c>
      <c r="K819" s="8">
        <v>45328</v>
      </c>
      <c r="L819" s="8">
        <v>45632</v>
      </c>
      <c r="M819">
        <v>269</v>
      </c>
      <c r="N819">
        <f>DATEDIF(Tabla_Transformados[[#This Row],[Fecha_Reserva]],Tabla_Transformados[[#This Row],[Fecha_Viaje]],"d")</f>
        <v>304</v>
      </c>
      <c r="O819">
        <v>12</v>
      </c>
      <c r="P819">
        <v>2</v>
      </c>
      <c r="Q819" t="s">
        <v>37</v>
      </c>
      <c r="R819" t="str">
        <f>IFERROR(VLOOKUP(Tabla_Transformados[[#This Row],[Tipo_Paquete_sucio]],auxiliares!$H$6:$I$7,2,0),Tabla_Transformados[[#This Row],[Tipo_Paquete_sucio]])</f>
        <v>Vuelo</v>
      </c>
      <c r="S819" s="10">
        <v>6703.6</v>
      </c>
      <c r="T819" t="s">
        <v>38</v>
      </c>
      <c r="U819" t="s">
        <v>39</v>
      </c>
      <c r="V819" t="str">
        <f>VLOOKUP(Tabla_Transformados[[#This Row],[Destino_sucio]],auxiliares!$E$5:$F$19,2,0)</f>
        <v>Tokio</v>
      </c>
      <c r="W819" t="s">
        <v>40</v>
      </c>
      <c r="X819" t="s">
        <v>54</v>
      </c>
      <c r="Y819" t="s">
        <v>40</v>
      </c>
      <c r="Z8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9" t="str">
        <f>IFERROR(VLOOKUP(Tabla_Transformados[[#This Row],[Actividades_Reser_sucio2]],auxiliares!$E$5:$F$20,2,0),Tabla_Transformados[[#This Row],[Actividades_Reser_sucio2]])</f>
        <v/>
      </c>
      <c r="AB819">
        <v>2</v>
      </c>
      <c r="AC819">
        <f>Tabla_Transformados[[#This Row],[Duracion_Viaje_sucio]]-1</f>
        <v>11</v>
      </c>
      <c r="AD819" t="b">
        <v>1</v>
      </c>
      <c r="AE819" t="str">
        <f>VLOOKUP(Tabla_Transformados[[#This Row],[Promocion_Aplicada_sucio]],auxiliares!$H$6:$I$9,2,0)</f>
        <v>Verdadero</v>
      </c>
      <c r="AF819" t="s">
        <v>88</v>
      </c>
      <c r="AG819" t="s">
        <v>56</v>
      </c>
      <c r="AH819">
        <v>4</v>
      </c>
      <c r="AI819" t="str">
        <f>TEXT(Tabla_Transformados[[#This Row],[Fecha_Reserva]],"m")</f>
        <v>2</v>
      </c>
      <c r="AJ819">
        <v>4</v>
      </c>
      <c r="AK819" t="str">
        <f>TEXT(Tabla_Transformados[[#This Row],[Fecha_Viaje]],"m")</f>
        <v>12</v>
      </c>
      <c r="AL819" t="s">
        <v>57</v>
      </c>
      <c r="AM819" t="b">
        <v>1</v>
      </c>
      <c r="AN819" t="str">
        <f>VLOOKUP(Tabla_Transformados[[#This Row],[Cancelacion_Reserva_sucio]],auxiliares!$H$6:$I$9,2,0)</f>
        <v>Verdadero</v>
      </c>
      <c r="AO819">
        <v>3</v>
      </c>
      <c r="AP819" t="s">
        <v>108</v>
      </c>
      <c r="AQ81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9" s="10">
        <f>Tabla_Transformados[[#This Row],[Costo_Total]]/Tabla_Transformados[[#This Row],[Numero_Personas]]</f>
        <v>3351.8</v>
      </c>
      <c r="AS819" s="10">
        <f>Tabla_Transformados[[#This Row],[Costo_Total]]/Tabla_Transformados[[#This Row],[Duracion_Viaje_sucio]]</f>
        <v>558.63333333333333</v>
      </c>
    </row>
    <row r="820" spans="1:45" x14ac:dyDescent="0.25">
      <c r="A820" t="s">
        <v>2886</v>
      </c>
      <c r="B820" t="s">
        <v>2887</v>
      </c>
      <c r="C820">
        <v>49</v>
      </c>
      <c r="D820" t="s">
        <v>31</v>
      </c>
      <c r="E820" t="str">
        <f>VLOOKUP(Tabla_Transformados[[#This Row],[Género_sucio]],Tabla4[#All],2,0)</f>
        <v>Femenino</v>
      </c>
      <c r="F820" t="s">
        <v>61</v>
      </c>
      <c r="G820" t="str">
        <f>VLOOKUP(Tabla_Transformados[[#This Row],[Ubicación_sucio]],auxiliares!$E$6:$F$13,2,0)</f>
        <v>Australia</v>
      </c>
      <c r="H820" t="s">
        <v>33</v>
      </c>
      <c r="I820" t="str">
        <f>IFERROR(VLOOKUP(Tabla_Transformados[[#This Row],[Tipo_Viajero_sucio]],auxiliares!$H$6:$I$6,2,0),Tabla_Transformados[[#This Row],[Tipo_Viajero_sucio]])</f>
        <v>Turista</v>
      </c>
      <c r="J820" t="s">
        <v>2888</v>
      </c>
      <c r="K820" s="8">
        <v>45402</v>
      </c>
      <c r="L820" s="8">
        <v>45459</v>
      </c>
      <c r="M820">
        <v>22</v>
      </c>
      <c r="N820">
        <f>DATEDIF(Tabla_Transformados[[#This Row],[Fecha_Reserva]],Tabla_Transformados[[#This Row],[Fecha_Viaje]],"d")</f>
        <v>57</v>
      </c>
      <c r="O820">
        <v>2</v>
      </c>
      <c r="P820">
        <v>3</v>
      </c>
      <c r="Q820" t="s">
        <v>37</v>
      </c>
      <c r="R820" t="str">
        <f>IFERROR(VLOOKUP(Tabla_Transformados[[#This Row],[Tipo_Paquete_sucio]],auxiliares!$H$6:$I$7,2,0),Tabla_Transformados[[#This Row],[Tipo_Paquete_sucio]])</f>
        <v>Vuelo</v>
      </c>
      <c r="S820" s="10">
        <v>17738.7</v>
      </c>
      <c r="T820" t="s">
        <v>38</v>
      </c>
      <c r="U820" t="s">
        <v>66</v>
      </c>
      <c r="V820" t="str">
        <f>VLOOKUP(Tabla_Transformados[[#This Row],[Destino_sucio]],auxiliares!$E$5:$F$19,2,0)</f>
        <v>Barcelona</v>
      </c>
      <c r="W820" t="s">
        <v>40</v>
      </c>
      <c r="X820" t="s">
        <v>54</v>
      </c>
      <c r="Y820" t="s">
        <v>40</v>
      </c>
      <c r="Z8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0" t="str">
        <f>IFERROR(VLOOKUP(Tabla_Transformados[[#This Row],[Actividades_Reser_sucio2]],auxiliares!$E$5:$F$20,2,0),Tabla_Transformados[[#This Row],[Actividades_Reser_sucio2]])</f>
        <v/>
      </c>
      <c r="AB820">
        <v>7</v>
      </c>
      <c r="AC820">
        <f>Tabla_Transformados[[#This Row],[Duracion_Viaje_sucio]]-1</f>
        <v>1</v>
      </c>
      <c r="AD820" t="b">
        <v>1</v>
      </c>
      <c r="AE820" t="str">
        <f>VLOOKUP(Tabla_Transformados[[#This Row],[Promocion_Aplicada_sucio]],auxiliares!$H$6:$I$9,2,0)</f>
        <v>Verdadero</v>
      </c>
      <c r="AF820" t="s">
        <v>55</v>
      </c>
      <c r="AG820" t="s">
        <v>56</v>
      </c>
      <c r="AH820">
        <v>6</v>
      </c>
      <c r="AI820" t="str">
        <f>TEXT(Tabla_Transformados[[#This Row],[Fecha_Reserva]],"m")</f>
        <v>4</v>
      </c>
      <c r="AJ820">
        <v>4</v>
      </c>
      <c r="AK820" t="str">
        <f>TEXT(Tabla_Transformados[[#This Row],[Fecha_Viaje]],"m")</f>
        <v>6</v>
      </c>
      <c r="AL820" t="s">
        <v>57</v>
      </c>
      <c r="AM820" t="b">
        <v>0</v>
      </c>
      <c r="AN820" t="str">
        <f>VLOOKUP(Tabla_Transformados[[#This Row],[Cancelacion_Reserva_sucio]],auxiliares!$H$6:$I$9,2,0)</f>
        <v>Falso</v>
      </c>
      <c r="AO820">
        <v>3</v>
      </c>
      <c r="AP820" t="s">
        <v>40</v>
      </c>
      <c r="AQ82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20" s="10">
        <f>Tabla_Transformados[[#This Row],[Costo_Total]]/Tabla_Transformados[[#This Row],[Numero_Personas]]</f>
        <v>5912.9000000000005</v>
      </c>
      <c r="AS820" s="10">
        <f>Tabla_Transformados[[#This Row],[Costo_Total]]/Tabla_Transformados[[#This Row],[Duracion_Viaje_sucio]]</f>
        <v>8869.35</v>
      </c>
    </row>
    <row r="821" spans="1:45" x14ac:dyDescent="0.25">
      <c r="A821" t="s">
        <v>2889</v>
      </c>
      <c r="B821" t="s">
        <v>2890</v>
      </c>
      <c r="C821">
        <v>62</v>
      </c>
      <c r="D821" t="s">
        <v>60</v>
      </c>
      <c r="E821" t="str">
        <f>VLOOKUP(Tabla_Transformados[[#This Row],[Género_sucio]],Tabla4[#All],2,0)</f>
        <v>Otro</v>
      </c>
      <c r="F821" t="s">
        <v>73</v>
      </c>
      <c r="G821" t="str">
        <f>VLOOKUP(Tabla_Transformados[[#This Row],[Ubicación_sucio]],auxiliares!$E$6:$F$13,2,0)</f>
        <v>Reino unido</v>
      </c>
      <c r="H821" t="s">
        <v>97</v>
      </c>
      <c r="I821" t="str">
        <f>IFERROR(VLOOKUP(Tabla_Transformados[[#This Row],[Tipo_Viajero_sucio]],auxiliares!$H$6:$I$6,2,0),Tabla_Transformados[[#This Row],[Tipo_Viajero_sucio]])</f>
        <v>Negocios</v>
      </c>
      <c r="J821" t="s">
        <v>2891</v>
      </c>
      <c r="K821" s="8">
        <v>45410</v>
      </c>
      <c r="L821" s="8">
        <v>45461</v>
      </c>
      <c r="M821">
        <v>283</v>
      </c>
      <c r="N821">
        <f>DATEDIF(Tabla_Transformados[[#This Row],[Fecha_Reserva]],Tabla_Transformados[[#This Row],[Fecha_Viaje]],"d")</f>
        <v>51</v>
      </c>
      <c r="O821">
        <v>8</v>
      </c>
      <c r="P821">
        <v>1</v>
      </c>
      <c r="Q821" t="s">
        <v>65</v>
      </c>
      <c r="R821" t="str">
        <f>IFERROR(VLOOKUP(Tabla_Transformados[[#This Row],[Tipo_Paquete_sucio]],auxiliares!$H$6:$I$7,2,0),Tabla_Transformados[[#This Row],[Tipo_Paquete_sucio]])</f>
        <v>Vuelo + Hotel + Tour</v>
      </c>
      <c r="S821" s="10">
        <v>9915.4</v>
      </c>
      <c r="T821" t="s">
        <v>38</v>
      </c>
      <c r="U821" t="s">
        <v>66</v>
      </c>
      <c r="V821" t="str">
        <f>VLOOKUP(Tabla_Transformados[[#This Row],[Destino_sucio]],auxiliares!$E$5:$F$19,2,0)</f>
        <v>Barcelona</v>
      </c>
      <c r="W821" t="s">
        <v>79</v>
      </c>
      <c r="X821" t="s">
        <v>41</v>
      </c>
      <c r="Y821" t="s">
        <v>40</v>
      </c>
      <c r="Z8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1" t="str">
        <f>IFERROR(VLOOKUP(Tabla_Transformados[[#This Row],[Actividades_Reser_sucio2]],auxiliares!$E$5:$F$20,2,0),Tabla_Transformados[[#This Row],[Actividades_Reser_sucio2]])</f>
        <v>Desconocido</v>
      </c>
      <c r="AB821">
        <v>2</v>
      </c>
      <c r="AC821">
        <f>Tabla_Transformados[[#This Row],[Duracion_Viaje_sucio]]-1</f>
        <v>7</v>
      </c>
      <c r="AD821" t="b">
        <v>1</v>
      </c>
      <c r="AE821" t="str">
        <f>VLOOKUP(Tabla_Transformados[[#This Row],[Promocion_Aplicada_sucio]],auxiliares!$H$6:$I$9,2,0)</f>
        <v>Verdadero</v>
      </c>
      <c r="AF821" t="s">
        <v>88</v>
      </c>
      <c r="AG821" t="s">
        <v>115</v>
      </c>
      <c r="AH821">
        <v>11</v>
      </c>
      <c r="AI821" t="str">
        <f>TEXT(Tabla_Transformados[[#This Row],[Fecha_Reserva]],"m")</f>
        <v>4</v>
      </c>
      <c r="AJ821">
        <v>1</v>
      </c>
      <c r="AK821" t="str">
        <f>TEXT(Tabla_Transformados[[#This Row],[Fecha_Viaje]],"m")</f>
        <v>6</v>
      </c>
      <c r="AL821" t="s">
        <v>57</v>
      </c>
      <c r="AM821" t="b">
        <v>0</v>
      </c>
      <c r="AN821" t="str">
        <f>VLOOKUP(Tabla_Transformados[[#This Row],[Cancelacion_Reserva_sucio]],auxiliares!$H$6:$I$9,2,0)</f>
        <v>Falso</v>
      </c>
      <c r="AO821">
        <v>4</v>
      </c>
      <c r="AP821" t="s">
        <v>207</v>
      </c>
      <c r="AQ8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1" s="10">
        <f>Tabla_Transformados[[#This Row],[Costo_Total]]/Tabla_Transformados[[#This Row],[Numero_Personas]]</f>
        <v>9915.4</v>
      </c>
      <c r="AS821" s="10">
        <f>Tabla_Transformados[[#This Row],[Costo_Total]]/Tabla_Transformados[[#This Row],[Duracion_Viaje_sucio]]</f>
        <v>1239.425</v>
      </c>
    </row>
    <row r="822" spans="1:45" x14ac:dyDescent="0.25">
      <c r="A822" t="s">
        <v>2892</v>
      </c>
      <c r="B822" t="s">
        <v>2893</v>
      </c>
      <c r="C822">
        <v>40</v>
      </c>
      <c r="D822" t="s">
        <v>60</v>
      </c>
      <c r="E822" t="str">
        <f>VLOOKUP(Tabla_Transformados[[#This Row],[Género_sucio]],Tabla4[#All],2,0)</f>
        <v>Otro</v>
      </c>
      <c r="F822" t="s">
        <v>48</v>
      </c>
      <c r="G822" t="str">
        <f>VLOOKUP(Tabla_Transformados[[#This Row],[Ubicación_sucio]],auxiliares!$E$6:$F$13,2,0)</f>
        <v>EEUU</v>
      </c>
      <c r="H822" t="s">
        <v>49</v>
      </c>
      <c r="I822" t="str">
        <f>IFERROR(VLOOKUP(Tabla_Transformados[[#This Row],[Tipo_Viajero_sucio]],auxiliares!$H$6:$I$6,2,0),Tabla_Transformados[[#This Row],[Tipo_Viajero_sucio]])</f>
        <v>Turista</v>
      </c>
      <c r="J822" t="s">
        <v>2894</v>
      </c>
      <c r="K822" s="8">
        <v>45426</v>
      </c>
      <c r="L822" s="8">
        <v>45521</v>
      </c>
      <c r="M822">
        <v>170</v>
      </c>
      <c r="N822">
        <f>DATEDIF(Tabla_Transformados[[#This Row],[Fecha_Reserva]],Tabla_Transformados[[#This Row],[Fecha_Viaje]],"d")</f>
        <v>95</v>
      </c>
      <c r="O822">
        <v>7</v>
      </c>
      <c r="P822">
        <v>3</v>
      </c>
      <c r="Q822" t="s">
        <v>77</v>
      </c>
      <c r="R822" t="str">
        <f>IFERROR(VLOOKUP(Tabla_Transformados[[#This Row],[Tipo_Paquete_sucio]],auxiliares!$H$6:$I$7,2,0),Tabla_Transformados[[#This Row],[Tipo_Paquete_sucio]])</f>
        <v>Vuelo + Hotel</v>
      </c>
      <c r="S822" s="10">
        <v>4776.6000000000004</v>
      </c>
      <c r="T822" t="s">
        <v>86</v>
      </c>
      <c r="U822" t="s">
        <v>39</v>
      </c>
      <c r="V822" t="str">
        <f>VLOOKUP(Tabla_Transformados[[#This Row],[Destino_sucio]],auxiliares!$E$5:$F$19,2,0)</f>
        <v>Tokio</v>
      </c>
      <c r="W822" t="s">
        <v>67</v>
      </c>
      <c r="X822" t="s">
        <v>68</v>
      </c>
      <c r="Y822" t="s">
        <v>40</v>
      </c>
      <c r="Z8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2" t="str">
        <f>IFERROR(VLOOKUP(Tabla_Transformados[[#This Row],[Actividades_Reser_sucio2]],auxiliares!$E$5:$F$20,2,0),Tabla_Transformados[[#This Row],[Actividades_Reser_sucio2]])</f>
        <v/>
      </c>
      <c r="AB822">
        <v>6</v>
      </c>
      <c r="AC822">
        <f>Tabla_Transformados[[#This Row],[Duracion_Viaje_sucio]]-1</f>
        <v>6</v>
      </c>
      <c r="AD822" t="b">
        <v>0</v>
      </c>
      <c r="AE822" t="str">
        <f>VLOOKUP(Tabla_Transformados[[#This Row],[Promocion_Aplicada_sucio]],auxiliares!$H$6:$I$9,2,0)</f>
        <v>Falso</v>
      </c>
      <c r="AF822" t="s">
        <v>42</v>
      </c>
      <c r="AG822" t="s">
        <v>56</v>
      </c>
      <c r="AH822">
        <v>7</v>
      </c>
      <c r="AI822" t="str">
        <f>TEXT(Tabla_Transformados[[#This Row],[Fecha_Reserva]],"m")</f>
        <v>5</v>
      </c>
      <c r="AJ822">
        <v>11</v>
      </c>
      <c r="AK822" t="str">
        <f>TEXT(Tabla_Transformados[[#This Row],[Fecha_Viaje]],"m")</f>
        <v>8</v>
      </c>
      <c r="AL822" t="s">
        <v>57</v>
      </c>
      <c r="AM822" t="b">
        <v>1</v>
      </c>
      <c r="AN822" t="str">
        <f>VLOOKUP(Tabla_Transformados[[#This Row],[Cancelacion_Reserva_sucio]],auxiliares!$H$6:$I$9,2,0)</f>
        <v>Verdadero</v>
      </c>
      <c r="AO822">
        <v>2</v>
      </c>
      <c r="AP822" t="s">
        <v>108</v>
      </c>
      <c r="AQ82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22" s="10">
        <f>Tabla_Transformados[[#This Row],[Costo_Total]]/Tabla_Transformados[[#This Row],[Numero_Personas]]</f>
        <v>1592.2</v>
      </c>
      <c r="AS822" s="10">
        <f>Tabla_Transformados[[#This Row],[Costo_Total]]/Tabla_Transformados[[#This Row],[Duracion_Viaje_sucio]]</f>
        <v>682.37142857142862</v>
      </c>
    </row>
    <row r="823" spans="1:45" x14ac:dyDescent="0.25">
      <c r="A823" t="s">
        <v>2895</v>
      </c>
      <c r="B823" t="s">
        <v>2896</v>
      </c>
      <c r="C823">
        <v>31</v>
      </c>
      <c r="D823" t="s">
        <v>60</v>
      </c>
      <c r="E823" t="str">
        <f>VLOOKUP(Tabla_Transformados[[#This Row],[Género_sucio]],Tabla4[#All],2,0)</f>
        <v>Otro</v>
      </c>
      <c r="F823" t="s">
        <v>32</v>
      </c>
      <c r="G823" t="str">
        <f>VLOOKUP(Tabla_Transformados[[#This Row],[Ubicación_sucio]],auxiliares!$E$6:$F$13,2,0)</f>
        <v>Méjico</v>
      </c>
      <c r="H823" t="s">
        <v>97</v>
      </c>
      <c r="I823" t="str">
        <f>IFERROR(VLOOKUP(Tabla_Transformados[[#This Row],[Tipo_Viajero_sucio]],auxiliares!$H$6:$I$6,2,0),Tabla_Transformados[[#This Row],[Tipo_Viajero_sucio]])</f>
        <v>Negocios</v>
      </c>
      <c r="J823" t="s">
        <v>2897</v>
      </c>
      <c r="K823" s="8">
        <v>45394</v>
      </c>
      <c r="L823" s="8">
        <v>45599</v>
      </c>
      <c r="M823">
        <v>295</v>
      </c>
      <c r="N823">
        <f>DATEDIF(Tabla_Transformados[[#This Row],[Fecha_Reserva]],Tabla_Transformados[[#This Row],[Fecha_Viaje]],"d")</f>
        <v>205</v>
      </c>
      <c r="O823">
        <v>11</v>
      </c>
      <c r="P823">
        <v>4</v>
      </c>
      <c r="Q823" t="s">
        <v>77</v>
      </c>
      <c r="R823" t="str">
        <f>IFERROR(VLOOKUP(Tabla_Transformados[[#This Row],[Tipo_Paquete_sucio]],auxiliares!$H$6:$I$7,2,0),Tabla_Transformados[[#This Row],[Tipo_Paquete_sucio]])</f>
        <v>Vuelo + Hotel</v>
      </c>
      <c r="S823" s="10">
        <v>1800.4</v>
      </c>
      <c r="T823" t="s">
        <v>38</v>
      </c>
      <c r="U823" t="s">
        <v>39</v>
      </c>
      <c r="V823" t="str">
        <f>VLOOKUP(Tabla_Transformados[[#This Row],[Destino_sucio]],auxiliares!$E$5:$F$19,2,0)</f>
        <v>Tokio</v>
      </c>
      <c r="W823" t="s">
        <v>79</v>
      </c>
      <c r="X823" t="s">
        <v>41</v>
      </c>
      <c r="Y823" t="s">
        <v>40</v>
      </c>
      <c r="Z8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3" t="str">
        <f>IFERROR(VLOOKUP(Tabla_Transformados[[#This Row],[Actividades_Reser_sucio2]],auxiliares!$E$5:$F$20,2,0),Tabla_Transformados[[#This Row],[Actividades_Reser_sucio2]])</f>
        <v/>
      </c>
      <c r="AB823">
        <v>9</v>
      </c>
      <c r="AC823">
        <f>Tabla_Transformados[[#This Row],[Duracion_Viaje_sucio]]-1</f>
        <v>10</v>
      </c>
      <c r="AD823" t="b">
        <v>0</v>
      </c>
      <c r="AE823" t="str">
        <f>VLOOKUP(Tabla_Transformados[[#This Row],[Promocion_Aplicada_sucio]],auxiliares!$H$6:$I$9,2,0)</f>
        <v>Falso</v>
      </c>
      <c r="AF823" t="s">
        <v>42</v>
      </c>
      <c r="AG823" t="s">
        <v>56</v>
      </c>
      <c r="AH823">
        <v>6</v>
      </c>
      <c r="AI823" t="str">
        <f>TEXT(Tabla_Transformados[[#This Row],[Fecha_Reserva]],"m")</f>
        <v>4</v>
      </c>
      <c r="AJ823">
        <v>6</v>
      </c>
      <c r="AK823" t="str">
        <f>TEXT(Tabla_Transformados[[#This Row],[Fecha_Viaje]],"m")</f>
        <v>11</v>
      </c>
      <c r="AL823" t="s">
        <v>44</v>
      </c>
      <c r="AM823" t="b">
        <v>1</v>
      </c>
      <c r="AN823" t="str">
        <f>VLOOKUP(Tabla_Transformados[[#This Row],[Cancelacion_Reserva_sucio]],auxiliares!$H$6:$I$9,2,0)</f>
        <v>Verdadero</v>
      </c>
      <c r="AO823">
        <v>2</v>
      </c>
      <c r="AP823" t="s">
        <v>45</v>
      </c>
      <c r="AQ82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3" s="10">
        <f>Tabla_Transformados[[#This Row],[Costo_Total]]/Tabla_Transformados[[#This Row],[Numero_Personas]]</f>
        <v>450.1</v>
      </c>
      <c r="AS823" s="10">
        <f>Tabla_Transformados[[#This Row],[Costo_Total]]/Tabla_Transformados[[#This Row],[Duracion_Viaje_sucio]]</f>
        <v>163.67272727272729</v>
      </c>
    </row>
    <row r="824" spans="1:45" x14ac:dyDescent="0.25">
      <c r="A824" t="s">
        <v>2898</v>
      </c>
      <c r="B824" t="s">
        <v>2899</v>
      </c>
      <c r="C824">
        <v>38</v>
      </c>
      <c r="D824" t="s">
        <v>60</v>
      </c>
      <c r="E824" t="str">
        <f>VLOOKUP(Tabla_Transformados[[#This Row],[Género_sucio]],Tabla4[#All],2,0)</f>
        <v>Otro</v>
      </c>
      <c r="F824" t="s">
        <v>61</v>
      </c>
      <c r="G824" t="str">
        <f>VLOOKUP(Tabla_Transformados[[#This Row],[Ubicación_sucio]],auxiliares!$E$6:$F$13,2,0)</f>
        <v>Australia</v>
      </c>
      <c r="H824" t="s">
        <v>33</v>
      </c>
      <c r="I824" t="str">
        <f>IFERROR(VLOOKUP(Tabla_Transformados[[#This Row],[Tipo_Viajero_sucio]],auxiliares!$H$6:$I$6,2,0),Tabla_Transformados[[#This Row],[Tipo_Viajero_sucio]])</f>
        <v>Turista</v>
      </c>
      <c r="J824" t="s">
        <v>2900</v>
      </c>
      <c r="K824" s="8">
        <v>45335</v>
      </c>
      <c r="L824" s="8">
        <v>45400</v>
      </c>
      <c r="M824">
        <v>19</v>
      </c>
      <c r="N824">
        <f>DATEDIF(Tabla_Transformados[[#This Row],[Fecha_Reserva]],Tabla_Transformados[[#This Row],[Fecha_Viaje]],"d")</f>
        <v>65</v>
      </c>
      <c r="O824">
        <v>4</v>
      </c>
      <c r="P824">
        <v>4</v>
      </c>
      <c r="Q824" t="s">
        <v>77</v>
      </c>
      <c r="R824" t="str">
        <f>IFERROR(VLOOKUP(Tabla_Transformados[[#This Row],[Tipo_Paquete_sucio]],auxiliares!$H$6:$I$7,2,0),Tabla_Transformados[[#This Row],[Tipo_Paquete_sucio]])</f>
        <v>Vuelo + Hotel</v>
      </c>
      <c r="S824" s="10">
        <v>740.7</v>
      </c>
      <c r="T824" t="s">
        <v>86</v>
      </c>
      <c r="U824" t="s">
        <v>87</v>
      </c>
      <c r="V824" t="str">
        <f>VLOOKUP(Tabla_Transformados[[#This Row],[Destino_sucio]],auxiliares!$E$5:$F$19,2,0)</f>
        <v>Londres</v>
      </c>
      <c r="W824" t="s">
        <v>79</v>
      </c>
      <c r="X824" t="s">
        <v>41</v>
      </c>
      <c r="Y824" t="s">
        <v>40</v>
      </c>
      <c r="Z8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4" t="str">
        <f>IFERROR(VLOOKUP(Tabla_Transformados[[#This Row],[Actividades_Reser_sucio2]],auxiliares!$E$5:$F$20,2,0),Tabla_Transformados[[#This Row],[Actividades_Reser_sucio2]])</f>
        <v/>
      </c>
      <c r="AB824">
        <v>6</v>
      </c>
      <c r="AC824">
        <f>Tabla_Transformados[[#This Row],[Duracion_Viaje_sucio]]-1</f>
        <v>3</v>
      </c>
      <c r="AD824" t="b">
        <v>0</v>
      </c>
      <c r="AE824" t="str">
        <f>VLOOKUP(Tabla_Transformados[[#This Row],[Promocion_Aplicada_sucio]],auxiliares!$H$6:$I$9,2,0)</f>
        <v>Falso</v>
      </c>
      <c r="AF824" t="s">
        <v>55</v>
      </c>
      <c r="AG824" t="s">
        <v>115</v>
      </c>
      <c r="AH824">
        <v>10</v>
      </c>
      <c r="AI824" t="str">
        <f>TEXT(Tabla_Transformados[[#This Row],[Fecha_Reserva]],"m")</f>
        <v>2</v>
      </c>
      <c r="AJ824">
        <v>3</v>
      </c>
      <c r="AK824" t="str">
        <f>TEXT(Tabla_Transformados[[#This Row],[Fecha_Viaje]],"m")</f>
        <v>4</v>
      </c>
      <c r="AL824" t="s">
        <v>44</v>
      </c>
      <c r="AM824" t="b">
        <v>0</v>
      </c>
      <c r="AN824" t="str">
        <f>VLOOKUP(Tabla_Transformados[[#This Row],[Cancelacion_Reserva_sucio]],auxiliares!$H$6:$I$9,2,0)</f>
        <v>Falso</v>
      </c>
      <c r="AO824">
        <v>4</v>
      </c>
      <c r="AP824" t="s">
        <v>131</v>
      </c>
      <c r="AQ82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4" s="10">
        <f>Tabla_Transformados[[#This Row],[Costo_Total]]/Tabla_Transformados[[#This Row],[Numero_Personas]]</f>
        <v>185.17500000000001</v>
      </c>
      <c r="AS824" s="10">
        <f>Tabla_Transformados[[#This Row],[Costo_Total]]/Tabla_Transformados[[#This Row],[Duracion_Viaje_sucio]]</f>
        <v>185.17500000000001</v>
      </c>
    </row>
    <row r="825" spans="1:45" x14ac:dyDescent="0.25">
      <c r="A825" t="s">
        <v>2901</v>
      </c>
      <c r="B825" t="s">
        <v>2902</v>
      </c>
      <c r="C825">
        <v>24</v>
      </c>
      <c r="D825" t="s">
        <v>60</v>
      </c>
      <c r="E825" t="str">
        <f>VLOOKUP(Tabla_Transformados[[#This Row],[Género_sucio]],Tabla4[#All],2,0)</f>
        <v>Otro</v>
      </c>
      <c r="F825" t="s">
        <v>82</v>
      </c>
      <c r="G825" t="str">
        <f>VLOOKUP(Tabla_Transformados[[#This Row],[Ubicación_sucio]],auxiliares!$E$6:$F$13,2,0)</f>
        <v>Alemania</v>
      </c>
      <c r="H825" t="s">
        <v>97</v>
      </c>
      <c r="I825" t="str">
        <f>IFERROR(VLOOKUP(Tabla_Transformados[[#This Row],[Tipo_Viajero_sucio]],auxiliares!$H$6:$I$6,2,0),Tabla_Transformados[[#This Row],[Tipo_Viajero_sucio]])</f>
        <v>Negocios</v>
      </c>
      <c r="J825" t="s">
        <v>2903</v>
      </c>
      <c r="K825" s="8">
        <v>45344</v>
      </c>
      <c r="L825" s="8">
        <v>45554</v>
      </c>
      <c r="M825">
        <v>121</v>
      </c>
      <c r="N825">
        <f>DATEDIF(Tabla_Transformados[[#This Row],[Fecha_Reserva]],Tabla_Transformados[[#This Row],[Fecha_Viaje]],"d")</f>
        <v>210</v>
      </c>
      <c r="O825">
        <v>12</v>
      </c>
      <c r="P825">
        <v>2</v>
      </c>
      <c r="Q825" t="s">
        <v>37</v>
      </c>
      <c r="R825" t="str">
        <f>IFERROR(VLOOKUP(Tabla_Transformados[[#This Row],[Tipo_Paquete_sucio]],auxiliares!$H$6:$I$7,2,0),Tabla_Transformados[[#This Row],[Tipo_Paquete_sucio]])</f>
        <v>Vuelo</v>
      </c>
      <c r="S825" s="10">
        <v>9256.2000000000007</v>
      </c>
      <c r="T825" t="s">
        <v>86</v>
      </c>
      <c r="U825" t="s">
        <v>87</v>
      </c>
      <c r="V825" t="str">
        <f>VLOOKUP(Tabla_Transformados[[#This Row],[Destino_sucio]],auxiliares!$E$5:$F$19,2,0)</f>
        <v>Londres</v>
      </c>
      <c r="W825" t="s">
        <v>40</v>
      </c>
      <c r="X825" t="s">
        <v>68</v>
      </c>
      <c r="Y825" t="s">
        <v>40</v>
      </c>
      <c r="Z8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5" t="str">
        <f>IFERROR(VLOOKUP(Tabla_Transformados[[#This Row],[Actividades_Reser_sucio2]],auxiliares!$E$5:$F$20,2,0),Tabla_Transformados[[#This Row],[Actividades_Reser_sucio2]])</f>
        <v/>
      </c>
      <c r="AB825">
        <v>8</v>
      </c>
      <c r="AC825">
        <f>Tabla_Transformados[[#This Row],[Duracion_Viaje_sucio]]-1</f>
        <v>11</v>
      </c>
      <c r="AD825" t="b">
        <v>1</v>
      </c>
      <c r="AE825" t="str">
        <f>VLOOKUP(Tabla_Transformados[[#This Row],[Promocion_Aplicada_sucio]],auxiliares!$H$6:$I$9,2,0)</f>
        <v>Verdadero</v>
      </c>
      <c r="AF825" t="s">
        <v>88</v>
      </c>
      <c r="AG825" t="s">
        <v>56</v>
      </c>
      <c r="AH825">
        <v>5</v>
      </c>
      <c r="AI825" t="str">
        <f>TEXT(Tabla_Transformados[[#This Row],[Fecha_Reserva]],"m")</f>
        <v>2</v>
      </c>
      <c r="AJ825">
        <v>11</v>
      </c>
      <c r="AK825" t="str">
        <f>TEXT(Tabla_Transformados[[#This Row],[Fecha_Viaje]],"m")</f>
        <v>9</v>
      </c>
      <c r="AL825" t="s">
        <v>44</v>
      </c>
      <c r="AM825" t="b">
        <v>1</v>
      </c>
      <c r="AN825" t="str">
        <f>VLOOKUP(Tabla_Transformados[[#This Row],[Cancelacion_Reserva_sucio]],auxiliares!$H$6:$I$9,2,0)</f>
        <v>Verdadero</v>
      </c>
      <c r="AO825">
        <v>2</v>
      </c>
      <c r="AP825" t="s">
        <v>45</v>
      </c>
      <c r="AQ82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5" s="10">
        <f>Tabla_Transformados[[#This Row],[Costo_Total]]/Tabla_Transformados[[#This Row],[Numero_Personas]]</f>
        <v>4628.1000000000004</v>
      </c>
      <c r="AS825" s="10">
        <f>Tabla_Transformados[[#This Row],[Costo_Total]]/Tabla_Transformados[[#This Row],[Duracion_Viaje_sucio]]</f>
        <v>771.35</v>
      </c>
    </row>
    <row r="826" spans="1:45" x14ac:dyDescent="0.25">
      <c r="A826" t="s">
        <v>2904</v>
      </c>
      <c r="B826" t="s">
        <v>2905</v>
      </c>
      <c r="C826">
        <v>65</v>
      </c>
      <c r="D826" t="s">
        <v>60</v>
      </c>
      <c r="E826" t="str">
        <f>VLOOKUP(Tabla_Transformados[[#This Row],[Género_sucio]],Tabla4[#All],2,0)</f>
        <v>Otro</v>
      </c>
      <c r="F826" t="s">
        <v>82</v>
      </c>
      <c r="G826" t="str">
        <f>VLOOKUP(Tabla_Transformados[[#This Row],[Ubicación_sucio]],auxiliares!$E$6:$F$13,2,0)</f>
        <v>Alemania</v>
      </c>
      <c r="H826" t="s">
        <v>33</v>
      </c>
      <c r="I826" t="str">
        <f>IFERROR(VLOOKUP(Tabla_Transformados[[#This Row],[Tipo_Viajero_sucio]],auxiliares!$H$6:$I$6,2,0),Tabla_Transformados[[#This Row],[Tipo_Viajero_sucio]])</f>
        <v>Turista</v>
      </c>
      <c r="J826" t="s">
        <v>2906</v>
      </c>
      <c r="K826" s="8">
        <v>45375</v>
      </c>
      <c r="L826" s="8">
        <v>45381</v>
      </c>
      <c r="M826">
        <v>184</v>
      </c>
      <c r="N826">
        <f>DATEDIF(Tabla_Transformados[[#This Row],[Fecha_Reserva]],Tabla_Transformados[[#This Row],[Fecha_Viaje]],"d")</f>
        <v>6</v>
      </c>
      <c r="O826">
        <v>2</v>
      </c>
      <c r="P826">
        <v>1</v>
      </c>
      <c r="Q826" t="s">
        <v>65</v>
      </c>
      <c r="R826" t="str">
        <f>IFERROR(VLOOKUP(Tabla_Transformados[[#This Row],[Tipo_Paquete_sucio]],auxiliares!$H$6:$I$7,2,0),Tabla_Transformados[[#This Row],[Tipo_Paquete_sucio]])</f>
        <v>Vuelo + Hotel + Tour</v>
      </c>
      <c r="S826" s="10">
        <v>13674.3</v>
      </c>
      <c r="T826" t="s">
        <v>86</v>
      </c>
      <c r="U826" t="s">
        <v>39</v>
      </c>
      <c r="V826" t="str">
        <f>VLOOKUP(Tabla_Transformados[[#This Row],[Destino_sucio]],auxiliares!$E$5:$F$19,2,0)</f>
        <v>Tokio</v>
      </c>
      <c r="W826" t="s">
        <v>67</v>
      </c>
      <c r="X826" t="s">
        <v>68</v>
      </c>
      <c r="Y826" t="s">
        <v>40</v>
      </c>
      <c r="Z8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6" t="str">
        <f>IFERROR(VLOOKUP(Tabla_Transformados[[#This Row],[Actividades_Reser_sucio2]],auxiliares!$E$5:$F$20,2,0),Tabla_Transformados[[#This Row],[Actividades_Reser_sucio2]])</f>
        <v>Desconocido</v>
      </c>
      <c r="AB826">
        <v>2</v>
      </c>
      <c r="AC826">
        <f>Tabla_Transformados[[#This Row],[Duracion_Viaje_sucio]]-1</f>
        <v>1</v>
      </c>
      <c r="AD826" t="b">
        <v>1</v>
      </c>
      <c r="AE826" t="str">
        <f>VLOOKUP(Tabla_Transformados[[#This Row],[Promocion_Aplicada_sucio]],auxiliares!$H$6:$I$9,2,0)</f>
        <v>Verdadero</v>
      </c>
      <c r="AF826" t="s">
        <v>55</v>
      </c>
      <c r="AG826" t="s">
        <v>56</v>
      </c>
      <c r="AH826">
        <v>11</v>
      </c>
      <c r="AI826" t="str">
        <f>TEXT(Tabla_Transformados[[#This Row],[Fecha_Reserva]],"m")</f>
        <v>3</v>
      </c>
      <c r="AJ826">
        <v>1</v>
      </c>
      <c r="AK826" t="str">
        <f>TEXT(Tabla_Transformados[[#This Row],[Fecha_Viaje]],"m")</f>
        <v>3</v>
      </c>
      <c r="AL826" t="s">
        <v>44</v>
      </c>
      <c r="AM826" t="b">
        <v>0</v>
      </c>
      <c r="AN826" t="str">
        <f>VLOOKUP(Tabla_Transformados[[#This Row],[Cancelacion_Reserva_sucio]],auxiliares!$H$6:$I$9,2,0)</f>
        <v>Falso</v>
      </c>
      <c r="AO826">
        <v>2</v>
      </c>
      <c r="AP826" t="s">
        <v>70</v>
      </c>
      <c r="AQ82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6" s="10">
        <f>Tabla_Transformados[[#This Row],[Costo_Total]]/Tabla_Transformados[[#This Row],[Numero_Personas]]</f>
        <v>13674.3</v>
      </c>
      <c r="AS826" s="10">
        <f>Tabla_Transformados[[#This Row],[Costo_Total]]/Tabla_Transformados[[#This Row],[Duracion_Viaje_sucio]]</f>
        <v>6837.15</v>
      </c>
    </row>
    <row r="827" spans="1:45" x14ac:dyDescent="0.25">
      <c r="A827" t="s">
        <v>2907</v>
      </c>
      <c r="B827" t="s">
        <v>2908</v>
      </c>
      <c r="C827">
        <v>28</v>
      </c>
      <c r="D827" t="s">
        <v>60</v>
      </c>
      <c r="E827" t="str">
        <f>VLOOKUP(Tabla_Transformados[[#This Row],[Género_sucio]],Tabla4[#All],2,0)</f>
        <v>Otro</v>
      </c>
      <c r="F827" t="s">
        <v>73</v>
      </c>
      <c r="G827" t="str">
        <f>VLOOKUP(Tabla_Transformados[[#This Row],[Ubicación_sucio]],auxiliares!$E$6:$F$13,2,0)</f>
        <v>Reino unido</v>
      </c>
      <c r="H827" t="s">
        <v>33</v>
      </c>
      <c r="I827" t="str">
        <f>IFERROR(VLOOKUP(Tabla_Transformados[[#This Row],[Tipo_Viajero_sucio]],auxiliares!$H$6:$I$6,2,0),Tabla_Transformados[[#This Row],[Tipo_Viajero_sucio]])</f>
        <v>Turista</v>
      </c>
      <c r="J827" t="s">
        <v>2909</v>
      </c>
      <c r="K827" s="8">
        <v>45469</v>
      </c>
      <c r="L827" s="8">
        <v>45475</v>
      </c>
      <c r="M827">
        <v>29</v>
      </c>
      <c r="N827">
        <f>DATEDIF(Tabla_Transformados[[#This Row],[Fecha_Reserva]],Tabla_Transformados[[#This Row],[Fecha_Viaje]],"d")</f>
        <v>6</v>
      </c>
      <c r="O827">
        <v>14</v>
      </c>
      <c r="P827">
        <v>2</v>
      </c>
      <c r="Q827" t="s">
        <v>65</v>
      </c>
      <c r="R827" t="str">
        <f>IFERROR(VLOOKUP(Tabla_Transformados[[#This Row],[Tipo_Paquete_sucio]],auxiliares!$H$6:$I$7,2,0),Tabla_Transformados[[#This Row],[Tipo_Paquete_sucio]])</f>
        <v>Vuelo + Hotel + Tour</v>
      </c>
      <c r="S827" s="10">
        <v>4131.1000000000004</v>
      </c>
      <c r="T827" t="s">
        <v>86</v>
      </c>
      <c r="U827" t="s">
        <v>94</v>
      </c>
      <c r="V827" t="str">
        <f>VLOOKUP(Tabla_Transformados[[#This Row],[Destino_sucio]],auxiliares!$E$5:$F$19,2,0)</f>
        <v>Cancun</v>
      </c>
      <c r="W827" t="s">
        <v>114</v>
      </c>
      <c r="X827" t="s">
        <v>68</v>
      </c>
      <c r="Y827" t="s">
        <v>69</v>
      </c>
      <c r="Z8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27" t="str">
        <f>IFERROR(VLOOKUP(Tabla_Transformados[[#This Row],[Actividades_Reser_sucio2]],auxiliares!$E$5:$F$20,2,0),Tabla_Transformados[[#This Row],[Actividades_Reser_sucio2]])</f>
        <v>Excursión en bote</v>
      </c>
      <c r="AB827">
        <v>7</v>
      </c>
      <c r="AC827">
        <f>Tabla_Transformados[[#This Row],[Duracion_Viaje_sucio]]-1</f>
        <v>13</v>
      </c>
      <c r="AD827" t="b">
        <v>0</v>
      </c>
      <c r="AE827" t="str">
        <f>VLOOKUP(Tabla_Transformados[[#This Row],[Promocion_Aplicada_sucio]],auxiliares!$H$6:$I$9,2,0)</f>
        <v>Falso</v>
      </c>
      <c r="AF827" t="s">
        <v>42</v>
      </c>
      <c r="AG827" t="s">
        <v>115</v>
      </c>
      <c r="AH827">
        <v>5</v>
      </c>
      <c r="AI827" t="str">
        <f>TEXT(Tabla_Transformados[[#This Row],[Fecha_Reserva]],"m")</f>
        <v>6</v>
      </c>
      <c r="AJ827">
        <v>10</v>
      </c>
      <c r="AK827" t="str">
        <f>TEXT(Tabla_Transformados[[#This Row],[Fecha_Viaje]],"m")</f>
        <v>7</v>
      </c>
      <c r="AL827" t="s">
        <v>57</v>
      </c>
      <c r="AM827" t="b">
        <v>0</v>
      </c>
      <c r="AN827" t="str">
        <f>VLOOKUP(Tabla_Transformados[[#This Row],[Cancelacion_Reserva_sucio]],auxiliares!$H$6:$I$9,2,0)</f>
        <v>Falso</v>
      </c>
      <c r="AO827">
        <v>3</v>
      </c>
      <c r="AP827" t="s">
        <v>207</v>
      </c>
      <c r="AQ82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7" s="10">
        <f>Tabla_Transformados[[#This Row],[Costo_Total]]/Tabla_Transformados[[#This Row],[Numero_Personas]]</f>
        <v>2065.5500000000002</v>
      </c>
      <c r="AS827" s="10">
        <f>Tabla_Transformados[[#This Row],[Costo_Total]]/Tabla_Transformados[[#This Row],[Duracion_Viaje_sucio]]</f>
        <v>295.07857142857148</v>
      </c>
    </row>
    <row r="828" spans="1:45" x14ac:dyDescent="0.25">
      <c r="A828" t="s">
        <v>2910</v>
      </c>
      <c r="B828" t="s">
        <v>2911</v>
      </c>
      <c r="C828">
        <v>35</v>
      </c>
      <c r="D828" t="s">
        <v>60</v>
      </c>
      <c r="E828" t="str">
        <f>VLOOKUP(Tabla_Transformados[[#This Row],[Género_sucio]],Tabla4[#All],2,0)</f>
        <v>Otro</v>
      </c>
      <c r="F828" t="s">
        <v>48</v>
      </c>
      <c r="G828" t="str">
        <f>VLOOKUP(Tabla_Transformados[[#This Row],[Ubicación_sucio]],auxiliares!$E$6:$F$13,2,0)</f>
        <v>EEUU</v>
      </c>
      <c r="H828" t="s">
        <v>97</v>
      </c>
      <c r="I828" t="str">
        <f>IFERROR(VLOOKUP(Tabla_Transformados[[#This Row],[Tipo_Viajero_sucio]],auxiliares!$H$6:$I$6,2,0),Tabla_Transformados[[#This Row],[Tipo_Viajero_sucio]])</f>
        <v>Negocios</v>
      </c>
      <c r="J828" t="s">
        <v>2912</v>
      </c>
      <c r="K828" s="8">
        <v>45374</v>
      </c>
      <c r="L828" s="8">
        <v>45604</v>
      </c>
      <c r="M828">
        <v>149</v>
      </c>
      <c r="N828">
        <f>DATEDIF(Tabla_Transformados[[#This Row],[Fecha_Reserva]],Tabla_Transformados[[#This Row],[Fecha_Viaje]],"d")</f>
        <v>230</v>
      </c>
      <c r="O828">
        <v>11</v>
      </c>
      <c r="P828">
        <v>1</v>
      </c>
      <c r="Q828" t="s">
        <v>65</v>
      </c>
      <c r="R828" t="str">
        <f>IFERROR(VLOOKUP(Tabla_Transformados[[#This Row],[Tipo_Paquete_sucio]],auxiliares!$H$6:$I$7,2,0),Tabla_Transformados[[#This Row],[Tipo_Paquete_sucio]])</f>
        <v>Vuelo + Hotel + Tour</v>
      </c>
      <c r="S828" s="10">
        <v>1234.0999999999999</v>
      </c>
      <c r="T828" t="s">
        <v>78</v>
      </c>
      <c r="U828" t="s">
        <v>137</v>
      </c>
      <c r="V828" t="str">
        <f>VLOOKUP(Tabla_Transformados[[#This Row],[Destino_sucio]],auxiliares!$E$5:$F$19,2,0)</f>
        <v>Paris</v>
      </c>
      <c r="W828" t="s">
        <v>79</v>
      </c>
      <c r="X828" t="s">
        <v>68</v>
      </c>
      <c r="Y828" t="s">
        <v>40</v>
      </c>
      <c r="Z8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8" t="str">
        <f>IFERROR(VLOOKUP(Tabla_Transformados[[#This Row],[Actividades_Reser_sucio2]],auxiliares!$E$5:$F$20,2,0),Tabla_Transformados[[#This Row],[Actividades_Reser_sucio2]])</f>
        <v>Desconocido</v>
      </c>
      <c r="AB828">
        <v>7</v>
      </c>
      <c r="AC828">
        <f>Tabla_Transformados[[#This Row],[Duracion_Viaje_sucio]]-1</f>
        <v>10</v>
      </c>
      <c r="AD828" t="b">
        <v>0</v>
      </c>
      <c r="AE828" t="str">
        <f>VLOOKUP(Tabla_Transformados[[#This Row],[Promocion_Aplicada_sucio]],auxiliares!$H$6:$I$9,2,0)</f>
        <v>Falso</v>
      </c>
      <c r="AF828" t="s">
        <v>55</v>
      </c>
      <c r="AG828" t="s">
        <v>56</v>
      </c>
      <c r="AH828">
        <v>11</v>
      </c>
      <c r="AI828" t="str">
        <f>TEXT(Tabla_Transformados[[#This Row],[Fecha_Reserva]],"m")</f>
        <v>3</v>
      </c>
      <c r="AJ828">
        <v>2</v>
      </c>
      <c r="AK828" t="str">
        <f>TEXT(Tabla_Transformados[[#This Row],[Fecha_Viaje]],"m")</f>
        <v>11</v>
      </c>
      <c r="AL828" t="s">
        <v>44</v>
      </c>
      <c r="AM828" t="b">
        <v>0</v>
      </c>
      <c r="AN828" t="str">
        <f>VLOOKUP(Tabla_Transformados[[#This Row],[Cancelacion_Reserva_sucio]],auxiliares!$H$6:$I$9,2,0)</f>
        <v>Falso</v>
      </c>
      <c r="AO828">
        <v>5</v>
      </c>
      <c r="AP828" t="s">
        <v>131</v>
      </c>
      <c r="AQ82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8" s="10">
        <f>Tabla_Transformados[[#This Row],[Costo_Total]]/Tabla_Transformados[[#This Row],[Numero_Personas]]</f>
        <v>1234.0999999999999</v>
      </c>
      <c r="AS828" s="10">
        <f>Tabla_Transformados[[#This Row],[Costo_Total]]/Tabla_Transformados[[#This Row],[Duracion_Viaje_sucio]]</f>
        <v>112.19090909090909</v>
      </c>
    </row>
    <row r="829" spans="1:45" x14ac:dyDescent="0.25">
      <c r="A829" t="s">
        <v>2913</v>
      </c>
      <c r="B829" t="s">
        <v>2914</v>
      </c>
      <c r="C829">
        <v>25</v>
      </c>
      <c r="D829" t="s">
        <v>31</v>
      </c>
      <c r="E829" t="str">
        <f>VLOOKUP(Tabla_Transformados[[#This Row],[Género_sucio]],Tabla4[#All],2,0)</f>
        <v>Femenino</v>
      </c>
      <c r="F829" t="s">
        <v>61</v>
      </c>
      <c r="G829" t="str">
        <f>VLOOKUP(Tabla_Transformados[[#This Row],[Ubicación_sucio]],auxiliares!$E$6:$F$13,2,0)</f>
        <v>Australia</v>
      </c>
      <c r="H829" t="s">
        <v>49</v>
      </c>
      <c r="I829" t="str">
        <f>IFERROR(VLOOKUP(Tabla_Transformados[[#This Row],[Tipo_Viajero_sucio]],auxiliares!$H$6:$I$6,2,0),Tabla_Transformados[[#This Row],[Tipo_Viajero_sucio]])</f>
        <v>Turista</v>
      </c>
      <c r="J829" t="s">
        <v>2915</v>
      </c>
      <c r="K829" s="8">
        <v>45493</v>
      </c>
      <c r="L829" s="8">
        <v>45543</v>
      </c>
      <c r="M829">
        <v>122</v>
      </c>
      <c r="N829">
        <f>DATEDIF(Tabla_Transformados[[#This Row],[Fecha_Reserva]],Tabla_Transformados[[#This Row],[Fecha_Viaje]],"d")</f>
        <v>50</v>
      </c>
      <c r="O829">
        <v>7</v>
      </c>
      <c r="P829">
        <v>4</v>
      </c>
      <c r="Q829" t="s">
        <v>65</v>
      </c>
      <c r="R829" t="str">
        <f>IFERROR(VLOOKUP(Tabla_Transformados[[#This Row],[Tipo_Paquete_sucio]],auxiliares!$H$6:$I$7,2,0),Tabla_Transformados[[#This Row],[Tipo_Paquete_sucio]])</f>
        <v>Vuelo + Hotel + Tour</v>
      </c>
      <c r="S829" s="10">
        <v>3995.9</v>
      </c>
      <c r="T829" t="s">
        <v>86</v>
      </c>
      <c r="U829" t="s">
        <v>94</v>
      </c>
      <c r="V829" t="str">
        <f>VLOOKUP(Tabla_Transformados[[#This Row],[Destino_sucio]],auxiliares!$E$5:$F$19,2,0)</f>
        <v>Cancun</v>
      </c>
      <c r="W829" t="s">
        <v>114</v>
      </c>
      <c r="X829" t="s">
        <v>41</v>
      </c>
      <c r="Y829" t="s">
        <v>151</v>
      </c>
      <c r="Z8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29" t="str">
        <f>IFERROR(VLOOKUP(Tabla_Transformados[[#This Row],[Actividades_Reser_sucio2]],auxiliares!$E$5:$F$20,2,0),Tabla_Transformados[[#This Row],[Actividades_Reser_sucio2]])</f>
        <v>Tour en Cuidad</v>
      </c>
      <c r="AB829">
        <v>5</v>
      </c>
      <c r="AC829">
        <f>Tabla_Transformados[[#This Row],[Duracion_Viaje_sucio]]-1</f>
        <v>6</v>
      </c>
      <c r="AD829" t="b">
        <v>0</v>
      </c>
      <c r="AE829" t="str">
        <f>VLOOKUP(Tabla_Transformados[[#This Row],[Promocion_Aplicada_sucio]],auxiliares!$H$6:$I$9,2,0)</f>
        <v>Falso</v>
      </c>
      <c r="AF829" t="s">
        <v>55</v>
      </c>
      <c r="AG829" t="s">
        <v>115</v>
      </c>
      <c r="AH829">
        <v>2</v>
      </c>
      <c r="AI829" t="str">
        <f>TEXT(Tabla_Transformados[[#This Row],[Fecha_Reserva]],"m")</f>
        <v>7</v>
      </c>
      <c r="AJ829">
        <v>5</v>
      </c>
      <c r="AK829" t="str">
        <f>TEXT(Tabla_Transformados[[#This Row],[Fecha_Viaje]],"m")</f>
        <v>9</v>
      </c>
      <c r="AL829" t="s">
        <v>44</v>
      </c>
      <c r="AM829" t="b">
        <v>0</v>
      </c>
      <c r="AN829" t="str">
        <f>VLOOKUP(Tabla_Transformados[[#This Row],[Cancelacion_Reserva_sucio]],auxiliares!$H$6:$I$9,2,0)</f>
        <v>Falso</v>
      </c>
      <c r="AO829">
        <v>1</v>
      </c>
      <c r="AP829" t="s">
        <v>45</v>
      </c>
      <c r="AQ82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9" s="10">
        <f>Tabla_Transformados[[#This Row],[Costo_Total]]/Tabla_Transformados[[#This Row],[Numero_Personas]]</f>
        <v>998.97500000000002</v>
      </c>
      <c r="AS829" s="10">
        <f>Tabla_Transformados[[#This Row],[Costo_Total]]/Tabla_Transformados[[#This Row],[Duracion_Viaje_sucio]]</f>
        <v>570.84285714285716</v>
      </c>
    </row>
    <row r="830" spans="1:45" x14ac:dyDescent="0.25">
      <c r="A830" t="s">
        <v>2916</v>
      </c>
      <c r="B830" t="s">
        <v>2917</v>
      </c>
      <c r="C830">
        <v>36</v>
      </c>
      <c r="D830" t="s">
        <v>104</v>
      </c>
      <c r="E830" t="str">
        <f>VLOOKUP(Tabla_Transformados[[#This Row],[Género_sucio]],Tabla4[#All],2,0)</f>
        <v>Masculino</v>
      </c>
      <c r="F830" t="s">
        <v>73</v>
      </c>
      <c r="G830" t="str">
        <f>VLOOKUP(Tabla_Transformados[[#This Row],[Ubicación_sucio]],auxiliares!$E$6:$F$13,2,0)</f>
        <v>Reino unido</v>
      </c>
      <c r="H830" t="s">
        <v>49</v>
      </c>
      <c r="I830" t="str">
        <f>IFERROR(VLOOKUP(Tabla_Transformados[[#This Row],[Tipo_Viajero_sucio]],auxiliares!$H$6:$I$6,2,0),Tabla_Transformados[[#This Row],[Tipo_Viajero_sucio]])</f>
        <v>Turista</v>
      </c>
      <c r="J830" t="s">
        <v>2918</v>
      </c>
      <c r="K830" s="8">
        <v>45350</v>
      </c>
      <c r="L830" s="8">
        <v>45465</v>
      </c>
      <c r="M830">
        <v>149</v>
      </c>
      <c r="N830">
        <f>DATEDIF(Tabla_Transformados[[#This Row],[Fecha_Reserva]],Tabla_Transformados[[#This Row],[Fecha_Viaje]],"d")</f>
        <v>115</v>
      </c>
      <c r="O830">
        <v>14</v>
      </c>
      <c r="P830">
        <v>1</v>
      </c>
      <c r="Q830" t="s">
        <v>37</v>
      </c>
      <c r="R830" t="str">
        <f>IFERROR(VLOOKUP(Tabla_Transformados[[#This Row],[Tipo_Paquete_sucio]],auxiliares!$H$6:$I$7,2,0),Tabla_Transformados[[#This Row],[Tipo_Paquete_sucio]])</f>
        <v>Vuelo</v>
      </c>
      <c r="S830" s="10">
        <v>1948.2</v>
      </c>
      <c r="T830" t="s">
        <v>86</v>
      </c>
      <c r="U830" t="s">
        <v>137</v>
      </c>
      <c r="V830" t="str">
        <f>VLOOKUP(Tabla_Transformados[[#This Row],[Destino_sucio]],auxiliares!$E$5:$F$19,2,0)</f>
        <v>Paris</v>
      </c>
      <c r="W830" t="s">
        <v>40</v>
      </c>
      <c r="X830" t="s">
        <v>54</v>
      </c>
      <c r="Y830" t="s">
        <v>40</v>
      </c>
      <c r="Z8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0" t="str">
        <f>IFERROR(VLOOKUP(Tabla_Transformados[[#This Row],[Actividades_Reser_sucio2]],auxiliares!$E$5:$F$20,2,0),Tabla_Transformados[[#This Row],[Actividades_Reser_sucio2]])</f>
        <v/>
      </c>
      <c r="AB830">
        <v>2</v>
      </c>
      <c r="AC830">
        <f>Tabla_Transformados[[#This Row],[Duracion_Viaje_sucio]]-1</f>
        <v>13</v>
      </c>
      <c r="AD830" t="b">
        <v>0</v>
      </c>
      <c r="AE830" t="str">
        <f>VLOOKUP(Tabla_Transformados[[#This Row],[Promocion_Aplicada_sucio]],auxiliares!$H$6:$I$9,2,0)</f>
        <v>Falso</v>
      </c>
      <c r="AF830" t="s">
        <v>42</v>
      </c>
      <c r="AG830" t="s">
        <v>56</v>
      </c>
      <c r="AH830">
        <v>9</v>
      </c>
      <c r="AI830" t="str">
        <f>TEXT(Tabla_Transformados[[#This Row],[Fecha_Reserva]],"m")</f>
        <v>2</v>
      </c>
      <c r="AJ830">
        <v>6</v>
      </c>
      <c r="AK830" t="str">
        <f>TEXT(Tabla_Transformados[[#This Row],[Fecha_Viaje]],"m")</f>
        <v>6</v>
      </c>
      <c r="AL830" t="s">
        <v>44</v>
      </c>
      <c r="AM830" t="b">
        <v>0</v>
      </c>
      <c r="AN830" t="str">
        <f>VLOOKUP(Tabla_Transformados[[#This Row],[Cancelacion_Reserva_sucio]],auxiliares!$H$6:$I$9,2,0)</f>
        <v>Falso</v>
      </c>
      <c r="AO830">
        <v>4</v>
      </c>
      <c r="AP830" t="s">
        <v>131</v>
      </c>
      <c r="AQ83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30" s="10">
        <f>Tabla_Transformados[[#This Row],[Costo_Total]]/Tabla_Transformados[[#This Row],[Numero_Personas]]</f>
        <v>1948.2</v>
      </c>
      <c r="AS830" s="10">
        <f>Tabla_Transformados[[#This Row],[Costo_Total]]/Tabla_Transformados[[#This Row],[Duracion_Viaje_sucio]]</f>
        <v>139.15714285714287</v>
      </c>
    </row>
    <row r="831" spans="1:45" x14ac:dyDescent="0.25">
      <c r="A831" t="s">
        <v>2919</v>
      </c>
      <c r="B831" t="s">
        <v>2920</v>
      </c>
      <c r="C831">
        <v>19</v>
      </c>
      <c r="D831" t="s">
        <v>60</v>
      </c>
      <c r="E831" t="str">
        <f>VLOOKUP(Tabla_Transformados[[#This Row],[Género_sucio]],Tabla4[#All],2,0)</f>
        <v>Otro</v>
      </c>
      <c r="F831" t="s">
        <v>123</v>
      </c>
      <c r="G831" t="str">
        <f>VLOOKUP(Tabla_Transformados[[#This Row],[Ubicación_sucio]],auxiliares!$E$6:$F$13,2,0)</f>
        <v>España</v>
      </c>
      <c r="H831" t="s">
        <v>49</v>
      </c>
      <c r="I831" t="str">
        <f>IFERROR(VLOOKUP(Tabla_Transformados[[#This Row],[Tipo_Viajero_sucio]],auxiliares!$H$6:$I$6,2,0),Tabla_Transformados[[#This Row],[Tipo_Viajero_sucio]])</f>
        <v>Turista</v>
      </c>
      <c r="J831" t="s">
        <v>2921</v>
      </c>
      <c r="K831" s="8">
        <v>45485</v>
      </c>
      <c r="L831" s="8">
        <v>45536</v>
      </c>
      <c r="M831">
        <v>290</v>
      </c>
      <c r="N831">
        <f>DATEDIF(Tabla_Transformados[[#This Row],[Fecha_Reserva]],Tabla_Transformados[[#This Row],[Fecha_Viaje]],"d")</f>
        <v>51</v>
      </c>
      <c r="O831">
        <v>13</v>
      </c>
      <c r="P831">
        <v>2</v>
      </c>
      <c r="Q831" t="s">
        <v>37</v>
      </c>
      <c r="R831" t="str">
        <f>IFERROR(VLOOKUP(Tabla_Transformados[[#This Row],[Tipo_Paquete_sucio]],auxiliares!$H$6:$I$7,2,0),Tabla_Transformados[[#This Row],[Tipo_Paquete_sucio]])</f>
        <v>Vuelo</v>
      </c>
      <c r="S831" s="10">
        <v>8500.1</v>
      </c>
      <c r="T831" t="s">
        <v>78</v>
      </c>
      <c r="U831" t="s">
        <v>53</v>
      </c>
      <c r="V831" t="str">
        <f>VLOOKUP(Tabla_Transformados[[#This Row],[Destino_sucio]],auxiliares!$E$5:$F$19,2,0)</f>
        <v>Nueva York</v>
      </c>
      <c r="W831" t="s">
        <v>40</v>
      </c>
      <c r="X831" t="s">
        <v>41</v>
      </c>
      <c r="Y831" t="s">
        <v>40</v>
      </c>
      <c r="Z8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1" t="str">
        <f>IFERROR(VLOOKUP(Tabla_Transformados[[#This Row],[Actividades_Reser_sucio2]],auxiliares!$E$5:$F$20,2,0),Tabla_Transformados[[#This Row],[Actividades_Reser_sucio2]])</f>
        <v/>
      </c>
      <c r="AB831">
        <v>5</v>
      </c>
      <c r="AC831">
        <f>Tabla_Transformados[[#This Row],[Duracion_Viaje_sucio]]-1</f>
        <v>12</v>
      </c>
      <c r="AD831" t="b">
        <v>1</v>
      </c>
      <c r="AE831" t="str">
        <f>VLOOKUP(Tabla_Transformados[[#This Row],[Promocion_Aplicada_sucio]],auxiliares!$H$6:$I$9,2,0)</f>
        <v>Verdadero</v>
      </c>
      <c r="AF831" t="s">
        <v>42</v>
      </c>
      <c r="AG831" t="s">
        <v>56</v>
      </c>
      <c r="AH831">
        <v>12</v>
      </c>
      <c r="AI831" t="str">
        <f>TEXT(Tabla_Transformados[[#This Row],[Fecha_Reserva]],"m")</f>
        <v>7</v>
      </c>
      <c r="AJ831">
        <v>4</v>
      </c>
      <c r="AK831" t="str">
        <f>TEXT(Tabla_Transformados[[#This Row],[Fecha_Viaje]],"m")</f>
        <v>9</v>
      </c>
      <c r="AL831" t="s">
        <v>57</v>
      </c>
      <c r="AM831" t="b">
        <v>1</v>
      </c>
      <c r="AN831" t="str">
        <f>VLOOKUP(Tabla_Transformados[[#This Row],[Cancelacion_Reserva_sucio]],auxiliares!$H$6:$I$9,2,0)</f>
        <v>Verdadero</v>
      </c>
      <c r="AO831">
        <v>2</v>
      </c>
      <c r="AP831" t="s">
        <v>45</v>
      </c>
      <c r="AQ8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1" s="10">
        <f>Tabla_Transformados[[#This Row],[Costo_Total]]/Tabla_Transformados[[#This Row],[Numero_Personas]]</f>
        <v>4250.05</v>
      </c>
      <c r="AS831" s="10">
        <f>Tabla_Transformados[[#This Row],[Costo_Total]]/Tabla_Transformados[[#This Row],[Duracion_Viaje_sucio]]</f>
        <v>653.85384615384623</v>
      </c>
    </row>
    <row r="832" spans="1:45" x14ac:dyDescent="0.25">
      <c r="A832" t="s">
        <v>2922</v>
      </c>
      <c r="B832" t="s">
        <v>2923</v>
      </c>
      <c r="C832">
        <v>20</v>
      </c>
      <c r="D832" t="s">
        <v>60</v>
      </c>
      <c r="E832" t="str">
        <f>VLOOKUP(Tabla_Transformados[[#This Row],[Género_sucio]],Tabla4[#All],2,0)</f>
        <v>Otro</v>
      </c>
      <c r="F832" t="s">
        <v>61</v>
      </c>
      <c r="G832" t="str">
        <f>VLOOKUP(Tabla_Transformados[[#This Row],[Ubicación_sucio]],auxiliares!$E$6:$F$13,2,0)</f>
        <v>Australia</v>
      </c>
      <c r="H832" t="s">
        <v>97</v>
      </c>
      <c r="I832" t="str">
        <f>IFERROR(VLOOKUP(Tabla_Transformados[[#This Row],[Tipo_Viajero_sucio]],auxiliares!$H$6:$I$6,2,0),Tabla_Transformados[[#This Row],[Tipo_Viajero_sucio]])</f>
        <v>Negocios</v>
      </c>
      <c r="J832" t="s">
        <v>2924</v>
      </c>
      <c r="K832" s="8">
        <v>45310</v>
      </c>
      <c r="L832" s="8">
        <v>45431</v>
      </c>
      <c r="M832">
        <v>218</v>
      </c>
      <c r="N832">
        <f>DATEDIF(Tabla_Transformados[[#This Row],[Fecha_Reserva]],Tabla_Transformados[[#This Row],[Fecha_Viaje]],"d")</f>
        <v>121</v>
      </c>
      <c r="O832">
        <v>13</v>
      </c>
      <c r="P832">
        <v>2</v>
      </c>
      <c r="Q832" t="s">
        <v>37</v>
      </c>
      <c r="R832" t="str">
        <f>IFERROR(VLOOKUP(Tabla_Transformados[[#This Row],[Tipo_Paquete_sucio]],auxiliares!$H$6:$I$7,2,0),Tabla_Transformados[[#This Row],[Tipo_Paquete_sucio]])</f>
        <v>Vuelo</v>
      </c>
      <c r="S832" s="10">
        <v>8352.2000000000007</v>
      </c>
      <c r="T832" t="s">
        <v>86</v>
      </c>
      <c r="U832" t="s">
        <v>39</v>
      </c>
      <c r="V832" t="str">
        <f>VLOOKUP(Tabla_Transformados[[#This Row],[Destino_sucio]],auxiliares!$E$5:$F$19,2,0)</f>
        <v>Tokio</v>
      </c>
      <c r="W832" t="s">
        <v>40</v>
      </c>
      <c r="X832" t="s">
        <v>54</v>
      </c>
      <c r="Y832" t="s">
        <v>40</v>
      </c>
      <c r="Z8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2" t="str">
        <f>IFERROR(VLOOKUP(Tabla_Transformados[[#This Row],[Actividades_Reser_sucio2]],auxiliares!$E$5:$F$20,2,0),Tabla_Transformados[[#This Row],[Actividades_Reser_sucio2]])</f>
        <v/>
      </c>
      <c r="AB832">
        <v>4</v>
      </c>
      <c r="AC832">
        <f>Tabla_Transformados[[#This Row],[Duracion_Viaje_sucio]]-1</f>
        <v>12</v>
      </c>
      <c r="AD832" t="b">
        <v>0</v>
      </c>
      <c r="AE832" t="str">
        <f>VLOOKUP(Tabla_Transformados[[#This Row],[Promocion_Aplicada_sucio]],auxiliares!$H$6:$I$9,2,0)</f>
        <v>Falso</v>
      </c>
      <c r="AF832" t="s">
        <v>88</v>
      </c>
      <c r="AG832" t="s">
        <v>56</v>
      </c>
      <c r="AH832">
        <v>2</v>
      </c>
      <c r="AI832" t="str">
        <f>TEXT(Tabla_Transformados[[#This Row],[Fecha_Reserva]],"m")</f>
        <v>1</v>
      </c>
      <c r="AJ832">
        <v>3</v>
      </c>
      <c r="AK832" t="str">
        <f>TEXT(Tabla_Transformados[[#This Row],[Fecha_Viaje]],"m")</f>
        <v>5</v>
      </c>
      <c r="AL832" t="s">
        <v>44</v>
      </c>
      <c r="AM832" t="b">
        <v>1</v>
      </c>
      <c r="AN832" t="str">
        <f>VLOOKUP(Tabla_Transformados[[#This Row],[Cancelacion_Reserva_sucio]],auxiliares!$H$6:$I$9,2,0)</f>
        <v>Verdadero</v>
      </c>
      <c r="AO832">
        <v>1</v>
      </c>
      <c r="AP832" t="s">
        <v>70</v>
      </c>
      <c r="AQ83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2" s="10">
        <f>Tabla_Transformados[[#This Row],[Costo_Total]]/Tabla_Transformados[[#This Row],[Numero_Personas]]</f>
        <v>4176.1000000000004</v>
      </c>
      <c r="AS832" s="10">
        <f>Tabla_Transformados[[#This Row],[Costo_Total]]/Tabla_Transformados[[#This Row],[Duracion_Viaje_sucio]]</f>
        <v>642.47692307692319</v>
      </c>
    </row>
    <row r="833" spans="1:45" x14ac:dyDescent="0.25">
      <c r="A833" t="s">
        <v>2926</v>
      </c>
      <c r="B833" t="s">
        <v>2927</v>
      </c>
      <c r="C833">
        <v>41</v>
      </c>
      <c r="D833" t="s">
        <v>31</v>
      </c>
      <c r="E833" t="str">
        <f>VLOOKUP(Tabla_Transformados[[#This Row],[Género_sucio]],Tabla4[#All],2,0)</f>
        <v>Femenino</v>
      </c>
      <c r="F833" t="s">
        <v>32</v>
      </c>
      <c r="G833" t="str">
        <f>VLOOKUP(Tabla_Transformados[[#This Row],[Ubicación_sucio]],auxiliares!$E$6:$F$13,2,0)</f>
        <v>Méjico</v>
      </c>
      <c r="H833" t="s">
        <v>33</v>
      </c>
      <c r="I833" t="str">
        <f>IFERROR(VLOOKUP(Tabla_Transformados[[#This Row],[Tipo_Viajero_sucio]],auxiliares!$H$6:$I$6,2,0),Tabla_Transformados[[#This Row],[Tipo_Viajero_sucio]])</f>
        <v>Turista</v>
      </c>
      <c r="J833" t="s">
        <v>2928</v>
      </c>
      <c r="K833" s="8">
        <v>45526</v>
      </c>
      <c r="L833" s="8">
        <v>45603</v>
      </c>
      <c r="M833">
        <v>263</v>
      </c>
      <c r="N833">
        <f>DATEDIF(Tabla_Transformados[[#This Row],[Fecha_Reserva]],Tabla_Transformados[[#This Row],[Fecha_Viaje]],"d")</f>
        <v>77</v>
      </c>
      <c r="O833">
        <v>12</v>
      </c>
      <c r="P833">
        <v>3</v>
      </c>
      <c r="Q833" t="s">
        <v>65</v>
      </c>
      <c r="R833" t="str">
        <f>IFERROR(VLOOKUP(Tabla_Transformados[[#This Row],[Tipo_Paquete_sucio]],auxiliares!$H$6:$I$7,2,0),Tabla_Transformados[[#This Row],[Tipo_Paquete_sucio]])</f>
        <v>Vuelo + Hotel + Tour</v>
      </c>
      <c r="S833" s="10">
        <v>7079.5</v>
      </c>
      <c r="T833" t="s">
        <v>86</v>
      </c>
      <c r="U833" t="s">
        <v>94</v>
      </c>
      <c r="V833" t="str">
        <f>VLOOKUP(Tabla_Transformados[[#This Row],[Destino_sucio]],auxiliares!$E$5:$F$19,2,0)</f>
        <v>Cancun</v>
      </c>
      <c r="W833" t="s">
        <v>67</v>
      </c>
      <c r="X833" t="s">
        <v>54</v>
      </c>
      <c r="Y833" t="s">
        <v>302</v>
      </c>
      <c r="Z8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33" t="str">
        <f>IFERROR(VLOOKUP(Tabla_Transformados[[#This Row],[Actividades_Reser_sucio2]],auxiliares!$E$5:$F$20,2,0),Tabla_Transformados[[#This Row],[Actividades_Reser_sucio2]])</f>
        <v>Tour en bus</v>
      </c>
      <c r="AB833">
        <v>9</v>
      </c>
      <c r="AC833">
        <f>Tabla_Transformados[[#This Row],[Duracion_Viaje_sucio]]-1</f>
        <v>11</v>
      </c>
      <c r="AD833" t="b">
        <v>1</v>
      </c>
      <c r="AE833" t="str">
        <f>VLOOKUP(Tabla_Transformados[[#This Row],[Promocion_Aplicada_sucio]],auxiliares!$H$6:$I$9,2,0)</f>
        <v>Verdadero</v>
      </c>
      <c r="AF833" t="s">
        <v>55</v>
      </c>
      <c r="AG833" t="s">
        <v>56</v>
      </c>
      <c r="AH833">
        <v>10</v>
      </c>
      <c r="AI833" t="str">
        <f>TEXT(Tabla_Transformados[[#This Row],[Fecha_Reserva]],"m")</f>
        <v>8</v>
      </c>
      <c r="AJ833">
        <v>1</v>
      </c>
      <c r="AK833" t="str">
        <f>TEXT(Tabla_Transformados[[#This Row],[Fecha_Viaje]],"m")</f>
        <v>11</v>
      </c>
      <c r="AL833" t="s">
        <v>44</v>
      </c>
      <c r="AM833" t="b">
        <v>0</v>
      </c>
      <c r="AN833" t="str">
        <f>VLOOKUP(Tabla_Transformados[[#This Row],[Cancelacion_Reserva_sucio]],auxiliares!$H$6:$I$9,2,0)</f>
        <v>Falso</v>
      </c>
      <c r="AO833">
        <v>2</v>
      </c>
      <c r="AP833" t="s">
        <v>45</v>
      </c>
      <c r="AQ83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33" s="10">
        <f>Tabla_Transformados[[#This Row],[Costo_Total]]/Tabla_Transformados[[#This Row],[Numero_Personas]]</f>
        <v>2359.8333333333335</v>
      </c>
      <c r="AS833" s="10">
        <f>Tabla_Transformados[[#This Row],[Costo_Total]]/Tabla_Transformados[[#This Row],[Duracion_Viaje_sucio]]</f>
        <v>589.95833333333337</v>
      </c>
    </row>
    <row r="834" spans="1:45" x14ac:dyDescent="0.25">
      <c r="A834" t="s">
        <v>2929</v>
      </c>
      <c r="B834" t="s">
        <v>2930</v>
      </c>
      <c r="C834">
        <v>22</v>
      </c>
      <c r="D834" t="s">
        <v>31</v>
      </c>
      <c r="E834" t="str">
        <f>VLOOKUP(Tabla_Transformados[[#This Row],[Género_sucio]],Tabla4[#All],2,0)</f>
        <v>Femenino</v>
      </c>
      <c r="F834" t="s">
        <v>61</v>
      </c>
      <c r="G834" t="str">
        <f>VLOOKUP(Tabla_Transformados[[#This Row],[Ubicación_sucio]],auxiliares!$E$6:$F$13,2,0)</f>
        <v>Australia</v>
      </c>
      <c r="H834" t="s">
        <v>49</v>
      </c>
      <c r="I834" t="str">
        <f>IFERROR(VLOOKUP(Tabla_Transformados[[#This Row],[Tipo_Viajero_sucio]],auxiliares!$H$6:$I$6,2,0),Tabla_Transformados[[#This Row],[Tipo_Viajero_sucio]])</f>
        <v>Turista</v>
      </c>
      <c r="J834" t="s">
        <v>2931</v>
      </c>
      <c r="K834" s="8">
        <v>45388</v>
      </c>
      <c r="L834" s="8">
        <v>45482</v>
      </c>
      <c r="M834">
        <v>263</v>
      </c>
      <c r="N834">
        <f>DATEDIF(Tabla_Transformados[[#This Row],[Fecha_Reserva]],Tabla_Transformados[[#This Row],[Fecha_Viaje]],"d")</f>
        <v>94</v>
      </c>
      <c r="O834">
        <v>2</v>
      </c>
      <c r="P834">
        <v>2</v>
      </c>
      <c r="Q834" t="s">
        <v>77</v>
      </c>
      <c r="R834" t="str">
        <f>IFERROR(VLOOKUP(Tabla_Transformados[[#This Row],[Tipo_Paquete_sucio]],auxiliares!$H$6:$I$7,2,0),Tabla_Transformados[[#This Row],[Tipo_Paquete_sucio]])</f>
        <v>Vuelo + Hotel</v>
      </c>
      <c r="S834" s="10">
        <v>10696.1</v>
      </c>
      <c r="T834" t="s">
        <v>38</v>
      </c>
      <c r="U834" t="s">
        <v>39</v>
      </c>
      <c r="V834" t="str">
        <f>VLOOKUP(Tabla_Transformados[[#This Row],[Destino_sucio]],auxiliares!$E$5:$F$19,2,0)</f>
        <v>Tokio</v>
      </c>
      <c r="W834" t="s">
        <v>79</v>
      </c>
      <c r="X834" t="s">
        <v>41</v>
      </c>
      <c r="Y834" t="s">
        <v>40</v>
      </c>
      <c r="Z8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4" t="str">
        <f>IFERROR(VLOOKUP(Tabla_Transformados[[#This Row],[Actividades_Reser_sucio2]],auxiliares!$E$5:$F$20,2,0),Tabla_Transformados[[#This Row],[Actividades_Reser_sucio2]])</f>
        <v/>
      </c>
      <c r="AB834">
        <v>2</v>
      </c>
      <c r="AC834">
        <f>Tabla_Transformados[[#This Row],[Duracion_Viaje_sucio]]-1</f>
        <v>1</v>
      </c>
      <c r="AD834" t="b">
        <v>0</v>
      </c>
      <c r="AE834" t="str">
        <f>VLOOKUP(Tabla_Transformados[[#This Row],[Promocion_Aplicada_sucio]],auxiliares!$H$6:$I$9,2,0)</f>
        <v>Falso</v>
      </c>
      <c r="AF834" t="s">
        <v>55</v>
      </c>
      <c r="AG834" t="s">
        <v>115</v>
      </c>
      <c r="AH834">
        <v>5</v>
      </c>
      <c r="AI834" t="str">
        <f>TEXT(Tabla_Transformados[[#This Row],[Fecha_Reserva]],"m")</f>
        <v>4</v>
      </c>
      <c r="AJ834">
        <v>1</v>
      </c>
      <c r="AK834" t="str">
        <f>TEXT(Tabla_Transformados[[#This Row],[Fecha_Viaje]],"m")</f>
        <v>7</v>
      </c>
      <c r="AL834" t="s">
        <v>44</v>
      </c>
      <c r="AM834" t="b">
        <v>0</v>
      </c>
      <c r="AN834" t="str">
        <f>VLOOKUP(Tabla_Transformados[[#This Row],[Cancelacion_Reserva_sucio]],auxiliares!$H$6:$I$9,2,0)</f>
        <v>Falso</v>
      </c>
      <c r="AO834">
        <v>2</v>
      </c>
      <c r="AP834" t="s">
        <v>108</v>
      </c>
      <c r="AQ83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4" s="10">
        <f>Tabla_Transformados[[#This Row],[Costo_Total]]/Tabla_Transformados[[#This Row],[Numero_Personas]]</f>
        <v>5348.05</v>
      </c>
      <c r="AS834" s="10">
        <f>Tabla_Transformados[[#This Row],[Costo_Total]]/Tabla_Transformados[[#This Row],[Duracion_Viaje_sucio]]</f>
        <v>5348.05</v>
      </c>
    </row>
    <row r="835" spans="1:45" x14ac:dyDescent="0.25">
      <c r="A835" t="s">
        <v>2932</v>
      </c>
      <c r="B835" t="s">
        <v>2933</v>
      </c>
      <c r="C835">
        <v>26</v>
      </c>
      <c r="D835" t="s">
        <v>104</v>
      </c>
      <c r="E835" t="str">
        <f>VLOOKUP(Tabla_Transformados[[#This Row],[Género_sucio]],Tabla4[#All],2,0)</f>
        <v>Masculino</v>
      </c>
      <c r="F835" t="s">
        <v>123</v>
      </c>
      <c r="G835" t="str">
        <f>VLOOKUP(Tabla_Transformados[[#This Row],[Ubicación_sucio]],auxiliares!$E$6:$F$13,2,0)</f>
        <v>España</v>
      </c>
      <c r="H835" t="s">
        <v>97</v>
      </c>
      <c r="I835" t="str">
        <f>IFERROR(VLOOKUP(Tabla_Transformados[[#This Row],[Tipo_Viajero_sucio]],auxiliares!$H$6:$I$6,2,0),Tabla_Transformados[[#This Row],[Tipo_Viajero_sucio]])</f>
        <v>Negocios</v>
      </c>
      <c r="J835" t="s">
        <v>2934</v>
      </c>
      <c r="K835" s="8">
        <v>45330</v>
      </c>
      <c r="L835" s="8">
        <v>45522</v>
      </c>
      <c r="M835">
        <v>315</v>
      </c>
      <c r="N835">
        <f>DATEDIF(Tabla_Transformados[[#This Row],[Fecha_Reserva]],Tabla_Transformados[[#This Row],[Fecha_Viaje]],"d")</f>
        <v>192</v>
      </c>
      <c r="O835">
        <v>6</v>
      </c>
      <c r="P835">
        <v>3</v>
      </c>
      <c r="Q835" t="s">
        <v>65</v>
      </c>
      <c r="R835" t="str">
        <f>IFERROR(VLOOKUP(Tabla_Transformados[[#This Row],[Tipo_Paquete_sucio]],auxiliares!$H$6:$I$7,2,0),Tabla_Transformados[[#This Row],[Tipo_Paquete_sucio]])</f>
        <v>Vuelo + Hotel + Tour</v>
      </c>
      <c r="S835" s="10">
        <v>6944.3</v>
      </c>
      <c r="T835" t="s">
        <v>78</v>
      </c>
      <c r="U835" t="s">
        <v>94</v>
      </c>
      <c r="V835" t="str">
        <f>VLOOKUP(Tabla_Transformados[[#This Row],[Destino_sucio]],auxiliares!$E$5:$F$19,2,0)</f>
        <v>Cancun</v>
      </c>
      <c r="W835" t="s">
        <v>114</v>
      </c>
      <c r="X835" t="s">
        <v>54</v>
      </c>
      <c r="Y835" t="s">
        <v>151</v>
      </c>
      <c r="Z8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35" t="str">
        <f>IFERROR(VLOOKUP(Tabla_Transformados[[#This Row],[Actividades_Reser_sucio2]],auxiliares!$E$5:$F$20,2,0),Tabla_Transformados[[#This Row],[Actividades_Reser_sucio2]])</f>
        <v>Tour en Cuidad</v>
      </c>
      <c r="AB835">
        <v>5</v>
      </c>
      <c r="AC835">
        <f>Tabla_Transformados[[#This Row],[Duracion_Viaje_sucio]]-1</f>
        <v>5</v>
      </c>
      <c r="AD835" t="b">
        <v>1</v>
      </c>
      <c r="AE835" t="str">
        <f>VLOOKUP(Tabla_Transformados[[#This Row],[Promocion_Aplicada_sucio]],auxiliares!$H$6:$I$9,2,0)</f>
        <v>Verdadero</v>
      </c>
      <c r="AF835" t="s">
        <v>88</v>
      </c>
      <c r="AG835" t="s">
        <v>56</v>
      </c>
      <c r="AH835">
        <v>9</v>
      </c>
      <c r="AI835" t="str">
        <f>TEXT(Tabla_Transformados[[#This Row],[Fecha_Reserva]],"m")</f>
        <v>2</v>
      </c>
      <c r="AJ835">
        <v>12</v>
      </c>
      <c r="AK835" t="str">
        <f>TEXT(Tabla_Transformados[[#This Row],[Fecha_Viaje]],"m")</f>
        <v>8</v>
      </c>
      <c r="AL835" t="s">
        <v>57</v>
      </c>
      <c r="AM835" t="b">
        <v>1</v>
      </c>
      <c r="AN835" t="str">
        <f>VLOOKUP(Tabla_Transformados[[#This Row],[Cancelacion_Reserva_sucio]],auxiliares!$H$6:$I$9,2,0)</f>
        <v>Verdadero</v>
      </c>
      <c r="AO835">
        <v>2</v>
      </c>
      <c r="AP835" t="s">
        <v>108</v>
      </c>
      <c r="AQ83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5" s="10">
        <f>Tabla_Transformados[[#This Row],[Costo_Total]]/Tabla_Transformados[[#This Row],[Numero_Personas]]</f>
        <v>2314.7666666666669</v>
      </c>
      <c r="AS835" s="10">
        <f>Tabla_Transformados[[#This Row],[Costo_Total]]/Tabla_Transformados[[#This Row],[Duracion_Viaje_sucio]]</f>
        <v>1157.3833333333334</v>
      </c>
    </row>
    <row r="836" spans="1:45" x14ac:dyDescent="0.25">
      <c r="A836" t="s">
        <v>2935</v>
      </c>
      <c r="B836" t="s">
        <v>2936</v>
      </c>
      <c r="C836">
        <v>59</v>
      </c>
      <c r="D836" t="s">
        <v>60</v>
      </c>
      <c r="E836" t="str">
        <f>VLOOKUP(Tabla_Transformados[[#This Row],[Género_sucio]],Tabla4[#All],2,0)</f>
        <v>Otro</v>
      </c>
      <c r="F836" t="s">
        <v>82</v>
      </c>
      <c r="G836" t="str">
        <f>VLOOKUP(Tabla_Transformados[[#This Row],[Ubicación_sucio]],auxiliares!$E$6:$F$13,2,0)</f>
        <v>Alemania</v>
      </c>
      <c r="H836" t="s">
        <v>33</v>
      </c>
      <c r="I836" t="str">
        <f>IFERROR(VLOOKUP(Tabla_Transformados[[#This Row],[Tipo_Viajero_sucio]],auxiliares!$H$6:$I$6,2,0),Tabla_Transformados[[#This Row],[Tipo_Viajero_sucio]])</f>
        <v>Turista</v>
      </c>
      <c r="J836" t="s">
        <v>2937</v>
      </c>
      <c r="K836" s="8">
        <v>45452</v>
      </c>
      <c r="L836" s="8">
        <v>45510</v>
      </c>
      <c r="M836">
        <v>310</v>
      </c>
      <c r="N836">
        <f>DATEDIF(Tabla_Transformados[[#This Row],[Fecha_Reserva]],Tabla_Transformados[[#This Row],[Fecha_Viaje]],"d")</f>
        <v>58</v>
      </c>
      <c r="O836">
        <v>2</v>
      </c>
      <c r="P836">
        <v>3</v>
      </c>
      <c r="Q836" t="s">
        <v>37</v>
      </c>
      <c r="R836" t="str">
        <f>IFERROR(VLOOKUP(Tabla_Transformados[[#This Row],[Tipo_Paquete_sucio]],auxiliares!$H$6:$I$7,2,0),Tabla_Transformados[[#This Row],[Tipo_Paquete_sucio]])</f>
        <v>Vuelo</v>
      </c>
      <c r="S836" s="10">
        <v>7927.3</v>
      </c>
      <c r="T836" t="s">
        <v>86</v>
      </c>
      <c r="U836" t="s">
        <v>137</v>
      </c>
      <c r="V836" t="str">
        <f>VLOOKUP(Tabla_Transformados[[#This Row],[Destino_sucio]],auxiliares!$E$5:$F$19,2,0)</f>
        <v>Paris</v>
      </c>
      <c r="W836" t="s">
        <v>40</v>
      </c>
      <c r="X836" t="s">
        <v>41</v>
      </c>
      <c r="Y836" t="s">
        <v>40</v>
      </c>
      <c r="Z8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6" t="str">
        <f>IFERROR(VLOOKUP(Tabla_Transformados[[#This Row],[Actividades_Reser_sucio2]],auxiliares!$E$5:$F$20,2,0),Tabla_Transformados[[#This Row],[Actividades_Reser_sucio2]])</f>
        <v/>
      </c>
      <c r="AB836">
        <v>7</v>
      </c>
      <c r="AC836">
        <f>Tabla_Transformados[[#This Row],[Duracion_Viaje_sucio]]-1</f>
        <v>1</v>
      </c>
      <c r="AD836" t="b">
        <v>1</v>
      </c>
      <c r="AE836" t="str">
        <f>VLOOKUP(Tabla_Transformados[[#This Row],[Promocion_Aplicada_sucio]],auxiliares!$H$6:$I$9,2,0)</f>
        <v>Verdadero</v>
      </c>
      <c r="AF836" t="s">
        <v>55</v>
      </c>
      <c r="AG836" t="s">
        <v>115</v>
      </c>
      <c r="AH836">
        <v>2</v>
      </c>
      <c r="AI836" t="str">
        <f>TEXT(Tabla_Transformados[[#This Row],[Fecha_Reserva]],"m")</f>
        <v>6</v>
      </c>
      <c r="AJ836">
        <v>5</v>
      </c>
      <c r="AK836" t="str">
        <f>TEXT(Tabla_Transformados[[#This Row],[Fecha_Viaje]],"m")</f>
        <v>8</v>
      </c>
      <c r="AL836" t="s">
        <v>44</v>
      </c>
      <c r="AM836" t="b">
        <v>1</v>
      </c>
      <c r="AN836" t="str">
        <f>VLOOKUP(Tabla_Transformados[[#This Row],[Cancelacion_Reserva_sucio]],auxiliares!$H$6:$I$9,2,0)</f>
        <v>Verdadero</v>
      </c>
      <c r="AO836">
        <v>5</v>
      </c>
      <c r="AP836" t="s">
        <v>207</v>
      </c>
      <c r="AQ83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6" s="10">
        <f>Tabla_Transformados[[#This Row],[Costo_Total]]/Tabla_Transformados[[#This Row],[Numero_Personas]]</f>
        <v>2642.4333333333334</v>
      </c>
      <c r="AS836" s="10">
        <f>Tabla_Transformados[[#This Row],[Costo_Total]]/Tabla_Transformados[[#This Row],[Duracion_Viaje_sucio]]</f>
        <v>3963.65</v>
      </c>
    </row>
    <row r="837" spans="1:45" x14ac:dyDescent="0.25">
      <c r="A837" t="s">
        <v>2938</v>
      </c>
      <c r="B837" t="s">
        <v>2939</v>
      </c>
      <c r="C837">
        <v>64</v>
      </c>
      <c r="D837" t="s">
        <v>31</v>
      </c>
      <c r="E837" t="str">
        <f>VLOOKUP(Tabla_Transformados[[#This Row],[Género_sucio]],Tabla4[#All],2,0)</f>
        <v>Femenino</v>
      </c>
      <c r="F837" t="s">
        <v>73</v>
      </c>
      <c r="G837" t="str">
        <f>VLOOKUP(Tabla_Transformados[[#This Row],[Ubicación_sucio]],auxiliares!$E$6:$F$13,2,0)</f>
        <v>Reino unido</v>
      </c>
      <c r="H837" t="s">
        <v>49</v>
      </c>
      <c r="I837" t="str">
        <f>IFERROR(VLOOKUP(Tabla_Transformados[[#This Row],[Tipo_Viajero_sucio]],auxiliares!$H$6:$I$6,2,0),Tabla_Transformados[[#This Row],[Tipo_Viajero_sucio]])</f>
        <v>Turista</v>
      </c>
      <c r="J837" t="s">
        <v>2940</v>
      </c>
      <c r="K837" s="8">
        <v>45435</v>
      </c>
      <c r="L837" s="8">
        <v>45636</v>
      </c>
      <c r="M837">
        <v>147</v>
      </c>
      <c r="N837">
        <f>DATEDIF(Tabla_Transformados[[#This Row],[Fecha_Reserva]],Tabla_Transformados[[#This Row],[Fecha_Viaje]],"d")</f>
        <v>201</v>
      </c>
      <c r="O837">
        <v>1</v>
      </c>
      <c r="P837">
        <v>2</v>
      </c>
      <c r="Q837" t="s">
        <v>65</v>
      </c>
      <c r="R837" t="str">
        <f>IFERROR(VLOOKUP(Tabla_Transformados[[#This Row],[Tipo_Paquete_sucio]],auxiliares!$H$6:$I$7,2,0),Tabla_Transformados[[#This Row],[Tipo_Paquete_sucio]])</f>
        <v>Vuelo + Hotel + Tour</v>
      </c>
      <c r="S837" s="10">
        <v>8252.9</v>
      </c>
      <c r="T837" t="s">
        <v>86</v>
      </c>
      <c r="U837" t="s">
        <v>66</v>
      </c>
      <c r="V837" t="str">
        <f>VLOOKUP(Tabla_Transformados[[#This Row],[Destino_sucio]],auxiliares!$E$5:$F$19,2,0)</f>
        <v>Barcelona</v>
      </c>
      <c r="W837" t="s">
        <v>114</v>
      </c>
      <c r="X837" t="s">
        <v>41</v>
      </c>
      <c r="Y837" t="s">
        <v>151</v>
      </c>
      <c r="Z8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37" t="str">
        <f>IFERROR(VLOOKUP(Tabla_Transformados[[#This Row],[Actividades_Reser_sucio2]],auxiliares!$E$5:$F$20,2,0),Tabla_Transformados[[#This Row],[Actividades_Reser_sucio2]])</f>
        <v>Tour en Cuidad</v>
      </c>
      <c r="AB837">
        <v>2</v>
      </c>
      <c r="AC837">
        <f>Tabla_Transformados[[#This Row],[Duracion_Viaje_sucio]]-1</f>
        <v>0</v>
      </c>
      <c r="AD837" t="b">
        <v>1</v>
      </c>
      <c r="AE837" t="str">
        <f>VLOOKUP(Tabla_Transformados[[#This Row],[Promocion_Aplicada_sucio]],auxiliares!$H$6:$I$9,2,0)</f>
        <v>Verdadero</v>
      </c>
      <c r="AF837" t="s">
        <v>88</v>
      </c>
      <c r="AG837" t="s">
        <v>43</v>
      </c>
      <c r="AH837">
        <v>5</v>
      </c>
      <c r="AI837" t="str">
        <f>TEXT(Tabla_Transformados[[#This Row],[Fecha_Reserva]],"m")</f>
        <v>5</v>
      </c>
      <c r="AJ837">
        <v>3</v>
      </c>
      <c r="AK837" t="str">
        <f>TEXT(Tabla_Transformados[[#This Row],[Fecha_Viaje]],"m")</f>
        <v>12</v>
      </c>
      <c r="AL837" t="s">
        <v>57</v>
      </c>
      <c r="AM837" t="b">
        <v>1</v>
      </c>
      <c r="AN837" t="str">
        <f>VLOOKUP(Tabla_Transformados[[#This Row],[Cancelacion_Reserva_sucio]],auxiliares!$H$6:$I$9,2,0)</f>
        <v>Verdadero</v>
      </c>
      <c r="AO837">
        <v>1</v>
      </c>
      <c r="AP837" t="s">
        <v>45</v>
      </c>
      <c r="AQ83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7" s="10">
        <f>Tabla_Transformados[[#This Row],[Costo_Total]]/Tabla_Transformados[[#This Row],[Numero_Personas]]</f>
        <v>4126.45</v>
      </c>
      <c r="AS837" s="10">
        <f>Tabla_Transformados[[#This Row],[Costo_Total]]/Tabla_Transformados[[#This Row],[Duracion_Viaje_sucio]]</f>
        <v>8252.9</v>
      </c>
    </row>
    <row r="838" spans="1:45" x14ac:dyDescent="0.25">
      <c r="A838" t="s">
        <v>2941</v>
      </c>
      <c r="B838" t="s">
        <v>2942</v>
      </c>
      <c r="C838">
        <v>63</v>
      </c>
      <c r="D838" t="s">
        <v>60</v>
      </c>
      <c r="E838" t="str">
        <f>VLOOKUP(Tabla_Transformados[[#This Row],[Género_sucio]],Tabla4[#All],2,0)</f>
        <v>Otro</v>
      </c>
      <c r="F838" t="s">
        <v>61</v>
      </c>
      <c r="G838" t="str">
        <f>VLOOKUP(Tabla_Transformados[[#This Row],[Ubicación_sucio]],auxiliares!$E$6:$F$13,2,0)</f>
        <v>Australia</v>
      </c>
      <c r="H838" t="s">
        <v>97</v>
      </c>
      <c r="I838" t="str">
        <f>IFERROR(VLOOKUP(Tabla_Transformados[[#This Row],[Tipo_Viajero_sucio]],auxiliares!$H$6:$I$6,2,0),Tabla_Transformados[[#This Row],[Tipo_Viajero_sucio]])</f>
        <v>Negocios</v>
      </c>
      <c r="J838" t="s">
        <v>2943</v>
      </c>
      <c r="K838" s="8">
        <v>45363</v>
      </c>
      <c r="L838" s="8">
        <v>45436</v>
      </c>
      <c r="M838">
        <v>32</v>
      </c>
      <c r="N838">
        <f>DATEDIF(Tabla_Transformados[[#This Row],[Fecha_Reserva]],Tabla_Transformados[[#This Row],[Fecha_Viaje]],"d")</f>
        <v>73</v>
      </c>
      <c r="O838">
        <v>13</v>
      </c>
      <c r="P838">
        <v>1</v>
      </c>
      <c r="Q838" t="s">
        <v>37</v>
      </c>
      <c r="R838" t="str">
        <f>IFERROR(VLOOKUP(Tabla_Transformados[[#This Row],[Tipo_Paquete_sucio]],auxiliares!$H$6:$I$7,2,0),Tabla_Transformados[[#This Row],[Tipo_Paquete_sucio]])</f>
        <v>Vuelo</v>
      </c>
      <c r="S838" s="10">
        <v>1869.2</v>
      </c>
      <c r="T838" t="s">
        <v>78</v>
      </c>
      <c r="U838" t="s">
        <v>137</v>
      </c>
      <c r="V838" t="str">
        <f>VLOOKUP(Tabla_Transformados[[#This Row],[Destino_sucio]],auxiliares!$E$5:$F$19,2,0)</f>
        <v>Paris</v>
      </c>
      <c r="W838" t="s">
        <v>40</v>
      </c>
      <c r="X838" t="s">
        <v>54</v>
      </c>
      <c r="Y838" t="s">
        <v>40</v>
      </c>
      <c r="Z8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8" t="str">
        <f>IFERROR(VLOOKUP(Tabla_Transformados[[#This Row],[Actividades_Reser_sucio2]],auxiliares!$E$5:$F$20,2,0),Tabla_Transformados[[#This Row],[Actividades_Reser_sucio2]])</f>
        <v/>
      </c>
      <c r="AB838">
        <v>6</v>
      </c>
      <c r="AC838">
        <f>Tabla_Transformados[[#This Row],[Duracion_Viaje_sucio]]-1</f>
        <v>12</v>
      </c>
      <c r="AD838" t="b">
        <v>1</v>
      </c>
      <c r="AE838" t="str">
        <f>VLOOKUP(Tabla_Transformados[[#This Row],[Promocion_Aplicada_sucio]],auxiliares!$H$6:$I$9,2,0)</f>
        <v>Verdadero</v>
      </c>
      <c r="AF838" t="s">
        <v>88</v>
      </c>
      <c r="AG838" t="s">
        <v>56</v>
      </c>
      <c r="AH838">
        <v>2</v>
      </c>
      <c r="AI838" t="str">
        <f>TEXT(Tabla_Transformados[[#This Row],[Fecha_Reserva]],"m")</f>
        <v>3</v>
      </c>
      <c r="AJ838">
        <v>4</v>
      </c>
      <c r="AK838" t="str">
        <f>TEXT(Tabla_Transformados[[#This Row],[Fecha_Viaje]],"m")</f>
        <v>5</v>
      </c>
      <c r="AL838" t="s">
        <v>57</v>
      </c>
      <c r="AM838" t="b">
        <v>1</v>
      </c>
      <c r="AN838" t="str">
        <f>VLOOKUP(Tabla_Transformados[[#This Row],[Cancelacion_Reserva_sucio]],auxiliares!$H$6:$I$9,2,0)</f>
        <v>Verdadero</v>
      </c>
      <c r="AO838">
        <v>5</v>
      </c>
      <c r="AP838" t="s">
        <v>108</v>
      </c>
      <c r="AQ83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8" s="10">
        <f>Tabla_Transformados[[#This Row],[Costo_Total]]/Tabla_Transformados[[#This Row],[Numero_Personas]]</f>
        <v>1869.2</v>
      </c>
      <c r="AS838" s="10">
        <f>Tabla_Transformados[[#This Row],[Costo_Total]]/Tabla_Transformados[[#This Row],[Duracion_Viaje_sucio]]</f>
        <v>143.78461538461539</v>
      </c>
    </row>
    <row r="839" spans="1:45" x14ac:dyDescent="0.25">
      <c r="A839" t="s">
        <v>2944</v>
      </c>
      <c r="B839" t="s">
        <v>2945</v>
      </c>
      <c r="C839">
        <v>50</v>
      </c>
      <c r="D839" t="s">
        <v>104</v>
      </c>
      <c r="E839" t="str">
        <f>VLOOKUP(Tabla_Transformados[[#This Row],[Género_sucio]],Tabla4[#All],2,0)</f>
        <v>Masculino</v>
      </c>
      <c r="F839" t="s">
        <v>91</v>
      </c>
      <c r="G839" t="str">
        <f>VLOOKUP(Tabla_Transformados[[#This Row],[Ubicación_sucio]],auxiliares!$E$6:$F$13,2,0)</f>
        <v>India</v>
      </c>
      <c r="H839" t="s">
        <v>97</v>
      </c>
      <c r="I839" t="str">
        <f>IFERROR(VLOOKUP(Tabla_Transformados[[#This Row],[Tipo_Viajero_sucio]],auxiliares!$H$6:$I$6,2,0),Tabla_Transformados[[#This Row],[Tipo_Viajero_sucio]])</f>
        <v>Negocios</v>
      </c>
      <c r="J839" t="s">
        <v>2946</v>
      </c>
      <c r="K839" s="8">
        <v>45338</v>
      </c>
      <c r="L839" s="8">
        <v>45536</v>
      </c>
      <c r="M839">
        <v>243</v>
      </c>
      <c r="N839">
        <f>DATEDIF(Tabla_Transformados[[#This Row],[Fecha_Reserva]],Tabla_Transformados[[#This Row],[Fecha_Viaje]],"d")</f>
        <v>198</v>
      </c>
      <c r="O839">
        <v>7</v>
      </c>
      <c r="P839">
        <v>4</v>
      </c>
      <c r="Q839" t="s">
        <v>37</v>
      </c>
      <c r="R839" t="str">
        <f>IFERROR(VLOOKUP(Tabla_Transformados[[#This Row],[Tipo_Paquete_sucio]],auxiliares!$H$6:$I$7,2,0),Tabla_Transformados[[#This Row],[Tipo_Paquete_sucio]])</f>
        <v>Vuelo</v>
      </c>
      <c r="S839" s="10">
        <v>4476.3</v>
      </c>
      <c r="T839" t="s">
        <v>78</v>
      </c>
      <c r="U839" t="s">
        <v>53</v>
      </c>
      <c r="V839" t="str">
        <f>VLOOKUP(Tabla_Transformados[[#This Row],[Destino_sucio]],auxiliares!$E$5:$F$19,2,0)</f>
        <v>Nueva York</v>
      </c>
      <c r="W839" t="s">
        <v>40</v>
      </c>
      <c r="X839" t="s">
        <v>54</v>
      </c>
      <c r="Y839" t="s">
        <v>40</v>
      </c>
      <c r="Z8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9" t="str">
        <f>IFERROR(VLOOKUP(Tabla_Transformados[[#This Row],[Actividades_Reser_sucio2]],auxiliares!$E$5:$F$20,2,0),Tabla_Transformados[[#This Row],[Actividades_Reser_sucio2]])</f>
        <v/>
      </c>
      <c r="AB839">
        <v>8</v>
      </c>
      <c r="AC839">
        <f>Tabla_Transformados[[#This Row],[Duracion_Viaje_sucio]]-1</f>
        <v>6</v>
      </c>
      <c r="AD839" t="b">
        <v>1</v>
      </c>
      <c r="AE839" t="str">
        <f>VLOOKUP(Tabla_Transformados[[#This Row],[Promocion_Aplicada_sucio]],auxiliares!$H$6:$I$9,2,0)</f>
        <v>Verdadero</v>
      </c>
      <c r="AF839" t="s">
        <v>42</v>
      </c>
      <c r="AG839" t="s">
        <v>115</v>
      </c>
      <c r="AH839">
        <v>6</v>
      </c>
      <c r="AI839" t="str">
        <f>TEXT(Tabla_Transformados[[#This Row],[Fecha_Reserva]],"m")</f>
        <v>2</v>
      </c>
      <c r="AJ839">
        <v>2</v>
      </c>
      <c r="AK839" t="str">
        <f>TEXT(Tabla_Transformados[[#This Row],[Fecha_Viaje]],"m")</f>
        <v>9</v>
      </c>
      <c r="AL839" t="s">
        <v>44</v>
      </c>
      <c r="AM839" t="b">
        <v>1</v>
      </c>
      <c r="AN839" t="str">
        <f>VLOOKUP(Tabla_Transformados[[#This Row],[Cancelacion_Reserva_sucio]],auxiliares!$H$6:$I$9,2,0)</f>
        <v>Verdadero</v>
      </c>
      <c r="AO839">
        <v>5</v>
      </c>
      <c r="AP839" t="s">
        <v>207</v>
      </c>
      <c r="AQ83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9" s="10">
        <f>Tabla_Transformados[[#This Row],[Costo_Total]]/Tabla_Transformados[[#This Row],[Numero_Personas]]</f>
        <v>1119.075</v>
      </c>
      <c r="AS839" s="10">
        <f>Tabla_Transformados[[#This Row],[Costo_Total]]/Tabla_Transformados[[#This Row],[Duracion_Viaje_sucio]]</f>
        <v>639.47142857142865</v>
      </c>
    </row>
    <row r="840" spans="1:45" x14ac:dyDescent="0.25">
      <c r="A840" t="s">
        <v>2947</v>
      </c>
      <c r="B840" t="s">
        <v>2948</v>
      </c>
      <c r="C840">
        <v>63</v>
      </c>
      <c r="D840" t="s">
        <v>31</v>
      </c>
      <c r="E840" t="str">
        <f>VLOOKUP(Tabla_Transformados[[#This Row],[Género_sucio]],Tabla4[#All],2,0)</f>
        <v>Femenino</v>
      </c>
      <c r="F840" t="s">
        <v>91</v>
      </c>
      <c r="G840" t="str">
        <f>VLOOKUP(Tabla_Transformados[[#This Row],[Ubicación_sucio]],auxiliares!$E$6:$F$13,2,0)</f>
        <v>India</v>
      </c>
      <c r="H840" t="s">
        <v>49</v>
      </c>
      <c r="I840" t="str">
        <f>IFERROR(VLOOKUP(Tabla_Transformados[[#This Row],[Tipo_Viajero_sucio]],auxiliares!$H$6:$I$6,2,0),Tabla_Transformados[[#This Row],[Tipo_Viajero_sucio]])</f>
        <v>Turista</v>
      </c>
      <c r="J840" t="s">
        <v>2949</v>
      </c>
      <c r="K840" s="8">
        <v>45443</v>
      </c>
      <c r="L840" s="8">
        <v>45640</v>
      </c>
      <c r="M840">
        <v>245</v>
      </c>
      <c r="N840">
        <f>DATEDIF(Tabla_Transformados[[#This Row],[Fecha_Reserva]],Tabla_Transformados[[#This Row],[Fecha_Viaje]],"d")</f>
        <v>197</v>
      </c>
      <c r="O840">
        <v>9</v>
      </c>
      <c r="P840">
        <v>1</v>
      </c>
      <c r="Q840" t="s">
        <v>77</v>
      </c>
      <c r="R840" t="str">
        <f>IFERROR(VLOOKUP(Tabla_Transformados[[#This Row],[Tipo_Paquete_sucio]],auxiliares!$H$6:$I$7,2,0),Tabla_Transformados[[#This Row],[Tipo_Paquete_sucio]])</f>
        <v>Vuelo + Hotel</v>
      </c>
      <c r="S840" s="10">
        <v>15697.1</v>
      </c>
      <c r="T840" t="s">
        <v>38</v>
      </c>
      <c r="U840" t="s">
        <v>53</v>
      </c>
      <c r="V840" t="str">
        <f>VLOOKUP(Tabla_Transformados[[#This Row],[Destino_sucio]],auxiliares!$E$5:$F$19,2,0)</f>
        <v>Nueva York</v>
      </c>
      <c r="W840" t="s">
        <v>67</v>
      </c>
      <c r="X840" t="s">
        <v>54</v>
      </c>
      <c r="Y840" t="s">
        <v>40</v>
      </c>
      <c r="Z8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0" t="str">
        <f>IFERROR(VLOOKUP(Tabla_Transformados[[#This Row],[Actividades_Reser_sucio2]],auxiliares!$E$5:$F$20,2,0),Tabla_Transformados[[#This Row],[Actividades_Reser_sucio2]])</f>
        <v/>
      </c>
      <c r="AB840">
        <v>9</v>
      </c>
      <c r="AC840">
        <f>Tabla_Transformados[[#This Row],[Duracion_Viaje_sucio]]-1</f>
        <v>8</v>
      </c>
      <c r="AD840" t="b">
        <v>0</v>
      </c>
      <c r="AE840" t="str">
        <f>VLOOKUP(Tabla_Transformados[[#This Row],[Promocion_Aplicada_sucio]],auxiliares!$H$6:$I$9,2,0)</f>
        <v>Falso</v>
      </c>
      <c r="AF840" t="s">
        <v>42</v>
      </c>
      <c r="AG840" t="s">
        <v>56</v>
      </c>
      <c r="AH840">
        <v>8</v>
      </c>
      <c r="AI840" t="str">
        <f>TEXT(Tabla_Transformados[[#This Row],[Fecha_Reserva]],"m")</f>
        <v>5</v>
      </c>
      <c r="AJ840">
        <v>5</v>
      </c>
      <c r="AK840" t="str">
        <f>TEXT(Tabla_Transformados[[#This Row],[Fecha_Viaje]],"m")</f>
        <v>12</v>
      </c>
      <c r="AL840" t="s">
        <v>44</v>
      </c>
      <c r="AM840" t="b">
        <v>0</v>
      </c>
      <c r="AN840" t="str">
        <f>VLOOKUP(Tabla_Transformados[[#This Row],[Cancelacion_Reserva_sucio]],auxiliares!$H$6:$I$9,2,0)</f>
        <v>Falso</v>
      </c>
      <c r="AO840">
        <v>4</v>
      </c>
      <c r="AP840" t="s">
        <v>131</v>
      </c>
      <c r="AQ84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0" s="10">
        <f>Tabla_Transformados[[#This Row],[Costo_Total]]/Tabla_Transformados[[#This Row],[Numero_Personas]]</f>
        <v>15697.1</v>
      </c>
      <c r="AS840" s="10">
        <f>Tabla_Transformados[[#This Row],[Costo_Total]]/Tabla_Transformados[[#This Row],[Duracion_Viaje_sucio]]</f>
        <v>1744.1222222222223</v>
      </c>
    </row>
    <row r="841" spans="1:45" x14ac:dyDescent="0.25">
      <c r="A841" t="s">
        <v>2950</v>
      </c>
      <c r="B841" t="s">
        <v>2951</v>
      </c>
      <c r="C841">
        <v>52</v>
      </c>
      <c r="D841" t="s">
        <v>31</v>
      </c>
      <c r="E841" t="str">
        <f>VLOOKUP(Tabla_Transformados[[#This Row],[Género_sucio]],Tabla4[#All],2,0)</f>
        <v>Femenino</v>
      </c>
      <c r="F841" t="s">
        <v>91</v>
      </c>
      <c r="G841" t="str">
        <f>VLOOKUP(Tabla_Transformados[[#This Row],[Ubicación_sucio]],auxiliares!$E$6:$F$13,2,0)</f>
        <v>India</v>
      </c>
      <c r="H841" t="s">
        <v>33</v>
      </c>
      <c r="I841" t="str">
        <f>IFERROR(VLOOKUP(Tabla_Transformados[[#This Row],[Tipo_Viajero_sucio]],auxiliares!$H$6:$I$6,2,0),Tabla_Transformados[[#This Row],[Tipo_Viajero_sucio]])</f>
        <v>Turista</v>
      </c>
      <c r="J841" t="s">
        <v>2952</v>
      </c>
      <c r="K841" s="8">
        <v>45397</v>
      </c>
      <c r="L841" s="8">
        <v>45624</v>
      </c>
      <c r="M841">
        <v>243</v>
      </c>
      <c r="N841">
        <f>DATEDIF(Tabla_Transformados[[#This Row],[Fecha_Reserva]],Tabla_Transformados[[#This Row],[Fecha_Viaje]],"d")</f>
        <v>227</v>
      </c>
      <c r="O841">
        <v>10</v>
      </c>
      <c r="P841">
        <v>4</v>
      </c>
      <c r="Q841" t="s">
        <v>37</v>
      </c>
      <c r="R841" t="str">
        <f>IFERROR(VLOOKUP(Tabla_Transformados[[#This Row],[Tipo_Paquete_sucio]],auxiliares!$H$6:$I$7,2,0),Tabla_Transformados[[#This Row],[Tipo_Paquete_sucio]])</f>
        <v>Vuelo</v>
      </c>
      <c r="S841" s="10">
        <v>18362.400000000001</v>
      </c>
      <c r="T841" t="s">
        <v>78</v>
      </c>
      <c r="U841" t="s">
        <v>53</v>
      </c>
      <c r="V841" t="str">
        <f>VLOOKUP(Tabla_Transformados[[#This Row],[Destino_sucio]],auxiliares!$E$5:$F$19,2,0)</f>
        <v>Nueva York</v>
      </c>
      <c r="W841" t="s">
        <v>40</v>
      </c>
      <c r="X841" t="s">
        <v>41</v>
      </c>
      <c r="Y841" t="s">
        <v>40</v>
      </c>
      <c r="Z8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1" t="str">
        <f>IFERROR(VLOOKUP(Tabla_Transformados[[#This Row],[Actividades_Reser_sucio2]],auxiliares!$E$5:$F$20,2,0),Tabla_Transformados[[#This Row],[Actividades_Reser_sucio2]])</f>
        <v/>
      </c>
      <c r="AB841">
        <v>8</v>
      </c>
      <c r="AC841">
        <f>Tabla_Transformados[[#This Row],[Duracion_Viaje_sucio]]-1</f>
        <v>9</v>
      </c>
      <c r="AD841" t="b">
        <v>1</v>
      </c>
      <c r="AE841" t="str">
        <f>VLOOKUP(Tabla_Transformados[[#This Row],[Promocion_Aplicada_sucio]],auxiliares!$H$6:$I$9,2,0)</f>
        <v>Verdadero</v>
      </c>
      <c r="AF841" t="s">
        <v>88</v>
      </c>
      <c r="AG841" t="s">
        <v>43</v>
      </c>
      <c r="AH841">
        <v>4</v>
      </c>
      <c r="AI841" t="str">
        <f>TEXT(Tabla_Transformados[[#This Row],[Fecha_Reserva]],"m")</f>
        <v>4</v>
      </c>
      <c r="AJ841">
        <v>4</v>
      </c>
      <c r="AK841" t="str">
        <f>TEXT(Tabla_Transformados[[#This Row],[Fecha_Viaje]],"m")</f>
        <v>11</v>
      </c>
      <c r="AL841" t="s">
        <v>44</v>
      </c>
      <c r="AM841" t="b">
        <v>1</v>
      </c>
      <c r="AN841" t="str">
        <f>VLOOKUP(Tabla_Transformados[[#This Row],[Cancelacion_Reserva_sucio]],auxiliares!$H$6:$I$9,2,0)</f>
        <v>Verdadero</v>
      </c>
      <c r="AO841">
        <v>5</v>
      </c>
      <c r="AP841" t="s">
        <v>207</v>
      </c>
      <c r="AQ84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1" s="10">
        <f>Tabla_Transformados[[#This Row],[Costo_Total]]/Tabla_Transformados[[#This Row],[Numero_Personas]]</f>
        <v>4590.6000000000004</v>
      </c>
      <c r="AS841" s="10">
        <f>Tabla_Transformados[[#This Row],[Costo_Total]]/Tabla_Transformados[[#This Row],[Duracion_Viaje_sucio]]</f>
        <v>1836.2400000000002</v>
      </c>
    </row>
    <row r="842" spans="1:45" x14ac:dyDescent="0.25">
      <c r="A842" t="s">
        <v>2953</v>
      </c>
      <c r="B842" t="s">
        <v>2954</v>
      </c>
      <c r="C842">
        <v>35</v>
      </c>
      <c r="D842" t="s">
        <v>31</v>
      </c>
      <c r="E842" t="str">
        <f>VLOOKUP(Tabla_Transformados[[#This Row],[Género_sucio]],Tabla4[#All],2,0)</f>
        <v>Femenino</v>
      </c>
      <c r="F842" t="s">
        <v>73</v>
      </c>
      <c r="G842" t="str">
        <f>VLOOKUP(Tabla_Transformados[[#This Row],[Ubicación_sucio]],auxiliares!$E$6:$F$13,2,0)</f>
        <v>Reino unido</v>
      </c>
      <c r="H842" t="s">
        <v>49</v>
      </c>
      <c r="I842" t="str">
        <f>IFERROR(VLOOKUP(Tabla_Transformados[[#This Row],[Tipo_Viajero_sucio]],auxiliares!$H$6:$I$6,2,0),Tabla_Transformados[[#This Row],[Tipo_Viajero_sucio]])</f>
        <v>Turista</v>
      </c>
      <c r="J842" t="s">
        <v>2955</v>
      </c>
      <c r="K842" s="8">
        <v>45390</v>
      </c>
      <c r="L842" s="8">
        <v>45431</v>
      </c>
      <c r="M842">
        <v>322</v>
      </c>
      <c r="N842">
        <f>DATEDIF(Tabla_Transformados[[#This Row],[Fecha_Reserva]],Tabla_Transformados[[#This Row],[Fecha_Viaje]],"d")</f>
        <v>41</v>
      </c>
      <c r="O842">
        <v>14</v>
      </c>
      <c r="P842">
        <v>4</v>
      </c>
      <c r="Q842" t="s">
        <v>65</v>
      </c>
      <c r="R842" t="str">
        <f>IFERROR(VLOOKUP(Tabla_Transformados[[#This Row],[Tipo_Paquete_sucio]],auxiliares!$H$6:$I$7,2,0),Tabla_Transformados[[#This Row],[Tipo_Paquete_sucio]])</f>
        <v>Vuelo + Hotel + Tour</v>
      </c>
      <c r="S842" s="10">
        <v>18210.3</v>
      </c>
      <c r="T842" t="s">
        <v>78</v>
      </c>
      <c r="U842" t="s">
        <v>53</v>
      </c>
      <c r="V842" t="str">
        <f>VLOOKUP(Tabla_Transformados[[#This Row],[Destino_sucio]],auxiliares!$E$5:$F$19,2,0)</f>
        <v>Nueva York</v>
      </c>
      <c r="W842" t="s">
        <v>114</v>
      </c>
      <c r="X842" t="s">
        <v>41</v>
      </c>
      <c r="Y842" t="s">
        <v>40</v>
      </c>
      <c r="Z8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42" t="str">
        <f>IFERROR(VLOOKUP(Tabla_Transformados[[#This Row],[Actividades_Reser_sucio2]],auxiliares!$E$5:$F$20,2,0),Tabla_Transformados[[#This Row],[Actividades_Reser_sucio2]])</f>
        <v>Desconocido</v>
      </c>
      <c r="AB842">
        <v>8</v>
      </c>
      <c r="AC842">
        <f>Tabla_Transformados[[#This Row],[Duracion_Viaje_sucio]]-1</f>
        <v>13</v>
      </c>
      <c r="AD842" t="b">
        <v>0</v>
      </c>
      <c r="AE842" t="str">
        <f>VLOOKUP(Tabla_Transformados[[#This Row],[Promocion_Aplicada_sucio]],auxiliares!$H$6:$I$9,2,0)</f>
        <v>Falso</v>
      </c>
      <c r="AF842" t="s">
        <v>42</v>
      </c>
      <c r="AG842" t="s">
        <v>115</v>
      </c>
      <c r="AH842">
        <v>4</v>
      </c>
      <c r="AI842" t="str">
        <f>TEXT(Tabla_Transformados[[#This Row],[Fecha_Reserva]],"m")</f>
        <v>4</v>
      </c>
      <c r="AJ842">
        <v>2</v>
      </c>
      <c r="AK842" t="str">
        <f>TEXT(Tabla_Transformados[[#This Row],[Fecha_Viaje]],"m")</f>
        <v>5</v>
      </c>
      <c r="AL842" t="s">
        <v>44</v>
      </c>
      <c r="AM842" t="b">
        <v>0</v>
      </c>
      <c r="AN842" t="str">
        <f>VLOOKUP(Tabla_Transformados[[#This Row],[Cancelacion_Reserva_sucio]],auxiliares!$H$6:$I$9,2,0)</f>
        <v>Falso</v>
      </c>
      <c r="AO842">
        <v>1</v>
      </c>
      <c r="AP842" t="s">
        <v>70</v>
      </c>
      <c r="AQ84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42" s="10">
        <f>Tabla_Transformados[[#This Row],[Costo_Total]]/Tabla_Transformados[[#This Row],[Numero_Personas]]</f>
        <v>4552.5749999999998</v>
      </c>
      <c r="AS842" s="10">
        <f>Tabla_Transformados[[#This Row],[Costo_Total]]/Tabla_Transformados[[#This Row],[Duracion_Viaje_sucio]]</f>
        <v>1300.7357142857143</v>
      </c>
    </row>
    <row r="843" spans="1:45" x14ac:dyDescent="0.25">
      <c r="A843" t="s">
        <v>2956</v>
      </c>
      <c r="B843" t="s">
        <v>2957</v>
      </c>
      <c r="C843">
        <v>42</v>
      </c>
      <c r="D843" t="s">
        <v>104</v>
      </c>
      <c r="E843" t="str">
        <f>VLOOKUP(Tabla_Transformados[[#This Row],[Género_sucio]],Tabla4[#All],2,0)</f>
        <v>Masculino</v>
      </c>
      <c r="F843" t="s">
        <v>48</v>
      </c>
      <c r="G843" t="str">
        <f>VLOOKUP(Tabla_Transformados[[#This Row],[Ubicación_sucio]],auxiliares!$E$6:$F$13,2,0)</f>
        <v>EEUU</v>
      </c>
      <c r="H843" t="s">
        <v>97</v>
      </c>
      <c r="I843" t="str">
        <f>IFERROR(VLOOKUP(Tabla_Transformados[[#This Row],[Tipo_Viajero_sucio]],auxiliares!$H$6:$I$6,2,0),Tabla_Transformados[[#This Row],[Tipo_Viajero_sucio]])</f>
        <v>Negocios</v>
      </c>
      <c r="J843" t="s">
        <v>2958</v>
      </c>
      <c r="K843" s="8">
        <v>45385</v>
      </c>
      <c r="L843" s="8">
        <v>45442</v>
      </c>
      <c r="M843">
        <v>249</v>
      </c>
      <c r="N843">
        <f>DATEDIF(Tabla_Transformados[[#This Row],[Fecha_Reserva]],Tabla_Transformados[[#This Row],[Fecha_Viaje]],"d")</f>
        <v>57</v>
      </c>
      <c r="O843">
        <v>5</v>
      </c>
      <c r="P843">
        <v>2</v>
      </c>
      <c r="Q843" t="s">
        <v>65</v>
      </c>
      <c r="R843" t="str">
        <f>IFERROR(VLOOKUP(Tabla_Transformados[[#This Row],[Tipo_Paquete_sucio]],auxiliares!$H$6:$I$7,2,0),Tabla_Transformados[[#This Row],[Tipo_Paquete_sucio]])</f>
        <v>Vuelo + Hotel + Tour</v>
      </c>
      <c r="S843" s="10">
        <v>2123.8000000000002</v>
      </c>
      <c r="T843" t="s">
        <v>38</v>
      </c>
      <c r="U843" t="s">
        <v>94</v>
      </c>
      <c r="V843" t="str">
        <f>VLOOKUP(Tabla_Transformados[[#This Row],[Destino_sucio]],auxiliares!$E$5:$F$19,2,0)</f>
        <v>Cancun</v>
      </c>
      <c r="W843" t="s">
        <v>79</v>
      </c>
      <c r="X843" t="s">
        <v>68</v>
      </c>
      <c r="Y843" t="s">
        <v>69</v>
      </c>
      <c r="Z8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43" t="str">
        <f>IFERROR(VLOOKUP(Tabla_Transformados[[#This Row],[Actividades_Reser_sucio2]],auxiliares!$E$5:$F$20,2,0),Tabla_Transformados[[#This Row],[Actividades_Reser_sucio2]])</f>
        <v>Excursión en bote</v>
      </c>
      <c r="AB843">
        <v>2</v>
      </c>
      <c r="AC843">
        <f>Tabla_Transformados[[#This Row],[Duracion_Viaje_sucio]]-1</f>
        <v>4</v>
      </c>
      <c r="AD843" t="b">
        <v>1</v>
      </c>
      <c r="AE843" t="str">
        <f>VLOOKUP(Tabla_Transformados[[#This Row],[Promocion_Aplicada_sucio]],auxiliares!$H$6:$I$9,2,0)</f>
        <v>Verdadero</v>
      </c>
      <c r="AF843" t="s">
        <v>55</v>
      </c>
      <c r="AG843" t="s">
        <v>115</v>
      </c>
      <c r="AH843">
        <v>9</v>
      </c>
      <c r="AI843" t="str">
        <f>TEXT(Tabla_Transformados[[#This Row],[Fecha_Reserva]],"m")</f>
        <v>4</v>
      </c>
      <c r="AJ843">
        <v>7</v>
      </c>
      <c r="AK843" t="str">
        <f>TEXT(Tabla_Transformados[[#This Row],[Fecha_Viaje]],"m")</f>
        <v>5</v>
      </c>
      <c r="AL843" t="s">
        <v>44</v>
      </c>
      <c r="AM843" t="b">
        <v>0</v>
      </c>
      <c r="AN843" t="str">
        <f>VLOOKUP(Tabla_Transformados[[#This Row],[Cancelacion_Reserva_sucio]],auxiliares!$H$6:$I$9,2,0)</f>
        <v>Falso</v>
      </c>
      <c r="AO843">
        <v>2</v>
      </c>
      <c r="AP843" t="s">
        <v>108</v>
      </c>
      <c r="AQ84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43" s="10">
        <f>Tabla_Transformados[[#This Row],[Costo_Total]]/Tabla_Transformados[[#This Row],[Numero_Personas]]</f>
        <v>1061.9000000000001</v>
      </c>
      <c r="AS843" s="10">
        <f>Tabla_Transformados[[#This Row],[Costo_Total]]/Tabla_Transformados[[#This Row],[Duracion_Viaje_sucio]]</f>
        <v>424.76000000000005</v>
      </c>
    </row>
    <row r="844" spans="1:45" x14ac:dyDescent="0.25">
      <c r="A844" t="s">
        <v>2959</v>
      </c>
      <c r="B844" t="s">
        <v>2960</v>
      </c>
      <c r="C844">
        <v>28</v>
      </c>
      <c r="D844" t="s">
        <v>31</v>
      </c>
      <c r="E844" t="str">
        <f>VLOOKUP(Tabla_Transformados[[#This Row],[Género_sucio]],Tabla4[#All],2,0)</f>
        <v>Femenino</v>
      </c>
      <c r="F844" t="s">
        <v>48</v>
      </c>
      <c r="G844" t="str">
        <f>VLOOKUP(Tabla_Transformados[[#This Row],[Ubicación_sucio]],auxiliares!$E$6:$F$13,2,0)</f>
        <v>EEUU</v>
      </c>
      <c r="H844" t="s">
        <v>49</v>
      </c>
      <c r="I844" t="str">
        <f>IFERROR(VLOOKUP(Tabla_Transformados[[#This Row],[Tipo_Viajero_sucio]],auxiliares!$H$6:$I$6,2,0),Tabla_Transformados[[#This Row],[Tipo_Viajero_sucio]])</f>
        <v>Turista</v>
      </c>
      <c r="J844" t="s">
        <v>2961</v>
      </c>
      <c r="K844" s="8">
        <v>45442</v>
      </c>
      <c r="L844" s="8">
        <v>45470</v>
      </c>
      <c r="M844">
        <v>83</v>
      </c>
      <c r="N844">
        <f>DATEDIF(Tabla_Transformados[[#This Row],[Fecha_Reserva]],Tabla_Transformados[[#This Row],[Fecha_Viaje]],"d")</f>
        <v>28</v>
      </c>
      <c r="O844">
        <v>13</v>
      </c>
      <c r="P844">
        <v>2</v>
      </c>
      <c r="Q844" t="s">
        <v>37</v>
      </c>
      <c r="R844" t="str">
        <f>IFERROR(VLOOKUP(Tabla_Transformados[[#This Row],[Tipo_Paquete_sucio]],auxiliares!$H$6:$I$7,2,0),Tabla_Transformados[[#This Row],[Tipo_Paquete_sucio]])</f>
        <v>Vuelo</v>
      </c>
      <c r="S844" s="10">
        <v>5068.3</v>
      </c>
      <c r="T844" t="s">
        <v>78</v>
      </c>
      <c r="U844" t="s">
        <v>39</v>
      </c>
      <c r="V844" t="str">
        <f>VLOOKUP(Tabla_Transformados[[#This Row],[Destino_sucio]],auxiliares!$E$5:$F$19,2,0)</f>
        <v>Tokio</v>
      </c>
      <c r="W844" t="s">
        <v>40</v>
      </c>
      <c r="X844" t="s">
        <v>41</v>
      </c>
      <c r="Y844" t="s">
        <v>40</v>
      </c>
      <c r="Z8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4" t="str">
        <f>IFERROR(VLOOKUP(Tabla_Transformados[[#This Row],[Actividades_Reser_sucio2]],auxiliares!$E$5:$F$20,2,0),Tabla_Transformados[[#This Row],[Actividades_Reser_sucio2]])</f>
        <v/>
      </c>
      <c r="AB844">
        <v>5</v>
      </c>
      <c r="AC844">
        <f>Tabla_Transformados[[#This Row],[Duracion_Viaje_sucio]]-1</f>
        <v>12</v>
      </c>
      <c r="AD844" t="b">
        <v>0</v>
      </c>
      <c r="AE844" t="str">
        <f>VLOOKUP(Tabla_Transformados[[#This Row],[Promocion_Aplicada_sucio]],auxiliares!$H$6:$I$9,2,0)</f>
        <v>Falso</v>
      </c>
      <c r="AF844" t="s">
        <v>55</v>
      </c>
      <c r="AG844" t="s">
        <v>115</v>
      </c>
      <c r="AH844">
        <v>10</v>
      </c>
      <c r="AI844" t="str">
        <f>TEXT(Tabla_Transformados[[#This Row],[Fecha_Reserva]],"m")</f>
        <v>5</v>
      </c>
      <c r="AJ844">
        <v>7</v>
      </c>
      <c r="AK844" t="str">
        <f>TEXT(Tabla_Transformados[[#This Row],[Fecha_Viaje]],"m")</f>
        <v>6</v>
      </c>
      <c r="AL844" t="s">
        <v>57</v>
      </c>
      <c r="AM844" t="b">
        <v>1</v>
      </c>
      <c r="AN844" t="str">
        <f>VLOOKUP(Tabla_Transformados[[#This Row],[Cancelacion_Reserva_sucio]],auxiliares!$H$6:$I$9,2,0)</f>
        <v>Verdadero</v>
      </c>
      <c r="AO844">
        <v>1</v>
      </c>
      <c r="AP844" t="s">
        <v>70</v>
      </c>
      <c r="AQ84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4" s="10">
        <f>Tabla_Transformados[[#This Row],[Costo_Total]]/Tabla_Transformados[[#This Row],[Numero_Personas]]</f>
        <v>2534.15</v>
      </c>
      <c r="AS844" s="10">
        <f>Tabla_Transformados[[#This Row],[Costo_Total]]/Tabla_Transformados[[#This Row],[Duracion_Viaje_sucio]]</f>
        <v>389.8692307692308</v>
      </c>
    </row>
    <row r="845" spans="1:45" x14ac:dyDescent="0.25">
      <c r="A845" t="s">
        <v>2962</v>
      </c>
      <c r="B845" t="s">
        <v>2963</v>
      </c>
      <c r="C845">
        <v>59</v>
      </c>
      <c r="D845" t="s">
        <v>104</v>
      </c>
      <c r="E845" t="str">
        <f>VLOOKUP(Tabla_Transformados[[#This Row],[Género_sucio]],Tabla4[#All],2,0)</f>
        <v>Masculino</v>
      </c>
      <c r="F845" t="s">
        <v>48</v>
      </c>
      <c r="G845" t="str">
        <f>VLOOKUP(Tabla_Transformados[[#This Row],[Ubicación_sucio]],auxiliares!$E$6:$F$13,2,0)</f>
        <v>EEUU</v>
      </c>
      <c r="H845" t="s">
        <v>97</v>
      </c>
      <c r="I845" t="str">
        <f>IFERROR(VLOOKUP(Tabla_Transformados[[#This Row],[Tipo_Viajero_sucio]],auxiliares!$H$6:$I$6,2,0),Tabla_Transformados[[#This Row],[Tipo_Viajero_sucio]])</f>
        <v>Negocios</v>
      </c>
      <c r="J845" t="s">
        <v>2964</v>
      </c>
      <c r="K845" s="8">
        <v>45421</v>
      </c>
      <c r="L845" s="8">
        <v>45431</v>
      </c>
      <c r="M845">
        <v>77</v>
      </c>
      <c r="N845">
        <f>DATEDIF(Tabla_Transformados[[#This Row],[Fecha_Reserva]],Tabla_Transformados[[#This Row],[Fecha_Viaje]],"d")</f>
        <v>10</v>
      </c>
      <c r="O845">
        <v>14</v>
      </c>
      <c r="P845">
        <v>2</v>
      </c>
      <c r="Q845" t="s">
        <v>77</v>
      </c>
      <c r="R845" t="str">
        <f>IFERROR(VLOOKUP(Tabla_Transformados[[#This Row],[Tipo_Paquete_sucio]],auxiliares!$H$6:$I$7,2,0),Tabla_Transformados[[#This Row],[Tipo_Paquete_sucio]])</f>
        <v>Vuelo + Hotel</v>
      </c>
      <c r="S845" s="10">
        <v>18657.5</v>
      </c>
      <c r="T845" t="s">
        <v>38</v>
      </c>
      <c r="U845" t="s">
        <v>39</v>
      </c>
      <c r="V845" t="str">
        <f>VLOOKUP(Tabla_Transformados[[#This Row],[Destino_sucio]],auxiliares!$E$5:$F$19,2,0)</f>
        <v>Tokio</v>
      </c>
      <c r="W845" t="s">
        <v>67</v>
      </c>
      <c r="X845" t="s">
        <v>68</v>
      </c>
      <c r="Y845" t="s">
        <v>40</v>
      </c>
      <c r="Z8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5" t="str">
        <f>IFERROR(VLOOKUP(Tabla_Transformados[[#This Row],[Actividades_Reser_sucio2]],auxiliares!$E$5:$F$20,2,0),Tabla_Transformados[[#This Row],[Actividades_Reser_sucio2]])</f>
        <v/>
      </c>
      <c r="AB845">
        <v>7</v>
      </c>
      <c r="AC845">
        <f>Tabla_Transformados[[#This Row],[Duracion_Viaje_sucio]]-1</f>
        <v>13</v>
      </c>
      <c r="AD845" t="b">
        <v>0</v>
      </c>
      <c r="AE845" t="str">
        <f>VLOOKUP(Tabla_Transformados[[#This Row],[Promocion_Aplicada_sucio]],auxiliares!$H$6:$I$9,2,0)</f>
        <v>Falso</v>
      </c>
      <c r="AF845" t="s">
        <v>88</v>
      </c>
      <c r="AG845" t="s">
        <v>115</v>
      </c>
      <c r="AH845">
        <v>1</v>
      </c>
      <c r="AI845" t="str">
        <f>TEXT(Tabla_Transformados[[#This Row],[Fecha_Reserva]],"m")</f>
        <v>5</v>
      </c>
      <c r="AJ845">
        <v>11</v>
      </c>
      <c r="AK845" t="str">
        <f>TEXT(Tabla_Transformados[[#This Row],[Fecha_Viaje]],"m")</f>
        <v>5</v>
      </c>
      <c r="AL845" t="s">
        <v>44</v>
      </c>
      <c r="AM845" t="b">
        <v>0</v>
      </c>
      <c r="AN845" t="str">
        <f>VLOOKUP(Tabla_Transformados[[#This Row],[Cancelacion_Reserva_sucio]],auxiliares!$H$6:$I$9,2,0)</f>
        <v>Falso</v>
      </c>
      <c r="AO845">
        <v>1</v>
      </c>
      <c r="AP845" t="s">
        <v>70</v>
      </c>
      <c r="AQ84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5" s="10">
        <f>Tabla_Transformados[[#This Row],[Costo_Total]]/Tabla_Transformados[[#This Row],[Numero_Personas]]</f>
        <v>9328.75</v>
      </c>
      <c r="AS845" s="10">
        <f>Tabla_Transformados[[#This Row],[Costo_Total]]/Tabla_Transformados[[#This Row],[Duracion_Viaje_sucio]]</f>
        <v>1332.6785714285713</v>
      </c>
    </row>
    <row r="846" spans="1:45" x14ac:dyDescent="0.25">
      <c r="A846" t="s">
        <v>2965</v>
      </c>
      <c r="B846" t="s">
        <v>2966</v>
      </c>
      <c r="C846">
        <v>28</v>
      </c>
      <c r="D846" t="s">
        <v>31</v>
      </c>
      <c r="E846" t="str">
        <f>VLOOKUP(Tabla_Transformados[[#This Row],[Género_sucio]],Tabla4[#All],2,0)</f>
        <v>Femenino</v>
      </c>
      <c r="F846" t="s">
        <v>91</v>
      </c>
      <c r="G846" t="str">
        <f>VLOOKUP(Tabla_Transformados[[#This Row],[Ubicación_sucio]],auxiliares!$E$6:$F$13,2,0)</f>
        <v>India</v>
      </c>
      <c r="H846" t="s">
        <v>49</v>
      </c>
      <c r="I846" t="str">
        <f>IFERROR(VLOOKUP(Tabla_Transformados[[#This Row],[Tipo_Viajero_sucio]],auxiliares!$H$6:$I$6,2,0),Tabla_Transformados[[#This Row],[Tipo_Viajero_sucio]])</f>
        <v>Turista</v>
      </c>
      <c r="J846" t="s">
        <v>2967</v>
      </c>
      <c r="K846" s="8">
        <v>45302</v>
      </c>
      <c r="L846" s="8">
        <v>45455</v>
      </c>
      <c r="M846">
        <v>190</v>
      </c>
      <c r="N846">
        <f>DATEDIF(Tabla_Transformados[[#This Row],[Fecha_Reserva]],Tabla_Transformados[[#This Row],[Fecha_Viaje]],"d")</f>
        <v>153</v>
      </c>
      <c r="O846">
        <v>7</v>
      </c>
      <c r="P846">
        <v>4</v>
      </c>
      <c r="Q846" t="s">
        <v>37</v>
      </c>
      <c r="R846" t="str">
        <f>IFERROR(VLOOKUP(Tabla_Transformados[[#This Row],[Tipo_Paquete_sucio]],auxiliares!$H$6:$I$7,2,0),Tabla_Transformados[[#This Row],[Tipo_Paquete_sucio]])</f>
        <v>Vuelo</v>
      </c>
      <c r="S846" s="10">
        <v>3721.6</v>
      </c>
      <c r="T846" t="s">
        <v>86</v>
      </c>
      <c r="U846" t="s">
        <v>53</v>
      </c>
      <c r="V846" t="str">
        <f>VLOOKUP(Tabla_Transformados[[#This Row],[Destino_sucio]],auxiliares!$E$5:$F$19,2,0)</f>
        <v>Nueva York</v>
      </c>
      <c r="W846" t="s">
        <v>40</v>
      </c>
      <c r="X846" t="s">
        <v>54</v>
      </c>
      <c r="Y846" t="s">
        <v>40</v>
      </c>
      <c r="Z8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6" t="str">
        <f>IFERROR(VLOOKUP(Tabla_Transformados[[#This Row],[Actividades_Reser_sucio2]],auxiliares!$E$5:$F$20,2,0),Tabla_Transformados[[#This Row],[Actividades_Reser_sucio2]])</f>
        <v/>
      </c>
      <c r="AB846">
        <v>2</v>
      </c>
      <c r="AC846">
        <f>Tabla_Transformados[[#This Row],[Duracion_Viaje_sucio]]-1</f>
        <v>6</v>
      </c>
      <c r="AD846" t="b">
        <v>1</v>
      </c>
      <c r="AE846" t="str">
        <f>VLOOKUP(Tabla_Transformados[[#This Row],[Promocion_Aplicada_sucio]],auxiliares!$H$6:$I$9,2,0)</f>
        <v>Verdadero</v>
      </c>
      <c r="AF846" t="s">
        <v>88</v>
      </c>
      <c r="AG846" t="s">
        <v>56</v>
      </c>
      <c r="AH846">
        <v>4</v>
      </c>
      <c r="AI846" t="str">
        <f>TEXT(Tabla_Transformados[[#This Row],[Fecha_Reserva]],"m")</f>
        <v>1</v>
      </c>
      <c r="AJ846">
        <v>11</v>
      </c>
      <c r="AK846" t="str">
        <f>TEXT(Tabla_Transformados[[#This Row],[Fecha_Viaje]],"m")</f>
        <v>6</v>
      </c>
      <c r="AL846" t="s">
        <v>44</v>
      </c>
      <c r="AM846" t="b">
        <v>1</v>
      </c>
      <c r="AN846" t="str">
        <f>VLOOKUP(Tabla_Transformados[[#This Row],[Cancelacion_Reserva_sucio]],auxiliares!$H$6:$I$9,2,0)</f>
        <v>Verdadero</v>
      </c>
      <c r="AO846">
        <v>2</v>
      </c>
      <c r="AP846" t="s">
        <v>70</v>
      </c>
      <c r="AQ84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6" s="10">
        <f>Tabla_Transformados[[#This Row],[Costo_Total]]/Tabla_Transformados[[#This Row],[Numero_Personas]]</f>
        <v>930.4</v>
      </c>
      <c r="AS846" s="10">
        <f>Tabla_Transformados[[#This Row],[Costo_Total]]/Tabla_Transformados[[#This Row],[Duracion_Viaje_sucio]]</f>
        <v>531.65714285714284</v>
      </c>
    </row>
    <row r="847" spans="1:45" x14ac:dyDescent="0.25">
      <c r="A847" t="s">
        <v>2968</v>
      </c>
      <c r="B847" t="s">
        <v>2969</v>
      </c>
      <c r="C847">
        <v>27</v>
      </c>
      <c r="D847" t="s">
        <v>60</v>
      </c>
      <c r="E847" t="str">
        <f>VLOOKUP(Tabla_Transformados[[#This Row],[Género_sucio]],Tabla4[#All],2,0)</f>
        <v>Otro</v>
      </c>
      <c r="F847" t="s">
        <v>32</v>
      </c>
      <c r="G847" t="str">
        <f>VLOOKUP(Tabla_Transformados[[#This Row],[Ubicación_sucio]],auxiliares!$E$6:$F$13,2,0)</f>
        <v>Méjico</v>
      </c>
      <c r="H847" t="s">
        <v>49</v>
      </c>
      <c r="I847" t="str">
        <f>IFERROR(VLOOKUP(Tabla_Transformados[[#This Row],[Tipo_Viajero_sucio]],auxiliares!$H$6:$I$6,2,0),Tabla_Transformados[[#This Row],[Tipo_Viajero_sucio]])</f>
        <v>Turista</v>
      </c>
      <c r="J847" t="s">
        <v>2970</v>
      </c>
      <c r="K847" s="8">
        <v>45466</v>
      </c>
      <c r="L847" s="8">
        <v>45633</v>
      </c>
      <c r="M847">
        <v>28</v>
      </c>
      <c r="N847">
        <f>DATEDIF(Tabla_Transformados[[#This Row],[Fecha_Reserva]],Tabla_Transformados[[#This Row],[Fecha_Viaje]],"d")</f>
        <v>167</v>
      </c>
      <c r="O847">
        <v>10</v>
      </c>
      <c r="P847">
        <v>1</v>
      </c>
      <c r="Q847" t="s">
        <v>65</v>
      </c>
      <c r="R847" t="str">
        <f>IFERROR(VLOOKUP(Tabla_Transformados[[#This Row],[Tipo_Paquete_sucio]],auxiliares!$H$6:$I$7,2,0),Tabla_Transformados[[#This Row],[Tipo_Paquete_sucio]])</f>
        <v>Vuelo + Hotel + Tour</v>
      </c>
      <c r="S847" s="10">
        <v>14284.6</v>
      </c>
      <c r="T847" t="s">
        <v>78</v>
      </c>
      <c r="U847" t="s">
        <v>66</v>
      </c>
      <c r="V847" t="str">
        <f>VLOOKUP(Tabla_Transformados[[#This Row],[Destino_sucio]],auxiliares!$E$5:$F$19,2,0)</f>
        <v>Barcelona</v>
      </c>
      <c r="W847" t="s">
        <v>67</v>
      </c>
      <c r="X847" t="s">
        <v>41</v>
      </c>
      <c r="Y847" t="s">
        <v>40</v>
      </c>
      <c r="Z8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47" t="str">
        <f>IFERROR(VLOOKUP(Tabla_Transformados[[#This Row],[Actividades_Reser_sucio2]],auxiliares!$E$5:$F$20,2,0),Tabla_Transformados[[#This Row],[Actividades_Reser_sucio2]])</f>
        <v>Desconocido</v>
      </c>
      <c r="AB847">
        <v>2</v>
      </c>
      <c r="AC847">
        <f>Tabla_Transformados[[#This Row],[Duracion_Viaje_sucio]]-1</f>
        <v>9</v>
      </c>
      <c r="AD847" t="b">
        <v>0</v>
      </c>
      <c r="AE847" t="str">
        <f>VLOOKUP(Tabla_Transformados[[#This Row],[Promocion_Aplicada_sucio]],auxiliares!$H$6:$I$9,2,0)</f>
        <v>Falso</v>
      </c>
      <c r="AF847" t="s">
        <v>55</v>
      </c>
      <c r="AG847" t="s">
        <v>43</v>
      </c>
      <c r="AH847">
        <v>10</v>
      </c>
      <c r="AI847" t="str">
        <f>TEXT(Tabla_Transformados[[#This Row],[Fecha_Reserva]],"m")</f>
        <v>6</v>
      </c>
      <c r="AJ847">
        <v>1</v>
      </c>
      <c r="AK847" t="str">
        <f>TEXT(Tabla_Transformados[[#This Row],[Fecha_Viaje]],"m")</f>
        <v>12</v>
      </c>
      <c r="AL847" t="s">
        <v>44</v>
      </c>
      <c r="AM847" t="b">
        <v>0</v>
      </c>
      <c r="AN847" t="str">
        <f>VLOOKUP(Tabla_Transformados[[#This Row],[Cancelacion_Reserva_sucio]],auxiliares!$H$6:$I$9,2,0)</f>
        <v>Falso</v>
      </c>
      <c r="AO847">
        <v>3</v>
      </c>
      <c r="AP847" t="s">
        <v>108</v>
      </c>
      <c r="AQ84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7" s="10">
        <f>Tabla_Transformados[[#This Row],[Costo_Total]]/Tabla_Transformados[[#This Row],[Numero_Personas]]</f>
        <v>14284.6</v>
      </c>
      <c r="AS847" s="10">
        <f>Tabla_Transformados[[#This Row],[Costo_Total]]/Tabla_Transformados[[#This Row],[Duracion_Viaje_sucio]]</f>
        <v>1428.46</v>
      </c>
    </row>
    <row r="848" spans="1:45" x14ac:dyDescent="0.25">
      <c r="A848" t="s">
        <v>2971</v>
      </c>
      <c r="B848" t="s">
        <v>2972</v>
      </c>
      <c r="C848">
        <v>27</v>
      </c>
      <c r="D848" t="s">
        <v>31</v>
      </c>
      <c r="E848" t="str">
        <f>VLOOKUP(Tabla_Transformados[[#This Row],[Género_sucio]],Tabla4[#All],2,0)</f>
        <v>Femenino</v>
      </c>
      <c r="F848" t="s">
        <v>61</v>
      </c>
      <c r="G848" t="str">
        <f>VLOOKUP(Tabla_Transformados[[#This Row],[Ubicación_sucio]],auxiliares!$E$6:$F$13,2,0)</f>
        <v>Australia</v>
      </c>
      <c r="H848" t="s">
        <v>49</v>
      </c>
      <c r="I848" t="str">
        <f>IFERROR(VLOOKUP(Tabla_Transformados[[#This Row],[Tipo_Viajero_sucio]],auxiliares!$H$6:$I$6,2,0),Tabla_Transformados[[#This Row],[Tipo_Viajero_sucio]])</f>
        <v>Turista</v>
      </c>
      <c r="J848" t="s">
        <v>2973</v>
      </c>
      <c r="K848" s="8">
        <v>45505</v>
      </c>
      <c r="L848" s="8">
        <v>45559</v>
      </c>
      <c r="M848">
        <v>92</v>
      </c>
      <c r="N848">
        <f>DATEDIF(Tabla_Transformados[[#This Row],[Fecha_Reserva]],Tabla_Transformados[[#This Row],[Fecha_Viaje]],"d")</f>
        <v>54</v>
      </c>
      <c r="O848">
        <v>10</v>
      </c>
      <c r="P848">
        <v>3</v>
      </c>
      <c r="Q848" t="s">
        <v>77</v>
      </c>
      <c r="R848" t="str">
        <f>IFERROR(VLOOKUP(Tabla_Transformados[[#This Row],[Tipo_Paquete_sucio]],auxiliares!$H$6:$I$7,2,0),Tabla_Transformados[[#This Row],[Tipo_Paquete_sucio]])</f>
        <v>Vuelo + Hotel</v>
      </c>
      <c r="S848" s="10">
        <v>9121.2000000000007</v>
      </c>
      <c r="T848" t="s">
        <v>38</v>
      </c>
      <c r="U848" t="s">
        <v>137</v>
      </c>
      <c r="V848" t="str">
        <f>VLOOKUP(Tabla_Transformados[[#This Row],[Destino_sucio]],auxiliares!$E$5:$F$19,2,0)</f>
        <v>Paris</v>
      </c>
      <c r="W848" t="s">
        <v>114</v>
      </c>
      <c r="X848" t="s">
        <v>41</v>
      </c>
      <c r="Y848" t="s">
        <v>40</v>
      </c>
      <c r="Z8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8" t="str">
        <f>IFERROR(VLOOKUP(Tabla_Transformados[[#This Row],[Actividades_Reser_sucio2]],auxiliares!$E$5:$F$20,2,0),Tabla_Transformados[[#This Row],[Actividades_Reser_sucio2]])</f>
        <v/>
      </c>
      <c r="AB848">
        <v>7</v>
      </c>
      <c r="AC848">
        <f>Tabla_Transformados[[#This Row],[Duracion_Viaje_sucio]]-1</f>
        <v>9</v>
      </c>
      <c r="AD848" t="b">
        <v>0</v>
      </c>
      <c r="AE848" t="str">
        <f>VLOOKUP(Tabla_Transformados[[#This Row],[Promocion_Aplicada_sucio]],auxiliares!$H$6:$I$9,2,0)</f>
        <v>Falso</v>
      </c>
      <c r="AF848" t="s">
        <v>55</v>
      </c>
      <c r="AG848" t="s">
        <v>56</v>
      </c>
      <c r="AH848">
        <v>10</v>
      </c>
      <c r="AI848" t="str">
        <f>TEXT(Tabla_Transformados[[#This Row],[Fecha_Reserva]],"m")</f>
        <v>8</v>
      </c>
      <c r="AJ848">
        <v>11</v>
      </c>
      <c r="AK848" t="str">
        <f>TEXT(Tabla_Transformados[[#This Row],[Fecha_Viaje]],"m")</f>
        <v>9</v>
      </c>
      <c r="AL848" t="s">
        <v>57</v>
      </c>
      <c r="AM848" t="b">
        <v>1</v>
      </c>
      <c r="AN848" t="str">
        <f>VLOOKUP(Tabla_Transformados[[#This Row],[Cancelacion_Reserva_sucio]],auxiliares!$H$6:$I$9,2,0)</f>
        <v>Verdadero</v>
      </c>
      <c r="AO848">
        <v>5</v>
      </c>
      <c r="AP848" t="s">
        <v>108</v>
      </c>
      <c r="AQ84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8" s="10">
        <f>Tabla_Transformados[[#This Row],[Costo_Total]]/Tabla_Transformados[[#This Row],[Numero_Personas]]</f>
        <v>3040.4</v>
      </c>
      <c r="AS848" s="10">
        <f>Tabla_Transformados[[#This Row],[Costo_Total]]/Tabla_Transformados[[#This Row],[Duracion_Viaje_sucio]]</f>
        <v>912.12000000000012</v>
      </c>
    </row>
    <row r="849" spans="1:45" x14ac:dyDescent="0.25">
      <c r="A849" t="s">
        <v>2974</v>
      </c>
      <c r="B849" t="s">
        <v>2975</v>
      </c>
      <c r="C849">
        <v>59</v>
      </c>
      <c r="D849" t="s">
        <v>60</v>
      </c>
      <c r="E849" t="str">
        <f>VLOOKUP(Tabla_Transformados[[#This Row],[Género_sucio]],Tabla4[#All],2,0)</f>
        <v>Otro</v>
      </c>
      <c r="F849" t="s">
        <v>123</v>
      </c>
      <c r="G849" t="str">
        <f>VLOOKUP(Tabla_Transformados[[#This Row],[Ubicación_sucio]],auxiliares!$E$6:$F$13,2,0)</f>
        <v>España</v>
      </c>
      <c r="H849" t="s">
        <v>49</v>
      </c>
      <c r="I849" t="str">
        <f>IFERROR(VLOOKUP(Tabla_Transformados[[#This Row],[Tipo_Viajero_sucio]],auxiliares!$H$6:$I$6,2,0),Tabla_Transformados[[#This Row],[Tipo_Viajero_sucio]])</f>
        <v>Turista</v>
      </c>
      <c r="J849" t="s">
        <v>2976</v>
      </c>
      <c r="K849" s="8">
        <v>45484</v>
      </c>
      <c r="L849" s="8">
        <v>45606</v>
      </c>
      <c r="M849">
        <v>218</v>
      </c>
      <c r="N849">
        <f>DATEDIF(Tabla_Transformados[[#This Row],[Fecha_Reserva]],Tabla_Transformados[[#This Row],[Fecha_Viaje]],"d")</f>
        <v>122</v>
      </c>
      <c r="O849">
        <v>1</v>
      </c>
      <c r="P849">
        <v>1</v>
      </c>
      <c r="Q849" t="s">
        <v>65</v>
      </c>
      <c r="R849" t="str">
        <f>IFERROR(VLOOKUP(Tabla_Transformados[[#This Row],[Tipo_Paquete_sucio]],auxiliares!$H$6:$I$7,2,0),Tabla_Transformados[[#This Row],[Tipo_Paquete_sucio]])</f>
        <v>Vuelo + Hotel + Tour</v>
      </c>
      <c r="S849" s="10">
        <v>6468.1</v>
      </c>
      <c r="T849" t="s">
        <v>86</v>
      </c>
      <c r="U849" t="s">
        <v>39</v>
      </c>
      <c r="V849" t="str">
        <f>VLOOKUP(Tabla_Transformados[[#This Row],[Destino_sucio]],auxiliares!$E$5:$F$19,2,0)</f>
        <v>Tokio</v>
      </c>
      <c r="W849" t="s">
        <v>114</v>
      </c>
      <c r="X849" t="s">
        <v>68</v>
      </c>
      <c r="Y849" t="s">
        <v>151</v>
      </c>
      <c r="Z8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49" t="str">
        <f>IFERROR(VLOOKUP(Tabla_Transformados[[#This Row],[Actividades_Reser_sucio2]],auxiliares!$E$5:$F$20,2,0),Tabla_Transformados[[#This Row],[Actividades_Reser_sucio2]])</f>
        <v>Tour en Cuidad</v>
      </c>
      <c r="AB849">
        <v>8</v>
      </c>
      <c r="AC849">
        <f>Tabla_Transformados[[#This Row],[Duracion_Viaje_sucio]]-1</f>
        <v>0</v>
      </c>
      <c r="AD849" t="b">
        <v>0</v>
      </c>
      <c r="AE849" t="str">
        <f>VLOOKUP(Tabla_Transformados[[#This Row],[Promocion_Aplicada_sucio]],auxiliares!$H$6:$I$9,2,0)</f>
        <v>Falso</v>
      </c>
      <c r="AF849" t="s">
        <v>55</v>
      </c>
      <c r="AG849" t="s">
        <v>56</v>
      </c>
      <c r="AH849">
        <v>5</v>
      </c>
      <c r="AI849" t="str">
        <f>TEXT(Tabla_Transformados[[#This Row],[Fecha_Reserva]],"m")</f>
        <v>7</v>
      </c>
      <c r="AJ849">
        <v>6</v>
      </c>
      <c r="AK849" t="str">
        <f>TEXT(Tabla_Transformados[[#This Row],[Fecha_Viaje]],"m")</f>
        <v>11</v>
      </c>
      <c r="AL849" t="s">
        <v>57</v>
      </c>
      <c r="AM849" t="b">
        <v>1</v>
      </c>
      <c r="AN849" t="str">
        <f>VLOOKUP(Tabla_Transformados[[#This Row],[Cancelacion_Reserva_sucio]],auxiliares!$H$6:$I$9,2,0)</f>
        <v>Verdadero</v>
      </c>
      <c r="AO849">
        <v>4</v>
      </c>
      <c r="AP849" t="s">
        <v>40</v>
      </c>
      <c r="AQ84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9" s="10">
        <f>Tabla_Transformados[[#This Row],[Costo_Total]]/Tabla_Transformados[[#This Row],[Numero_Personas]]</f>
        <v>6468.1</v>
      </c>
      <c r="AS849" s="10">
        <f>Tabla_Transformados[[#This Row],[Costo_Total]]/Tabla_Transformados[[#This Row],[Duracion_Viaje_sucio]]</f>
        <v>6468.1</v>
      </c>
    </row>
    <row r="850" spans="1:45" x14ac:dyDescent="0.25">
      <c r="A850" t="s">
        <v>2977</v>
      </c>
      <c r="B850" t="s">
        <v>2978</v>
      </c>
      <c r="C850">
        <v>41</v>
      </c>
      <c r="D850" t="s">
        <v>60</v>
      </c>
      <c r="E850" t="str">
        <f>VLOOKUP(Tabla_Transformados[[#This Row],[Género_sucio]],Tabla4[#All],2,0)</f>
        <v>Otro</v>
      </c>
      <c r="F850" t="s">
        <v>123</v>
      </c>
      <c r="G850" t="str">
        <f>VLOOKUP(Tabla_Transformados[[#This Row],[Ubicación_sucio]],auxiliares!$E$6:$F$13,2,0)</f>
        <v>España</v>
      </c>
      <c r="H850" t="s">
        <v>97</v>
      </c>
      <c r="I850" t="str">
        <f>IFERROR(VLOOKUP(Tabla_Transformados[[#This Row],[Tipo_Viajero_sucio]],auxiliares!$H$6:$I$6,2,0),Tabla_Transformados[[#This Row],[Tipo_Viajero_sucio]])</f>
        <v>Negocios</v>
      </c>
      <c r="J850" t="s">
        <v>2979</v>
      </c>
      <c r="K850" s="8">
        <v>45495</v>
      </c>
      <c r="L850" s="8">
        <v>45601</v>
      </c>
      <c r="M850">
        <v>92</v>
      </c>
      <c r="N850">
        <f>DATEDIF(Tabla_Transformados[[#This Row],[Fecha_Reserva]],Tabla_Transformados[[#This Row],[Fecha_Viaje]],"d")</f>
        <v>106</v>
      </c>
      <c r="O850">
        <v>10</v>
      </c>
      <c r="P850">
        <v>2</v>
      </c>
      <c r="Q850" t="s">
        <v>37</v>
      </c>
      <c r="R850" t="str">
        <f>IFERROR(VLOOKUP(Tabla_Transformados[[#This Row],[Tipo_Paquete_sucio]],auxiliares!$H$6:$I$7,2,0),Tabla_Transformados[[#This Row],[Tipo_Paquete_sucio]])</f>
        <v>Vuelo</v>
      </c>
      <c r="S850" s="10">
        <v>15330.7</v>
      </c>
      <c r="T850" t="s">
        <v>38</v>
      </c>
      <c r="U850" t="s">
        <v>137</v>
      </c>
      <c r="V850" t="str">
        <f>VLOOKUP(Tabla_Transformados[[#This Row],[Destino_sucio]],auxiliares!$E$5:$F$19,2,0)</f>
        <v>Paris</v>
      </c>
      <c r="W850" t="s">
        <v>40</v>
      </c>
      <c r="X850" t="s">
        <v>68</v>
      </c>
      <c r="Y850" t="s">
        <v>40</v>
      </c>
      <c r="Z8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0" t="str">
        <f>IFERROR(VLOOKUP(Tabla_Transformados[[#This Row],[Actividades_Reser_sucio2]],auxiliares!$E$5:$F$20,2,0),Tabla_Transformados[[#This Row],[Actividades_Reser_sucio2]])</f>
        <v/>
      </c>
      <c r="AB850">
        <v>5</v>
      </c>
      <c r="AC850">
        <f>Tabla_Transformados[[#This Row],[Duracion_Viaje_sucio]]-1</f>
        <v>9</v>
      </c>
      <c r="AD850" t="b">
        <v>1</v>
      </c>
      <c r="AE850" t="str">
        <f>VLOOKUP(Tabla_Transformados[[#This Row],[Promocion_Aplicada_sucio]],auxiliares!$H$6:$I$9,2,0)</f>
        <v>Verdadero</v>
      </c>
      <c r="AF850" t="s">
        <v>55</v>
      </c>
      <c r="AG850" t="s">
        <v>56</v>
      </c>
      <c r="AH850">
        <v>9</v>
      </c>
      <c r="AI850" t="str">
        <f>TEXT(Tabla_Transformados[[#This Row],[Fecha_Reserva]],"m")</f>
        <v>7</v>
      </c>
      <c r="AJ850">
        <v>1</v>
      </c>
      <c r="AK850" t="str">
        <f>TEXT(Tabla_Transformados[[#This Row],[Fecha_Viaje]],"m")</f>
        <v>11</v>
      </c>
      <c r="AL850" t="s">
        <v>44</v>
      </c>
      <c r="AM850" t="b">
        <v>0</v>
      </c>
      <c r="AN850" t="str">
        <f>VLOOKUP(Tabla_Transformados[[#This Row],[Cancelacion_Reserva_sucio]],auxiliares!$H$6:$I$9,2,0)</f>
        <v>Falso</v>
      </c>
      <c r="AO850">
        <v>3</v>
      </c>
      <c r="AP850" t="s">
        <v>131</v>
      </c>
      <c r="AQ85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0" s="10">
        <f>Tabla_Transformados[[#This Row],[Costo_Total]]/Tabla_Transformados[[#This Row],[Numero_Personas]]</f>
        <v>7665.35</v>
      </c>
      <c r="AS850" s="10">
        <f>Tabla_Transformados[[#This Row],[Costo_Total]]/Tabla_Transformados[[#This Row],[Duracion_Viaje_sucio]]</f>
        <v>1533.0700000000002</v>
      </c>
    </row>
    <row r="851" spans="1:45" x14ac:dyDescent="0.25">
      <c r="A851" t="s">
        <v>2980</v>
      </c>
      <c r="B851" t="s">
        <v>2981</v>
      </c>
      <c r="C851">
        <v>47</v>
      </c>
      <c r="D851" t="s">
        <v>60</v>
      </c>
      <c r="E851" t="str">
        <f>VLOOKUP(Tabla_Transformados[[#This Row],[Género_sucio]],Tabla4[#All],2,0)</f>
        <v>Otro</v>
      </c>
      <c r="F851" t="s">
        <v>123</v>
      </c>
      <c r="G851" t="str">
        <f>VLOOKUP(Tabla_Transformados[[#This Row],[Ubicación_sucio]],auxiliares!$E$6:$F$13,2,0)</f>
        <v>España</v>
      </c>
      <c r="H851" t="s">
        <v>33</v>
      </c>
      <c r="I851" t="str">
        <f>IFERROR(VLOOKUP(Tabla_Transformados[[#This Row],[Tipo_Viajero_sucio]],auxiliares!$H$6:$I$6,2,0),Tabla_Transformados[[#This Row],[Tipo_Viajero_sucio]])</f>
        <v>Turista</v>
      </c>
      <c r="J851" t="s">
        <v>2982</v>
      </c>
      <c r="K851" s="8">
        <v>45480</v>
      </c>
      <c r="L851" s="8">
        <v>45502</v>
      </c>
      <c r="M851">
        <v>114</v>
      </c>
      <c r="N851">
        <f>DATEDIF(Tabla_Transformados[[#This Row],[Fecha_Reserva]],Tabla_Transformados[[#This Row],[Fecha_Viaje]],"d")</f>
        <v>22</v>
      </c>
      <c r="O851">
        <v>1</v>
      </c>
      <c r="P851">
        <v>3</v>
      </c>
      <c r="Q851" t="s">
        <v>65</v>
      </c>
      <c r="R851" t="str">
        <f>IFERROR(VLOOKUP(Tabla_Transformados[[#This Row],[Tipo_Paquete_sucio]],auxiliares!$H$6:$I$7,2,0),Tabla_Transformados[[#This Row],[Tipo_Paquete_sucio]])</f>
        <v>Vuelo + Hotel + Tour</v>
      </c>
      <c r="S851" s="10">
        <v>1805.8</v>
      </c>
      <c r="T851" t="s">
        <v>86</v>
      </c>
      <c r="U851" t="s">
        <v>94</v>
      </c>
      <c r="V851" t="str">
        <f>VLOOKUP(Tabla_Transformados[[#This Row],[Destino_sucio]],auxiliares!$E$5:$F$19,2,0)</f>
        <v>Cancun</v>
      </c>
      <c r="W851" t="s">
        <v>79</v>
      </c>
      <c r="X851" t="s">
        <v>41</v>
      </c>
      <c r="Y851" t="s">
        <v>302</v>
      </c>
      <c r="Z8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51" t="str">
        <f>IFERROR(VLOOKUP(Tabla_Transformados[[#This Row],[Actividades_Reser_sucio2]],auxiliares!$E$5:$F$20,2,0),Tabla_Transformados[[#This Row],[Actividades_Reser_sucio2]])</f>
        <v>Tour en bus</v>
      </c>
      <c r="AB851">
        <v>3</v>
      </c>
      <c r="AC851">
        <f>Tabla_Transformados[[#This Row],[Duracion_Viaje_sucio]]-1</f>
        <v>0</v>
      </c>
      <c r="AD851" t="b">
        <v>0</v>
      </c>
      <c r="AE851" t="str">
        <f>VLOOKUP(Tabla_Transformados[[#This Row],[Promocion_Aplicada_sucio]],auxiliares!$H$6:$I$9,2,0)</f>
        <v>Falso</v>
      </c>
      <c r="AF851" t="s">
        <v>88</v>
      </c>
      <c r="AG851" t="s">
        <v>56</v>
      </c>
      <c r="AH851">
        <v>1</v>
      </c>
      <c r="AI851" t="str">
        <f>TEXT(Tabla_Transformados[[#This Row],[Fecha_Reserva]],"m")</f>
        <v>7</v>
      </c>
      <c r="AJ851">
        <v>3</v>
      </c>
      <c r="AK851" t="str">
        <f>TEXT(Tabla_Transformados[[#This Row],[Fecha_Viaje]],"m")</f>
        <v>7</v>
      </c>
      <c r="AL851" t="s">
        <v>44</v>
      </c>
      <c r="AM851" t="b">
        <v>1</v>
      </c>
      <c r="AN851" t="str">
        <f>VLOOKUP(Tabla_Transformados[[#This Row],[Cancelacion_Reserva_sucio]],auxiliares!$H$6:$I$9,2,0)</f>
        <v>Verdadero</v>
      </c>
      <c r="AO851">
        <v>2</v>
      </c>
      <c r="AP851" t="s">
        <v>45</v>
      </c>
      <c r="AQ85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1" s="10">
        <f>Tabla_Transformados[[#This Row],[Costo_Total]]/Tabla_Transformados[[#This Row],[Numero_Personas]]</f>
        <v>601.93333333333328</v>
      </c>
      <c r="AS851" s="10">
        <f>Tabla_Transformados[[#This Row],[Costo_Total]]/Tabla_Transformados[[#This Row],[Duracion_Viaje_sucio]]</f>
        <v>1805.8</v>
      </c>
    </row>
    <row r="852" spans="1:45" x14ac:dyDescent="0.25">
      <c r="A852" t="s">
        <v>2983</v>
      </c>
      <c r="B852" t="s">
        <v>2984</v>
      </c>
      <c r="C852">
        <v>22</v>
      </c>
      <c r="D852" t="s">
        <v>31</v>
      </c>
      <c r="E852" t="str">
        <f>VLOOKUP(Tabla_Transformados[[#This Row],[Género_sucio]],Tabla4[#All],2,0)</f>
        <v>Femenino</v>
      </c>
      <c r="F852" t="s">
        <v>32</v>
      </c>
      <c r="G852" t="str">
        <f>VLOOKUP(Tabla_Transformados[[#This Row],[Ubicación_sucio]],auxiliares!$E$6:$F$13,2,0)</f>
        <v>Méjico</v>
      </c>
      <c r="H852" t="s">
        <v>97</v>
      </c>
      <c r="I852" t="str">
        <f>IFERROR(VLOOKUP(Tabla_Transformados[[#This Row],[Tipo_Viajero_sucio]],auxiliares!$H$6:$I$6,2,0),Tabla_Transformados[[#This Row],[Tipo_Viajero_sucio]])</f>
        <v>Negocios</v>
      </c>
      <c r="J852" t="s">
        <v>2985</v>
      </c>
      <c r="K852" s="8">
        <v>45460</v>
      </c>
      <c r="L852" s="8">
        <v>45537</v>
      </c>
      <c r="M852">
        <v>60</v>
      </c>
      <c r="N852">
        <f>DATEDIF(Tabla_Transformados[[#This Row],[Fecha_Reserva]],Tabla_Transformados[[#This Row],[Fecha_Viaje]],"d")</f>
        <v>77</v>
      </c>
      <c r="O852">
        <v>11</v>
      </c>
      <c r="P852">
        <v>2</v>
      </c>
      <c r="Q852" t="s">
        <v>37</v>
      </c>
      <c r="R852" t="str">
        <f>IFERROR(VLOOKUP(Tabla_Transformados[[#This Row],[Tipo_Paquete_sucio]],auxiliares!$H$6:$I$7,2,0),Tabla_Transformados[[#This Row],[Tipo_Paquete_sucio]])</f>
        <v>Vuelo</v>
      </c>
      <c r="S852" s="10">
        <v>13798.9</v>
      </c>
      <c r="T852" t="s">
        <v>38</v>
      </c>
      <c r="U852" t="s">
        <v>53</v>
      </c>
      <c r="V852" t="str">
        <f>VLOOKUP(Tabla_Transformados[[#This Row],[Destino_sucio]],auxiliares!$E$5:$F$19,2,0)</f>
        <v>Nueva York</v>
      </c>
      <c r="W852" t="s">
        <v>40</v>
      </c>
      <c r="X852" t="s">
        <v>54</v>
      </c>
      <c r="Y852" t="s">
        <v>40</v>
      </c>
      <c r="Z8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2" t="str">
        <f>IFERROR(VLOOKUP(Tabla_Transformados[[#This Row],[Actividades_Reser_sucio2]],auxiliares!$E$5:$F$20,2,0),Tabla_Transformados[[#This Row],[Actividades_Reser_sucio2]])</f>
        <v/>
      </c>
      <c r="AB852">
        <v>9</v>
      </c>
      <c r="AC852">
        <f>Tabla_Transformados[[#This Row],[Duracion_Viaje_sucio]]-1</f>
        <v>10</v>
      </c>
      <c r="AD852" t="b">
        <v>0</v>
      </c>
      <c r="AE852" t="str">
        <f>VLOOKUP(Tabla_Transformados[[#This Row],[Promocion_Aplicada_sucio]],auxiliares!$H$6:$I$9,2,0)</f>
        <v>Falso</v>
      </c>
      <c r="AF852" t="s">
        <v>42</v>
      </c>
      <c r="AG852" t="s">
        <v>56</v>
      </c>
      <c r="AH852">
        <v>10</v>
      </c>
      <c r="AI852" t="str">
        <f>TEXT(Tabla_Transformados[[#This Row],[Fecha_Reserva]],"m")</f>
        <v>6</v>
      </c>
      <c r="AJ852">
        <v>1</v>
      </c>
      <c r="AK852" t="str">
        <f>TEXT(Tabla_Transformados[[#This Row],[Fecha_Viaje]],"m")</f>
        <v>9</v>
      </c>
      <c r="AL852" t="s">
        <v>44</v>
      </c>
      <c r="AM852" t="b">
        <v>1</v>
      </c>
      <c r="AN852" t="str">
        <f>VLOOKUP(Tabla_Transformados[[#This Row],[Cancelacion_Reserva_sucio]],auxiliares!$H$6:$I$9,2,0)</f>
        <v>Verdadero</v>
      </c>
      <c r="AO852">
        <v>2</v>
      </c>
      <c r="AP852" t="s">
        <v>70</v>
      </c>
      <c r="AQ85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2" s="10">
        <f>Tabla_Transformados[[#This Row],[Costo_Total]]/Tabla_Transformados[[#This Row],[Numero_Personas]]</f>
        <v>6899.45</v>
      </c>
      <c r="AS852" s="10">
        <f>Tabla_Transformados[[#This Row],[Costo_Total]]/Tabla_Transformados[[#This Row],[Duracion_Viaje_sucio]]</f>
        <v>1254.4454545454546</v>
      </c>
    </row>
    <row r="853" spans="1:45" x14ac:dyDescent="0.25">
      <c r="A853" t="s">
        <v>2986</v>
      </c>
      <c r="B853" t="s">
        <v>2987</v>
      </c>
      <c r="C853">
        <v>23</v>
      </c>
      <c r="D853" t="s">
        <v>60</v>
      </c>
      <c r="E853" t="str">
        <f>VLOOKUP(Tabla_Transformados[[#This Row],[Género_sucio]],Tabla4[#All],2,0)</f>
        <v>Otro</v>
      </c>
      <c r="F853" t="s">
        <v>91</v>
      </c>
      <c r="G853" t="str">
        <f>VLOOKUP(Tabla_Transformados[[#This Row],[Ubicación_sucio]],auxiliares!$E$6:$F$13,2,0)</f>
        <v>India</v>
      </c>
      <c r="H853" t="s">
        <v>33</v>
      </c>
      <c r="I853" t="str">
        <f>IFERROR(VLOOKUP(Tabla_Transformados[[#This Row],[Tipo_Viajero_sucio]],auxiliares!$H$6:$I$6,2,0),Tabla_Transformados[[#This Row],[Tipo_Viajero_sucio]])</f>
        <v>Turista</v>
      </c>
      <c r="J853" t="s">
        <v>2988</v>
      </c>
      <c r="K853" s="8">
        <v>45342</v>
      </c>
      <c r="L853" s="8">
        <v>45372</v>
      </c>
      <c r="M853">
        <v>38</v>
      </c>
      <c r="N853">
        <f>DATEDIF(Tabla_Transformados[[#This Row],[Fecha_Reserva]],Tabla_Transformados[[#This Row],[Fecha_Viaje]],"d")</f>
        <v>30</v>
      </c>
      <c r="O853">
        <v>9</v>
      </c>
      <c r="P853">
        <v>4</v>
      </c>
      <c r="Q853" t="s">
        <v>77</v>
      </c>
      <c r="R853" t="str">
        <f>IFERROR(VLOOKUP(Tabla_Transformados[[#This Row],[Tipo_Paquete_sucio]],auxiliares!$H$6:$I$7,2,0),Tabla_Transformados[[#This Row],[Tipo_Paquete_sucio]])</f>
        <v>Vuelo + Hotel</v>
      </c>
      <c r="S853" s="10">
        <v>19802.2</v>
      </c>
      <c r="T853" t="s">
        <v>78</v>
      </c>
      <c r="U853" t="s">
        <v>53</v>
      </c>
      <c r="V853" t="str">
        <f>VLOOKUP(Tabla_Transformados[[#This Row],[Destino_sucio]],auxiliares!$E$5:$F$19,2,0)</f>
        <v>Nueva York</v>
      </c>
      <c r="W853" t="s">
        <v>67</v>
      </c>
      <c r="X853" t="s">
        <v>41</v>
      </c>
      <c r="Y853" t="s">
        <v>40</v>
      </c>
      <c r="Z8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3" t="str">
        <f>IFERROR(VLOOKUP(Tabla_Transformados[[#This Row],[Actividades_Reser_sucio2]],auxiliares!$E$5:$F$20,2,0),Tabla_Transformados[[#This Row],[Actividades_Reser_sucio2]])</f>
        <v/>
      </c>
      <c r="AB853">
        <v>2</v>
      </c>
      <c r="AC853">
        <f>Tabla_Transformados[[#This Row],[Duracion_Viaje_sucio]]-1</f>
        <v>8</v>
      </c>
      <c r="AD853" t="b">
        <v>0</v>
      </c>
      <c r="AE853" t="str">
        <f>VLOOKUP(Tabla_Transformados[[#This Row],[Promocion_Aplicada_sucio]],auxiliares!$H$6:$I$9,2,0)</f>
        <v>Falso</v>
      </c>
      <c r="AF853" t="s">
        <v>55</v>
      </c>
      <c r="AG853" t="s">
        <v>115</v>
      </c>
      <c r="AH853">
        <v>9</v>
      </c>
      <c r="AI853" t="str">
        <f>TEXT(Tabla_Transformados[[#This Row],[Fecha_Reserva]],"m")</f>
        <v>2</v>
      </c>
      <c r="AJ853">
        <v>3</v>
      </c>
      <c r="AK853" t="str">
        <f>TEXT(Tabla_Transformados[[#This Row],[Fecha_Viaje]],"m")</f>
        <v>3</v>
      </c>
      <c r="AL853" t="s">
        <v>44</v>
      </c>
      <c r="AM853" t="b">
        <v>0</v>
      </c>
      <c r="AN853" t="str">
        <f>VLOOKUP(Tabla_Transformados[[#This Row],[Cancelacion_Reserva_sucio]],auxiliares!$H$6:$I$9,2,0)</f>
        <v>Falso</v>
      </c>
      <c r="AO853">
        <v>5</v>
      </c>
      <c r="AP853" t="s">
        <v>108</v>
      </c>
      <c r="AQ85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3" s="10">
        <f>Tabla_Transformados[[#This Row],[Costo_Total]]/Tabla_Transformados[[#This Row],[Numero_Personas]]</f>
        <v>4950.55</v>
      </c>
      <c r="AS853" s="10">
        <f>Tabla_Transformados[[#This Row],[Costo_Total]]/Tabla_Transformados[[#This Row],[Duracion_Viaje_sucio]]</f>
        <v>2200.2444444444445</v>
      </c>
    </row>
    <row r="854" spans="1:45" x14ac:dyDescent="0.25">
      <c r="A854" t="s">
        <v>2989</v>
      </c>
      <c r="B854" t="s">
        <v>2990</v>
      </c>
      <c r="C854">
        <v>24</v>
      </c>
      <c r="D854" t="s">
        <v>31</v>
      </c>
      <c r="E854" t="str">
        <f>VLOOKUP(Tabla_Transformados[[#This Row],[Género_sucio]],Tabla4[#All],2,0)</f>
        <v>Femenino</v>
      </c>
      <c r="F854" t="s">
        <v>32</v>
      </c>
      <c r="G854" t="str">
        <f>VLOOKUP(Tabla_Transformados[[#This Row],[Ubicación_sucio]],auxiliares!$E$6:$F$13,2,0)</f>
        <v>Méjico</v>
      </c>
      <c r="H854" t="s">
        <v>49</v>
      </c>
      <c r="I854" t="str">
        <f>IFERROR(VLOOKUP(Tabla_Transformados[[#This Row],[Tipo_Viajero_sucio]],auxiliares!$H$6:$I$6,2,0),Tabla_Transformados[[#This Row],[Tipo_Viajero_sucio]])</f>
        <v>Turista</v>
      </c>
      <c r="J854" t="s">
        <v>2991</v>
      </c>
      <c r="K854" s="8">
        <v>45379</v>
      </c>
      <c r="L854" s="8">
        <v>45541</v>
      </c>
      <c r="M854">
        <v>229</v>
      </c>
      <c r="N854">
        <f>DATEDIF(Tabla_Transformados[[#This Row],[Fecha_Reserva]],Tabla_Transformados[[#This Row],[Fecha_Viaje]],"d")</f>
        <v>162</v>
      </c>
      <c r="O854">
        <v>5</v>
      </c>
      <c r="P854">
        <v>4</v>
      </c>
      <c r="Q854" t="s">
        <v>37</v>
      </c>
      <c r="R854" t="str">
        <f>IFERROR(VLOOKUP(Tabla_Transformados[[#This Row],[Tipo_Paquete_sucio]],auxiliares!$H$6:$I$7,2,0),Tabla_Transformados[[#This Row],[Tipo_Paquete_sucio]])</f>
        <v>Vuelo</v>
      </c>
      <c r="S854" s="10">
        <v>2353.6999999999998</v>
      </c>
      <c r="T854" t="s">
        <v>38</v>
      </c>
      <c r="U854" t="s">
        <v>137</v>
      </c>
      <c r="V854" t="str">
        <f>VLOOKUP(Tabla_Transformados[[#This Row],[Destino_sucio]],auxiliares!$E$5:$F$19,2,0)</f>
        <v>Paris</v>
      </c>
      <c r="W854" t="s">
        <v>40</v>
      </c>
      <c r="X854" t="s">
        <v>41</v>
      </c>
      <c r="Y854" t="s">
        <v>40</v>
      </c>
      <c r="Z8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4" t="str">
        <f>IFERROR(VLOOKUP(Tabla_Transformados[[#This Row],[Actividades_Reser_sucio2]],auxiliares!$E$5:$F$20,2,0),Tabla_Transformados[[#This Row],[Actividades_Reser_sucio2]])</f>
        <v/>
      </c>
      <c r="AB854">
        <v>5</v>
      </c>
      <c r="AC854">
        <f>Tabla_Transformados[[#This Row],[Duracion_Viaje_sucio]]-1</f>
        <v>4</v>
      </c>
      <c r="AD854" t="b">
        <v>1</v>
      </c>
      <c r="AE854" t="str">
        <f>VLOOKUP(Tabla_Transformados[[#This Row],[Promocion_Aplicada_sucio]],auxiliares!$H$6:$I$9,2,0)</f>
        <v>Verdadero</v>
      </c>
      <c r="AF854" t="s">
        <v>55</v>
      </c>
      <c r="AG854" t="s">
        <v>115</v>
      </c>
      <c r="AH854">
        <v>6</v>
      </c>
      <c r="AI854" t="str">
        <f>TEXT(Tabla_Transformados[[#This Row],[Fecha_Reserva]],"m")</f>
        <v>3</v>
      </c>
      <c r="AJ854">
        <v>3</v>
      </c>
      <c r="AK854" t="str">
        <f>TEXT(Tabla_Transformados[[#This Row],[Fecha_Viaje]],"m")</f>
        <v>9</v>
      </c>
      <c r="AL854" t="s">
        <v>44</v>
      </c>
      <c r="AM854" t="b">
        <v>1</v>
      </c>
      <c r="AN854" t="str">
        <f>VLOOKUP(Tabla_Transformados[[#This Row],[Cancelacion_Reserva_sucio]],auxiliares!$H$6:$I$9,2,0)</f>
        <v>Verdadero</v>
      </c>
      <c r="AO854">
        <v>5</v>
      </c>
      <c r="AP854" t="s">
        <v>207</v>
      </c>
      <c r="AQ85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4" s="10">
        <f>Tabla_Transformados[[#This Row],[Costo_Total]]/Tabla_Transformados[[#This Row],[Numero_Personas]]</f>
        <v>588.42499999999995</v>
      </c>
      <c r="AS854" s="10">
        <f>Tabla_Transformados[[#This Row],[Costo_Total]]/Tabla_Transformados[[#This Row],[Duracion_Viaje_sucio]]</f>
        <v>470.73999999999995</v>
      </c>
    </row>
    <row r="855" spans="1:45" x14ac:dyDescent="0.25">
      <c r="A855" t="s">
        <v>2992</v>
      </c>
      <c r="B855" t="s">
        <v>2993</v>
      </c>
      <c r="C855">
        <v>31</v>
      </c>
      <c r="D855" t="s">
        <v>104</v>
      </c>
      <c r="E855" t="str">
        <f>VLOOKUP(Tabla_Transformados[[#This Row],[Género_sucio]],Tabla4[#All],2,0)</f>
        <v>Masculino</v>
      </c>
      <c r="F855" t="s">
        <v>32</v>
      </c>
      <c r="G855" t="str">
        <f>VLOOKUP(Tabla_Transformados[[#This Row],[Ubicación_sucio]],auxiliares!$E$6:$F$13,2,0)</f>
        <v>Méjico</v>
      </c>
      <c r="H855" t="s">
        <v>97</v>
      </c>
      <c r="I855" t="str">
        <f>IFERROR(VLOOKUP(Tabla_Transformados[[#This Row],[Tipo_Viajero_sucio]],auxiliares!$H$6:$I$6,2,0),Tabla_Transformados[[#This Row],[Tipo_Viajero_sucio]])</f>
        <v>Negocios</v>
      </c>
      <c r="J855" t="s">
        <v>2994</v>
      </c>
      <c r="K855" s="8">
        <v>45326</v>
      </c>
      <c r="L855" s="8">
        <v>45638</v>
      </c>
      <c r="M855">
        <v>107</v>
      </c>
      <c r="N855">
        <f>DATEDIF(Tabla_Transformados[[#This Row],[Fecha_Reserva]],Tabla_Transformados[[#This Row],[Fecha_Viaje]],"d")</f>
        <v>312</v>
      </c>
      <c r="O855">
        <v>8</v>
      </c>
      <c r="P855">
        <v>3</v>
      </c>
      <c r="Q855" t="s">
        <v>37</v>
      </c>
      <c r="R855" t="str">
        <f>IFERROR(VLOOKUP(Tabla_Transformados[[#This Row],[Tipo_Paquete_sucio]],auxiliares!$H$6:$I$7,2,0),Tabla_Transformados[[#This Row],[Tipo_Paquete_sucio]])</f>
        <v>Vuelo</v>
      </c>
      <c r="S855" s="10">
        <v>10580.5</v>
      </c>
      <c r="T855" t="s">
        <v>86</v>
      </c>
      <c r="U855" t="s">
        <v>94</v>
      </c>
      <c r="V855" t="str">
        <f>VLOOKUP(Tabla_Transformados[[#This Row],[Destino_sucio]],auxiliares!$E$5:$F$19,2,0)</f>
        <v>Cancun</v>
      </c>
      <c r="W855" t="s">
        <v>40</v>
      </c>
      <c r="X855" t="s">
        <v>68</v>
      </c>
      <c r="Y855" t="s">
        <v>40</v>
      </c>
      <c r="Z8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5" t="str">
        <f>IFERROR(VLOOKUP(Tabla_Transformados[[#This Row],[Actividades_Reser_sucio2]],auxiliares!$E$5:$F$20,2,0),Tabla_Transformados[[#This Row],[Actividades_Reser_sucio2]])</f>
        <v/>
      </c>
      <c r="AB855">
        <v>7</v>
      </c>
      <c r="AC855">
        <f>Tabla_Transformados[[#This Row],[Duracion_Viaje_sucio]]-1</f>
        <v>7</v>
      </c>
      <c r="AD855" t="b">
        <v>0</v>
      </c>
      <c r="AE855" t="str">
        <f>VLOOKUP(Tabla_Transformados[[#This Row],[Promocion_Aplicada_sucio]],auxiliares!$H$6:$I$9,2,0)</f>
        <v>Falso</v>
      </c>
      <c r="AF855" t="s">
        <v>88</v>
      </c>
      <c r="AG855" t="s">
        <v>56</v>
      </c>
      <c r="AH855">
        <v>12</v>
      </c>
      <c r="AI855" t="str">
        <f>TEXT(Tabla_Transformados[[#This Row],[Fecha_Reserva]],"m")</f>
        <v>2</v>
      </c>
      <c r="AJ855">
        <v>1</v>
      </c>
      <c r="AK855" t="str">
        <f>TEXT(Tabla_Transformados[[#This Row],[Fecha_Viaje]],"m")</f>
        <v>12</v>
      </c>
      <c r="AL855" t="s">
        <v>44</v>
      </c>
      <c r="AM855" t="b">
        <v>1</v>
      </c>
      <c r="AN855" t="str">
        <f>VLOOKUP(Tabla_Transformados[[#This Row],[Cancelacion_Reserva_sucio]],auxiliares!$H$6:$I$9,2,0)</f>
        <v>Verdadero</v>
      </c>
      <c r="AO855">
        <v>5</v>
      </c>
      <c r="AP855" t="s">
        <v>40</v>
      </c>
      <c r="AQ85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5" s="10">
        <f>Tabla_Transformados[[#This Row],[Costo_Total]]/Tabla_Transformados[[#This Row],[Numero_Personas]]</f>
        <v>3526.8333333333335</v>
      </c>
      <c r="AS855" s="10">
        <f>Tabla_Transformados[[#This Row],[Costo_Total]]/Tabla_Transformados[[#This Row],[Duracion_Viaje_sucio]]</f>
        <v>1322.5625</v>
      </c>
    </row>
    <row r="856" spans="1:45" x14ac:dyDescent="0.25">
      <c r="A856" t="s">
        <v>2995</v>
      </c>
      <c r="B856" t="s">
        <v>2996</v>
      </c>
      <c r="C856">
        <v>45</v>
      </c>
      <c r="D856" t="s">
        <v>60</v>
      </c>
      <c r="E856" t="str">
        <f>VLOOKUP(Tabla_Transformados[[#This Row],[Género_sucio]],Tabla4[#All],2,0)</f>
        <v>Otro</v>
      </c>
      <c r="F856" t="s">
        <v>61</v>
      </c>
      <c r="G856" t="str">
        <f>VLOOKUP(Tabla_Transformados[[#This Row],[Ubicación_sucio]],auxiliares!$E$6:$F$13,2,0)</f>
        <v>Australia</v>
      </c>
      <c r="H856" t="s">
        <v>49</v>
      </c>
      <c r="I856" t="str">
        <f>IFERROR(VLOOKUP(Tabla_Transformados[[#This Row],[Tipo_Viajero_sucio]],auxiliares!$H$6:$I$6,2,0),Tabla_Transformados[[#This Row],[Tipo_Viajero_sucio]])</f>
        <v>Turista</v>
      </c>
      <c r="J856" t="s">
        <v>2997</v>
      </c>
      <c r="K856" s="8">
        <v>45461</v>
      </c>
      <c r="L856" s="8">
        <v>45540</v>
      </c>
      <c r="M856">
        <v>329</v>
      </c>
      <c r="N856">
        <f>DATEDIF(Tabla_Transformados[[#This Row],[Fecha_Reserva]],Tabla_Transformados[[#This Row],[Fecha_Viaje]],"d")</f>
        <v>79</v>
      </c>
      <c r="O856">
        <v>3</v>
      </c>
      <c r="P856">
        <v>2</v>
      </c>
      <c r="Q856" t="s">
        <v>37</v>
      </c>
      <c r="R856" t="str">
        <f>IFERROR(VLOOKUP(Tabla_Transformados[[#This Row],[Tipo_Paquete_sucio]],auxiliares!$H$6:$I$7,2,0),Tabla_Transformados[[#This Row],[Tipo_Paquete_sucio]])</f>
        <v>Vuelo</v>
      </c>
      <c r="S856" s="10">
        <v>19466.8</v>
      </c>
      <c r="T856" t="s">
        <v>86</v>
      </c>
      <c r="U856" t="s">
        <v>39</v>
      </c>
      <c r="V856" t="str">
        <f>VLOOKUP(Tabla_Transformados[[#This Row],[Destino_sucio]],auxiliares!$E$5:$F$19,2,0)</f>
        <v>Tokio</v>
      </c>
      <c r="W856" t="s">
        <v>40</v>
      </c>
      <c r="X856" t="s">
        <v>54</v>
      </c>
      <c r="Y856" t="s">
        <v>40</v>
      </c>
      <c r="Z8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6" t="str">
        <f>IFERROR(VLOOKUP(Tabla_Transformados[[#This Row],[Actividades_Reser_sucio2]],auxiliares!$E$5:$F$20,2,0),Tabla_Transformados[[#This Row],[Actividades_Reser_sucio2]])</f>
        <v/>
      </c>
      <c r="AB856">
        <v>5</v>
      </c>
      <c r="AC856">
        <f>Tabla_Transformados[[#This Row],[Duracion_Viaje_sucio]]-1</f>
        <v>2</v>
      </c>
      <c r="AD856" t="b">
        <v>0</v>
      </c>
      <c r="AE856" t="str">
        <f>VLOOKUP(Tabla_Transformados[[#This Row],[Promocion_Aplicada_sucio]],auxiliares!$H$6:$I$9,2,0)</f>
        <v>Falso</v>
      </c>
      <c r="AF856" t="s">
        <v>42</v>
      </c>
      <c r="AG856" t="s">
        <v>115</v>
      </c>
      <c r="AH856">
        <v>7</v>
      </c>
      <c r="AI856" t="str">
        <f>TEXT(Tabla_Transformados[[#This Row],[Fecha_Reserva]],"m")</f>
        <v>6</v>
      </c>
      <c r="AJ856">
        <v>1</v>
      </c>
      <c r="AK856" t="str">
        <f>TEXT(Tabla_Transformados[[#This Row],[Fecha_Viaje]],"m")</f>
        <v>9</v>
      </c>
      <c r="AL856" t="s">
        <v>57</v>
      </c>
      <c r="AM856" t="b">
        <v>0</v>
      </c>
      <c r="AN856" t="str">
        <f>VLOOKUP(Tabla_Transformados[[#This Row],[Cancelacion_Reserva_sucio]],auxiliares!$H$6:$I$9,2,0)</f>
        <v>Falso</v>
      </c>
      <c r="AO856">
        <v>2</v>
      </c>
      <c r="AP856" t="s">
        <v>108</v>
      </c>
      <c r="AQ85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6" s="10">
        <f>Tabla_Transformados[[#This Row],[Costo_Total]]/Tabla_Transformados[[#This Row],[Numero_Personas]]</f>
        <v>9733.4</v>
      </c>
      <c r="AS856" s="10">
        <f>Tabla_Transformados[[#This Row],[Costo_Total]]/Tabla_Transformados[[#This Row],[Duracion_Viaje_sucio]]</f>
        <v>6488.9333333333334</v>
      </c>
    </row>
    <row r="857" spans="1:45" x14ac:dyDescent="0.25">
      <c r="A857" t="s">
        <v>2998</v>
      </c>
      <c r="B857" t="s">
        <v>2999</v>
      </c>
      <c r="C857">
        <v>34</v>
      </c>
      <c r="D857" t="s">
        <v>60</v>
      </c>
      <c r="E857" t="str">
        <f>VLOOKUP(Tabla_Transformados[[#This Row],[Género_sucio]],Tabla4[#All],2,0)</f>
        <v>Otro</v>
      </c>
      <c r="F857" t="s">
        <v>123</v>
      </c>
      <c r="G857" t="str">
        <f>VLOOKUP(Tabla_Transformados[[#This Row],[Ubicación_sucio]],auxiliares!$E$6:$F$13,2,0)</f>
        <v>España</v>
      </c>
      <c r="H857" t="s">
        <v>33</v>
      </c>
      <c r="I857" t="str">
        <f>IFERROR(VLOOKUP(Tabla_Transformados[[#This Row],[Tipo_Viajero_sucio]],auxiliares!$H$6:$I$6,2,0),Tabla_Transformados[[#This Row],[Tipo_Viajero_sucio]])</f>
        <v>Turista</v>
      </c>
      <c r="J857" t="s">
        <v>3000</v>
      </c>
      <c r="K857" s="8">
        <v>45347</v>
      </c>
      <c r="L857" s="8">
        <v>45383</v>
      </c>
      <c r="M857">
        <v>198</v>
      </c>
      <c r="N857">
        <f>DATEDIF(Tabla_Transformados[[#This Row],[Fecha_Reserva]],Tabla_Transformados[[#This Row],[Fecha_Viaje]],"d")</f>
        <v>36</v>
      </c>
      <c r="O857">
        <v>7</v>
      </c>
      <c r="P857">
        <v>1</v>
      </c>
      <c r="Q857" t="s">
        <v>65</v>
      </c>
      <c r="R857" t="str">
        <f>IFERROR(VLOOKUP(Tabla_Transformados[[#This Row],[Tipo_Paquete_sucio]],auxiliares!$H$6:$I$7,2,0),Tabla_Transformados[[#This Row],[Tipo_Paquete_sucio]])</f>
        <v>Vuelo + Hotel + Tour</v>
      </c>
      <c r="S857" s="10">
        <v>17695.3</v>
      </c>
      <c r="T857" t="s">
        <v>38</v>
      </c>
      <c r="U857" t="s">
        <v>94</v>
      </c>
      <c r="V857" t="str">
        <f>VLOOKUP(Tabla_Transformados[[#This Row],[Destino_sucio]],auxiliares!$E$5:$F$19,2,0)</f>
        <v>Cancun</v>
      </c>
      <c r="W857" t="s">
        <v>79</v>
      </c>
      <c r="X857" t="s">
        <v>41</v>
      </c>
      <c r="Y857" t="s">
        <v>40</v>
      </c>
      <c r="Z8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57" t="str">
        <f>IFERROR(VLOOKUP(Tabla_Transformados[[#This Row],[Actividades_Reser_sucio2]],auxiliares!$E$5:$F$20,2,0),Tabla_Transformados[[#This Row],[Actividades_Reser_sucio2]])</f>
        <v>Desconocido</v>
      </c>
      <c r="AB857">
        <v>6</v>
      </c>
      <c r="AC857">
        <f>Tabla_Transformados[[#This Row],[Duracion_Viaje_sucio]]-1</f>
        <v>6</v>
      </c>
      <c r="AD857" t="b">
        <v>0</v>
      </c>
      <c r="AE857" t="str">
        <f>VLOOKUP(Tabla_Transformados[[#This Row],[Promocion_Aplicada_sucio]],auxiliares!$H$6:$I$9,2,0)</f>
        <v>Falso</v>
      </c>
      <c r="AF857" t="s">
        <v>88</v>
      </c>
      <c r="AG857" t="s">
        <v>56</v>
      </c>
      <c r="AH857">
        <v>12</v>
      </c>
      <c r="AI857" t="str">
        <f>TEXT(Tabla_Transformados[[#This Row],[Fecha_Reserva]],"m")</f>
        <v>2</v>
      </c>
      <c r="AJ857">
        <v>2</v>
      </c>
      <c r="AK857" t="str">
        <f>TEXT(Tabla_Transformados[[#This Row],[Fecha_Viaje]],"m")</f>
        <v>4</v>
      </c>
      <c r="AL857" t="s">
        <v>44</v>
      </c>
      <c r="AM857" t="b">
        <v>1</v>
      </c>
      <c r="AN857" t="str">
        <f>VLOOKUP(Tabla_Transformados[[#This Row],[Cancelacion_Reserva_sucio]],auxiliares!$H$6:$I$9,2,0)</f>
        <v>Verdadero</v>
      </c>
      <c r="AO857">
        <v>3</v>
      </c>
      <c r="AP857" t="s">
        <v>40</v>
      </c>
      <c r="AQ85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7" s="10">
        <f>Tabla_Transformados[[#This Row],[Costo_Total]]/Tabla_Transformados[[#This Row],[Numero_Personas]]</f>
        <v>17695.3</v>
      </c>
      <c r="AS857" s="10">
        <f>Tabla_Transformados[[#This Row],[Costo_Total]]/Tabla_Transformados[[#This Row],[Duracion_Viaje_sucio]]</f>
        <v>2527.9</v>
      </c>
    </row>
    <row r="858" spans="1:45" x14ac:dyDescent="0.25">
      <c r="A858" t="s">
        <v>3001</v>
      </c>
      <c r="B858" t="s">
        <v>3002</v>
      </c>
      <c r="C858">
        <v>30</v>
      </c>
      <c r="D858" t="s">
        <v>60</v>
      </c>
      <c r="E858" t="str">
        <f>VLOOKUP(Tabla_Transformados[[#This Row],[Género_sucio]],Tabla4[#All],2,0)</f>
        <v>Otro</v>
      </c>
      <c r="F858" t="s">
        <v>123</v>
      </c>
      <c r="G858" t="str">
        <f>VLOOKUP(Tabla_Transformados[[#This Row],[Ubicación_sucio]],auxiliares!$E$6:$F$13,2,0)</f>
        <v>España</v>
      </c>
      <c r="H858" t="s">
        <v>49</v>
      </c>
      <c r="I858" t="str">
        <f>IFERROR(VLOOKUP(Tabla_Transformados[[#This Row],[Tipo_Viajero_sucio]],auxiliares!$H$6:$I$6,2,0),Tabla_Transformados[[#This Row],[Tipo_Viajero_sucio]])</f>
        <v>Turista</v>
      </c>
      <c r="J858" t="s">
        <v>3003</v>
      </c>
      <c r="K858" s="8">
        <v>45607</v>
      </c>
      <c r="L858" s="8">
        <v>45622</v>
      </c>
      <c r="M858">
        <v>97</v>
      </c>
      <c r="N858">
        <f>DATEDIF(Tabla_Transformados[[#This Row],[Fecha_Reserva]],Tabla_Transformados[[#This Row],[Fecha_Viaje]],"d")</f>
        <v>15</v>
      </c>
      <c r="O858">
        <v>3</v>
      </c>
      <c r="P858">
        <v>2</v>
      </c>
      <c r="Q858" t="s">
        <v>65</v>
      </c>
      <c r="R858" t="str">
        <f>IFERROR(VLOOKUP(Tabla_Transformados[[#This Row],[Tipo_Paquete_sucio]],auxiliares!$H$6:$I$7,2,0),Tabla_Transformados[[#This Row],[Tipo_Paquete_sucio]])</f>
        <v>Vuelo + Hotel + Tour</v>
      </c>
      <c r="S858" s="10">
        <v>14903.2</v>
      </c>
      <c r="T858" t="s">
        <v>78</v>
      </c>
      <c r="U858" t="s">
        <v>94</v>
      </c>
      <c r="V858" t="str">
        <f>VLOOKUP(Tabla_Transformados[[#This Row],[Destino_sucio]],auxiliares!$E$5:$F$19,2,0)</f>
        <v>Cancun</v>
      </c>
      <c r="W858" t="s">
        <v>67</v>
      </c>
      <c r="X858" t="s">
        <v>68</v>
      </c>
      <c r="Y858" t="s">
        <v>151</v>
      </c>
      <c r="Z8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58" t="str">
        <f>IFERROR(VLOOKUP(Tabla_Transformados[[#This Row],[Actividades_Reser_sucio2]],auxiliares!$E$5:$F$20,2,0),Tabla_Transformados[[#This Row],[Actividades_Reser_sucio2]])</f>
        <v>Tour en Cuidad</v>
      </c>
      <c r="AB858">
        <v>5</v>
      </c>
      <c r="AC858">
        <f>Tabla_Transformados[[#This Row],[Duracion_Viaje_sucio]]-1</f>
        <v>2</v>
      </c>
      <c r="AD858" t="b">
        <v>1</v>
      </c>
      <c r="AE858" t="str">
        <f>VLOOKUP(Tabla_Transformados[[#This Row],[Promocion_Aplicada_sucio]],auxiliares!$H$6:$I$9,2,0)</f>
        <v>Verdadero</v>
      </c>
      <c r="AF858" t="s">
        <v>55</v>
      </c>
      <c r="AG858" t="s">
        <v>115</v>
      </c>
      <c r="AH858">
        <v>6</v>
      </c>
      <c r="AI858" t="str">
        <f>TEXT(Tabla_Transformados[[#This Row],[Fecha_Reserva]],"m")</f>
        <v>11</v>
      </c>
      <c r="AJ858">
        <v>4</v>
      </c>
      <c r="AK858" t="str">
        <f>TEXT(Tabla_Transformados[[#This Row],[Fecha_Viaje]],"m")</f>
        <v>11</v>
      </c>
      <c r="AL858" t="s">
        <v>44</v>
      </c>
      <c r="AM858" t="b">
        <v>1</v>
      </c>
      <c r="AN858" t="str">
        <f>VLOOKUP(Tabla_Transformados[[#This Row],[Cancelacion_Reserva_sucio]],auxiliares!$H$6:$I$9,2,0)</f>
        <v>Verdadero</v>
      </c>
      <c r="AO858">
        <v>1</v>
      </c>
      <c r="AP858" t="s">
        <v>70</v>
      </c>
      <c r="AQ85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8" s="10">
        <f>Tabla_Transformados[[#This Row],[Costo_Total]]/Tabla_Transformados[[#This Row],[Numero_Personas]]</f>
        <v>7451.6</v>
      </c>
      <c r="AS858" s="10">
        <f>Tabla_Transformados[[#This Row],[Costo_Total]]/Tabla_Transformados[[#This Row],[Duracion_Viaje_sucio]]</f>
        <v>4967.7333333333336</v>
      </c>
    </row>
    <row r="859" spans="1:45" x14ac:dyDescent="0.25">
      <c r="A859" t="s">
        <v>3004</v>
      </c>
      <c r="B859" t="s">
        <v>3005</v>
      </c>
      <c r="C859">
        <v>62</v>
      </c>
      <c r="D859" t="s">
        <v>31</v>
      </c>
      <c r="E859" t="str">
        <f>VLOOKUP(Tabla_Transformados[[#This Row],[Género_sucio]],Tabla4[#All],2,0)</f>
        <v>Femenino</v>
      </c>
      <c r="F859" t="s">
        <v>123</v>
      </c>
      <c r="G859" t="str">
        <f>VLOOKUP(Tabla_Transformados[[#This Row],[Ubicación_sucio]],auxiliares!$E$6:$F$13,2,0)</f>
        <v>España</v>
      </c>
      <c r="H859" t="s">
        <v>49</v>
      </c>
      <c r="I859" t="str">
        <f>IFERROR(VLOOKUP(Tabla_Transformados[[#This Row],[Tipo_Viajero_sucio]],auxiliares!$H$6:$I$6,2,0),Tabla_Transformados[[#This Row],[Tipo_Viajero_sucio]])</f>
        <v>Turista</v>
      </c>
      <c r="J859" t="s">
        <v>3006</v>
      </c>
      <c r="K859" s="8">
        <v>45328</v>
      </c>
      <c r="L859" s="8">
        <v>45541</v>
      </c>
      <c r="M859">
        <v>99</v>
      </c>
      <c r="N859">
        <f>DATEDIF(Tabla_Transformados[[#This Row],[Fecha_Reserva]],Tabla_Transformados[[#This Row],[Fecha_Viaje]],"d")</f>
        <v>213</v>
      </c>
      <c r="O859">
        <v>8</v>
      </c>
      <c r="P859">
        <v>1</v>
      </c>
      <c r="Q859" t="s">
        <v>37</v>
      </c>
      <c r="R859" t="str">
        <f>IFERROR(VLOOKUP(Tabla_Transformados[[#This Row],[Tipo_Paquete_sucio]],auxiliares!$H$6:$I$7,2,0),Tabla_Transformados[[#This Row],[Tipo_Paquete_sucio]])</f>
        <v>Vuelo</v>
      </c>
      <c r="S859" s="10">
        <v>10429.200000000001</v>
      </c>
      <c r="T859" t="s">
        <v>86</v>
      </c>
      <c r="U859" t="s">
        <v>53</v>
      </c>
      <c r="V859" t="str">
        <f>VLOOKUP(Tabla_Transformados[[#This Row],[Destino_sucio]],auxiliares!$E$5:$F$19,2,0)</f>
        <v>Nueva York</v>
      </c>
      <c r="W859" t="s">
        <v>40</v>
      </c>
      <c r="X859" t="s">
        <v>68</v>
      </c>
      <c r="Y859" t="s">
        <v>40</v>
      </c>
      <c r="Z8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9" t="str">
        <f>IFERROR(VLOOKUP(Tabla_Transformados[[#This Row],[Actividades_Reser_sucio2]],auxiliares!$E$5:$F$20,2,0),Tabla_Transformados[[#This Row],[Actividades_Reser_sucio2]])</f>
        <v/>
      </c>
      <c r="AB859">
        <v>1</v>
      </c>
      <c r="AC859">
        <f>Tabla_Transformados[[#This Row],[Duracion_Viaje_sucio]]-1</f>
        <v>7</v>
      </c>
      <c r="AD859" t="b">
        <v>1</v>
      </c>
      <c r="AE859" t="str">
        <f>VLOOKUP(Tabla_Transformados[[#This Row],[Promocion_Aplicada_sucio]],auxiliares!$H$6:$I$9,2,0)</f>
        <v>Verdadero</v>
      </c>
      <c r="AF859" t="s">
        <v>42</v>
      </c>
      <c r="AG859" t="s">
        <v>56</v>
      </c>
      <c r="AH859">
        <v>3</v>
      </c>
      <c r="AI859" t="str">
        <f>TEXT(Tabla_Transformados[[#This Row],[Fecha_Reserva]],"m")</f>
        <v>2</v>
      </c>
      <c r="AJ859">
        <v>12</v>
      </c>
      <c r="AK859" t="str">
        <f>TEXT(Tabla_Transformados[[#This Row],[Fecha_Viaje]],"m")</f>
        <v>9</v>
      </c>
      <c r="AL859" t="s">
        <v>44</v>
      </c>
      <c r="AM859" t="b">
        <v>0</v>
      </c>
      <c r="AN859" t="str">
        <f>VLOOKUP(Tabla_Transformados[[#This Row],[Cancelacion_Reserva_sucio]],auxiliares!$H$6:$I$9,2,0)</f>
        <v>Falso</v>
      </c>
      <c r="AO859">
        <v>2</v>
      </c>
      <c r="AP859" t="s">
        <v>108</v>
      </c>
      <c r="AQ85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59" s="10">
        <f>Tabla_Transformados[[#This Row],[Costo_Total]]/Tabla_Transformados[[#This Row],[Numero_Personas]]</f>
        <v>10429.200000000001</v>
      </c>
      <c r="AS859" s="10">
        <f>Tabla_Transformados[[#This Row],[Costo_Total]]/Tabla_Transformados[[#This Row],[Duracion_Viaje_sucio]]</f>
        <v>1303.6500000000001</v>
      </c>
    </row>
    <row r="860" spans="1:45" x14ac:dyDescent="0.25">
      <c r="A860" t="s">
        <v>3007</v>
      </c>
      <c r="B860" t="s">
        <v>3008</v>
      </c>
      <c r="C860">
        <v>60</v>
      </c>
      <c r="D860" t="s">
        <v>104</v>
      </c>
      <c r="E860" t="str">
        <f>VLOOKUP(Tabla_Transformados[[#This Row],[Género_sucio]],Tabla4[#All],2,0)</f>
        <v>Masculino</v>
      </c>
      <c r="F860" t="s">
        <v>123</v>
      </c>
      <c r="G860" t="str">
        <f>VLOOKUP(Tabla_Transformados[[#This Row],[Ubicación_sucio]],auxiliares!$E$6:$F$13,2,0)</f>
        <v>España</v>
      </c>
      <c r="H860" t="s">
        <v>97</v>
      </c>
      <c r="I860" t="str">
        <f>IFERROR(VLOOKUP(Tabla_Transformados[[#This Row],[Tipo_Viajero_sucio]],auxiliares!$H$6:$I$6,2,0),Tabla_Transformados[[#This Row],[Tipo_Viajero_sucio]])</f>
        <v>Negocios</v>
      </c>
      <c r="J860" t="s">
        <v>3009</v>
      </c>
      <c r="K860" s="8">
        <v>45469</v>
      </c>
      <c r="L860" s="8">
        <v>45539</v>
      </c>
      <c r="M860">
        <v>80</v>
      </c>
      <c r="N860">
        <f>DATEDIF(Tabla_Transformados[[#This Row],[Fecha_Reserva]],Tabla_Transformados[[#This Row],[Fecha_Viaje]],"d")</f>
        <v>70</v>
      </c>
      <c r="O860">
        <v>13</v>
      </c>
      <c r="P860">
        <v>1</v>
      </c>
      <c r="Q860" t="s">
        <v>37</v>
      </c>
      <c r="R860" t="str">
        <f>IFERROR(VLOOKUP(Tabla_Transformados[[#This Row],[Tipo_Paquete_sucio]],auxiliares!$H$6:$I$7,2,0),Tabla_Transformados[[#This Row],[Tipo_Paquete_sucio]])</f>
        <v>Vuelo</v>
      </c>
      <c r="S860" s="10">
        <v>17595.7</v>
      </c>
      <c r="T860" t="s">
        <v>38</v>
      </c>
      <c r="U860" t="s">
        <v>66</v>
      </c>
      <c r="V860" t="str">
        <f>VLOOKUP(Tabla_Transformados[[#This Row],[Destino_sucio]],auxiliares!$E$5:$F$19,2,0)</f>
        <v>Barcelona</v>
      </c>
      <c r="W860" t="s">
        <v>40</v>
      </c>
      <c r="X860" t="s">
        <v>54</v>
      </c>
      <c r="Y860" t="s">
        <v>40</v>
      </c>
      <c r="Z8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0" t="str">
        <f>IFERROR(VLOOKUP(Tabla_Transformados[[#This Row],[Actividades_Reser_sucio2]],auxiliares!$E$5:$F$20,2,0),Tabla_Transformados[[#This Row],[Actividades_Reser_sucio2]])</f>
        <v/>
      </c>
      <c r="AB860">
        <v>5</v>
      </c>
      <c r="AC860">
        <f>Tabla_Transformados[[#This Row],[Duracion_Viaje_sucio]]-1</f>
        <v>12</v>
      </c>
      <c r="AD860" t="b">
        <v>0</v>
      </c>
      <c r="AE860" t="str">
        <f>VLOOKUP(Tabla_Transformados[[#This Row],[Promocion_Aplicada_sucio]],auxiliares!$H$6:$I$9,2,0)</f>
        <v>Falso</v>
      </c>
      <c r="AF860" t="s">
        <v>55</v>
      </c>
      <c r="AG860" t="s">
        <v>115</v>
      </c>
      <c r="AH860">
        <v>7</v>
      </c>
      <c r="AI860" t="str">
        <f>TEXT(Tabla_Transformados[[#This Row],[Fecha_Reserva]],"m")</f>
        <v>6</v>
      </c>
      <c r="AJ860">
        <v>7</v>
      </c>
      <c r="AK860" t="str">
        <f>TEXT(Tabla_Transformados[[#This Row],[Fecha_Viaje]],"m")</f>
        <v>9</v>
      </c>
      <c r="AL860" t="s">
        <v>57</v>
      </c>
      <c r="AM860" t="b">
        <v>0</v>
      </c>
      <c r="AN860" t="str">
        <f>VLOOKUP(Tabla_Transformados[[#This Row],[Cancelacion_Reserva_sucio]],auxiliares!$H$6:$I$9,2,0)</f>
        <v>Falso</v>
      </c>
      <c r="AO860">
        <v>4</v>
      </c>
      <c r="AP860" t="s">
        <v>131</v>
      </c>
      <c r="AQ86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0" s="10">
        <f>Tabla_Transformados[[#This Row],[Costo_Total]]/Tabla_Transformados[[#This Row],[Numero_Personas]]</f>
        <v>17595.7</v>
      </c>
      <c r="AS860" s="10">
        <f>Tabla_Transformados[[#This Row],[Costo_Total]]/Tabla_Transformados[[#This Row],[Duracion_Viaje_sucio]]</f>
        <v>1353.5153846153846</v>
      </c>
    </row>
    <row r="861" spans="1:45" x14ac:dyDescent="0.25">
      <c r="A861" t="s">
        <v>3010</v>
      </c>
      <c r="B861" t="s">
        <v>3011</v>
      </c>
      <c r="C861">
        <v>54</v>
      </c>
      <c r="D861" t="s">
        <v>60</v>
      </c>
      <c r="E861" t="str">
        <f>VLOOKUP(Tabla_Transformados[[#This Row],[Género_sucio]],Tabla4[#All],2,0)</f>
        <v>Otro</v>
      </c>
      <c r="F861" t="s">
        <v>123</v>
      </c>
      <c r="G861" t="str">
        <f>VLOOKUP(Tabla_Transformados[[#This Row],[Ubicación_sucio]],auxiliares!$E$6:$F$13,2,0)</f>
        <v>España</v>
      </c>
      <c r="H861" t="s">
        <v>49</v>
      </c>
      <c r="I861" t="str">
        <f>IFERROR(VLOOKUP(Tabla_Transformados[[#This Row],[Tipo_Viajero_sucio]],auxiliares!$H$6:$I$6,2,0),Tabla_Transformados[[#This Row],[Tipo_Viajero_sucio]])</f>
        <v>Turista</v>
      </c>
      <c r="J861" t="s">
        <v>3012</v>
      </c>
      <c r="K861" s="8">
        <v>45355</v>
      </c>
      <c r="L861" s="8">
        <v>45385</v>
      </c>
      <c r="M861">
        <v>238</v>
      </c>
      <c r="N861">
        <f>DATEDIF(Tabla_Transformados[[#This Row],[Fecha_Reserva]],Tabla_Transformados[[#This Row],[Fecha_Viaje]],"d")</f>
        <v>30</v>
      </c>
      <c r="O861">
        <v>1</v>
      </c>
      <c r="P861">
        <v>2</v>
      </c>
      <c r="Q861" t="s">
        <v>65</v>
      </c>
      <c r="R861" t="str">
        <f>IFERROR(VLOOKUP(Tabla_Transformados[[#This Row],[Tipo_Paquete_sucio]],auxiliares!$H$6:$I$7,2,0),Tabla_Transformados[[#This Row],[Tipo_Paquete_sucio]])</f>
        <v>Vuelo + Hotel + Tour</v>
      </c>
      <c r="S861" s="10">
        <v>5249.8</v>
      </c>
      <c r="T861" t="s">
        <v>78</v>
      </c>
      <c r="U861" t="s">
        <v>101</v>
      </c>
      <c r="V861" t="str">
        <f>VLOOKUP(Tabla_Transformados[[#This Row],[Destino_sucio]],auxiliares!$E$5:$F$19,2,0)</f>
        <v>Roma</v>
      </c>
      <c r="W861" t="s">
        <v>79</v>
      </c>
      <c r="X861" t="s">
        <v>41</v>
      </c>
      <c r="Y861" t="s">
        <v>151</v>
      </c>
      <c r="Z8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61" t="str">
        <f>IFERROR(VLOOKUP(Tabla_Transformados[[#This Row],[Actividades_Reser_sucio2]],auxiliares!$E$5:$F$20,2,0),Tabla_Transformados[[#This Row],[Actividades_Reser_sucio2]])</f>
        <v>Tour en Cuidad</v>
      </c>
      <c r="AB861">
        <v>7</v>
      </c>
      <c r="AC861">
        <f>Tabla_Transformados[[#This Row],[Duracion_Viaje_sucio]]-1</f>
        <v>0</v>
      </c>
      <c r="AD861" t="b">
        <v>1</v>
      </c>
      <c r="AE861" t="str">
        <f>VLOOKUP(Tabla_Transformados[[#This Row],[Promocion_Aplicada_sucio]],auxiliares!$H$6:$I$9,2,0)</f>
        <v>Verdadero</v>
      </c>
      <c r="AF861" t="s">
        <v>42</v>
      </c>
      <c r="AG861" t="s">
        <v>56</v>
      </c>
      <c r="AH861">
        <v>4</v>
      </c>
      <c r="AI861" t="str">
        <f>TEXT(Tabla_Transformados[[#This Row],[Fecha_Reserva]],"m")</f>
        <v>3</v>
      </c>
      <c r="AJ861">
        <v>12</v>
      </c>
      <c r="AK861" t="str">
        <f>TEXT(Tabla_Transformados[[#This Row],[Fecha_Viaje]],"m")</f>
        <v>4</v>
      </c>
      <c r="AL861" t="s">
        <v>44</v>
      </c>
      <c r="AM861" t="b">
        <v>1</v>
      </c>
      <c r="AN861" t="str">
        <f>VLOOKUP(Tabla_Transformados[[#This Row],[Cancelacion_Reserva_sucio]],auxiliares!$H$6:$I$9,2,0)</f>
        <v>Verdadero</v>
      </c>
      <c r="AO861">
        <v>5</v>
      </c>
      <c r="AP861" t="s">
        <v>108</v>
      </c>
      <c r="AQ86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1" s="10">
        <f>Tabla_Transformados[[#This Row],[Costo_Total]]/Tabla_Transformados[[#This Row],[Numero_Personas]]</f>
        <v>2624.9</v>
      </c>
      <c r="AS861" s="10">
        <f>Tabla_Transformados[[#This Row],[Costo_Total]]/Tabla_Transformados[[#This Row],[Duracion_Viaje_sucio]]</f>
        <v>5249.8</v>
      </c>
    </row>
    <row r="862" spans="1:45" x14ac:dyDescent="0.25">
      <c r="A862" t="s">
        <v>3013</v>
      </c>
      <c r="B862" t="s">
        <v>3014</v>
      </c>
      <c r="C862">
        <v>58</v>
      </c>
      <c r="D862" t="s">
        <v>104</v>
      </c>
      <c r="E862" t="str">
        <f>VLOOKUP(Tabla_Transformados[[#This Row],[Género_sucio]],Tabla4[#All],2,0)</f>
        <v>Masculino</v>
      </c>
      <c r="F862" t="s">
        <v>91</v>
      </c>
      <c r="G862" t="str">
        <f>VLOOKUP(Tabla_Transformados[[#This Row],[Ubicación_sucio]],auxiliares!$E$6:$F$13,2,0)</f>
        <v>India</v>
      </c>
      <c r="H862" t="s">
        <v>49</v>
      </c>
      <c r="I862" t="str">
        <f>IFERROR(VLOOKUP(Tabla_Transformados[[#This Row],[Tipo_Viajero_sucio]],auxiliares!$H$6:$I$6,2,0),Tabla_Transformados[[#This Row],[Tipo_Viajero_sucio]])</f>
        <v>Turista</v>
      </c>
      <c r="J862" t="s">
        <v>3015</v>
      </c>
      <c r="K862" s="8">
        <v>45510</v>
      </c>
      <c r="L862" s="8">
        <v>45519</v>
      </c>
      <c r="M862">
        <v>15</v>
      </c>
      <c r="N862">
        <f>DATEDIF(Tabla_Transformados[[#This Row],[Fecha_Reserva]],Tabla_Transformados[[#This Row],[Fecha_Viaje]],"d")</f>
        <v>9</v>
      </c>
      <c r="O862">
        <v>8</v>
      </c>
      <c r="P862">
        <v>2</v>
      </c>
      <c r="Q862" t="s">
        <v>37</v>
      </c>
      <c r="R862" t="str">
        <f>IFERROR(VLOOKUP(Tabla_Transformados[[#This Row],[Tipo_Paquete_sucio]],auxiliares!$H$6:$I$7,2,0),Tabla_Transformados[[#This Row],[Tipo_Paquete_sucio]])</f>
        <v>Vuelo</v>
      </c>
      <c r="S862" s="10">
        <v>13453.2</v>
      </c>
      <c r="T862" t="s">
        <v>78</v>
      </c>
      <c r="U862" t="s">
        <v>101</v>
      </c>
      <c r="V862" t="str">
        <f>VLOOKUP(Tabla_Transformados[[#This Row],[Destino_sucio]],auxiliares!$E$5:$F$19,2,0)</f>
        <v>Roma</v>
      </c>
      <c r="W862" t="s">
        <v>40</v>
      </c>
      <c r="X862" t="s">
        <v>41</v>
      </c>
      <c r="Y862" t="s">
        <v>40</v>
      </c>
      <c r="Z8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2" t="str">
        <f>IFERROR(VLOOKUP(Tabla_Transformados[[#This Row],[Actividades_Reser_sucio2]],auxiliares!$E$5:$F$20,2,0),Tabla_Transformados[[#This Row],[Actividades_Reser_sucio2]])</f>
        <v/>
      </c>
      <c r="AB862">
        <v>2</v>
      </c>
      <c r="AC862">
        <f>Tabla_Transformados[[#This Row],[Duracion_Viaje_sucio]]-1</f>
        <v>7</v>
      </c>
      <c r="AD862" t="b">
        <v>1</v>
      </c>
      <c r="AE862" t="str">
        <f>VLOOKUP(Tabla_Transformados[[#This Row],[Promocion_Aplicada_sucio]],auxiliares!$H$6:$I$9,2,0)</f>
        <v>Verdadero</v>
      </c>
      <c r="AF862" t="s">
        <v>55</v>
      </c>
      <c r="AG862" t="s">
        <v>56</v>
      </c>
      <c r="AH862">
        <v>1</v>
      </c>
      <c r="AI862" t="str">
        <f>TEXT(Tabla_Transformados[[#This Row],[Fecha_Reserva]],"m")</f>
        <v>8</v>
      </c>
      <c r="AJ862">
        <v>9</v>
      </c>
      <c r="AK862" t="str">
        <f>TEXT(Tabla_Transformados[[#This Row],[Fecha_Viaje]],"m")</f>
        <v>8</v>
      </c>
      <c r="AL862" t="s">
        <v>57</v>
      </c>
      <c r="AM862" t="b">
        <v>1</v>
      </c>
      <c r="AN862" t="str">
        <f>VLOOKUP(Tabla_Transformados[[#This Row],[Cancelacion_Reserva_sucio]],auxiliares!$H$6:$I$9,2,0)</f>
        <v>Verdadero</v>
      </c>
      <c r="AO862">
        <v>1</v>
      </c>
      <c r="AP862" t="s">
        <v>70</v>
      </c>
      <c r="AQ8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2" s="10">
        <f>Tabla_Transformados[[#This Row],[Costo_Total]]/Tabla_Transformados[[#This Row],[Numero_Personas]]</f>
        <v>6726.6</v>
      </c>
      <c r="AS862" s="10">
        <f>Tabla_Transformados[[#This Row],[Costo_Total]]/Tabla_Transformados[[#This Row],[Duracion_Viaje_sucio]]</f>
        <v>1681.65</v>
      </c>
    </row>
    <row r="863" spans="1:45" x14ac:dyDescent="0.25">
      <c r="A863" t="s">
        <v>3016</v>
      </c>
      <c r="B863" t="s">
        <v>3017</v>
      </c>
      <c r="C863">
        <v>57</v>
      </c>
      <c r="D863" t="s">
        <v>104</v>
      </c>
      <c r="E863" t="str">
        <f>VLOOKUP(Tabla_Transformados[[#This Row],[Género_sucio]],Tabla4[#All],2,0)</f>
        <v>Masculino</v>
      </c>
      <c r="F863" t="s">
        <v>91</v>
      </c>
      <c r="G863" t="str">
        <f>VLOOKUP(Tabla_Transformados[[#This Row],[Ubicación_sucio]],auxiliares!$E$6:$F$13,2,0)</f>
        <v>India</v>
      </c>
      <c r="H863" t="s">
        <v>49</v>
      </c>
      <c r="I863" t="str">
        <f>IFERROR(VLOOKUP(Tabla_Transformados[[#This Row],[Tipo_Viajero_sucio]],auxiliares!$H$6:$I$6,2,0),Tabla_Transformados[[#This Row],[Tipo_Viajero_sucio]])</f>
        <v>Turista</v>
      </c>
      <c r="J863" t="s">
        <v>3018</v>
      </c>
      <c r="K863" s="8">
        <v>45327</v>
      </c>
      <c r="L863" s="8">
        <v>45551</v>
      </c>
      <c r="M863">
        <v>247</v>
      </c>
      <c r="N863">
        <f>DATEDIF(Tabla_Transformados[[#This Row],[Fecha_Reserva]],Tabla_Transformados[[#This Row],[Fecha_Viaje]],"d")</f>
        <v>224</v>
      </c>
      <c r="O863">
        <v>6</v>
      </c>
      <c r="P863">
        <v>4</v>
      </c>
      <c r="Q863" t="s">
        <v>65</v>
      </c>
      <c r="R863" t="str">
        <f>IFERROR(VLOOKUP(Tabla_Transformados[[#This Row],[Tipo_Paquete_sucio]],auxiliares!$H$6:$I$7,2,0),Tabla_Transformados[[#This Row],[Tipo_Paquete_sucio]])</f>
        <v>Vuelo + Hotel + Tour</v>
      </c>
      <c r="S863" s="10">
        <v>7327.2</v>
      </c>
      <c r="T863" t="s">
        <v>78</v>
      </c>
      <c r="U863" t="s">
        <v>66</v>
      </c>
      <c r="V863" t="str">
        <f>VLOOKUP(Tabla_Transformados[[#This Row],[Destino_sucio]],auxiliares!$E$5:$F$19,2,0)</f>
        <v>Barcelona</v>
      </c>
      <c r="W863" t="s">
        <v>114</v>
      </c>
      <c r="X863" t="s">
        <v>68</v>
      </c>
      <c r="Y863" t="s">
        <v>69</v>
      </c>
      <c r="Z8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63" t="str">
        <f>IFERROR(VLOOKUP(Tabla_Transformados[[#This Row],[Actividades_Reser_sucio2]],auxiliares!$E$5:$F$20,2,0),Tabla_Transformados[[#This Row],[Actividades_Reser_sucio2]])</f>
        <v>Excursión en bote</v>
      </c>
      <c r="AB863">
        <v>5</v>
      </c>
      <c r="AC863">
        <f>Tabla_Transformados[[#This Row],[Duracion_Viaje_sucio]]-1</f>
        <v>5</v>
      </c>
      <c r="AD863" t="b">
        <v>0</v>
      </c>
      <c r="AE863" t="str">
        <f>VLOOKUP(Tabla_Transformados[[#This Row],[Promocion_Aplicada_sucio]],auxiliares!$H$6:$I$9,2,0)</f>
        <v>Falso</v>
      </c>
      <c r="AF863" t="s">
        <v>88</v>
      </c>
      <c r="AG863" t="s">
        <v>56</v>
      </c>
      <c r="AH863">
        <v>1</v>
      </c>
      <c r="AI863" t="str">
        <f>TEXT(Tabla_Transformados[[#This Row],[Fecha_Reserva]],"m")</f>
        <v>2</v>
      </c>
      <c r="AJ863">
        <v>8</v>
      </c>
      <c r="AK863" t="str">
        <f>TEXT(Tabla_Transformados[[#This Row],[Fecha_Viaje]],"m")</f>
        <v>9</v>
      </c>
      <c r="AL863" t="s">
        <v>44</v>
      </c>
      <c r="AM863" t="b">
        <v>1</v>
      </c>
      <c r="AN863" t="str">
        <f>VLOOKUP(Tabla_Transformados[[#This Row],[Cancelacion_Reserva_sucio]],auxiliares!$H$6:$I$9,2,0)</f>
        <v>Verdadero</v>
      </c>
      <c r="AO863">
        <v>3</v>
      </c>
      <c r="AP863" t="s">
        <v>131</v>
      </c>
      <c r="AQ86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3" s="10">
        <f>Tabla_Transformados[[#This Row],[Costo_Total]]/Tabla_Transformados[[#This Row],[Numero_Personas]]</f>
        <v>1831.8</v>
      </c>
      <c r="AS863" s="10">
        <f>Tabla_Transformados[[#This Row],[Costo_Total]]/Tabla_Transformados[[#This Row],[Duracion_Viaje_sucio]]</f>
        <v>1221.2</v>
      </c>
    </row>
    <row r="864" spans="1:45" x14ac:dyDescent="0.25">
      <c r="A864" t="s">
        <v>3019</v>
      </c>
      <c r="B864" t="s">
        <v>3020</v>
      </c>
      <c r="C864">
        <v>60</v>
      </c>
      <c r="D864" t="s">
        <v>31</v>
      </c>
      <c r="E864" t="str">
        <f>VLOOKUP(Tabla_Transformados[[#This Row],[Género_sucio]],Tabla4[#All],2,0)</f>
        <v>Femenino</v>
      </c>
      <c r="F864" t="s">
        <v>123</v>
      </c>
      <c r="G864" t="str">
        <f>VLOOKUP(Tabla_Transformados[[#This Row],[Ubicación_sucio]],auxiliares!$E$6:$F$13,2,0)</f>
        <v>España</v>
      </c>
      <c r="H864" t="s">
        <v>49</v>
      </c>
      <c r="I864" t="str">
        <f>IFERROR(VLOOKUP(Tabla_Transformados[[#This Row],[Tipo_Viajero_sucio]],auxiliares!$H$6:$I$6,2,0),Tabla_Transformados[[#This Row],[Tipo_Viajero_sucio]])</f>
        <v>Turista</v>
      </c>
      <c r="J864" t="s">
        <v>3021</v>
      </c>
      <c r="K864" s="8">
        <v>45351</v>
      </c>
      <c r="L864" s="8">
        <v>45519</v>
      </c>
      <c r="M864">
        <v>311</v>
      </c>
      <c r="N864">
        <f>DATEDIF(Tabla_Transformados[[#This Row],[Fecha_Reserva]],Tabla_Transformados[[#This Row],[Fecha_Viaje]],"d")</f>
        <v>168</v>
      </c>
      <c r="O864">
        <v>1</v>
      </c>
      <c r="P864">
        <v>1</v>
      </c>
      <c r="Q864" t="s">
        <v>37</v>
      </c>
      <c r="R864" t="str">
        <f>IFERROR(VLOOKUP(Tabla_Transformados[[#This Row],[Tipo_Paquete_sucio]],auxiliares!$H$6:$I$7,2,0),Tabla_Transformados[[#This Row],[Tipo_Paquete_sucio]])</f>
        <v>Vuelo</v>
      </c>
      <c r="S864" s="10">
        <v>1482.6</v>
      </c>
      <c r="T864" t="s">
        <v>86</v>
      </c>
      <c r="U864" t="s">
        <v>53</v>
      </c>
      <c r="V864" t="str">
        <f>VLOOKUP(Tabla_Transformados[[#This Row],[Destino_sucio]],auxiliares!$E$5:$F$19,2,0)</f>
        <v>Nueva York</v>
      </c>
      <c r="W864" t="s">
        <v>40</v>
      </c>
      <c r="X864" t="s">
        <v>68</v>
      </c>
      <c r="Y864" t="s">
        <v>40</v>
      </c>
      <c r="Z8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4" t="str">
        <f>IFERROR(VLOOKUP(Tabla_Transformados[[#This Row],[Actividades_Reser_sucio2]],auxiliares!$E$5:$F$20,2,0),Tabla_Transformados[[#This Row],[Actividades_Reser_sucio2]])</f>
        <v/>
      </c>
      <c r="AB864">
        <v>1</v>
      </c>
      <c r="AC864">
        <f>Tabla_Transformados[[#This Row],[Duracion_Viaje_sucio]]-1</f>
        <v>0</v>
      </c>
      <c r="AD864" t="b">
        <v>1</v>
      </c>
      <c r="AE864" t="str">
        <f>VLOOKUP(Tabla_Transformados[[#This Row],[Promocion_Aplicada_sucio]],auxiliares!$H$6:$I$9,2,0)</f>
        <v>Verdadero</v>
      </c>
      <c r="AF864" t="s">
        <v>42</v>
      </c>
      <c r="AG864" t="s">
        <v>115</v>
      </c>
      <c r="AH864">
        <v>10</v>
      </c>
      <c r="AI864" t="str">
        <f>TEXT(Tabla_Transformados[[#This Row],[Fecha_Reserva]],"m")</f>
        <v>2</v>
      </c>
      <c r="AJ864">
        <v>7</v>
      </c>
      <c r="AK864" t="str">
        <f>TEXT(Tabla_Transformados[[#This Row],[Fecha_Viaje]],"m")</f>
        <v>8</v>
      </c>
      <c r="AL864" t="s">
        <v>57</v>
      </c>
      <c r="AM864" t="b">
        <v>1</v>
      </c>
      <c r="AN864" t="str">
        <f>VLOOKUP(Tabla_Transformados[[#This Row],[Cancelacion_Reserva_sucio]],auxiliares!$H$6:$I$9,2,0)</f>
        <v>Verdadero</v>
      </c>
      <c r="AO864">
        <v>4</v>
      </c>
      <c r="AP864" t="s">
        <v>207</v>
      </c>
      <c r="AQ86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4" s="10">
        <f>Tabla_Transformados[[#This Row],[Costo_Total]]/Tabla_Transformados[[#This Row],[Numero_Personas]]</f>
        <v>1482.6</v>
      </c>
      <c r="AS864" s="10">
        <f>Tabla_Transformados[[#This Row],[Costo_Total]]/Tabla_Transformados[[#This Row],[Duracion_Viaje_sucio]]</f>
        <v>1482.6</v>
      </c>
    </row>
    <row r="865" spans="1:45" x14ac:dyDescent="0.25">
      <c r="A865" t="s">
        <v>3022</v>
      </c>
      <c r="B865" t="s">
        <v>3023</v>
      </c>
      <c r="C865">
        <v>54</v>
      </c>
      <c r="D865" t="s">
        <v>60</v>
      </c>
      <c r="E865" t="str">
        <f>VLOOKUP(Tabla_Transformados[[#This Row],[Género_sucio]],Tabla4[#All],2,0)</f>
        <v>Otro</v>
      </c>
      <c r="F865" t="s">
        <v>91</v>
      </c>
      <c r="G865" t="str">
        <f>VLOOKUP(Tabla_Transformados[[#This Row],[Ubicación_sucio]],auxiliares!$E$6:$F$13,2,0)</f>
        <v>India</v>
      </c>
      <c r="H865" t="s">
        <v>49</v>
      </c>
      <c r="I865" t="str">
        <f>IFERROR(VLOOKUP(Tabla_Transformados[[#This Row],[Tipo_Viajero_sucio]],auxiliares!$H$6:$I$6,2,0),Tabla_Transformados[[#This Row],[Tipo_Viajero_sucio]])</f>
        <v>Turista</v>
      </c>
      <c r="J865" t="s">
        <v>3024</v>
      </c>
      <c r="K865" s="8">
        <v>45448</v>
      </c>
      <c r="L865" s="8">
        <v>45648</v>
      </c>
      <c r="M865">
        <v>346</v>
      </c>
      <c r="N865">
        <f>DATEDIF(Tabla_Transformados[[#This Row],[Fecha_Reserva]],Tabla_Transformados[[#This Row],[Fecha_Viaje]],"d")</f>
        <v>200</v>
      </c>
      <c r="O865">
        <v>12</v>
      </c>
      <c r="P865">
        <v>1</v>
      </c>
      <c r="Q865" t="s">
        <v>65</v>
      </c>
      <c r="R865" t="str">
        <f>IFERROR(VLOOKUP(Tabla_Transformados[[#This Row],[Tipo_Paquete_sucio]],auxiliares!$H$6:$I$7,2,0),Tabla_Transformados[[#This Row],[Tipo_Paquete_sucio]])</f>
        <v>Vuelo + Hotel + Tour</v>
      </c>
      <c r="S865" s="10">
        <v>7565.7</v>
      </c>
      <c r="T865" t="s">
        <v>38</v>
      </c>
      <c r="U865" t="s">
        <v>39</v>
      </c>
      <c r="V865" t="str">
        <f>VLOOKUP(Tabla_Transformados[[#This Row],[Destino_sucio]],auxiliares!$E$5:$F$19,2,0)</f>
        <v>Tokio</v>
      </c>
      <c r="W865" t="s">
        <v>67</v>
      </c>
      <c r="X865" t="s">
        <v>68</v>
      </c>
      <c r="Y865" t="s">
        <v>302</v>
      </c>
      <c r="Z8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65" t="str">
        <f>IFERROR(VLOOKUP(Tabla_Transformados[[#This Row],[Actividades_Reser_sucio2]],auxiliares!$E$5:$F$20,2,0),Tabla_Transformados[[#This Row],[Actividades_Reser_sucio2]])</f>
        <v>Tour en bus</v>
      </c>
      <c r="AB865">
        <v>3</v>
      </c>
      <c r="AC865">
        <f>Tabla_Transformados[[#This Row],[Duracion_Viaje_sucio]]-1</f>
        <v>11</v>
      </c>
      <c r="AD865" t="b">
        <v>1</v>
      </c>
      <c r="AE865" t="str">
        <f>VLOOKUP(Tabla_Transformados[[#This Row],[Promocion_Aplicada_sucio]],auxiliares!$H$6:$I$9,2,0)</f>
        <v>Verdadero</v>
      </c>
      <c r="AF865" t="s">
        <v>42</v>
      </c>
      <c r="AG865" t="s">
        <v>56</v>
      </c>
      <c r="AH865">
        <v>12</v>
      </c>
      <c r="AI865" t="str">
        <f>TEXT(Tabla_Transformados[[#This Row],[Fecha_Reserva]],"m")</f>
        <v>6</v>
      </c>
      <c r="AJ865">
        <v>5</v>
      </c>
      <c r="AK865" t="str">
        <f>TEXT(Tabla_Transformados[[#This Row],[Fecha_Viaje]],"m")</f>
        <v>12</v>
      </c>
      <c r="AL865" t="s">
        <v>57</v>
      </c>
      <c r="AM865" t="b">
        <v>1</v>
      </c>
      <c r="AN865" t="str">
        <f>VLOOKUP(Tabla_Transformados[[#This Row],[Cancelacion_Reserva_sucio]],auxiliares!$H$6:$I$9,2,0)</f>
        <v>Verdadero</v>
      </c>
      <c r="AO865">
        <v>5</v>
      </c>
      <c r="AP865" t="s">
        <v>131</v>
      </c>
      <c r="AQ86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5" s="10">
        <f>Tabla_Transformados[[#This Row],[Costo_Total]]/Tabla_Transformados[[#This Row],[Numero_Personas]]</f>
        <v>7565.7</v>
      </c>
      <c r="AS865" s="10">
        <f>Tabla_Transformados[[#This Row],[Costo_Total]]/Tabla_Transformados[[#This Row],[Duracion_Viaje_sucio]]</f>
        <v>630.47500000000002</v>
      </c>
    </row>
    <row r="866" spans="1:45" x14ac:dyDescent="0.25">
      <c r="A866" t="s">
        <v>3025</v>
      </c>
      <c r="B866" t="s">
        <v>3026</v>
      </c>
      <c r="C866">
        <v>59</v>
      </c>
      <c r="D866" t="s">
        <v>104</v>
      </c>
      <c r="E866" t="str">
        <f>VLOOKUP(Tabla_Transformados[[#This Row],[Género_sucio]],Tabla4[#All],2,0)</f>
        <v>Masculino</v>
      </c>
      <c r="F866" t="s">
        <v>73</v>
      </c>
      <c r="G866" t="str">
        <f>VLOOKUP(Tabla_Transformados[[#This Row],[Ubicación_sucio]],auxiliares!$E$6:$F$13,2,0)</f>
        <v>Reino unido</v>
      </c>
      <c r="H866" t="s">
        <v>49</v>
      </c>
      <c r="I866" t="str">
        <f>IFERROR(VLOOKUP(Tabla_Transformados[[#This Row],[Tipo_Viajero_sucio]],auxiliares!$H$6:$I$6,2,0),Tabla_Transformados[[#This Row],[Tipo_Viajero_sucio]])</f>
        <v>Turista</v>
      </c>
      <c r="J866" t="s">
        <v>3027</v>
      </c>
      <c r="K866" s="8">
        <v>45342</v>
      </c>
      <c r="L866" s="8">
        <v>45569</v>
      </c>
      <c r="M866">
        <v>363</v>
      </c>
      <c r="N866">
        <f>DATEDIF(Tabla_Transformados[[#This Row],[Fecha_Reserva]],Tabla_Transformados[[#This Row],[Fecha_Viaje]],"d")</f>
        <v>227</v>
      </c>
      <c r="O866">
        <v>7</v>
      </c>
      <c r="P866">
        <v>4</v>
      </c>
      <c r="Q866" t="s">
        <v>65</v>
      </c>
      <c r="R866" t="str">
        <f>IFERROR(VLOOKUP(Tabla_Transformados[[#This Row],[Tipo_Paquete_sucio]],auxiliares!$H$6:$I$7,2,0),Tabla_Transformados[[#This Row],[Tipo_Paquete_sucio]])</f>
        <v>Vuelo + Hotel + Tour</v>
      </c>
      <c r="S866" s="10">
        <v>17400.5</v>
      </c>
      <c r="T866" t="s">
        <v>78</v>
      </c>
      <c r="U866" t="s">
        <v>94</v>
      </c>
      <c r="V866" t="str">
        <f>VLOOKUP(Tabla_Transformados[[#This Row],[Destino_sucio]],auxiliares!$E$5:$F$19,2,0)</f>
        <v>Cancun</v>
      </c>
      <c r="W866" t="s">
        <v>114</v>
      </c>
      <c r="X866" t="s">
        <v>68</v>
      </c>
      <c r="Y866" t="s">
        <v>302</v>
      </c>
      <c r="Z8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66" t="str">
        <f>IFERROR(VLOOKUP(Tabla_Transformados[[#This Row],[Actividades_Reser_sucio2]],auxiliares!$E$5:$F$20,2,0),Tabla_Transformados[[#This Row],[Actividades_Reser_sucio2]])</f>
        <v>Tour en bus</v>
      </c>
      <c r="AB866">
        <v>2</v>
      </c>
      <c r="AC866">
        <f>Tabla_Transformados[[#This Row],[Duracion_Viaje_sucio]]-1</f>
        <v>6</v>
      </c>
      <c r="AD866" t="b">
        <v>1</v>
      </c>
      <c r="AE866" t="str">
        <f>VLOOKUP(Tabla_Transformados[[#This Row],[Promocion_Aplicada_sucio]],auxiliares!$H$6:$I$9,2,0)</f>
        <v>Verdadero</v>
      </c>
      <c r="AF866" t="s">
        <v>42</v>
      </c>
      <c r="AG866" t="s">
        <v>43</v>
      </c>
      <c r="AH866">
        <v>1</v>
      </c>
      <c r="AI866" t="str">
        <f>TEXT(Tabla_Transformados[[#This Row],[Fecha_Reserva]],"m")</f>
        <v>2</v>
      </c>
      <c r="AJ866">
        <v>2</v>
      </c>
      <c r="AK866" t="str">
        <f>TEXT(Tabla_Transformados[[#This Row],[Fecha_Viaje]],"m")</f>
        <v>10</v>
      </c>
      <c r="AL866" t="s">
        <v>44</v>
      </c>
      <c r="AM866" t="b">
        <v>1</v>
      </c>
      <c r="AN866" t="str">
        <f>VLOOKUP(Tabla_Transformados[[#This Row],[Cancelacion_Reserva_sucio]],auxiliares!$H$6:$I$9,2,0)</f>
        <v>Verdadero</v>
      </c>
      <c r="AO866">
        <v>3</v>
      </c>
      <c r="AP866" t="s">
        <v>207</v>
      </c>
      <c r="AQ86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6" s="10">
        <f>Tabla_Transformados[[#This Row],[Costo_Total]]/Tabla_Transformados[[#This Row],[Numero_Personas]]</f>
        <v>4350.125</v>
      </c>
      <c r="AS866" s="10">
        <f>Tabla_Transformados[[#This Row],[Costo_Total]]/Tabla_Transformados[[#This Row],[Duracion_Viaje_sucio]]</f>
        <v>2485.7857142857142</v>
      </c>
    </row>
    <row r="867" spans="1:45" x14ac:dyDescent="0.25">
      <c r="A867" t="s">
        <v>3028</v>
      </c>
      <c r="B867" t="s">
        <v>3029</v>
      </c>
      <c r="C867">
        <v>31</v>
      </c>
      <c r="D867" t="s">
        <v>31</v>
      </c>
      <c r="E867" t="str">
        <f>VLOOKUP(Tabla_Transformados[[#This Row],[Género_sucio]],Tabla4[#All],2,0)</f>
        <v>Femenino</v>
      </c>
      <c r="F867" t="s">
        <v>123</v>
      </c>
      <c r="G867" t="str">
        <f>VLOOKUP(Tabla_Transformados[[#This Row],[Ubicación_sucio]],auxiliares!$E$6:$F$13,2,0)</f>
        <v>España</v>
      </c>
      <c r="H867" t="s">
        <v>49</v>
      </c>
      <c r="I867" t="str">
        <f>IFERROR(VLOOKUP(Tabla_Transformados[[#This Row],[Tipo_Viajero_sucio]],auxiliares!$H$6:$I$6,2,0),Tabla_Transformados[[#This Row],[Tipo_Viajero_sucio]])</f>
        <v>Turista</v>
      </c>
      <c r="J867" t="s">
        <v>3030</v>
      </c>
      <c r="K867" s="8">
        <v>45326</v>
      </c>
      <c r="L867" s="8">
        <v>45458</v>
      </c>
      <c r="M867">
        <v>339</v>
      </c>
      <c r="N867">
        <f>DATEDIF(Tabla_Transformados[[#This Row],[Fecha_Reserva]],Tabla_Transformados[[#This Row],[Fecha_Viaje]],"d")</f>
        <v>132</v>
      </c>
      <c r="O867">
        <v>3</v>
      </c>
      <c r="P867">
        <v>2</v>
      </c>
      <c r="Q867" t="s">
        <v>37</v>
      </c>
      <c r="R867" t="str">
        <f>IFERROR(VLOOKUP(Tabla_Transformados[[#This Row],[Tipo_Paquete_sucio]],auxiliares!$H$6:$I$7,2,0),Tabla_Transformados[[#This Row],[Tipo_Paquete_sucio]])</f>
        <v>Vuelo</v>
      </c>
      <c r="S867" s="10">
        <v>9407.4</v>
      </c>
      <c r="T867" t="s">
        <v>78</v>
      </c>
      <c r="U867" t="s">
        <v>137</v>
      </c>
      <c r="V867" t="str">
        <f>VLOOKUP(Tabla_Transformados[[#This Row],[Destino_sucio]],auxiliares!$E$5:$F$19,2,0)</f>
        <v>Paris</v>
      </c>
      <c r="W867" t="s">
        <v>40</v>
      </c>
      <c r="X867" t="s">
        <v>41</v>
      </c>
      <c r="Y867" t="s">
        <v>40</v>
      </c>
      <c r="Z8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7" t="str">
        <f>IFERROR(VLOOKUP(Tabla_Transformados[[#This Row],[Actividades_Reser_sucio2]],auxiliares!$E$5:$F$20,2,0),Tabla_Transformados[[#This Row],[Actividades_Reser_sucio2]])</f>
        <v/>
      </c>
      <c r="AB867">
        <v>6</v>
      </c>
      <c r="AC867">
        <f>Tabla_Transformados[[#This Row],[Duracion_Viaje_sucio]]-1</f>
        <v>2</v>
      </c>
      <c r="AD867" t="b">
        <v>1</v>
      </c>
      <c r="AE867" t="str">
        <f>VLOOKUP(Tabla_Transformados[[#This Row],[Promocion_Aplicada_sucio]],auxiliares!$H$6:$I$9,2,0)</f>
        <v>Verdadero</v>
      </c>
      <c r="AF867" t="s">
        <v>42</v>
      </c>
      <c r="AG867" t="s">
        <v>56</v>
      </c>
      <c r="AH867">
        <v>12</v>
      </c>
      <c r="AI867" t="str">
        <f>TEXT(Tabla_Transformados[[#This Row],[Fecha_Reserva]],"m")</f>
        <v>2</v>
      </c>
      <c r="AJ867">
        <v>2</v>
      </c>
      <c r="AK867" t="str">
        <f>TEXT(Tabla_Transformados[[#This Row],[Fecha_Viaje]],"m")</f>
        <v>6</v>
      </c>
      <c r="AL867" t="s">
        <v>57</v>
      </c>
      <c r="AM867" t="b">
        <v>1</v>
      </c>
      <c r="AN867" t="str">
        <f>VLOOKUP(Tabla_Transformados[[#This Row],[Cancelacion_Reserva_sucio]],auxiliares!$H$6:$I$9,2,0)</f>
        <v>Verdadero</v>
      </c>
      <c r="AO867">
        <v>2</v>
      </c>
      <c r="AP867" t="s">
        <v>45</v>
      </c>
      <c r="AQ86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67" s="10">
        <f>Tabla_Transformados[[#This Row],[Costo_Total]]/Tabla_Transformados[[#This Row],[Numero_Personas]]</f>
        <v>4703.7</v>
      </c>
      <c r="AS867" s="10">
        <f>Tabla_Transformados[[#This Row],[Costo_Total]]/Tabla_Transformados[[#This Row],[Duracion_Viaje_sucio]]</f>
        <v>3135.7999999999997</v>
      </c>
    </row>
    <row r="868" spans="1:45" x14ac:dyDescent="0.25">
      <c r="A868" t="s">
        <v>3031</v>
      </c>
      <c r="B868" t="s">
        <v>3032</v>
      </c>
      <c r="C868">
        <v>24</v>
      </c>
      <c r="D868" t="s">
        <v>31</v>
      </c>
      <c r="E868" t="str">
        <f>VLOOKUP(Tabla_Transformados[[#This Row],[Género_sucio]],Tabla4[#All],2,0)</f>
        <v>Femenino</v>
      </c>
      <c r="F868" t="s">
        <v>61</v>
      </c>
      <c r="G868" t="str">
        <f>VLOOKUP(Tabla_Transformados[[#This Row],[Ubicación_sucio]],auxiliares!$E$6:$F$13,2,0)</f>
        <v>Australia</v>
      </c>
      <c r="H868" t="s">
        <v>33</v>
      </c>
      <c r="I868" t="str">
        <f>IFERROR(VLOOKUP(Tabla_Transformados[[#This Row],[Tipo_Viajero_sucio]],auxiliares!$H$6:$I$6,2,0),Tabla_Transformados[[#This Row],[Tipo_Viajero_sucio]])</f>
        <v>Turista</v>
      </c>
      <c r="J868" t="s">
        <v>3033</v>
      </c>
      <c r="K868" s="8">
        <v>45335</v>
      </c>
      <c r="L868" s="8">
        <v>45452</v>
      </c>
      <c r="M868">
        <v>355</v>
      </c>
      <c r="N868">
        <f>DATEDIF(Tabla_Transformados[[#This Row],[Fecha_Reserva]],Tabla_Transformados[[#This Row],[Fecha_Viaje]],"d")</f>
        <v>117</v>
      </c>
      <c r="O868">
        <v>9</v>
      </c>
      <c r="P868">
        <v>3</v>
      </c>
      <c r="Q868" t="s">
        <v>65</v>
      </c>
      <c r="R868" t="str">
        <f>IFERROR(VLOOKUP(Tabla_Transformados[[#This Row],[Tipo_Paquete_sucio]],auxiliares!$H$6:$I$7,2,0),Tabla_Transformados[[#This Row],[Tipo_Paquete_sucio]])</f>
        <v>Vuelo + Hotel + Tour</v>
      </c>
      <c r="S868" s="10">
        <v>17238.3</v>
      </c>
      <c r="T868" t="s">
        <v>86</v>
      </c>
      <c r="U868" t="s">
        <v>137</v>
      </c>
      <c r="V868" t="str">
        <f>VLOOKUP(Tabla_Transformados[[#This Row],[Destino_sucio]],auxiliares!$E$5:$F$19,2,0)</f>
        <v>Paris</v>
      </c>
      <c r="W868" t="s">
        <v>79</v>
      </c>
      <c r="X868" t="s">
        <v>41</v>
      </c>
      <c r="Y868" t="s">
        <v>40</v>
      </c>
      <c r="Z8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68" t="str">
        <f>IFERROR(VLOOKUP(Tabla_Transformados[[#This Row],[Actividades_Reser_sucio2]],auxiliares!$E$5:$F$20,2,0),Tabla_Transformados[[#This Row],[Actividades_Reser_sucio2]])</f>
        <v>Desconocido</v>
      </c>
      <c r="AB868">
        <v>3</v>
      </c>
      <c r="AC868">
        <f>Tabla_Transformados[[#This Row],[Duracion_Viaje_sucio]]-1</f>
        <v>8</v>
      </c>
      <c r="AD868" t="b">
        <v>1</v>
      </c>
      <c r="AE868" t="str">
        <f>VLOOKUP(Tabla_Transformados[[#This Row],[Promocion_Aplicada_sucio]],auxiliares!$H$6:$I$9,2,0)</f>
        <v>Verdadero</v>
      </c>
      <c r="AF868" t="s">
        <v>42</v>
      </c>
      <c r="AG868" t="s">
        <v>43</v>
      </c>
      <c r="AH868">
        <v>10</v>
      </c>
      <c r="AI868" t="str">
        <f>TEXT(Tabla_Transformados[[#This Row],[Fecha_Reserva]],"m")</f>
        <v>2</v>
      </c>
      <c r="AJ868">
        <v>4</v>
      </c>
      <c r="AK868" t="str">
        <f>TEXT(Tabla_Transformados[[#This Row],[Fecha_Viaje]],"m")</f>
        <v>6</v>
      </c>
      <c r="AL868" t="s">
        <v>57</v>
      </c>
      <c r="AM868" t="b">
        <v>1</v>
      </c>
      <c r="AN868" t="str">
        <f>VLOOKUP(Tabla_Transformados[[#This Row],[Cancelacion_Reserva_sucio]],auxiliares!$H$6:$I$9,2,0)</f>
        <v>Verdadero</v>
      </c>
      <c r="AO868">
        <v>2</v>
      </c>
      <c r="AP868" t="s">
        <v>108</v>
      </c>
      <c r="AQ86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8" s="10">
        <f>Tabla_Transformados[[#This Row],[Costo_Total]]/Tabla_Transformados[[#This Row],[Numero_Personas]]</f>
        <v>5746.0999999999995</v>
      </c>
      <c r="AS868" s="10">
        <f>Tabla_Transformados[[#This Row],[Costo_Total]]/Tabla_Transformados[[#This Row],[Duracion_Viaje_sucio]]</f>
        <v>1915.3666666666666</v>
      </c>
    </row>
    <row r="869" spans="1:45" x14ac:dyDescent="0.25">
      <c r="A869" t="s">
        <v>3034</v>
      </c>
      <c r="B869" t="s">
        <v>3035</v>
      </c>
      <c r="C869">
        <v>29</v>
      </c>
      <c r="D869" t="s">
        <v>60</v>
      </c>
      <c r="E869" t="str">
        <f>VLOOKUP(Tabla_Transformados[[#This Row],[Género_sucio]],Tabla4[#All],2,0)</f>
        <v>Otro</v>
      </c>
      <c r="F869" t="s">
        <v>73</v>
      </c>
      <c r="G869" t="str">
        <f>VLOOKUP(Tabla_Transformados[[#This Row],[Ubicación_sucio]],auxiliares!$E$6:$F$13,2,0)</f>
        <v>Reino unido</v>
      </c>
      <c r="H869" t="s">
        <v>97</v>
      </c>
      <c r="I869" t="str">
        <f>IFERROR(VLOOKUP(Tabla_Transformados[[#This Row],[Tipo_Viajero_sucio]],auxiliares!$H$6:$I$6,2,0),Tabla_Transformados[[#This Row],[Tipo_Viajero_sucio]])</f>
        <v>Negocios</v>
      </c>
      <c r="J869" t="s">
        <v>3036</v>
      </c>
      <c r="K869" s="8">
        <v>45539</v>
      </c>
      <c r="L869" s="8">
        <v>45587</v>
      </c>
      <c r="M869">
        <v>321</v>
      </c>
      <c r="N869">
        <f>DATEDIF(Tabla_Transformados[[#This Row],[Fecha_Reserva]],Tabla_Transformados[[#This Row],[Fecha_Viaje]],"d")</f>
        <v>48</v>
      </c>
      <c r="O869">
        <v>8</v>
      </c>
      <c r="P869">
        <v>2</v>
      </c>
      <c r="Q869" t="s">
        <v>65</v>
      </c>
      <c r="R869" t="str">
        <f>IFERROR(VLOOKUP(Tabla_Transformados[[#This Row],[Tipo_Paquete_sucio]],auxiliares!$H$6:$I$7,2,0),Tabla_Transformados[[#This Row],[Tipo_Paquete_sucio]])</f>
        <v>Vuelo + Hotel + Tour</v>
      </c>
      <c r="S869" s="10">
        <v>6110.3</v>
      </c>
      <c r="T869" t="s">
        <v>38</v>
      </c>
      <c r="U869" t="s">
        <v>66</v>
      </c>
      <c r="V869" t="str">
        <f>VLOOKUP(Tabla_Transformados[[#This Row],[Destino_sucio]],auxiliares!$E$5:$F$19,2,0)</f>
        <v>Barcelona</v>
      </c>
      <c r="W869" t="s">
        <v>79</v>
      </c>
      <c r="X869" t="s">
        <v>54</v>
      </c>
      <c r="Y869" t="s">
        <v>151</v>
      </c>
      <c r="Z8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69" t="str">
        <f>IFERROR(VLOOKUP(Tabla_Transformados[[#This Row],[Actividades_Reser_sucio2]],auxiliares!$E$5:$F$20,2,0),Tabla_Transformados[[#This Row],[Actividades_Reser_sucio2]])</f>
        <v>Tour en Cuidad</v>
      </c>
      <c r="AB869">
        <v>8</v>
      </c>
      <c r="AC869">
        <f>Tabla_Transformados[[#This Row],[Duracion_Viaje_sucio]]-1</f>
        <v>7</v>
      </c>
      <c r="AD869" t="b">
        <v>1</v>
      </c>
      <c r="AE869" t="str">
        <f>VLOOKUP(Tabla_Transformados[[#This Row],[Promocion_Aplicada_sucio]],auxiliares!$H$6:$I$9,2,0)</f>
        <v>Verdadero</v>
      </c>
      <c r="AF869" t="s">
        <v>88</v>
      </c>
      <c r="AG869" t="s">
        <v>56</v>
      </c>
      <c r="AH869">
        <v>3</v>
      </c>
      <c r="AI869" t="str">
        <f>TEXT(Tabla_Transformados[[#This Row],[Fecha_Reserva]],"m")</f>
        <v>9</v>
      </c>
      <c r="AJ869">
        <v>5</v>
      </c>
      <c r="AK869" t="str">
        <f>TEXT(Tabla_Transformados[[#This Row],[Fecha_Viaje]],"m")</f>
        <v>10</v>
      </c>
      <c r="AL869" t="s">
        <v>57</v>
      </c>
      <c r="AM869" t="b">
        <v>1</v>
      </c>
      <c r="AN869" t="str">
        <f>VLOOKUP(Tabla_Transformados[[#This Row],[Cancelacion_Reserva_sucio]],auxiliares!$H$6:$I$9,2,0)</f>
        <v>Verdadero</v>
      </c>
      <c r="AO869">
        <v>2</v>
      </c>
      <c r="AP869" t="s">
        <v>45</v>
      </c>
      <c r="AQ86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9" s="10">
        <f>Tabla_Transformados[[#This Row],[Costo_Total]]/Tabla_Transformados[[#This Row],[Numero_Personas]]</f>
        <v>3055.15</v>
      </c>
      <c r="AS869" s="10">
        <f>Tabla_Transformados[[#This Row],[Costo_Total]]/Tabla_Transformados[[#This Row],[Duracion_Viaje_sucio]]</f>
        <v>763.78750000000002</v>
      </c>
    </row>
    <row r="870" spans="1:45" x14ac:dyDescent="0.25">
      <c r="A870" t="s">
        <v>3037</v>
      </c>
      <c r="B870" t="s">
        <v>3038</v>
      </c>
      <c r="C870">
        <v>48</v>
      </c>
      <c r="D870" t="s">
        <v>104</v>
      </c>
      <c r="E870" t="str">
        <f>VLOOKUP(Tabla_Transformados[[#This Row],[Género_sucio]],Tabla4[#All],2,0)</f>
        <v>Masculino</v>
      </c>
      <c r="F870" t="s">
        <v>91</v>
      </c>
      <c r="G870" t="str">
        <f>VLOOKUP(Tabla_Transformados[[#This Row],[Ubicación_sucio]],auxiliares!$E$6:$F$13,2,0)</f>
        <v>India</v>
      </c>
      <c r="H870" t="s">
        <v>97</v>
      </c>
      <c r="I870" t="str">
        <f>IFERROR(VLOOKUP(Tabla_Transformados[[#This Row],[Tipo_Viajero_sucio]],auxiliares!$H$6:$I$6,2,0),Tabla_Transformados[[#This Row],[Tipo_Viajero_sucio]])</f>
        <v>Negocios</v>
      </c>
      <c r="J870" t="s">
        <v>3039</v>
      </c>
      <c r="K870" s="8">
        <v>45328</v>
      </c>
      <c r="L870" s="8">
        <v>45568</v>
      </c>
      <c r="M870">
        <v>362</v>
      </c>
      <c r="N870">
        <f>DATEDIF(Tabla_Transformados[[#This Row],[Fecha_Reserva]],Tabla_Transformados[[#This Row],[Fecha_Viaje]],"d")</f>
        <v>240</v>
      </c>
      <c r="O870">
        <v>10</v>
      </c>
      <c r="P870">
        <v>1</v>
      </c>
      <c r="Q870" t="s">
        <v>65</v>
      </c>
      <c r="R870" t="str">
        <f>IFERROR(VLOOKUP(Tabla_Transformados[[#This Row],[Tipo_Paquete_sucio]],auxiliares!$H$6:$I$7,2,0),Tabla_Transformados[[#This Row],[Tipo_Paquete_sucio]])</f>
        <v>Vuelo + Hotel + Tour</v>
      </c>
      <c r="S870" s="10">
        <v>1106.5999999999999</v>
      </c>
      <c r="T870" t="s">
        <v>86</v>
      </c>
      <c r="U870" t="s">
        <v>94</v>
      </c>
      <c r="V870" t="str">
        <f>VLOOKUP(Tabla_Transformados[[#This Row],[Destino_sucio]],auxiliares!$E$5:$F$19,2,0)</f>
        <v>Cancun</v>
      </c>
      <c r="W870" t="s">
        <v>79</v>
      </c>
      <c r="X870" t="s">
        <v>54</v>
      </c>
      <c r="Y870" t="s">
        <v>302</v>
      </c>
      <c r="Z8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0" t="str">
        <f>IFERROR(VLOOKUP(Tabla_Transformados[[#This Row],[Actividades_Reser_sucio2]],auxiliares!$E$5:$F$20,2,0),Tabla_Transformados[[#This Row],[Actividades_Reser_sucio2]])</f>
        <v>Tour en bus</v>
      </c>
      <c r="AB870">
        <v>6</v>
      </c>
      <c r="AC870">
        <f>Tabla_Transformados[[#This Row],[Duracion_Viaje_sucio]]-1</f>
        <v>9</v>
      </c>
      <c r="AD870" t="b">
        <v>0</v>
      </c>
      <c r="AE870" t="str">
        <f>VLOOKUP(Tabla_Transformados[[#This Row],[Promocion_Aplicada_sucio]],auxiliares!$H$6:$I$9,2,0)</f>
        <v>Falso</v>
      </c>
      <c r="AF870" t="s">
        <v>88</v>
      </c>
      <c r="AG870" t="s">
        <v>56</v>
      </c>
      <c r="AH870">
        <v>8</v>
      </c>
      <c r="AI870" t="str">
        <f>TEXT(Tabla_Transformados[[#This Row],[Fecha_Reserva]],"m")</f>
        <v>2</v>
      </c>
      <c r="AJ870">
        <v>5</v>
      </c>
      <c r="AK870" t="str">
        <f>TEXT(Tabla_Transformados[[#This Row],[Fecha_Viaje]],"m")</f>
        <v>10</v>
      </c>
      <c r="AL870" t="s">
        <v>44</v>
      </c>
      <c r="AM870" t="b">
        <v>0</v>
      </c>
      <c r="AN870" t="str">
        <f>VLOOKUP(Tabla_Transformados[[#This Row],[Cancelacion_Reserva_sucio]],auxiliares!$H$6:$I$9,2,0)</f>
        <v>Falso</v>
      </c>
      <c r="AO870">
        <v>3</v>
      </c>
      <c r="AP870" t="s">
        <v>70</v>
      </c>
      <c r="AQ87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70" s="10">
        <f>Tabla_Transformados[[#This Row],[Costo_Total]]/Tabla_Transformados[[#This Row],[Numero_Personas]]</f>
        <v>1106.5999999999999</v>
      </c>
      <c r="AS870" s="10">
        <f>Tabla_Transformados[[#This Row],[Costo_Total]]/Tabla_Transformados[[#This Row],[Duracion_Viaje_sucio]]</f>
        <v>110.66</v>
      </c>
    </row>
    <row r="871" spans="1:45" x14ac:dyDescent="0.25">
      <c r="A871" t="s">
        <v>3040</v>
      </c>
      <c r="B871" t="s">
        <v>3041</v>
      </c>
      <c r="C871">
        <v>34</v>
      </c>
      <c r="D871" t="s">
        <v>31</v>
      </c>
      <c r="E871" t="str">
        <f>VLOOKUP(Tabla_Transformados[[#This Row],[Género_sucio]],Tabla4[#All],2,0)</f>
        <v>Femenino</v>
      </c>
      <c r="F871" t="s">
        <v>123</v>
      </c>
      <c r="G871" t="str">
        <f>VLOOKUP(Tabla_Transformados[[#This Row],[Ubicación_sucio]],auxiliares!$E$6:$F$13,2,0)</f>
        <v>España</v>
      </c>
      <c r="H871" t="s">
        <v>49</v>
      </c>
      <c r="I871" t="str">
        <f>IFERROR(VLOOKUP(Tabla_Transformados[[#This Row],[Tipo_Viajero_sucio]],auxiliares!$H$6:$I$6,2,0),Tabla_Transformados[[#This Row],[Tipo_Viajero_sucio]])</f>
        <v>Turista</v>
      </c>
      <c r="J871" t="s">
        <v>3042</v>
      </c>
      <c r="K871" s="8">
        <v>45447</v>
      </c>
      <c r="L871" s="8">
        <v>45587</v>
      </c>
      <c r="M871">
        <v>223</v>
      </c>
      <c r="N871">
        <f>DATEDIF(Tabla_Transformados[[#This Row],[Fecha_Reserva]],Tabla_Transformados[[#This Row],[Fecha_Viaje]],"d")</f>
        <v>140</v>
      </c>
      <c r="O871">
        <v>4</v>
      </c>
      <c r="P871">
        <v>4</v>
      </c>
      <c r="Q871" t="s">
        <v>77</v>
      </c>
      <c r="R871" t="str">
        <f>IFERROR(VLOOKUP(Tabla_Transformados[[#This Row],[Tipo_Paquete_sucio]],auxiliares!$H$6:$I$7,2,0),Tabla_Transformados[[#This Row],[Tipo_Paquete_sucio]])</f>
        <v>Vuelo + Hotel</v>
      </c>
      <c r="S871" s="10">
        <v>325</v>
      </c>
      <c r="T871" t="s">
        <v>86</v>
      </c>
      <c r="U871" t="s">
        <v>66</v>
      </c>
      <c r="V871" t="str">
        <f>VLOOKUP(Tabla_Transformados[[#This Row],[Destino_sucio]],auxiliares!$E$5:$F$19,2,0)</f>
        <v>Barcelona</v>
      </c>
      <c r="W871" t="s">
        <v>79</v>
      </c>
      <c r="X871" t="s">
        <v>41</v>
      </c>
      <c r="Y871" t="s">
        <v>40</v>
      </c>
      <c r="Z8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1" t="str">
        <f>IFERROR(VLOOKUP(Tabla_Transformados[[#This Row],[Actividades_Reser_sucio2]],auxiliares!$E$5:$F$20,2,0),Tabla_Transformados[[#This Row],[Actividades_Reser_sucio2]])</f>
        <v/>
      </c>
      <c r="AB871">
        <v>6</v>
      </c>
      <c r="AC871">
        <f>Tabla_Transformados[[#This Row],[Duracion_Viaje_sucio]]-1</f>
        <v>3</v>
      </c>
      <c r="AD871" t="b">
        <v>0</v>
      </c>
      <c r="AE871" t="str">
        <f>VLOOKUP(Tabla_Transformados[[#This Row],[Promocion_Aplicada_sucio]],auxiliares!$H$6:$I$9,2,0)</f>
        <v>Falso</v>
      </c>
      <c r="AF871" t="s">
        <v>55</v>
      </c>
      <c r="AG871" t="s">
        <v>115</v>
      </c>
      <c r="AH871">
        <v>5</v>
      </c>
      <c r="AI871" t="str">
        <f>TEXT(Tabla_Transformados[[#This Row],[Fecha_Reserva]],"m")</f>
        <v>6</v>
      </c>
      <c r="AJ871">
        <v>2</v>
      </c>
      <c r="AK871" t="str">
        <f>TEXT(Tabla_Transformados[[#This Row],[Fecha_Viaje]],"m")</f>
        <v>10</v>
      </c>
      <c r="AL871" t="s">
        <v>57</v>
      </c>
      <c r="AM871" t="b">
        <v>1</v>
      </c>
      <c r="AN871" t="str">
        <f>VLOOKUP(Tabla_Transformados[[#This Row],[Cancelacion_Reserva_sucio]],auxiliares!$H$6:$I$9,2,0)</f>
        <v>Verdadero</v>
      </c>
      <c r="AO871">
        <v>4</v>
      </c>
      <c r="AP871" t="s">
        <v>131</v>
      </c>
      <c r="AQ87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71" s="10">
        <f>Tabla_Transformados[[#This Row],[Costo_Total]]/Tabla_Transformados[[#This Row],[Numero_Personas]]</f>
        <v>81.25</v>
      </c>
      <c r="AS871" s="10">
        <f>Tabla_Transformados[[#This Row],[Costo_Total]]/Tabla_Transformados[[#This Row],[Duracion_Viaje_sucio]]</f>
        <v>81.25</v>
      </c>
    </row>
    <row r="872" spans="1:45" x14ac:dyDescent="0.25">
      <c r="A872" t="s">
        <v>3043</v>
      </c>
      <c r="B872" t="s">
        <v>3044</v>
      </c>
      <c r="C872">
        <v>55</v>
      </c>
      <c r="D872" t="s">
        <v>31</v>
      </c>
      <c r="E872" t="str">
        <f>VLOOKUP(Tabla_Transformados[[#This Row],[Género_sucio]],Tabla4[#All],2,0)</f>
        <v>Femenino</v>
      </c>
      <c r="F872" t="s">
        <v>48</v>
      </c>
      <c r="G872" t="str">
        <f>VLOOKUP(Tabla_Transformados[[#This Row],[Ubicación_sucio]],auxiliares!$E$6:$F$13,2,0)</f>
        <v>EEUU</v>
      </c>
      <c r="H872" t="s">
        <v>49</v>
      </c>
      <c r="I872" t="str">
        <f>IFERROR(VLOOKUP(Tabla_Transformados[[#This Row],[Tipo_Viajero_sucio]],auxiliares!$H$6:$I$6,2,0),Tabla_Transformados[[#This Row],[Tipo_Viajero_sucio]])</f>
        <v>Turista</v>
      </c>
      <c r="J872" t="s">
        <v>3045</v>
      </c>
      <c r="K872" s="8">
        <v>45401</v>
      </c>
      <c r="L872" s="8">
        <v>45506</v>
      </c>
      <c r="M872">
        <v>174</v>
      </c>
      <c r="N872">
        <f>DATEDIF(Tabla_Transformados[[#This Row],[Fecha_Reserva]],Tabla_Transformados[[#This Row],[Fecha_Viaje]],"d")</f>
        <v>105</v>
      </c>
      <c r="O872">
        <v>7</v>
      </c>
      <c r="P872">
        <v>1</v>
      </c>
      <c r="Q872" t="s">
        <v>65</v>
      </c>
      <c r="R872" t="str">
        <f>IFERROR(VLOOKUP(Tabla_Transformados[[#This Row],[Tipo_Paquete_sucio]],auxiliares!$H$6:$I$7,2,0),Tabla_Transformados[[#This Row],[Tipo_Paquete_sucio]])</f>
        <v>Vuelo + Hotel + Tour</v>
      </c>
      <c r="S872" s="10">
        <v>14122.5</v>
      </c>
      <c r="T872" t="s">
        <v>86</v>
      </c>
      <c r="U872" t="s">
        <v>87</v>
      </c>
      <c r="V872" t="str">
        <f>VLOOKUP(Tabla_Transformados[[#This Row],[Destino_sucio]],auxiliares!$E$5:$F$19,2,0)</f>
        <v>Londres</v>
      </c>
      <c r="W872" t="s">
        <v>79</v>
      </c>
      <c r="X872" t="s">
        <v>41</v>
      </c>
      <c r="Y872" t="s">
        <v>302</v>
      </c>
      <c r="Z8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2" t="str">
        <f>IFERROR(VLOOKUP(Tabla_Transformados[[#This Row],[Actividades_Reser_sucio2]],auxiliares!$E$5:$F$20,2,0),Tabla_Transformados[[#This Row],[Actividades_Reser_sucio2]])</f>
        <v>Tour en bus</v>
      </c>
      <c r="AB872">
        <v>5</v>
      </c>
      <c r="AC872">
        <f>Tabla_Transformados[[#This Row],[Duracion_Viaje_sucio]]-1</f>
        <v>6</v>
      </c>
      <c r="AD872" t="b">
        <v>1</v>
      </c>
      <c r="AE872" t="str">
        <f>VLOOKUP(Tabla_Transformados[[#This Row],[Promocion_Aplicada_sucio]],auxiliares!$H$6:$I$9,2,0)</f>
        <v>Verdadero</v>
      </c>
      <c r="AF872" t="s">
        <v>42</v>
      </c>
      <c r="AG872" t="s">
        <v>56</v>
      </c>
      <c r="AH872">
        <v>12</v>
      </c>
      <c r="AI872" t="str">
        <f>TEXT(Tabla_Transformados[[#This Row],[Fecha_Reserva]],"m")</f>
        <v>4</v>
      </c>
      <c r="AJ872">
        <v>8</v>
      </c>
      <c r="AK872" t="str">
        <f>TEXT(Tabla_Transformados[[#This Row],[Fecha_Viaje]],"m")</f>
        <v>8</v>
      </c>
      <c r="AL872" t="s">
        <v>44</v>
      </c>
      <c r="AM872" t="b">
        <v>1</v>
      </c>
      <c r="AN872" t="str">
        <f>VLOOKUP(Tabla_Transformados[[#This Row],[Cancelacion_Reserva_sucio]],auxiliares!$H$6:$I$9,2,0)</f>
        <v>Verdadero</v>
      </c>
      <c r="AO872">
        <v>4</v>
      </c>
      <c r="AP872" t="s">
        <v>131</v>
      </c>
      <c r="AQ87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2" s="10">
        <f>Tabla_Transformados[[#This Row],[Costo_Total]]/Tabla_Transformados[[#This Row],[Numero_Personas]]</f>
        <v>14122.5</v>
      </c>
      <c r="AS872" s="10">
        <f>Tabla_Transformados[[#This Row],[Costo_Total]]/Tabla_Transformados[[#This Row],[Duracion_Viaje_sucio]]</f>
        <v>2017.5</v>
      </c>
    </row>
    <row r="873" spans="1:45" x14ac:dyDescent="0.25">
      <c r="A873" t="s">
        <v>3046</v>
      </c>
      <c r="B873" t="s">
        <v>3047</v>
      </c>
      <c r="C873">
        <v>60</v>
      </c>
      <c r="D873" t="s">
        <v>31</v>
      </c>
      <c r="E873" t="str">
        <f>VLOOKUP(Tabla_Transformados[[#This Row],[Género_sucio]],Tabla4[#All],2,0)</f>
        <v>Femenino</v>
      </c>
      <c r="F873" t="s">
        <v>73</v>
      </c>
      <c r="G873" t="str">
        <f>VLOOKUP(Tabla_Transformados[[#This Row],[Ubicación_sucio]],auxiliares!$E$6:$F$13,2,0)</f>
        <v>Reino unido</v>
      </c>
      <c r="H873" t="s">
        <v>33</v>
      </c>
      <c r="I873" t="str">
        <f>IFERROR(VLOOKUP(Tabla_Transformados[[#This Row],[Tipo_Viajero_sucio]],auxiliares!$H$6:$I$6,2,0),Tabla_Transformados[[#This Row],[Tipo_Viajero_sucio]])</f>
        <v>Turista</v>
      </c>
      <c r="J873" t="s">
        <v>3048</v>
      </c>
      <c r="K873" s="8">
        <v>45527</v>
      </c>
      <c r="L873" s="8">
        <v>45640</v>
      </c>
      <c r="M873">
        <v>364</v>
      </c>
      <c r="N873">
        <f>DATEDIF(Tabla_Transformados[[#This Row],[Fecha_Reserva]],Tabla_Transformados[[#This Row],[Fecha_Viaje]],"d")</f>
        <v>113</v>
      </c>
      <c r="O873">
        <v>11</v>
      </c>
      <c r="P873">
        <v>1</v>
      </c>
      <c r="Q873" t="s">
        <v>65</v>
      </c>
      <c r="R873" t="str">
        <f>IFERROR(VLOOKUP(Tabla_Transformados[[#This Row],[Tipo_Paquete_sucio]],auxiliares!$H$6:$I$7,2,0),Tabla_Transformados[[#This Row],[Tipo_Paquete_sucio]])</f>
        <v>Vuelo + Hotel + Tour</v>
      </c>
      <c r="S873" s="10">
        <v>2159.6</v>
      </c>
      <c r="T873" t="s">
        <v>38</v>
      </c>
      <c r="U873" t="s">
        <v>87</v>
      </c>
      <c r="V873" t="str">
        <f>VLOOKUP(Tabla_Transformados[[#This Row],[Destino_sucio]],auxiliares!$E$5:$F$19,2,0)</f>
        <v>Londres</v>
      </c>
      <c r="W873" t="s">
        <v>114</v>
      </c>
      <c r="X873" t="s">
        <v>41</v>
      </c>
      <c r="Y873" t="s">
        <v>151</v>
      </c>
      <c r="Z8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73" t="str">
        <f>IFERROR(VLOOKUP(Tabla_Transformados[[#This Row],[Actividades_Reser_sucio2]],auxiliares!$E$5:$F$20,2,0),Tabla_Transformados[[#This Row],[Actividades_Reser_sucio2]])</f>
        <v>Tour en Cuidad</v>
      </c>
      <c r="AB873">
        <v>7</v>
      </c>
      <c r="AC873">
        <f>Tabla_Transformados[[#This Row],[Duracion_Viaje_sucio]]-1</f>
        <v>10</v>
      </c>
      <c r="AD873" t="b">
        <v>0</v>
      </c>
      <c r="AE873" t="str">
        <f>VLOOKUP(Tabla_Transformados[[#This Row],[Promocion_Aplicada_sucio]],auxiliares!$H$6:$I$9,2,0)</f>
        <v>Falso</v>
      </c>
      <c r="AF873" t="s">
        <v>88</v>
      </c>
      <c r="AG873" t="s">
        <v>43</v>
      </c>
      <c r="AH873">
        <v>11</v>
      </c>
      <c r="AI873" t="str">
        <f>TEXT(Tabla_Transformados[[#This Row],[Fecha_Reserva]],"m")</f>
        <v>8</v>
      </c>
      <c r="AJ873">
        <v>8</v>
      </c>
      <c r="AK873" t="str">
        <f>TEXT(Tabla_Transformados[[#This Row],[Fecha_Viaje]],"m")</f>
        <v>12</v>
      </c>
      <c r="AL873" t="s">
        <v>57</v>
      </c>
      <c r="AM873" t="b">
        <v>1</v>
      </c>
      <c r="AN873" t="str">
        <f>VLOOKUP(Tabla_Transformados[[#This Row],[Cancelacion_Reserva_sucio]],auxiliares!$H$6:$I$9,2,0)</f>
        <v>Verdadero</v>
      </c>
      <c r="AO873">
        <v>1</v>
      </c>
      <c r="AP873" t="s">
        <v>45</v>
      </c>
      <c r="AQ87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3" s="10">
        <f>Tabla_Transformados[[#This Row],[Costo_Total]]/Tabla_Transformados[[#This Row],[Numero_Personas]]</f>
        <v>2159.6</v>
      </c>
      <c r="AS873" s="10">
        <f>Tabla_Transformados[[#This Row],[Costo_Total]]/Tabla_Transformados[[#This Row],[Duracion_Viaje_sucio]]</f>
        <v>196.32727272727271</v>
      </c>
    </row>
    <row r="874" spans="1:45" x14ac:dyDescent="0.25">
      <c r="A874" t="s">
        <v>3049</v>
      </c>
      <c r="B874" t="s">
        <v>3050</v>
      </c>
      <c r="C874">
        <v>21</v>
      </c>
      <c r="D874" t="s">
        <v>60</v>
      </c>
      <c r="E874" t="str">
        <f>VLOOKUP(Tabla_Transformados[[#This Row],[Género_sucio]],Tabla4[#All],2,0)</f>
        <v>Otro</v>
      </c>
      <c r="F874" t="s">
        <v>48</v>
      </c>
      <c r="G874" t="str">
        <f>VLOOKUP(Tabla_Transformados[[#This Row],[Ubicación_sucio]],auxiliares!$E$6:$F$13,2,0)</f>
        <v>EEUU</v>
      </c>
      <c r="H874" t="s">
        <v>49</v>
      </c>
      <c r="I874" t="str">
        <f>IFERROR(VLOOKUP(Tabla_Transformados[[#This Row],[Tipo_Viajero_sucio]],auxiliares!$H$6:$I$6,2,0),Tabla_Transformados[[#This Row],[Tipo_Viajero_sucio]])</f>
        <v>Turista</v>
      </c>
      <c r="J874" t="s">
        <v>3051</v>
      </c>
      <c r="K874" s="8">
        <v>45360</v>
      </c>
      <c r="L874" s="8">
        <v>45566</v>
      </c>
      <c r="M874">
        <v>318</v>
      </c>
      <c r="N874">
        <f>DATEDIF(Tabla_Transformados[[#This Row],[Fecha_Reserva]],Tabla_Transformados[[#This Row],[Fecha_Viaje]],"d")</f>
        <v>206</v>
      </c>
      <c r="O874">
        <v>4</v>
      </c>
      <c r="P874">
        <v>1</v>
      </c>
      <c r="Q874" t="s">
        <v>37</v>
      </c>
      <c r="R874" t="str">
        <f>IFERROR(VLOOKUP(Tabla_Transformados[[#This Row],[Tipo_Paquete_sucio]],auxiliares!$H$6:$I$7,2,0),Tabla_Transformados[[#This Row],[Tipo_Paquete_sucio]])</f>
        <v>Vuelo</v>
      </c>
      <c r="S874" s="10">
        <v>173.7</v>
      </c>
      <c r="T874" t="s">
        <v>86</v>
      </c>
      <c r="U874" t="s">
        <v>94</v>
      </c>
      <c r="V874" t="str">
        <f>VLOOKUP(Tabla_Transformados[[#This Row],[Destino_sucio]],auxiliares!$E$5:$F$19,2,0)</f>
        <v>Cancun</v>
      </c>
      <c r="W874" t="s">
        <v>40</v>
      </c>
      <c r="X874" t="s">
        <v>41</v>
      </c>
      <c r="Y874" t="s">
        <v>40</v>
      </c>
      <c r="Z8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4" t="str">
        <f>IFERROR(VLOOKUP(Tabla_Transformados[[#This Row],[Actividades_Reser_sucio2]],auxiliares!$E$5:$F$20,2,0),Tabla_Transformados[[#This Row],[Actividades_Reser_sucio2]])</f>
        <v/>
      </c>
      <c r="AB874">
        <v>7</v>
      </c>
      <c r="AC874">
        <f>Tabla_Transformados[[#This Row],[Duracion_Viaje_sucio]]-1</f>
        <v>3</v>
      </c>
      <c r="AD874" t="b">
        <v>1</v>
      </c>
      <c r="AE874" t="str">
        <f>VLOOKUP(Tabla_Transformados[[#This Row],[Promocion_Aplicada_sucio]],auxiliares!$H$6:$I$9,2,0)</f>
        <v>Verdadero</v>
      </c>
      <c r="AF874" t="s">
        <v>55</v>
      </c>
      <c r="AG874" t="s">
        <v>56</v>
      </c>
      <c r="AH874">
        <v>3</v>
      </c>
      <c r="AI874" t="str">
        <f>TEXT(Tabla_Transformados[[#This Row],[Fecha_Reserva]],"m")</f>
        <v>3</v>
      </c>
      <c r="AJ874">
        <v>8</v>
      </c>
      <c r="AK874" t="str">
        <f>TEXT(Tabla_Transformados[[#This Row],[Fecha_Viaje]],"m")</f>
        <v>10</v>
      </c>
      <c r="AL874" t="s">
        <v>57</v>
      </c>
      <c r="AM874" t="b">
        <v>1</v>
      </c>
      <c r="AN874" t="str">
        <f>VLOOKUP(Tabla_Transformados[[#This Row],[Cancelacion_Reserva_sucio]],auxiliares!$H$6:$I$9,2,0)</f>
        <v>Verdadero</v>
      </c>
      <c r="AO874">
        <v>3</v>
      </c>
      <c r="AP874" t="s">
        <v>45</v>
      </c>
      <c r="AQ87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4" s="10">
        <f>Tabla_Transformados[[#This Row],[Costo_Total]]/Tabla_Transformados[[#This Row],[Numero_Personas]]</f>
        <v>173.7</v>
      </c>
      <c r="AS874" s="10">
        <f>Tabla_Transformados[[#This Row],[Costo_Total]]/Tabla_Transformados[[#This Row],[Duracion_Viaje_sucio]]</f>
        <v>43.424999999999997</v>
      </c>
    </row>
    <row r="875" spans="1:45" x14ac:dyDescent="0.25">
      <c r="A875" t="s">
        <v>3052</v>
      </c>
      <c r="B875" t="s">
        <v>3053</v>
      </c>
      <c r="C875">
        <v>63</v>
      </c>
      <c r="D875" t="s">
        <v>60</v>
      </c>
      <c r="E875" t="str">
        <f>VLOOKUP(Tabla_Transformados[[#This Row],[Género_sucio]],Tabla4[#All],2,0)</f>
        <v>Otro</v>
      </c>
      <c r="F875" t="s">
        <v>91</v>
      </c>
      <c r="G875" t="str">
        <f>VLOOKUP(Tabla_Transformados[[#This Row],[Ubicación_sucio]],auxiliares!$E$6:$F$13,2,0)</f>
        <v>India</v>
      </c>
      <c r="H875" t="s">
        <v>97</v>
      </c>
      <c r="I875" t="str">
        <f>IFERROR(VLOOKUP(Tabla_Transformados[[#This Row],[Tipo_Viajero_sucio]],auxiliares!$H$6:$I$6,2,0),Tabla_Transformados[[#This Row],[Tipo_Viajero_sucio]])</f>
        <v>Negocios</v>
      </c>
      <c r="J875" t="s">
        <v>3054</v>
      </c>
      <c r="K875" s="8">
        <v>45524</v>
      </c>
      <c r="L875" s="8">
        <v>45536</v>
      </c>
      <c r="M875">
        <v>125</v>
      </c>
      <c r="N875">
        <f>DATEDIF(Tabla_Transformados[[#This Row],[Fecha_Reserva]],Tabla_Transformados[[#This Row],[Fecha_Viaje]],"d")</f>
        <v>12</v>
      </c>
      <c r="O875">
        <v>4</v>
      </c>
      <c r="P875">
        <v>2</v>
      </c>
      <c r="Q875" t="s">
        <v>77</v>
      </c>
      <c r="R875" t="str">
        <f>IFERROR(VLOOKUP(Tabla_Transformados[[#This Row],[Tipo_Paquete_sucio]],auxiliares!$H$6:$I$7,2,0),Tabla_Transformados[[#This Row],[Tipo_Paquete_sucio]])</f>
        <v>Vuelo + Hotel</v>
      </c>
      <c r="S875" s="10">
        <v>10902.5</v>
      </c>
      <c r="T875" t="s">
        <v>86</v>
      </c>
      <c r="U875" t="s">
        <v>137</v>
      </c>
      <c r="V875" t="str">
        <f>VLOOKUP(Tabla_Transformados[[#This Row],[Destino_sucio]],auxiliares!$E$5:$F$19,2,0)</f>
        <v>Paris</v>
      </c>
      <c r="W875" t="s">
        <v>79</v>
      </c>
      <c r="X875" t="s">
        <v>54</v>
      </c>
      <c r="Y875" t="s">
        <v>40</v>
      </c>
      <c r="Z8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5" t="str">
        <f>IFERROR(VLOOKUP(Tabla_Transformados[[#This Row],[Actividades_Reser_sucio2]],auxiliares!$E$5:$F$20,2,0),Tabla_Transformados[[#This Row],[Actividades_Reser_sucio2]])</f>
        <v/>
      </c>
      <c r="AB875">
        <v>6</v>
      </c>
      <c r="AC875">
        <f>Tabla_Transformados[[#This Row],[Duracion_Viaje_sucio]]-1</f>
        <v>3</v>
      </c>
      <c r="AD875" t="b">
        <v>0</v>
      </c>
      <c r="AE875" t="str">
        <f>VLOOKUP(Tabla_Transformados[[#This Row],[Promocion_Aplicada_sucio]],auxiliares!$H$6:$I$9,2,0)</f>
        <v>Falso</v>
      </c>
      <c r="AF875" t="s">
        <v>42</v>
      </c>
      <c r="AG875" t="s">
        <v>115</v>
      </c>
      <c r="AH875">
        <v>6</v>
      </c>
      <c r="AI875" t="str">
        <f>TEXT(Tabla_Transformados[[#This Row],[Fecha_Reserva]],"m")</f>
        <v>8</v>
      </c>
      <c r="AJ875">
        <v>2</v>
      </c>
      <c r="AK875" t="str">
        <f>TEXT(Tabla_Transformados[[#This Row],[Fecha_Viaje]],"m")</f>
        <v>9</v>
      </c>
      <c r="AL875" t="s">
        <v>57</v>
      </c>
      <c r="AM875" t="b">
        <v>0</v>
      </c>
      <c r="AN875" t="str">
        <f>VLOOKUP(Tabla_Transformados[[#This Row],[Cancelacion_Reserva_sucio]],auxiliares!$H$6:$I$9,2,0)</f>
        <v>Falso</v>
      </c>
      <c r="AO875">
        <v>4</v>
      </c>
      <c r="AP875" t="s">
        <v>108</v>
      </c>
      <c r="AQ8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5" s="10">
        <f>Tabla_Transformados[[#This Row],[Costo_Total]]/Tabla_Transformados[[#This Row],[Numero_Personas]]</f>
        <v>5451.25</v>
      </c>
      <c r="AS875" s="10">
        <f>Tabla_Transformados[[#This Row],[Costo_Total]]/Tabla_Transformados[[#This Row],[Duracion_Viaje_sucio]]</f>
        <v>2725.625</v>
      </c>
    </row>
    <row r="876" spans="1:45" x14ac:dyDescent="0.25">
      <c r="A876" t="s">
        <v>3055</v>
      </c>
      <c r="B876" t="s">
        <v>3056</v>
      </c>
      <c r="C876">
        <v>36</v>
      </c>
      <c r="D876" t="s">
        <v>104</v>
      </c>
      <c r="E876" t="str">
        <f>VLOOKUP(Tabla_Transformados[[#This Row],[Género_sucio]],Tabla4[#All],2,0)</f>
        <v>Masculino</v>
      </c>
      <c r="F876" t="s">
        <v>91</v>
      </c>
      <c r="G876" t="str">
        <f>VLOOKUP(Tabla_Transformados[[#This Row],[Ubicación_sucio]],auxiliares!$E$6:$F$13,2,0)</f>
        <v>India</v>
      </c>
      <c r="H876" t="s">
        <v>97</v>
      </c>
      <c r="I876" t="str">
        <f>IFERROR(VLOOKUP(Tabla_Transformados[[#This Row],[Tipo_Viajero_sucio]],auxiliares!$H$6:$I$6,2,0),Tabla_Transformados[[#This Row],[Tipo_Viajero_sucio]])</f>
        <v>Negocios</v>
      </c>
      <c r="J876" t="s">
        <v>3057</v>
      </c>
      <c r="K876" s="8">
        <v>45294</v>
      </c>
      <c r="L876" s="8">
        <v>45461</v>
      </c>
      <c r="M876">
        <v>282</v>
      </c>
      <c r="N876">
        <f>DATEDIF(Tabla_Transformados[[#This Row],[Fecha_Reserva]],Tabla_Transformados[[#This Row],[Fecha_Viaje]],"d")</f>
        <v>167</v>
      </c>
      <c r="O876">
        <v>1</v>
      </c>
      <c r="P876">
        <v>2</v>
      </c>
      <c r="Q876" t="s">
        <v>37</v>
      </c>
      <c r="R876" t="str">
        <f>IFERROR(VLOOKUP(Tabla_Transformados[[#This Row],[Tipo_Paquete_sucio]],auxiliares!$H$6:$I$7,2,0),Tabla_Transformados[[#This Row],[Tipo_Paquete_sucio]])</f>
        <v>Vuelo</v>
      </c>
      <c r="S876" s="10">
        <v>7631.5</v>
      </c>
      <c r="T876" t="s">
        <v>78</v>
      </c>
      <c r="U876" t="s">
        <v>94</v>
      </c>
      <c r="V876" t="str">
        <f>VLOOKUP(Tabla_Transformados[[#This Row],[Destino_sucio]],auxiliares!$E$5:$F$19,2,0)</f>
        <v>Cancun</v>
      </c>
      <c r="W876" t="s">
        <v>40</v>
      </c>
      <c r="X876" t="s">
        <v>41</v>
      </c>
      <c r="Y876" t="s">
        <v>40</v>
      </c>
      <c r="Z8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6" t="str">
        <f>IFERROR(VLOOKUP(Tabla_Transformados[[#This Row],[Actividades_Reser_sucio2]],auxiliares!$E$5:$F$20,2,0),Tabla_Transformados[[#This Row],[Actividades_Reser_sucio2]])</f>
        <v/>
      </c>
      <c r="AB876">
        <v>5</v>
      </c>
      <c r="AC876">
        <f>Tabla_Transformados[[#This Row],[Duracion_Viaje_sucio]]-1</f>
        <v>0</v>
      </c>
      <c r="AD876" t="b">
        <v>1</v>
      </c>
      <c r="AE876" t="str">
        <f>VLOOKUP(Tabla_Transformados[[#This Row],[Promocion_Aplicada_sucio]],auxiliares!$H$6:$I$9,2,0)</f>
        <v>Verdadero</v>
      </c>
      <c r="AF876" t="s">
        <v>42</v>
      </c>
      <c r="AG876" t="s">
        <v>43</v>
      </c>
      <c r="AH876">
        <v>3</v>
      </c>
      <c r="AI876" t="str">
        <f>TEXT(Tabla_Transformados[[#This Row],[Fecha_Reserva]],"m")</f>
        <v>1</v>
      </c>
      <c r="AJ876">
        <v>4</v>
      </c>
      <c r="AK876" t="str">
        <f>TEXT(Tabla_Transformados[[#This Row],[Fecha_Viaje]],"m")</f>
        <v>6</v>
      </c>
      <c r="AL876" t="s">
        <v>57</v>
      </c>
      <c r="AM876" t="b">
        <v>1</v>
      </c>
      <c r="AN876" t="str">
        <f>VLOOKUP(Tabla_Transformados[[#This Row],[Cancelacion_Reserva_sucio]],auxiliares!$H$6:$I$9,2,0)</f>
        <v>Verdadero</v>
      </c>
      <c r="AO876">
        <v>2</v>
      </c>
      <c r="AP876" t="s">
        <v>45</v>
      </c>
      <c r="AQ87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76" s="10">
        <f>Tabla_Transformados[[#This Row],[Costo_Total]]/Tabla_Transformados[[#This Row],[Numero_Personas]]</f>
        <v>3815.75</v>
      </c>
      <c r="AS876" s="10">
        <f>Tabla_Transformados[[#This Row],[Costo_Total]]/Tabla_Transformados[[#This Row],[Duracion_Viaje_sucio]]</f>
        <v>7631.5</v>
      </c>
    </row>
    <row r="877" spans="1:45" x14ac:dyDescent="0.25">
      <c r="A877" t="s">
        <v>3058</v>
      </c>
      <c r="B877" t="s">
        <v>3059</v>
      </c>
      <c r="C877">
        <v>57</v>
      </c>
      <c r="D877" t="s">
        <v>60</v>
      </c>
      <c r="E877" t="str">
        <f>VLOOKUP(Tabla_Transformados[[#This Row],[Género_sucio]],Tabla4[#All],2,0)</f>
        <v>Otro</v>
      </c>
      <c r="F877" t="s">
        <v>32</v>
      </c>
      <c r="G877" t="str">
        <f>VLOOKUP(Tabla_Transformados[[#This Row],[Ubicación_sucio]],auxiliares!$E$6:$F$13,2,0)</f>
        <v>Méjico</v>
      </c>
      <c r="H877" t="s">
        <v>49</v>
      </c>
      <c r="I877" t="str">
        <f>IFERROR(VLOOKUP(Tabla_Transformados[[#This Row],[Tipo_Viajero_sucio]],auxiliares!$H$6:$I$6,2,0),Tabla_Transformados[[#This Row],[Tipo_Viajero_sucio]])</f>
        <v>Turista</v>
      </c>
      <c r="J877" t="s">
        <v>3060</v>
      </c>
      <c r="K877" s="8">
        <v>45441</v>
      </c>
      <c r="L877" s="8">
        <v>45472</v>
      </c>
      <c r="M877">
        <v>151</v>
      </c>
      <c r="N877">
        <f>DATEDIF(Tabla_Transformados[[#This Row],[Fecha_Reserva]],Tabla_Transformados[[#This Row],[Fecha_Viaje]],"d")</f>
        <v>31</v>
      </c>
      <c r="O877">
        <v>7</v>
      </c>
      <c r="P877">
        <v>4</v>
      </c>
      <c r="Q877" t="s">
        <v>65</v>
      </c>
      <c r="R877" t="str">
        <f>IFERROR(VLOOKUP(Tabla_Transformados[[#This Row],[Tipo_Paquete_sucio]],auxiliares!$H$6:$I$7,2,0),Tabla_Transformados[[#This Row],[Tipo_Paquete_sucio]])</f>
        <v>Vuelo + Hotel + Tour</v>
      </c>
      <c r="S877" s="10">
        <v>17750.599999999999</v>
      </c>
      <c r="T877" t="s">
        <v>38</v>
      </c>
      <c r="U877" t="s">
        <v>39</v>
      </c>
      <c r="V877" t="str">
        <f>VLOOKUP(Tabla_Transformados[[#This Row],[Destino_sucio]],auxiliares!$E$5:$F$19,2,0)</f>
        <v>Tokio</v>
      </c>
      <c r="W877" t="s">
        <v>114</v>
      </c>
      <c r="X877" t="s">
        <v>68</v>
      </c>
      <c r="Y877" t="s">
        <v>69</v>
      </c>
      <c r="Z8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77" t="str">
        <f>IFERROR(VLOOKUP(Tabla_Transformados[[#This Row],[Actividades_Reser_sucio2]],auxiliares!$E$5:$F$20,2,0),Tabla_Transformados[[#This Row],[Actividades_Reser_sucio2]])</f>
        <v>Excursión en bote</v>
      </c>
      <c r="AB877">
        <v>1</v>
      </c>
      <c r="AC877">
        <f>Tabla_Transformados[[#This Row],[Duracion_Viaje_sucio]]-1</f>
        <v>6</v>
      </c>
      <c r="AD877" t="b">
        <v>0</v>
      </c>
      <c r="AE877" t="str">
        <f>VLOOKUP(Tabla_Transformados[[#This Row],[Promocion_Aplicada_sucio]],auxiliares!$H$6:$I$9,2,0)</f>
        <v>Falso</v>
      </c>
      <c r="AF877" t="s">
        <v>55</v>
      </c>
      <c r="AG877" t="s">
        <v>115</v>
      </c>
      <c r="AH877">
        <v>12</v>
      </c>
      <c r="AI877" t="str">
        <f>TEXT(Tabla_Transformados[[#This Row],[Fecha_Reserva]],"m")</f>
        <v>5</v>
      </c>
      <c r="AJ877">
        <v>3</v>
      </c>
      <c r="AK877" t="str">
        <f>TEXT(Tabla_Transformados[[#This Row],[Fecha_Viaje]],"m")</f>
        <v>6</v>
      </c>
      <c r="AL877" t="s">
        <v>44</v>
      </c>
      <c r="AM877" t="b">
        <v>0</v>
      </c>
      <c r="AN877" t="str">
        <f>VLOOKUP(Tabla_Transformados[[#This Row],[Cancelacion_Reserva_sucio]],auxiliares!$H$6:$I$9,2,0)</f>
        <v>Falso</v>
      </c>
      <c r="AO877">
        <v>2</v>
      </c>
      <c r="AP877" t="s">
        <v>45</v>
      </c>
      <c r="AQ87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7" s="10">
        <f>Tabla_Transformados[[#This Row],[Costo_Total]]/Tabla_Transformados[[#This Row],[Numero_Personas]]</f>
        <v>4437.6499999999996</v>
      </c>
      <c r="AS877" s="10">
        <f>Tabla_Transformados[[#This Row],[Costo_Total]]/Tabla_Transformados[[#This Row],[Duracion_Viaje_sucio]]</f>
        <v>2535.7999999999997</v>
      </c>
    </row>
    <row r="878" spans="1:45" x14ac:dyDescent="0.25">
      <c r="A878" t="s">
        <v>3061</v>
      </c>
      <c r="B878" t="s">
        <v>3062</v>
      </c>
      <c r="C878">
        <v>49</v>
      </c>
      <c r="D878" t="s">
        <v>31</v>
      </c>
      <c r="E878" t="str">
        <f>VLOOKUP(Tabla_Transformados[[#This Row],[Género_sucio]],Tabla4[#All],2,0)</f>
        <v>Femenino</v>
      </c>
      <c r="F878" t="s">
        <v>48</v>
      </c>
      <c r="G878" t="str">
        <f>VLOOKUP(Tabla_Transformados[[#This Row],[Ubicación_sucio]],auxiliares!$E$6:$F$13,2,0)</f>
        <v>EEUU</v>
      </c>
      <c r="H878" t="s">
        <v>49</v>
      </c>
      <c r="I878" t="str">
        <f>IFERROR(VLOOKUP(Tabla_Transformados[[#This Row],[Tipo_Viajero_sucio]],auxiliares!$H$6:$I$6,2,0),Tabla_Transformados[[#This Row],[Tipo_Viajero_sucio]])</f>
        <v>Turista</v>
      </c>
      <c r="J878" t="s">
        <v>3063</v>
      </c>
      <c r="K878" s="8">
        <v>45333</v>
      </c>
      <c r="L878" s="8">
        <v>45411</v>
      </c>
      <c r="M878">
        <v>198</v>
      </c>
      <c r="N878">
        <f>DATEDIF(Tabla_Transformados[[#This Row],[Fecha_Reserva]],Tabla_Transformados[[#This Row],[Fecha_Viaje]],"d")</f>
        <v>78</v>
      </c>
      <c r="O878">
        <v>13</v>
      </c>
      <c r="P878">
        <v>2</v>
      </c>
      <c r="Q878" t="s">
        <v>65</v>
      </c>
      <c r="R878" t="str">
        <f>IFERROR(VLOOKUP(Tabla_Transformados[[#This Row],[Tipo_Paquete_sucio]],auxiliares!$H$6:$I$7,2,0),Tabla_Transformados[[#This Row],[Tipo_Paquete_sucio]])</f>
        <v>Vuelo + Hotel + Tour</v>
      </c>
      <c r="S878" s="10">
        <v>1777.6</v>
      </c>
      <c r="T878" t="s">
        <v>86</v>
      </c>
      <c r="U878" t="s">
        <v>101</v>
      </c>
      <c r="V878" t="str">
        <f>VLOOKUP(Tabla_Transformados[[#This Row],[Destino_sucio]],auxiliares!$E$5:$F$19,2,0)</f>
        <v>Roma</v>
      </c>
      <c r="W878" t="s">
        <v>114</v>
      </c>
      <c r="X878" t="s">
        <v>68</v>
      </c>
      <c r="Y878" t="s">
        <v>302</v>
      </c>
      <c r="Z8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8" t="str">
        <f>IFERROR(VLOOKUP(Tabla_Transformados[[#This Row],[Actividades_Reser_sucio2]],auxiliares!$E$5:$F$20,2,0),Tabla_Transformados[[#This Row],[Actividades_Reser_sucio2]])</f>
        <v>Tour en bus</v>
      </c>
      <c r="AB878">
        <v>2</v>
      </c>
      <c r="AC878">
        <f>Tabla_Transformados[[#This Row],[Duracion_Viaje_sucio]]-1</f>
        <v>12</v>
      </c>
      <c r="AD878" t="b">
        <v>0</v>
      </c>
      <c r="AE878" t="str">
        <f>VLOOKUP(Tabla_Transformados[[#This Row],[Promocion_Aplicada_sucio]],auxiliares!$H$6:$I$9,2,0)</f>
        <v>Falso</v>
      </c>
      <c r="AF878" t="s">
        <v>55</v>
      </c>
      <c r="AG878" t="s">
        <v>56</v>
      </c>
      <c r="AH878">
        <v>12</v>
      </c>
      <c r="AI878" t="str">
        <f>TEXT(Tabla_Transformados[[#This Row],[Fecha_Reserva]],"m")</f>
        <v>2</v>
      </c>
      <c r="AJ878">
        <v>7</v>
      </c>
      <c r="AK878" t="str">
        <f>TEXT(Tabla_Transformados[[#This Row],[Fecha_Viaje]],"m")</f>
        <v>4</v>
      </c>
      <c r="AL878" t="s">
        <v>44</v>
      </c>
      <c r="AM878" t="b">
        <v>0</v>
      </c>
      <c r="AN878" t="str">
        <f>VLOOKUP(Tabla_Transformados[[#This Row],[Cancelacion_Reserva_sucio]],auxiliares!$H$6:$I$9,2,0)</f>
        <v>Falso</v>
      </c>
      <c r="AO878">
        <v>1</v>
      </c>
      <c r="AP878" t="s">
        <v>70</v>
      </c>
      <c r="AQ87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78" s="10">
        <f>Tabla_Transformados[[#This Row],[Costo_Total]]/Tabla_Transformados[[#This Row],[Numero_Personas]]</f>
        <v>888.8</v>
      </c>
      <c r="AS878" s="10">
        <f>Tabla_Transformados[[#This Row],[Costo_Total]]/Tabla_Transformados[[#This Row],[Duracion_Viaje_sucio]]</f>
        <v>136.73846153846154</v>
      </c>
    </row>
    <row r="879" spans="1:45" x14ac:dyDescent="0.25">
      <c r="A879" t="s">
        <v>3064</v>
      </c>
      <c r="B879" t="s">
        <v>3065</v>
      </c>
      <c r="C879">
        <v>25</v>
      </c>
      <c r="D879" t="s">
        <v>104</v>
      </c>
      <c r="E879" t="str">
        <f>VLOOKUP(Tabla_Transformados[[#This Row],[Género_sucio]],Tabla4[#All],2,0)</f>
        <v>Masculino</v>
      </c>
      <c r="F879" t="s">
        <v>32</v>
      </c>
      <c r="G879" t="str">
        <f>VLOOKUP(Tabla_Transformados[[#This Row],[Ubicación_sucio]],auxiliares!$E$6:$F$13,2,0)</f>
        <v>Méjico</v>
      </c>
      <c r="H879" t="s">
        <v>97</v>
      </c>
      <c r="I879" t="str">
        <f>IFERROR(VLOOKUP(Tabla_Transformados[[#This Row],[Tipo_Viajero_sucio]],auxiliares!$H$6:$I$6,2,0),Tabla_Transformados[[#This Row],[Tipo_Viajero_sucio]])</f>
        <v>Negocios</v>
      </c>
      <c r="J879" t="s">
        <v>3066</v>
      </c>
      <c r="K879" s="8">
        <v>45491</v>
      </c>
      <c r="L879" s="8">
        <v>45527</v>
      </c>
      <c r="M879">
        <v>140</v>
      </c>
      <c r="N879">
        <f>DATEDIF(Tabla_Transformados[[#This Row],[Fecha_Reserva]],Tabla_Transformados[[#This Row],[Fecha_Viaje]],"d")</f>
        <v>36</v>
      </c>
      <c r="O879">
        <v>4</v>
      </c>
      <c r="P879">
        <v>1</v>
      </c>
      <c r="Q879" t="s">
        <v>77</v>
      </c>
      <c r="R879" t="str">
        <f>IFERROR(VLOOKUP(Tabla_Transformados[[#This Row],[Tipo_Paquete_sucio]],auxiliares!$H$6:$I$7,2,0),Tabla_Transformados[[#This Row],[Tipo_Paquete_sucio]])</f>
        <v>Vuelo + Hotel</v>
      </c>
      <c r="S879" s="10">
        <v>5464.6</v>
      </c>
      <c r="T879" t="s">
        <v>38</v>
      </c>
      <c r="U879" t="s">
        <v>87</v>
      </c>
      <c r="V879" t="str">
        <f>VLOOKUP(Tabla_Transformados[[#This Row],[Destino_sucio]],auxiliares!$E$5:$F$19,2,0)</f>
        <v>Londres</v>
      </c>
      <c r="W879" t="s">
        <v>114</v>
      </c>
      <c r="X879" t="s">
        <v>54</v>
      </c>
      <c r="Y879" t="s">
        <v>40</v>
      </c>
      <c r="Z8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9" t="str">
        <f>IFERROR(VLOOKUP(Tabla_Transformados[[#This Row],[Actividades_Reser_sucio2]],auxiliares!$E$5:$F$20,2,0),Tabla_Transformados[[#This Row],[Actividades_Reser_sucio2]])</f>
        <v/>
      </c>
      <c r="AB879">
        <v>6</v>
      </c>
      <c r="AC879">
        <f>Tabla_Transformados[[#This Row],[Duracion_Viaje_sucio]]-1</f>
        <v>3</v>
      </c>
      <c r="AD879" t="b">
        <v>0</v>
      </c>
      <c r="AE879" t="str">
        <f>VLOOKUP(Tabla_Transformados[[#This Row],[Promocion_Aplicada_sucio]],auxiliares!$H$6:$I$9,2,0)</f>
        <v>Falso</v>
      </c>
      <c r="AF879" t="s">
        <v>88</v>
      </c>
      <c r="AG879" t="s">
        <v>43</v>
      </c>
      <c r="AH879">
        <v>9</v>
      </c>
      <c r="AI879" t="str">
        <f>TEXT(Tabla_Transformados[[#This Row],[Fecha_Reserva]],"m")</f>
        <v>7</v>
      </c>
      <c r="AJ879">
        <v>12</v>
      </c>
      <c r="AK879" t="str">
        <f>TEXT(Tabla_Transformados[[#This Row],[Fecha_Viaje]],"m")</f>
        <v>8</v>
      </c>
      <c r="AL879" t="s">
        <v>44</v>
      </c>
      <c r="AM879" t="b">
        <v>0</v>
      </c>
      <c r="AN879" t="str">
        <f>VLOOKUP(Tabla_Transformados[[#This Row],[Cancelacion_Reserva_sucio]],auxiliares!$H$6:$I$9,2,0)</f>
        <v>Falso</v>
      </c>
      <c r="AO879">
        <v>2</v>
      </c>
      <c r="AP879" t="s">
        <v>45</v>
      </c>
      <c r="AQ87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9" s="10">
        <f>Tabla_Transformados[[#This Row],[Costo_Total]]/Tabla_Transformados[[#This Row],[Numero_Personas]]</f>
        <v>5464.6</v>
      </c>
      <c r="AS879" s="10">
        <f>Tabla_Transformados[[#This Row],[Costo_Total]]/Tabla_Transformados[[#This Row],[Duracion_Viaje_sucio]]</f>
        <v>1366.15</v>
      </c>
    </row>
    <row r="880" spans="1:45" x14ac:dyDescent="0.25">
      <c r="A880" t="s">
        <v>3067</v>
      </c>
      <c r="B880" t="s">
        <v>3068</v>
      </c>
      <c r="C880">
        <v>40</v>
      </c>
      <c r="D880" t="s">
        <v>60</v>
      </c>
      <c r="E880" t="str">
        <f>VLOOKUP(Tabla_Transformados[[#This Row],[Género_sucio]],Tabla4[#All],2,0)</f>
        <v>Otro</v>
      </c>
      <c r="F880" t="s">
        <v>61</v>
      </c>
      <c r="G880" t="str">
        <f>VLOOKUP(Tabla_Transformados[[#This Row],[Ubicación_sucio]],auxiliares!$E$6:$F$13,2,0)</f>
        <v>Australia</v>
      </c>
      <c r="H880" t="s">
        <v>49</v>
      </c>
      <c r="I880" t="str">
        <f>IFERROR(VLOOKUP(Tabla_Transformados[[#This Row],[Tipo_Viajero_sucio]],auxiliares!$H$6:$I$6,2,0),Tabla_Transformados[[#This Row],[Tipo_Viajero_sucio]])</f>
        <v>Turista</v>
      </c>
      <c r="J880" t="s">
        <v>3069</v>
      </c>
      <c r="K880" s="8">
        <v>45648</v>
      </c>
      <c r="L880" s="8">
        <v>45653</v>
      </c>
      <c r="M880">
        <v>265</v>
      </c>
      <c r="N880">
        <f>DATEDIF(Tabla_Transformados[[#This Row],[Fecha_Reserva]],Tabla_Transformados[[#This Row],[Fecha_Viaje]],"d")</f>
        <v>5</v>
      </c>
      <c r="O880">
        <v>8</v>
      </c>
      <c r="P880">
        <v>2</v>
      </c>
      <c r="Q880" t="s">
        <v>65</v>
      </c>
      <c r="R880" t="str">
        <f>IFERROR(VLOOKUP(Tabla_Transformados[[#This Row],[Tipo_Paquete_sucio]],auxiliares!$H$6:$I$7,2,0),Tabla_Transformados[[#This Row],[Tipo_Paquete_sucio]])</f>
        <v>Vuelo + Hotel + Tour</v>
      </c>
      <c r="S880" s="10">
        <v>1294.4000000000001</v>
      </c>
      <c r="T880" t="s">
        <v>38</v>
      </c>
      <c r="U880" t="s">
        <v>137</v>
      </c>
      <c r="V880" t="str">
        <f>VLOOKUP(Tabla_Transformados[[#This Row],[Destino_sucio]],auxiliares!$E$5:$F$19,2,0)</f>
        <v>Paris</v>
      </c>
      <c r="W880" t="s">
        <v>79</v>
      </c>
      <c r="X880" t="s">
        <v>68</v>
      </c>
      <c r="Y880" t="s">
        <v>302</v>
      </c>
      <c r="Z8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80" t="str">
        <f>IFERROR(VLOOKUP(Tabla_Transformados[[#This Row],[Actividades_Reser_sucio2]],auxiliares!$E$5:$F$20,2,0),Tabla_Transformados[[#This Row],[Actividades_Reser_sucio2]])</f>
        <v>Tour en bus</v>
      </c>
      <c r="AB880">
        <v>9</v>
      </c>
      <c r="AC880">
        <f>Tabla_Transformados[[#This Row],[Duracion_Viaje_sucio]]-1</f>
        <v>7</v>
      </c>
      <c r="AD880" t="b">
        <v>1</v>
      </c>
      <c r="AE880" t="str">
        <f>VLOOKUP(Tabla_Transformados[[#This Row],[Promocion_Aplicada_sucio]],auxiliares!$H$6:$I$9,2,0)</f>
        <v>Verdadero</v>
      </c>
      <c r="AF880" t="s">
        <v>88</v>
      </c>
      <c r="AG880" t="s">
        <v>115</v>
      </c>
      <c r="AH880">
        <v>12</v>
      </c>
      <c r="AI880" t="str">
        <f>TEXT(Tabla_Transformados[[#This Row],[Fecha_Reserva]],"m")</f>
        <v>12</v>
      </c>
      <c r="AJ880">
        <v>7</v>
      </c>
      <c r="AK880" t="str">
        <f>TEXT(Tabla_Transformados[[#This Row],[Fecha_Viaje]],"m")</f>
        <v>12</v>
      </c>
      <c r="AL880" t="s">
        <v>57</v>
      </c>
      <c r="AM880" t="b">
        <v>1</v>
      </c>
      <c r="AN880" t="str">
        <f>VLOOKUP(Tabla_Transformados[[#This Row],[Cancelacion_Reserva_sucio]],auxiliares!$H$6:$I$9,2,0)</f>
        <v>Verdadero</v>
      </c>
      <c r="AO880">
        <v>2</v>
      </c>
      <c r="AP880" t="s">
        <v>45</v>
      </c>
      <c r="AQ88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0" s="10">
        <f>Tabla_Transformados[[#This Row],[Costo_Total]]/Tabla_Transformados[[#This Row],[Numero_Personas]]</f>
        <v>647.20000000000005</v>
      </c>
      <c r="AS880" s="10">
        <f>Tabla_Transformados[[#This Row],[Costo_Total]]/Tabla_Transformados[[#This Row],[Duracion_Viaje_sucio]]</f>
        <v>161.80000000000001</v>
      </c>
    </row>
    <row r="881" spans="1:45" x14ac:dyDescent="0.25">
      <c r="A881" t="s">
        <v>3070</v>
      </c>
      <c r="B881" t="s">
        <v>3071</v>
      </c>
      <c r="C881">
        <v>25</v>
      </c>
      <c r="D881" t="s">
        <v>60</v>
      </c>
      <c r="E881" t="str">
        <f>VLOOKUP(Tabla_Transformados[[#This Row],[Género_sucio]],Tabla4[#All],2,0)</f>
        <v>Otro</v>
      </c>
      <c r="F881" t="s">
        <v>91</v>
      </c>
      <c r="G881" t="str">
        <f>VLOOKUP(Tabla_Transformados[[#This Row],[Ubicación_sucio]],auxiliares!$E$6:$F$13,2,0)</f>
        <v>India</v>
      </c>
      <c r="H881" t="s">
        <v>33</v>
      </c>
      <c r="I881" t="str">
        <f>IFERROR(VLOOKUP(Tabla_Transformados[[#This Row],[Tipo_Viajero_sucio]],auxiliares!$H$6:$I$6,2,0),Tabla_Transformados[[#This Row],[Tipo_Viajero_sucio]])</f>
        <v>Turista</v>
      </c>
      <c r="J881" t="s">
        <v>3072</v>
      </c>
      <c r="K881" s="8">
        <v>45392</v>
      </c>
      <c r="L881" s="8">
        <v>45454</v>
      </c>
      <c r="M881">
        <v>189</v>
      </c>
      <c r="N881">
        <f>DATEDIF(Tabla_Transformados[[#This Row],[Fecha_Reserva]],Tabla_Transformados[[#This Row],[Fecha_Viaje]],"d")</f>
        <v>62</v>
      </c>
      <c r="O881">
        <v>7</v>
      </c>
      <c r="P881">
        <v>4</v>
      </c>
      <c r="Q881" t="s">
        <v>37</v>
      </c>
      <c r="R881" t="str">
        <f>IFERROR(VLOOKUP(Tabla_Transformados[[#This Row],[Tipo_Paquete_sucio]],auxiliares!$H$6:$I$7,2,0),Tabla_Transformados[[#This Row],[Tipo_Paquete_sucio]])</f>
        <v>Vuelo</v>
      </c>
      <c r="S881" s="10">
        <v>1999.2</v>
      </c>
      <c r="T881" t="s">
        <v>86</v>
      </c>
      <c r="U881" t="s">
        <v>94</v>
      </c>
      <c r="V881" t="str">
        <f>VLOOKUP(Tabla_Transformados[[#This Row],[Destino_sucio]],auxiliares!$E$5:$F$19,2,0)</f>
        <v>Cancun</v>
      </c>
      <c r="W881" t="s">
        <v>40</v>
      </c>
      <c r="X881" t="s">
        <v>68</v>
      </c>
      <c r="Y881" t="s">
        <v>40</v>
      </c>
      <c r="Z8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1" t="str">
        <f>IFERROR(VLOOKUP(Tabla_Transformados[[#This Row],[Actividades_Reser_sucio2]],auxiliares!$E$5:$F$20,2,0),Tabla_Transformados[[#This Row],[Actividades_Reser_sucio2]])</f>
        <v/>
      </c>
      <c r="AB881">
        <v>1</v>
      </c>
      <c r="AC881">
        <f>Tabla_Transformados[[#This Row],[Duracion_Viaje_sucio]]-1</f>
        <v>6</v>
      </c>
      <c r="AD881" t="b">
        <v>0</v>
      </c>
      <c r="AE881" t="str">
        <f>VLOOKUP(Tabla_Transformados[[#This Row],[Promocion_Aplicada_sucio]],auxiliares!$H$6:$I$9,2,0)</f>
        <v>Falso</v>
      </c>
      <c r="AF881" t="s">
        <v>42</v>
      </c>
      <c r="AG881" t="s">
        <v>56</v>
      </c>
      <c r="AH881">
        <v>2</v>
      </c>
      <c r="AI881" t="str">
        <f>TEXT(Tabla_Transformados[[#This Row],[Fecha_Reserva]],"m")</f>
        <v>4</v>
      </c>
      <c r="AJ881">
        <v>11</v>
      </c>
      <c r="AK881" t="str">
        <f>TEXT(Tabla_Transformados[[#This Row],[Fecha_Viaje]],"m")</f>
        <v>6</v>
      </c>
      <c r="AL881" t="s">
        <v>44</v>
      </c>
      <c r="AM881" t="b">
        <v>1</v>
      </c>
      <c r="AN881" t="str">
        <f>VLOOKUP(Tabla_Transformados[[#This Row],[Cancelacion_Reserva_sucio]],auxiliares!$H$6:$I$9,2,0)</f>
        <v>Verdadero</v>
      </c>
      <c r="AO881">
        <v>2</v>
      </c>
      <c r="AP881" t="s">
        <v>45</v>
      </c>
      <c r="AQ88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1" s="10">
        <f>Tabla_Transformados[[#This Row],[Costo_Total]]/Tabla_Transformados[[#This Row],[Numero_Personas]]</f>
        <v>499.8</v>
      </c>
      <c r="AS881" s="10">
        <f>Tabla_Transformados[[#This Row],[Costo_Total]]/Tabla_Transformados[[#This Row],[Duracion_Viaje_sucio]]</f>
        <v>285.60000000000002</v>
      </c>
    </row>
    <row r="882" spans="1:45" x14ac:dyDescent="0.25">
      <c r="A882" t="s">
        <v>3073</v>
      </c>
      <c r="B882" t="s">
        <v>3074</v>
      </c>
      <c r="C882">
        <v>47</v>
      </c>
      <c r="D882" t="s">
        <v>60</v>
      </c>
      <c r="E882" t="str">
        <f>VLOOKUP(Tabla_Transformados[[#This Row],[Género_sucio]],Tabla4[#All],2,0)</f>
        <v>Otro</v>
      </c>
      <c r="F882" t="s">
        <v>123</v>
      </c>
      <c r="G882" t="str">
        <f>VLOOKUP(Tabla_Transformados[[#This Row],[Ubicación_sucio]],auxiliares!$E$6:$F$13,2,0)</f>
        <v>España</v>
      </c>
      <c r="H882" t="s">
        <v>97</v>
      </c>
      <c r="I882" t="str">
        <f>IFERROR(VLOOKUP(Tabla_Transformados[[#This Row],[Tipo_Viajero_sucio]],auxiliares!$H$6:$I$6,2,0),Tabla_Transformados[[#This Row],[Tipo_Viajero_sucio]])</f>
        <v>Negocios</v>
      </c>
      <c r="J882" t="s">
        <v>3075</v>
      </c>
      <c r="K882" s="8">
        <v>45328</v>
      </c>
      <c r="L882" s="8">
        <v>45630</v>
      </c>
      <c r="M882">
        <v>302</v>
      </c>
      <c r="N882">
        <f>DATEDIF(Tabla_Transformados[[#This Row],[Fecha_Reserva]],Tabla_Transformados[[#This Row],[Fecha_Viaje]],"d")</f>
        <v>302</v>
      </c>
      <c r="O882">
        <v>8</v>
      </c>
      <c r="P882">
        <v>1</v>
      </c>
      <c r="Q882" t="s">
        <v>37</v>
      </c>
      <c r="R882" t="str">
        <f>IFERROR(VLOOKUP(Tabla_Transformados[[#This Row],[Tipo_Paquete_sucio]],auxiliares!$H$6:$I$7,2,0),Tabla_Transformados[[#This Row],[Tipo_Paquete_sucio]])</f>
        <v>Vuelo</v>
      </c>
      <c r="S882" s="10">
        <v>13079.4</v>
      </c>
      <c r="T882" t="s">
        <v>86</v>
      </c>
      <c r="U882" t="s">
        <v>66</v>
      </c>
      <c r="V882" t="str">
        <f>VLOOKUP(Tabla_Transformados[[#This Row],[Destino_sucio]],auxiliares!$E$5:$F$19,2,0)</f>
        <v>Barcelona</v>
      </c>
      <c r="W882" t="s">
        <v>40</v>
      </c>
      <c r="X882" t="s">
        <v>68</v>
      </c>
      <c r="Y882" t="s">
        <v>40</v>
      </c>
      <c r="Z8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2" t="str">
        <f>IFERROR(VLOOKUP(Tabla_Transformados[[#This Row],[Actividades_Reser_sucio2]],auxiliares!$E$5:$F$20,2,0),Tabla_Transformados[[#This Row],[Actividades_Reser_sucio2]])</f>
        <v/>
      </c>
      <c r="AB882">
        <v>2</v>
      </c>
      <c r="AC882">
        <f>Tabla_Transformados[[#This Row],[Duracion_Viaje_sucio]]-1</f>
        <v>7</v>
      </c>
      <c r="AD882" t="b">
        <v>0</v>
      </c>
      <c r="AE882" t="str">
        <f>VLOOKUP(Tabla_Transformados[[#This Row],[Promocion_Aplicada_sucio]],auxiliares!$H$6:$I$9,2,0)</f>
        <v>Falso</v>
      </c>
      <c r="AF882" t="s">
        <v>55</v>
      </c>
      <c r="AG882" t="s">
        <v>56</v>
      </c>
      <c r="AH882">
        <v>8</v>
      </c>
      <c r="AI882" t="str">
        <f>TEXT(Tabla_Transformados[[#This Row],[Fecha_Reserva]],"m")</f>
        <v>2</v>
      </c>
      <c r="AJ882">
        <v>4</v>
      </c>
      <c r="AK882" t="str">
        <f>TEXT(Tabla_Transformados[[#This Row],[Fecha_Viaje]],"m")</f>
        <v>12</v>
      </c>
      <c r="AL882" t="s">
        <v>57</v>
      </c>
      <c r="AM882" t="b">
        <v>1</v>
      </c>
      <c r="AN882" t="str">
        <f>VLOOKUP(Tabla_Transformados[[#This Row],[Cancelacion_Reserva_sucio]],auxiliares!$H$6:$I$9,2,0)</f>
        <v>Verdadero</v>
      </c>
      <c r="AO882">
        <v>1</v>
      </c>
      <c r="AP882" t="s">
        <v>45</v>
      </c>
      <c r="AQ88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2" s="10">
        <f>Tabla_Transformados[[#This Row],[Costo_Total]]/Tabla_Transformados[[#This Row],[Numero_Personas]]</f>
        <v>13079.4</v>
      </c>
      <c r="AS882" s="10">
        <f>Tabla_Transformados[[#This Row],[Costo_Total]]/Tabla_Transformados[[#This Row],[Duracion_Viaje_sucio]]</f>
        <v>1634.925</v>
      </c>
    </row>
    <row r="883" spans="1:45" x14ac:dyDescent="0.25">
      <c r="A883" t="s">
        <v>3076</v>
      </c>
      <c r="B883" t="s">
        <v>3077</v>
      </c>
      <c r="C883">
        <v>32</v>
      </c>
      <c r="D883" t="s">
        <v>104</v>
      </c>
      <c r="E883" t="str">
        <f>VLOOKUP(Tabla_Transformados[[#This Row],[Género_sucio]],Tabla4[#All],2,0)</f>
        <v>Masculino</v>
      </c>
      <c r="F883" t="s">
        <v>61</v>
      </c>
      <c r="G883" t="str">
        <f>VLOOKUP(Tabla_Transformados[[#This Row],[Ubicación_sucio]],auxiliares!$E$6:$F$13,2,0)</f>
        <v>Australia</v>
      </c>
      <c r="H883" t="s">
        <v>97</v>
      </c>
      <c r="I883" t="str">
        <f>IFERROR(VLOOKUP(Tabla_Transformados[[#This Row],[Tipo_Viajero_sucio]],auxiliares!$H$6:$I$6,2,0),Tabla_Transformados[[#This Row],[Tipo_Viajero_sucio]])</f>
        <v>Negocios</v>
      </c>
      <c r="J883" t="s">
        <v>3078</v>
      </c>
      <c r="K883" s="8">
        <v>45338</v>
      </c>
      <c r="L883" s="8">
        <v>45587</v>
      </c>
      <c r="M883">
        <v>104</v>
      </c>
      <c r="N883">
        <f>DATEDIF(Tabla_Transformados[[#This Row],[Fecha_Reserva]],Tabla_Transformados[[#This Row],[Fecha_Viaje]],"d")</f>
        <v>249</v>
      </c>
      <c r="O883">
        <v>3</v>
      </c>
      <c r="P883">
        <v>4</v>
      </c>
      <c r="Q883" t="s">
        <v>77</v>
      </c>
      <c r="R883" t="str">
        <f>IFERROR(VLOOKUP(Tabla_Transformados[[#This Row],[Tipo_Paquete_sucio]],auxiliares!$H$6:$I$7,2,0),Tabla_Transformados[[#This Row],[Tipo_Paquete_sucio]])</f>
        <v>Vuelo + Hotel</v>
      </c>
      <c r="S883" s="10">
        <v>2052.8000000000002</v>
      </c>
      <c r="T883" t="s">
        <v>78</v>
      </c>
      <c r="U883" t="s">
        <v>94</v>
      </c>
      <c r="V883" t="str">
        <f>VLOOKUP(Tabla_Transformados[[#This Row],[Destino_sucio]],auxiliares!$E$5:$F$19,2,0)</f>
        <v>Cancun</v>
      </c>
      <c r="W883" t="s">
        <v>79</v>
      </c>
      <c r="X883" t="s">
        <v>54</v>
      </c>
      <c r="Y883" t="s">
        <v>40</v>
      </c>
      <c r="Z8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3" t="str">
        <f>IFERROR(VLOOKUP(Tabla_Transformados[[#This Row],[Actividades_Reser_sucio2]],auxiliares!$E$5:$F$20,2,0),Tabla_Transformados[[#This Row],[Actividades_Reser_sucio2]])</f>
        <v/>
      </c>
      <c r="AB883">
        <v>6</v>
      </c>
      <c r="AC883">
        <f>Tabla_Transformados[[#This Row],[Duracion_Viaje_sucio]]-1</f>
        <v>2</v>
      </c>
      <c r="AD883" t="b">
        <v>0</v>
      </c>
      <c r="AE883" t="str">
        <f>VLOOKUP(Tabla_Transformados[[#This Row],[Promocion_Aplicada_sucio]],auxiliares!$H$6:$I$9,2,0)</f>
        <v>Falso</v>
      </c>
      <c r="AF883" t="s">
        <v>88</v>
      </c>
      <c r="AG883" t="s">
        <v>115</v>
      </c>
      <c r="AH883">
        <v>3</v>
      </c>
      <c r="AI883" t="str">
        <f>TEXT(Tabla_Transformados[[#This Row],[Fecha_Reserva]],"m")</f>
        <v>2</v>
      </c>
      <c r="AJ883">
        <v>5</v>
      </c>
      <c r="AK883" t="str">
        <f>TEXT(Tabla_Transformados[[#This Row],[Fecha_Viaje]],"m")</f>
        <v>10</v>
      </c>
      <c r="AL883" t="s">
        <v>57</v>
      </c>
      <c r="AM883" t="b">
        <v>1</v>
      </c>
      <c r="AN883" t="str">
        <f>VLOOKUP(Tabla_Transformados[[#This Row],[Cancelacion_Reserva_sucio]],auxiliares!$H$6:$I$9,2,0)</f>
        <v>Verdadero</v>
      </c>
      <c r="AO883">
        <v>5</v>
      </c>
      <c r="AP883" t="s">
        <v>207</v>
      </c>
      <c r="AQ88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83" s="10">
        <f>Tabla_Transformados[[#This Row],[Costo_Total]]/Tabla_Transformados[[#This Row],[Numero_Personas]]</f>
        <v>513.20000000000005</v>
      </c>
      <c r="AS883" s="10">
        <f>Tabla_Transformados[[#This Row],[Costo_Total]]/Tabla_Transformados[[#This Row],[Duracion_Viaje_sucio]]</f>
        <v>684.26666666666677</v>
      </c>
    </row>
    <row r="884" spans="1:45" x14ac:dyDescent="0.25">
      <c r="A884" t="s">
        <v>3079</v>
      </c>
      <c r="B884" t="s">
        <v>3080</v>
      </c>
      <c r="C884">
        <v>28</v>
      </c>
      <c r="D884" t="s">
        <v>31</v>
      </c>
      <c r="E884" t="str">
        <f>VLOOKUP(Tabla_Transformados[[#This Row],[Género_sucio]],Tabla4[#All],2,0)</f>
        <v>Femenino</v>
      </c>
      <c r="F884" t="s">
        <v>61</v>
      </c>
      <c r="G884" t="str">
        <f>VLOOKUP(Tabla_Transformados[[#This Row],[Ubicación_sucio]],auxiliares!$E$6:$F$13,2,0)</f>
        <v>Australia</v>
      </c>
      <c r="H884" t="s">
        <v>49</v>
      </c>
      <c r="I884" t="str">
        <f>IFERROR(VLOOKUP(Tabla_Transformados[[#This Row],[Tipo_Viajero_sucio]],auxiliares!$H$6:$I$6,2,0),Tabla_Transformados[[#This Row],[Tipo_Viajero_sucio]])</f>
        <v>Turista</v>
      </c>
      <c r="J884" t="s">
        <v>3081</v>
      </c>
      <c r="K884" s="8">
        <v>45540</v>
      </c>
      <c r="L884" s="8">
        <v>45590</v>
      </c>
      <c r="M884">
        <v>310</v>
      </c>
      <c r="N884">
        <f>DATEDIF(Tabla_Transformados[[#This Row],[Fecha_Reserva]],Tabla_Transformados[[#This Row],[Fecha_Viaje]],"d")</f>
        <v>50</v>
      </c>
      <c r="O884">
        <v>1</v>
      </c>
      <c r="P884">
        <v>1</v>
      </c>
      <c r="Q884" t="s">
        <v>77</v>
      </c>
      <c r="R884" t="str">
        <f>IFERROR(VLOOKUP(Tabla_Transformados[[#This Row],[Tipo_Paquete_sucio]],auxiliares!$H$6:$I$7,2,0),Tabla_Transformados[[#This Row],[Tipo_Paquete_sucio]])</f>
        <v>Vuelo + Hotel</v>
      </c>
      <c r="S884" s="10">
        <v>7997.3</v>
      </c>
      <c r="T884" t="s">
        <v>78</v>
      </c>
      <c r="U884" t="s">
        <v>101</v>
      </c>
      <c r="V884" t="str">
        <f>VLOOKUP(Tabla_Transformados[[#This Row],[Destino_sucio]],auxiliares!$E$5:$F$19,2,0)</f>
        <v>Roma</v>
      </c>
      <c r="W884" t="s">
        <v>79</v>
      </c>
      <c r="X884" t="s">
        <v>41</v>
      </c>
      <c r="Y884" t="s">
        <v>40</v>
      </c>
      <c r="Z8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4" t="str">
        <f>IFERROR(VLOOKUP(Tabla_Transformados[[#This Row],[Actividades_Reser_sucio2]],auxiliares!$E$5:$F$20,2,0),Tabla_Transformados[[#This Row],[Actividades_Reser_sucio2]])</f>
        <v/>
      </c>
      <c r="AB884">
        <v>6</v>
      </c>
      <c r="AC884">
        <f>Tabla_Transformados[[#This Row],[Duracion_Viaje_sucio]]-1</f>
        <v>0</v>
      </c>
      <c r="AD884" t="b">
        <v>0</v>
      </c>
      <c r="AE884" t="str">
        <f>VLOOKUP(Tabla_Transformados[[#This Row],[Promocion_Aplicada_sucio]],auxiliares!$H$6:$I$9,2,0)</f>
        <v>Falso</v>
      </c>
      <c r="AF884" t="s">
        <v>55</v>
      </c>
      <c r="AG884" t="s">
        <v>56</v>
      </c>
      <c r="AH884">
        <v>10</v>
      </c>
      <c r="AI884" t="str">
        <f>TEXT(Tabla_Transformados[[#This Row],[Fecha_Reserva]],"m")</f>
        <v>9</v>
      </c>
      <c r="AJ884">
        <v>4</v>
      </c>
      <c r="AK884" t="str">
        <f>TEXT(Tabla_Transformados[[#This Row],[Fecha_Viaje]],"m")</f>
        <v>10</v>
      </c>
      <c r="AL884" t="s">
        <v>44</v>
      </c>
      <c r="AM884" t="b">
        <v>1</v>
      </c>
      <c r="AN884" t="str">
        <f>VLOOKUP(Tabla_Transformados[[#This Row],[Cancelacion_Reserva_sucio]],auxiliares!$H$6:$I$9,2,0)</f>
        <v>Verdadero</v>
      </c>
      <c r="AO884">
        <v>4</v>
      </c>
      <c r="AP884" t="s">
        <v>70</v>
      </c>
      <c r="AQ88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4" s="10">
        <f>Tabla_Transformados[[#This Row],[Costo_Total]]/Tabla_Transformados[[#This Row],[Numero_Personas]]</f>
        <v>7997.3</v>
      </c>
      <c r="AS884" s="10">
        <f>Tabla_Transformados[[#This Row],[Costo_Total]]/Tabla_Transformados[[#This Row],[Duracion_Viaje_sucio]]</f>
        <v>7997.3</v>
      </c>
    </row>
    <row r="885" spans="1:45" x14ac:dyDescent="0.25">
      <c r="A885" t="s">
        <v>3082</v>
      </c>
      <c r="B885" t="s">
        <v>3083</v>
      </c>
      <c r="C885">
        <v>27</v>
      </c>
      <c r="D885" t="s">
        <v>60</v>
      </c>
      <c r="E885" t="str">
        <f>VLOOKUP(Tabla_Transformados[[#This Row],[Género_sucio]],Tabla4[#All],2,0)</f>
        <v>Otro</v>
      </c>
      <c r="F885" t="s">
        <v>61</v>
      </c>
      <c r="G885" t="str">
        <f>VLOOKUP(Tabla_Transformados[[#This Row],[Ubicación_sucio]],auxiliares!$E$6:$F$13,2,0)</f>
        <v>Australia</v>
      </c>
      <c r="H885" t="s">
        <v>49</v>
      </c>
      <c r="I885" t="str">
        <f>IFERROR(VLOOKUP(Tabla_Transformados[[#This Row],[Tipo_Viajero_sucio]],auxiliares!$H$6:$I$6,2,0),Tabla_Transformados[[#This Row],[Tipo_Viajero_sucio]])</f>
        <v>Turista</v>
      </c>
      <c r="J885" t="s">
        <v>3084</v>
      </c>
      <c r="K885" s="8">
        <v>45375</v>
      </c>
      <c r="L885" s="8">
        <v>45432</v>
      </c>
      <c r="M885">
        <v>192</v>
      </c>
      <c r="N885">
        <f>DATEDIF(Tabla_Transformados[[#This Row],[Fecha_Reserva]],Tabla_Transformados[[#This Row],[Fecha_Viaje]],"d")</f>
        <v>57</v>
      </c>
      <c r="O885">
        <v>10</v>
      </c>
      <c r="P885">
        <v>4</v>
      </c>
      <c r="Q885" t="s">
        <v>65</v>
      </c>
      <c r="R885" t="str">
        <f>IFERROR(VLOOKUP(Tabla_Transformados[[#This Row],[Tipo_Paquete_sucio]],auxiliares!$H$6:$I$7,2,0),Tabla_Transformados[[#This Row],[Tipo_Paquete_sucio]])</f>
        <v>Vuelo + Hotel + Tour</v>
      </c>
      <c r="S885" s="10">
        <v>8734.2999999999993</v>
      </c>
      <c r="T885" t="s">
        <v>38</v>
      </c>
      <c r="U885" t="s">
        <v>39</v>
      </c>
      <c r="V885" t="str">
        <f>VLOOKUP(Tabla_Transformados[[#This Row],[Destino_sucio]],auxiliares!$E$5:$F$19,2,0)</f>
        <v>Tokio</v>
      </c>
      <c r="W885" t="s">
        <v>67</v>
      </c>
      <c r="X885" t="s">
        <v>68</v>
      </c>
      <c r="Y885" t="s">
        <v>151</v>
      </c>
      <c r="Z8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85" t="str">
        <f>IFERROR(VLOOKUP(Tabla_Transformados[[#This Row],[Actividades_Reser_sucio2]],auxiliares!$E$5:$F$20,2,0),Tabla_Transformados[[#This Row],[Actividades_Reser_sucio2]])</f>
        <v>Tour en Cuidad</v>
      </c>
      <c r="AB885">
        <v>8</v>
      </c>
      <c r="AC885">
        <f>Tabla_Transformados[[#This Row],[Duracion_Viaje_sucio]]-1</f>
        <v>9</v>
      </c>
      <c r="AD885" t="b">
        <v>1</v>
      </c>
      <c r="AE885" t="str">
        <f>VLOOKUP(Tabla_Transformados[[#This Row],[Promocion_Aplicada_sucio]],auxiliares!$H$6:$I$9,2,0)</f>
        <v>Verdadero</v>
      </c>
      <c r="AF885" t="s">
        <v>42</v>
      </c>
      <c r="AG885" t="s">
        <v>56</v>
      </c>
      <c r="AH885">
        <v>7</v>
      </c>
      <c r="AI885" t="str">
        <f>TEXT(Tabla_Transformados[[#This Row],[Fecha_Reserva]],"m")</f>
        <v>3</v>
      </c>
      <c r="AJ885">
        <v>1</v>
      </c>
      <c r="AK885" t="str">
        <f>TEXT(Tabla_Transformados[[#This Row],[Fecha_Viaje]],"m")</f>
        <v>5</v>
      </c>
      <c r="AL885" t="s">
        <v>44</v>
      </c>
      <c r="AM885" t="b">
        <v>0</v>
      </c>
      <c r="AN885" t="str">
        <f>VLOOKUP(Tabla_Transformados[[#This Row],[Cancelacion_Reserva_sucio]],auxiliares!$H$6:$I$9,2,0)</f>
        <v>Falso</v>
      </c>
      <c r="AO885">
        <v>3</v>
      </c>
      <c r="AP885" t="s">
        <v>70</v>
      </c>
      <c r="AQ88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5" s="10">
        <f>Tabla_Transformados[[#This Row],[Costo_Total]]/Tabla_Transformados[[#This Row],[Numero_Personas]]</f>
        <v>2183.5749999999998</v>
      </c>
      <c r="AS885" s="10">
        <f>Tabla_Transformados[[#This Row],[Costo_Total]]/Tabla_Transformados[[#This Row],[Duracion_Viaje_sucio]]</f>
        <v>873.43</v>
      </c>
    </row>
    <row r="886" spans="1:45" x14ac:dyDescent="0.25">
      <c r="A886" t="s">
        <v>3085</v>
      </c>
      <c r="B886" t="s">
        <v>3086</v>
      </c>
      <c r="C886">
        <v>30</v>
      </c>
      <c r="D886" t="s">
        <v>104</v>
      </c>
      <c r="E886" t="str">
        <f>VLOOKUP(Tabla_Transformados[[#This Row],[Género_sucio]],Tabla4[#All],2,0)</f>
        <v>Masculino</v>
      </c>
      <c r="F886" t="s">
        <v>61</v>
      </c>
      <c r="G886" t="str">
        <f>VLOOKUP(Tabla_Transformados[[#This Row],[Ubicación_sucio]],auxiliares!$E$6:$F$13,2,0)</f>
        <v>Australia</v>
      </c>
      <c r="H886" t="s">
        <v>49</v>
      </c>
      <c r="I886" t="str">
        <f>IFERROR(VLOOKUP(Tabla_Transformados[[#This Row],[Tipo_Viajero_sucio]],auxiliares!$H$6:$I$6,2,0),Tabla_Transformados[[#This Row],[Tipo_Viajero_sucio]])</f>
        <v>Turista</v>
      </c>
      <c r="J886" t="s">
        <v>3087</v>
      </c>
      <c r="K886" s="8">
        <v>45373</v>
      </c>
      <c r="L886" s="8">
        <v>45485</v>
      </c>
      <c r="M886">
        <v>306</v>
      </c>
      <c r="N886">
        <f>DATEDIF(Tabla_Transformados[[#This Row],[Fecha_Reserva]],Tabla_Transformados[[#This Row],[Fecha_Viaje]],"d")</f>
        <v>112</v>
      </c>
      <c r="O886">
        <v>5</v>
      </c>
      <c r="P886">
        <v>4</v>
      </c>
      <c r="Q886" t="s">
        <v>77</v>
      </c>
      <c r="R886" t="str">
        <f>IFERROR(VLOOKUP(Tabla_Transformados[[#This Row],[Tipo_Paquete_sucio]],auxiliares!$H$6:$I$7,2,0),Tabla_Transformados[[#This Row],[Tipo_Paquete_sucio]])</f>
        <v>Vuelo + Hotel</v>
      </c>
      <c r="S886" s="10">
        <v>10298.6</v>
      </c>
      <c r="T886" t="s">
        <v>78</v>
      </c>
      <c r="U886" t="s">
        <v>137</v>
      </c>
      <c r="V886" t="str">
        <f>VLOOKUP(Tabla_Transformados[[#This Row],[Destino_sucio]],auxiliares!$E$5:$F$19,2,0)</f>
        <v>Paris</v>
      </c>
      <c r="W886" t="s">
        <v>79</v>
      </c>
      <c r="X886" t="s">
        <v>68</v>
      </c>
      <c r="Y886" t="s">
        <v>40</v>
      </c>
      <c r="Z8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6" t="str">
        <f>IFERROR(VLOOKUP(Tabla_Transformados[[#This Row],[Actividades_Reser_sucio2]],auxiliares!$E$5:$F$20,2,0),Tabla_Transformados[[#This Row],[Actividades_Reser_sucio2]])</f>
        <v/>
      </c>
      <c r="AB886">
        <v>5</v>
      </c>
      <c r="AC886">
        <f>Tabla_Transformados[[#This Row],[Duracion_Viaje_sucio]]-1</f>
        <v>4</v>
      </c>
      <c r="AD886" t="b">
        <v>0</v>
      </c>
      <c r="AE886" t="str">
        <f>VLOOKUP(Tabla_Transformados[[#This Row],[Promocion_Aplicada_sucio]],auxiliares!$H$6:$I$9,2,0)</f>
        <v>Falso</v>
      </c>
      <c r="AF886" t="s">
        <v>88</v>
      </c>
      <c r="AG886" t="s">
        <v>56</v>
      </c>
      <c r="AH886">
        <v>3</v>
      </c>
      <c r="AI886" t="str">
        <f>TEXT(Tabla_Transformados[[#This Row],[Fecha_Reserva]],"m")</f>
        <v>3</v>
      </c>
      <c r="AJ886">
        <v>10</v>
      </c>
      <c r="AK886" t="str">
        <f>TEXT(Tabla_Transformados[[#This Row],[Fecha_Viaje]],"m")</f>
        <v>7</v>
      </c>
      <c r="AL886" t="s">
        <v>44</v>
      </c>
      <c r="AM886" t="b">
        <v>1</v>
      </c>
      <c r="AN886" t="str">
        <f>VLOOKUP(Tabla_Transformados[[#This Row],[Cancelacion_Reserva_sucio]],auxiliares!$H$6:$I$9,2,0)</f>
        <v>Verdadero</v>
      </c>
      <c r="AO886">
        <v>5</v>
      </c>
      <c r="AP886" t="s">
        <v>108</v>
      </c>
      <c r="AQ88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86" s="10">
        <f>Tabla_Transformados[[#This Row],[Costo_Total]]/Tabla_Transformados[[#This Row],[Numero_Personas]]</f>
        <v>2574.65</v>
      </c>
      <c r="AS886" s="10">
        <f>Tabla_Transformados[[#This Row],[Costo_Total]]/Tabla_Transformados[[#This Row],[Duracion_Viaje_sucio]]</f>
        <v>2059.7200000000003</v>
      </c>
    </row>
    <row r="887" spans="1:45" x14ac:dyDescent="0.25">
      <c r="A887" t="s">
        <v>3088</v>
      </c>
      <c r="B887" t="s">
        <v>3089</v>
      </c>
      <c r="C887">
        <v>63</v>
      </c>
      <c r="D887" t="s">
        <v>60</v>
      </c>
      <c r="E887" t="str">
        <f>VLOOKUP(Tabla_Transformados[[#This Row],[Género_sucio]],Tabla4[#All],2,0)</f>
        <v>Otro</v>
      </c>
      <c r="F887" t="s">
        <v>73</v>
      </c>
      <c r="G887" t="str">
        <f>VLOOKUP(Tabla_Transformados[[#This Row],[Ubicación_sucio]],auxiliares!$E$6:$F$13,2,0)</f>
        <v>Reino unido</v>
      </c>
      <c r="H887" t="s">
        <v>97</v>
      </c>
      <c r="I887" t="str">
        <f>IFERROR(VLOOKUP(Tabla_Transformados[[#This Row],[Tipo_Viajero_sucio]],auxiliares!$H$6:$I$6,2,0),Tabla_Transformados[[#This Row],[Tipo_Viajero_sucio]])</f>
        <v>Negocios</v>
      </c>
      <c r="J887" t="s">
        <v>3090</v>
      </c>
      <c r="K887" s="8">
        <v>45494</v>
      </c>
      <c r="L887" s="8">
        <v>45577</v>
      </c>
      <c r="M887">
        <v>192</v>
      </c>
      <c r="N887">
        <f>DATEDIF(Tabla_Transformados[[#This Row],[Fecha_Reserva]],Tabla_Transformados[[#This Row],[Fecha_Viaje]],"d")</f>
        <v>83</v>
      </c>
      <c r="O887">
        <v>3</v>
      </c>
      <c r="P887">
        <v>4</v>
      </c>
      <c r="Q887" t="s">
        <v>65</v>
      </c>
      <c r="R887" t="str">
        <f>IFERROR(VLOOKUP(Tabla_Transformados[[#This Row],[Tipo_Paquete_sucio]],auxiliares!$H$6:$I$7,2,0),Tabla_Transformados[[#This Row],[Tipo_Paquete_sucio]])</f>
        <v>Vuelo + Hotel + Tour</v>
      </c>
      <c r="S887" s="10">
        <v>4737.8999999999996</v>
      </c>
      <c r="T887" t="s">
        <v>86</v>
      </c>
      <c r="U887" t="s">
        <v>101</v>
      </c>
      <c r="V887" t="str">
        <f>VLOOKUP(Tabla_Transformados[[#This Row],[Destino_sucio]],auxiliares!$E$5:$F$19,2,0)</f>
        <v>Roma</v>
      </c>
      <c r="W887" t="s">
        <v>79</v>
      </c>
      <c r="X887" t="s">
        <v>54</v>
      </c>
      <c r="Y887" t="s">
        <v>302</v>
      </c>
      <c r="Z8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87" t="str">
        <f>IFERROR(VLOOKUP(Tabla_Transformados[[#This Row],[Actividades_Reser_sucio2]],auxiliares!$E$5:$F$20,2,0),Tabla_Transformados[[#This Row],[Actividades_Reser_sucio2]])</f>
        <v>Tour en bus</v>
      </c>
      <c r="AB887">
        <v>5</v>
      </c>
      <c r="AC887">
        <f>Tabla_Transformados[[#This Row],[Duracion_Viaje_sucio]]-1</f>
        <v>2</v>
      </c>
      <c r="AD887" t="b">
        <v>0</v>
      </c>
      <c r="AE887" t="str">
        <f>VLOOKUP(Tabla_Transformados[[#This Row],[Promocion_Aplicada_sucio]],auxiliares!$H$6:$I$9,2,0)</f>
        <v>Falso</v>
      </c>
      <c r="AF887" t="s">
        <v>42</v>
      </c>
      <c r="AG887" t="s">
        <v>115</v>
      </c>
      <c r="AH887">
        <v>2</v>
      </c>
      <c r="AI887" t="str">
        <f>TEXT(Tabla_Transformados[[#This Row],[Fecha_Reserva]],"m")</f>
        <v>7</v>
      </c>
      <c r="AJ887">
        <v>2</v>
      </c>
      <c r="AK887" t="str">
        <f>TEXT(Tabla_Transformados[[#This Row],[Fecha_Viaje]],"m")</f>
        <v>10</v>
      </c>
      <c r="AL887" t="s">
        <v>44</v>
      </c>
      <c r="AM887" t="b">
        <v>0</v>
      </c>
      <c r="AN887" t="str">
        <f>VLOOKUP(Tabla_Transformados[[#This Row],[Cancelacion_Reserva_sucio]],auxiliares!$H$6:$I$9,2,0)</f>
        <v>Falso</v>
      </c>
      <c r="AO887">
        <v>3</v>
      </c>
      <c r="AP887" t="s">
        <v>131</v>
      </c>
      <c r="AQ88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87" s="10">
        <f>Tabla_Transformados[[#This Row],[Costo_Total]]/Tabla_Transformados[[#This Row],[Numero_Personas]]</f>
        <v>1184.4749999999999</v>
      </c>
      <c r="AS887" s="10">
        <f>Tabla_Transformados[[#This Row],[Costo_Total]]/Tabla_Transformados[[#This Row],[Duracion_Viaje_sucio]]</f>
        <v>1579.3</v>
      </c>
    </row>
    <row r="888" spans="1:45" x14ac:dyDescent="0.25">
      <c r="A888" t="s">
        <v>3091</v>
      </c>
      <c r="B888" t="s">
        <v>3092</v>
      </c>
      <c r="C888">
        <v>63</v>
      </c>
      <c r="D888" t="s">
        <v>31</v>
      </c>
      <c r="E888" t="str">
        <f>VLOOKUP(Tabla_Transformados[[#This Row],[Género_sucio]],Tabla4[#All],2,0)</f>
        <v>Femenino</v>
      </c>
      <c r="F888" t="s">
        <v>61</v>
      </c>
      <c r="G888" t="str">
        <f>VLOOKUP(Tabla_Transformados[[#This Row],[Ubicación_sucio]],auxiliares!$E$6:$F$13,2,0)</f>
        <v>Australia</v>
      </c>
      <c r="H888" t="s">
        <v>49</v>
      </c>
      <c r="I888" t="str">
        <f>IFERROR(VLOOKUP(Tabla_Transformados[[#This Row],[Tipo_Viajero_sucio]],auxiliares!$H$6:$I$6,2,0),Tabla_Transformados[[#This Row],[Tipo_Viajero_sucio]])</f>
        <v>Turista</v>
      </c>
      <c r="J888" t="s">
        <v>3093</v>
      </c>
      <c r="K888" s="8">
        <v>45304</v>
      </c>
      <c r="L888" s="8">
        <v>45429</v>
      </c>
      <c r="M888">
        <v>245</v>
      </c>
      <c r="N888">
        <f>DATEDIF(Tabla_Transformados[[#This Row],[Fecha_Reserva]],Tabla_Transformados[[#This Row],[Fecha_Viaje]],"d")</f>
        <v>125</v>
      </c>
      <c r="O888">
        <v>5</v>
      </c>
      <c r="P888">
        <v>4</v>
      </c>
      <c r="Q888" t="s">
        <v>77</v>
      </c>
      <c r="R888" t="str">
        <f>IFERROR(VLOOKUP(Tabla_Transformados[[#This Row],[Tipo_Paquete_sucio]],auxiliares!$H$6:$I$7,2,0),Tabla_Transformados[[#This Row],[Tipo_Paquete_sucio]])</f>
        <v>Vuelo + Hotel</v>
      </c>
      <c r="S888" s="10">
        <v>7884.2</v>
      </c>
      <c r="T888" t="s">
        <v>38</v>
      </c>
      <c r="U888" t="s">
        <v>66</v>
      </c>
      <c r="V888" t="str">
        <f>VLOOKUP(Tabla_Transformados[[#This Row],[Destino_sucio]],auxiliares!$E$5:$F$19,2,0)</f>
        <v>Barcelona</v>
      </c>
      <c r="W888" t="s">
        <v>67</v>
      </c>
      <c r="X888" t="s">
        <v>41</v>
      </c>
      <c r="Y888" t="s">
        <v>40</v>
      </c>
      <c r="Z8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8" t="str">
        <f>IFERROR(VLOOKUP(Tabla_Transformados[[#This Row],[Actividades_Reser_sucio2]],auxiliares!$E$5:$F$20,2,0),Tabla_Transformados[[#This Row],[Actividades_Reser_sucio2]])</f>
        <v/>
      </c>
      <c r="AB888">
        <v>3</v>
      </c>
      <c r="AC888">
        <f>Tabla_Transformados[[#This Row],[Duracion_Viaje_sucio]]-1</f>
        <v>4</v>
      </c>
      <c r="AD888" t="b">
        <v>1</v>
      </c>
      <c r="AE888" t="str">
        <f>VLOOKUP(Tabla_Transformados[[#This Row],[Promocion_Aplicada_sucio]],auxiliares!$H$6:$I$9,2,0)</f>
        <v>Verdadero</v>
      </c>
      <c r="AF888" t="s">
        <v>88</v>
      </c>
      <c r="AG888" t="s">
        <v>56</v>
      </c>
      <c r="AH888">
        <v>3</v>
      </c>
      <c r="AI888" t="str">
        <f>TEXT(Tabla_Transformados[[#This Row],[Fecha_Reserva]],"m")</f>
        <v>1</v>
      </c>
      <c r="AJ888">
        <v>8</v>
      </c>
      <c r="AK888" t="str">
        <f>TEXT(Tabla_Transformados[[#This Row],[Fecha_Viaje]],"m")</f>
        <v>5</v>
      </c>
      <c r="AL888" t="s">
        <v>57</v>
      </c>
      <c r="AM888" t="b">
        <v>1</v>
      </c>
      <c r="AN888" t="str">
        <f>VLOOKUP(Tabla_Transformados[[#This Row],[Cancelacion_Reserva_sucio]],auxiliares!$H$6:$I$9,2,0)</f>
        <v>Verdadero</v>
      </c>
      <c r="AO888">
        <v>5</v>
      </c>
      <c r="AP888" t="s">
        <v>40</v>
      </c>
      <c r="AQ88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88" s="10">
        <f>Tabla_Transformados[[#This Row],[Costo_Total]]/Tabla_Transformados[[#This Row],[Numero_Personas]]</f>
        <v>1971.05</v>
      </c>
      <c r="AS888" s="10">
        <f>Tabla_Transformados[[#This Row],[Costo_Total]]/Tabla_Transformados[[#This Row],[Duracion_Viaje_sucio]]</f>
        <v>1576.84</v>
      </c>
    </row>
    <row r="889" spans="1:45" x14ac:dyDescent="0.25">
      <c r="A889" t="s">
        <v>3094</v>
      </c>
      <c r="B889" t="s">
        <v>3095</v>
      </c>
      <c r="C889">
        <v>41</v>
      </c>
      <c r="D889" t="s">
        <v>60</v>
      </c>
      <c r="E889" t="str">
        <f>VLOOKUP(Tabla_Transformados[[#This Row],[Género_sucio]],Tabla4[#All],2,0)</f>
        <v>Otro</v>
      </c>
      <c r="F889" t="s">
        <v>61</v>
      </c>
      <c r="G889" t="str">
        <f>VLOOKUP(Tabla_Transformados[[#This Row],[Ubicación_sucio]],auxiliares!$E$6:$F$13,2,0)</f>
        <v>Australia</v>
      </c>
      <c r="H889" t="s">
        <v>97</v>
      </c>
      <c r="I889" t="str">
        <f>IFERROR(VLOOKUP(Tabla_Transformados[[#This Row],[Tipo_Viajero_sucio]],auxiliares!$H$6:$I$6,2,0),Tabla_Transformados[[#This Row],[Tipo_Viajero_sucio]])</f>
        <v>Negocios</v>
      </c>
      <c r="J889" t="s">
        <v>3096</v>
      </c>
      <c r="K889" s="8">
        <v>45330</v>
      </c>
      <c r="L889" s="8">
        <v>45640</v>
      </c>
      <c r="M889">
        <v>90</v>
      </c>
      <c r="N889">
        <f>DATEDIF(Tabla_Transformados[[#This Row],[Fecha_Reserva]],Tabla_Transformados[[#This Row],[Fecha_Viaje]],"d")</f>
        <v>310</v>
      </c>
      <c r="O889">
        <v>1</v>
      </c>
      <c r="P889">
        <v>2</v>
      </c>
      <c r="Q889" t="s">
        <v>77</v>
      </c>
      <c r="R889" t="str">
        <f>IFERROR(VLOOKUP(Tabla_Transformados[[#This Row],[Tipo_Paquete_sucio]],auxiliares!$H$6:$I$7,2,0),Tabla_Transformados[[#This Row],[Tipo_Paquete_sucio]])</f>
        <v>Vuelo + Hotel</v>
      </c>
      <c r="S889" s="10">
        <v>17282.5</v>
      </c>
      <c r="T889" t="s">
        <v>86</v>
      </c>
      <c r="U889" t="s">
        <v>137</v>
      </c>
      <c r="V889" t="str">
        <f>VLOOKUP(Tabla_Transformados[[#This Row],[Destino_sucio]],auxiliares!$E$5:$F$19,2,0)</f>
        <v>Paris</v>
      </c>
      <c r="W889" t="s">
        <v>114</v>
      </c>
      <c r="X889" t="s">
        <v>41</v>
      </c>
      <c r="Y889" t="s">
        <v>40</v>
      </c>
      <c r="Z8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9" t="str">
        <f>IFERROR(VLOOKUP(Tabla_Transformados[[#This Row],[Actividades_Reser_sucio2]],auxiliares!$E$5:$F$20,2,0),Tabla_Transformados[[#This Row],[Actividades_Reser_sucio2]])</f>
        <v/>
      </c>
      <c r="AB889">
        <v>5</v>
      </c>
      <c r="AC889">
        <f>Tabla_Transformados[[#This Row],[Duracion_Viaje_sucio]]-1</f>
        <v>0</v>
      </c>
      <c r="AD889" t="b">
        <v>1</v>
      </c>
      <c r="AE889" t="str">
        <f>VLOOKUP(Tabla_Transformados[[#This Row],[Promocion_Aplicada_sucio]],auxiliares!$H$6:$I$9,2,0)</f>
        <v>Verdadero</v>
      </c>
      <c r="AF889" t="s">
        <v>88</v>
      </c>
      <c r="AG889" t="s">
        <v>43</v>
      </c>
      <c r="AH889">
        <v>3</v>
      </c>
      <c r="AI889" t="str">
        <f>TEXT(Tabla_Transformados[[#This Row],[Fecha_Reserva]],"m")</f>
        <v>2</v>
      </c>
      <c r="AJ889">
        <v>7</v>
      </c>
      <c r="AK889" t="str">
        <f>TEXT(Tabla_Transformados[[#This Row],[Fecha_Viaje]],"m")</f>
        <v>12</v>
      </c>
      <c r="AL889" t="s">
        <v>44</v>
      </c>
      <c r="AM889" t="b">
        <v>0</v>
      </c>
      <c r="AN889" t="str">
        <f>VLOOKUP(Tabla_Transformados[[#This Row],[Cancelacion_Reserva_sucio]],auxiliares!$H$6:$I$9,2,0)</f>
        <v>Falso</v>
      </c>
      <c r="AO889">
        <v>3</v>
      </c>
      <c r="AP889" t="s">
        <v>70</v>
      </c>
      <c r="AQ88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9" s="10">
        <f>Tabla_Transformados[[#This Row],[Costo_Total]]/Tabla_Transformados[[#This Row],[Numero_Personas]]</f>
        <v>8641.25</v>
      </c>
      <c r="AS889" s="10">
        <f>Tabla_Transformados[[#This Row],[Costo_Total]]/Tabla_Transformados[[#This Row],[Duracion_Viaje_sucio]]</f>
        <v>17282.5</v>
      </c>
    </row>
    <row r="890" spans="1:45" x14ac:dyDescent="0.25">
      <c r="A890" t="s">
        <v>3097</v>
      </c>
      <c r="B890" t="s">
        <v>3098</v>
      </c>
      <c r="C890">
        <v>42</v>
      </c>
      <c r="D890" t="s">
        <v>31</v>
      </c>
      <c r="E890" t="str">
        <f>VLOOKUP(Tabla_Transformados[[#This Row],[Género_sucio]],Tabla4[#All],2,0)</f>
        <v>Femenino</v>
      </c>
      <c r="F890" t="s">
        <v>32</v>
      </c>
      <c r="G890" t="str">
        <f>VLOOKUP(Tabla_Transformados[[#This Row],[Ubicación_sucio]],auxiliares!$E$6:$F$13,2,0)</f>
        <v>Méjico</v>
      </c>
      <c r="H890" t="s">
        <v>97</v>
      </c>
      <c r="I890" t="str">
        <f>IFERROR(VLOOKUP(Tabla_Transformados[[#This Row],[Tipo_Viajero_sucio]],auxiliares!$H$6:$I$6,2,0),Tabla_Transformados[[#This Row],[Tipo_Viajero_sucio]])</f>
        <v>Negocios</v>
      </c>
      <c r="J890" t="s">
        <v>3099</v>
      </c>
      <c r="K890" s="8">
        <v>45338</v>
      </c>
      <c r="L890" s="8">
        <v>45398</v>
      </c>
      <c r="M890">
        <v>119</v>
      </c>
      <c r="N890">
        <f>DATEDIF(Tabla_Transformados[[#This Row],[Fecha_Reserva]],Tabla_Transformados[[#This Row],[Fecha_Viaje]],"d")</f>
        <v>60</v>
      </c>
      <c r="O890">
        <v>1</v>
      </c>
      <c r="P890">
        <v>1</v>
      </c>
      <c r="Q890" t="s">
        <v>77</v>
      </c>
      <c r="R890" t="str">
        <f>IFERROR(VLOOKUP(Tabla_Transformados[[#This Row],[Tipo_Paquete_sucio]],auxiliares!$H$6:$I$7,2,0),Tabla_Transformados[[#This Row],[Tipo_Paquete_sucio]])</f>
        <v>Vuelo + Hotel</v>
      </c>
      <c r="S890" s="10">
        <v>16423.7</v>
      </c>
      <c r="T890" t="s">
        <v>78</v>
      </c>
      <c r="U890" t="s">
        <v>137</v>
      </c>
      <c r="V890" t="str">
        <f>VLOOKUP(Tabla_Transformados[[#This Row],[Destino_sucio]],auxiliares!$E$5:$F$19,2,0)</f>
        <v>Paris</v>
      </c>
      <c r="W890" t="s">
        <v>67</v>
      </c>
      <c r="X890" t="s">
        <v>41</v>
      </c>
      <c r="Y890" t="s">
        <v>40</v>
      </c>
      <c r="Z8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0" t="str">
        <f>IFERROR(VLOOKUP(Tabla_Transformados[[#This Row],[Actividades_Reser_sucio2]],auxiliares!$E$5:$F$20,2,0),Tabla_Transformados[[#This Row],[Actividades_Reser_sucio2]])</f>
        <v/>
      </c>
      <c r="AB890">
        <v>2</v>
      </c>
      <c r="AC890">
        <f>Tabla_Transformados[[#This Row],[Duracion_Viaje_sucio]]-1</f>
        <v>0</v>
      </c>
      <c r="AD890" t="b">
        <v>0</v>
      </c>
      <c r="AE890" t="str">
        <f>VLOOKUP(Tabla_Transformados[[#This Row],[Promocion_Aplicada_sucio]],auxiliares!$H$6:$I$9,2,0)</f>
        <v>Falso</v>
      </c>
      <c r="AF890" t="s">
        <v>42</v>
      </c>
      <c r="AG890" t="s">
        <v>56</v>
      </c>
      <c r="AH890">
        <v>10</v>
      </c>
      <c r="AI890" t="str">
        <f>TEXT(Tabla_Transformados[[#This Row],[Fecha_Reserva]],"m")</f>
        <v>2</v>
      </c>
      <c r="AJ890">
        <v>10</v>
      </c>
      <c r="AK890" t="str">
        <f>TEXT(Tabla_Transformados[[#This Row],[Fecha_Viaje]],"m")</f>
        <v>4</v>
      </c>
      <c r="AL890" t="s">
        <v>57</v>
      </c>
      <c r="AM890" t="b">
        <v>1</v>
      </c>
      <c r="AN890" t="str">
        <f>VLOOKUP(Tabla_Transformados[[#This Row],[Cancelacion_Reserva_sucio]],auxiliares!$H$6:$I$9,2,0)</f>
        <v>Verdadero</v>
      </c>
      <c r="AO890">
        <v>1</v>
      </c>
      <c r="AP890" t="s">
        <v>45</v>
      </c>
      <c r="AQ89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0" s="10">
        <f>Tabla_Transformados[[#This Row],[Costo_Total]]/Tabla_Transformados[[#This Row],[Numero_Personas]]</f>
        <v>16423.7</v>
      </c>
      <c r="AS890" s="10">
        <f>Tabla_Transformados[[#This Row],[Costo_Total]]/Tabla_Transformados[[#This Row],[Duracion_Viaje_sucio]]</f>
        <v>16423.7</v>
      </c>
    </row>
    <row r="891" spans="1:45" x14ac:dyDescent="0.25">
      <c r="A891" t="s">
        <v>3100</v>
      </c>
      <c r="B891" t="s">
        <v>3101</v>
      </c>
      <c r="C891">
        <v>46</v>
      </c>
      <c r="D891" t="s">
        <v>104</v>
      </c>
      <c r="E891" t="str">
        <f>VLOOKUP(Tabla_Transformados[[#This Row],[Género_sucio]],Tabla4[#All],2,0)</f>
        <v>Masculino</v>
      </c>
      <c r="F891" t="s">
        <v>61</v>
      </c>
      <c r="G891" t="str">
        <f>VLOOKUP(Tabla_Transformados[[#This Row],[Ubicación_sucio]],auxiliares!$E$6:$F$13,2,0)</f>
        <v>Australia</v>
      </c>
      <c r="H891" t="s">
        <v>33</v>
      </c>
      <c r="I891" t="str">
        <f>IFERROR(VLOOKUP(Tabla_Transformados[[#This Row],[Tipo_Viajero_sucio]],auxiliares!$H$6:$I$6,2,0),Tabla_Transformados[[#This Row],[Tipo_Viajero_sucio]])</f>
        <v>Turista</v>
      </c>
      <c r="J891" t="s">
        <v>3102</v>
      </c>
      <c r="K891" s="8">
        <v>45519</v>
      </c>
      <c r="L891" s="8">
        <v>45542</v>
      </c>
      <c r="M891">
        <v>257</v>
      </c>
      <c r="N891">
        <f>DATEDIF(Tabla_Transformados[[#This Row],[Fecha_Reserva]],Tabla_Transformados[[#This Row],[Fecha_Viaje]],"d")</f>
        <v>23</v>
      </c>
      <c r="O891">
        <v>2</v>
      </c>
      <c r="P891">
        <v>1</v>
      </c>
      <c r="Q891" t="s">
        <v>65</v>
      </c>
      <c r="R891" t="str">
        <f>IFERROR(VLOOKUP(Tabla_Transformados[[#This Row],[Tipo_Paquete_sucio]],auxiliares!$H$6:$I$7,2,0),Tabla_Transformados[[#This Row],[Tipo_Paquete_sucio]])</f>
        <v>Vuelo + Hotel + Tour</v>
      </c>
      <c r="S891" s="10">
        <v>10847.8</v>
      </c>
      <c r="T891" t="s">
        <v>38</v>
      </c>
      <c r="U891" t="s">
        <v>53</v>
      </c>
      <c r="V891" t="str">
        <f>VLOOKUP(Tabla_Transformados[[#This Row],[Destino_sucio]],auxiliares!$E$5:$F$19,2,0)</f>
        <v>Nueva York</v>
      </c>
      <c r="W891" t="s">
        <v>79</v>
      </c>
      <c r="X891" t="s">
        <v>68</v>
      </c>
      <c r="Y891" t="s">
        <v>69</v>
      </c>
      <c r="Z8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91" t="str">
        <f>IFERROR(VLOOKUP(Tabla_Transformados[[#This Row],[Actividades_Reser_sucio2]],auxiliares!$E$5:$F$20,2,0),Tabla_Transformados[[#This Row],[Actividades_Reser_sucio2]])</f>
        <v>Excursión en bote</v>
      </c>
      <c r="AB891">
        <v>3</v>
      </c>
      <c r="AC891">
        <f>Tabla_Transformados[[#This Row],[Duracion_Viaje_sucio]]-1</f>
        <v>1</v>
      </c>
      <c r="AD891" t="b">
        <v>0</v>
      </c>
      <c r="AE891" t="str">
        <f>VLOOKUP(Tabla_Transformados[[#This Row],[Promocion_Aplicada_sucio]],auxiliares!$H$6:$I$9,2,0)</f>
        <v>Falso</v>
      </c>
      <c r="AF891" t="s">
        <v>55</v>
      </c>
      <c r="AG891" t="s">
        <v>56</v>
      </c>
      <c r="AH891">
        <v>9</v>
      </c>
      <c r="AI891" t="str">
        <f>TEXT(Tabla_Transformados[[#This Row],[Fecha_Reserva]],"m")</f>
        <v>8</v>
      </c>
      <c r="AJ891">
        <v>4</v>
      </c>
      <c r="AK891" t="str">
        <f>TEXT(Tabla_Transformados[[#This Row],[Fecha_Viaje]],"m")</f>
        <v>9</v>
      </c>
      <c r="AL891" t="s">
        <v>44</v>
      </c>
      <c r="AM891" t="b">
        <v>1</v>
      </c>
      <c r="AN891" t="str">
        <f>VLOOKUP(Tabla_Transformados[[#This Row],[Cancelacion_Reserva_sucio]],auxiliares!$H$6:$I$9,2,0)</f>
        <v>Verdadero</v>
      </c>
      <c r="AO891">
        <v>4</v>
      </c>
      <c r="AP891" t="s">
        <v>40</v>
      </c>
      <c r="AQ89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1" s="10">
        <f>Tabla_Transformados[[#This Row],[Costo_Total]]/Tabla_Transformados[[#This Row],[Numero_Personas]]</f>
        <v>10847.8</v>
      </c>
      <c r="AS891" s="10">
        <f>Tabla_Transformados[[#This Row],[Costo_Total]]/Tabla_Transformados[[#This Row],[Duracion_Viaje_sucio]]</f>
        <v>5423.9</v>
      </c>
    </row>
    <row r="892" spans="1:45" x14ac:dyDescent="0.25">
      <c r="A892" t="s">
        <v>3103</v>
      </c>
      <c r="B892" t="s">
        <v>3104</v>
      </c>
      <c r="C892">
        <v>20</v>
      </c>
      <c r="D892" t="s">
        <v>104</v>
      </c>
      <c r="E892" t="str">
        <f>VLOOKUP(Tabla_Transformados[[#This Row],[Género_sucio]],Tabla4[#All],2,0)</f>
        <v>Masculino</v>
      </c>
      <c r="F892" t="s">
        <v>91</v>
      </c>
      <c r="G892" t="str">
        <f>VLOOKUP(Tabla_Transformados[[#This Row],[Ubicación_sucio]],auxiliares!$E$6:$F$13,2,0)</f>
        <v>India</v>
      </c>
      <c r="H892" t="s">
        <v>33</v>
      </c>
      <c r="I892" t="str">
        <f>IFERROR(VLOOKUP(Tabla_Transformados[[#This Row],[Tipo_Viajero_sucio]],auxiliares!$H$6:$I$6,2,0),Tabla_Transformados[[#This Row],[Tipo_Viajero_sucio]])</f>
        <v>Turista</v>
      </c>
      <c r="J892" t="s">
        <v>3105</v>
      </c>
      <c r="K892" s="8">
        <v>45508</v>
      </c>
      <c r="L892" s="8">
        <v>45544</v>
      </c>
      <c r="M892">
        <v>253</v>
      </c>
      <c r="N892">
        <f>DATEDIF(Tabla_Transformados[[#This Row],[Fecha_Reserva]],Tabla_Transformados[[#This Row],[Fecha_Viaje]],"d")</f>
        <v>36</v>
      </c>
      <c r="O892">
        <v>4</v>
      </c>
      <c r="P892">
        <v>2</v>
      </c>
      <c r="Q892" t="s">
        <v>77</v>
      </c>
      <c r="R892" t="str">
        <f>IFERROR(VLOOKUP(Tabla_Transformados[[#This Row],[Tipo_Paquete_sucio]],auxiliares!$H$6:$I$7,2,0),Tabla_Transformados[[#This Row],[Tipo_Paquete_sucio]])</f>
        <v>Vuelo + Hotel</v>
      </c>
      <c r="S892" s="10">
        <v>14917.7</v>
      </c>
      <c r="T892" t="s">
        <v>38</v>
      </c>
      <c r="U892" t="s">
        <v>66</v>
      </c>
      <c r="V892" t="str">
        <f>VLOOKUP(Tabla_Transformados[[#This Row],[Destino_sucio]],auxiliares!$E$5:$F$19,2,0)</f>
        <v>Barcelona</v>
      </c>
      <c r="W892" t="s">
        <v>114</v>
      </c>
      <c r="X892" t="s">
        <v>41</v>
      </c>
      <c r="Y892" t="s">
        <v>40</v>
      </c>
      <c r="Z8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2" t="str">
        <f>IFERROR(VLOOKUP(Tabla_Transformados[[#This Row],[Actividades_Reser_sucio2]],auxiliares!$E$5:$F$20,2,0),Tabla_Transformados[[#This Row],[Actividades_Reser_sucio2]])</f>
        <v/>
      </c>
      <c r="AB892">
        <v>4</v>
      </c>
      <c r="AC892">
        <f>Tabla_Transformados[[#This Row],[Duracion_Viaje_sucio]]-1</f>
        <v>3</v>
      </c>
      <c r="AD892" t="b">
        <v>1</v>
      </c>
      <c r="AE892" t="str">
        <f>VLOOKUP(Tabla_Transformados[[#This Row],[Promocion_Aplicada_sucio]],auxiliares!$H$6:$I$9,2,0)</f>
        <v>Verdadero</v>
      </c>
      <c r="AF892" t="s">
        <v>88</v>
      </c>
      <c r="AG892" t="s">
        <v>43</v>
      </c>
      <c r="AH892">
        <v>6</v>
      </c>
      <c r="AI892" t="str">
        <f>TEXT(Tabla_Transformados[[#This Row],[Fecha_Reserva]],"m")</f>
        <v>8</v>
      </c>
      <c r="AJ892">
        <v>6</v>
      </c>
      <c r="AK892" t="str">
        <f>TEXT(Tabla_Transformados[[#This Row],[Fecha_Viaje]],"m")</f>
        <v>9</v>
      </c>
      <c r="AL892" t="s">
        <v>57</v>
      </c>
      <c r="AM892" t="b">
        <v>0</v>
      </c>
      <c r="AN892" t="str">
        <f>VLOOKUP(Tabla_Transformados[[#This Row],[Cancelacion_Reserva_sucio]],auxiliares!$H$6:$I$9,2,0)</f>
        <v>Falso</v>
      </c>
      <c r="AO892">
        <v>4</v>
      </c>
      <c r="AP892" t="s">
        <v>131</v>
      </c>
      <c r="AQ892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92" s="10">
        <f>Tabla_Transformados[[#This Row],[Costo_Total]]/Tabla_Transformados[[#This Row],[Numero_Personas]]</f>
        <v>7458.85</v>
      </c>
      <c r="AS892" s="10">
        <f>Tabla_Transformados[[#This Row],[Costo_Total]]/Tabla_Transformados[[#This Row],[Duracion_Viaje_sucio]]</f>
        <v>3729.4250000000002</v>
      </c>
    </row>
    <row r="893" spans="1:45" x14ac:dyDescent="0.25">
      <c r="A893" t="s">
        <v>3106</v>
      </c>
      <c r="B893" t="s">
        <v>3107</v>
      </c>
      <c r="C893">
        <v>58</v>
      </c>
      <c r="D893" t="s">
        <v>31</v>
      </c>
      <c r="E893" t="str">
        <f>VLOOKUP(Tabla_Transformados[[#This Row],[Género_sucio]],Tabla4[#All],2,0)</f>
        <v>Femenino</v>
      </c>
      <c r="F893" t="s">
        <v>73</v>
      </c>
      <c r="G893" t="str">
        <f>VLOOKUP(Tabla_Transformados[[#This Row],[Ubicación_sucio]],auxiliares!$E$6:$F$13,2,0)</f>
        <v>Reino unido</v>
      </c>
      <c r="H893" t="s">
        <v>49</v>
      </c>
      <c r="I893" t="str">
        <f>IFERROR(VLOOKUP(Tabla_Transformados[[#This Row],[Tipo_Viajero_sucio]],auxiliares!$H$6:$I$6,2,0),Tabla_Transformados[[#This Row],[Tipo_Viajero_sucio]])</f>
        <v>Turista</v>
      </c>
      <c r="J893" t="s">
        <v>3108</v>
      </c>
      <c r="K893" s="8">
        <v>45506</v>
      </c>
      <c r="L893" s="8">
        <v>45637</v>
      </c>
      <c r="M893">
        <v>6</v>
      </c>
      <c r="N893">
        <f>DATEDIF(Tabla_Transformados[[#This Row],[Fecha_Reserva]],Tabla_Transformados[[#This Row],[Fecha_Viaje]],"d")</f>
        <v>131</v>
      </c>
      <c r="O893">
        <v>13</v>
      </c>
      <c r="P893">
        <v>4</v>
      </c>
      <c r="Q893" t="s">
        <v>37</v>
      </c>
      <c r="R893" t="str">
        <f>IFERROR(VLOOKUP(Tabla_Transformados[[#This Row],[Tipo_Paquete_sucio]],auxiliares!$H$6:$I$7,2,0),Tabla_Transformados[[#This Row],[Tipo_Paquete_sucio]])</f>
        <v>Vuelo</v>
      </c>
      <c r="S893" s="10">
        <v>2254.6</v>
      </c>
      <c r="T893" t="s">
        <v>86</v>
      </c>
      <c r="U893" t="s">
        <v>137</v>
      </c>
      <c r="V893" t="str">
        <f>VLOOKUP(Tabla_Transformados[[#This Row],[Destino_sucio]],auxiliares!$E$5:$F$19,2,0)</f>
        <v>Paris</v>
      </c>
      <c r="W893" t="s">
        <v>40</v>
      </c>
      <c r="X893" t="s">
        <v>41</v>
      </c>
      <c r="Y893" t="s">
        <v>40</v>
      </c>
      <c r="Z8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3" t="str">
        <f>IFERROR(VLOOKUP(Tabla_Transformados[[#This Row],[Actividades_Reser_sucio2]],auxiliares!$E$5:$F$20,2,0),Tabla_Transformados[[#This Row],[Actividades_Reser_sucio2]])</f>
        <v/>
      </c>
      <c r="AB893">
        <v>4</v>
      </c>
      <c r="AC893">
        <f>Tabla_Transformados[[#This Row],[Duracion_Viaje_sucio]]-1</f>
        <v>12</v>
      </c>
      <c r="AD893" t="b">
        <v>1</v>
      </c>
      <c r="AE893" t="str">
        <f>VLOOKUP(Tabla_Transformados[[#This Row],[Promocion_Aplicada_sucio]],auxiliares!$H$6:$I$9,2,0)</f>
        <v>Verdadero</v>
      </c>
      <c r="AF893" t="s">
        <v>55</v>
      </c>
      <c r="AG893" t="s">
        <v>56</v>
      </c>
      <c r="AH893">
        <v>1</v>
      </c>
      <c r="AI893" t="str">
        <f>TEXT(Tabla_Transformados[[#This Row],[Fecha_Reserva]],"m")</f>
        <v>8</v>
      </c>
      <c r="AJ893">
        <v>8</v>
      </c>
      <c r="AK893" t="str">
        <f>TEXT(Tabla_Transformados[[#This Row],[Fecha_Viaje]],"m")</f>
        <v>12</v>
      </c>
      <c r="AL893" t="s">
        <v>57</v>
      </c>
      <c r="AM893" t="b">
        <v>1</v>
      </c>
      <c r="AN893" t="str">
        <f>VLOOKUP(Tabla_Transformados[[#This Row],[Cancelacion_Reserva_sucio]],auxiliares!$H$6:$I$9,2,0)</f>
        <v>Verdadero</v>
      </c>
      <c r="AO893">
        <v>1</v>
      </c>
      <c r="AP893" t="s">
        <v>70</v>
      </c>
      <c r="AQ89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3" s="10">
        <f>Tabla_Transformados[[#This Row],[Costo_Total]]/Tabla_Transformados[[#This Row],[Numero_Personas]]</f>
        <v>563.65</v>
      </c>
      <c r="AS893" s="10">
        <f>Tabla_Transformados[[#This Row],[Costo_Total]]/Tabla_Transformados[[#This Row],[Duracion_Viaje_sucio]]</f>
        <v>173.43076923076922</v>
      </c>
    </row>
    <row r="894" spans="1:45" x14ac:dyDescent="0.25">
      <c r="A894" t="s">
        <v>3109</v>
      </c>
      <c r="B894" t="s">
        <v>3110</v>
      </c>
      <c r="C894">
        <v>41</v>
      </c>
      <c r="D894" t="s">
        <v>104</v>
      </c>
      <c r="E894" t="str">
        <f>VLOOKUP(Tabla_Transformados[[#This Row],[Género_sucio]],Tabla4[#All],2,0)</f>
        <v>Masculino</v>
      </c>
      <c r="F894" t="s">
        <v>82</v>
      </c>
      <c r="G894" t="str">
        <f>VLOOKUP(Tabla_Transformados[[#This Row],[Ubicación_sucio]],auxiliares!$E$6:$F$13,2,0)</f>
        <v>Alemania</v>
      </c>
      <c r="H894" t="s">
        <v>33</v>
      </c>
      <c r="I894" t="str">
        <f>IFERROR(VLOOKUP(Tabla_Transformados[[#This Row],[Tipo_Viajero_sucio]],auxiliares!$H$6:$I$6,2,0),Tabla_Transformados[[#This Row],[Tipo_Viajero_sucio]])</f>
        <v>Turista</v>
      </c>
      <c r="J894" t="s">
        <v>3111</v>
      </c>
      <c r="K894" s="8">
        <v>45438</v>
      </c>
      <c r="L894" s="8">
        <v>45529</v>
      </c>
      <c r="M894">
        <v>265</v>
      </c>
      <c r="N894">
        <f>DATEDIF(Tabla_Transformados[[#This Row],[Fecha_Reserva]],Tabla_Transformados[[#This Row],[Fecha_Viaje]],"d")</f>
        <v>91</v>
      </c>
      <c r="O894">
        <v>11</v>
      </c>
      <c r="P894">
        <v>1</v>
      </c>
      <c r="Q894" t="s">
        <v>37</v>
      </c>
      <c r="R894" t="str">
        <f>IFERROR(VLOOKUP(Tabla_Transformados[[#This Row],[Tipo_Paquete_sucio]],auxiliares!$H$6:$I$7,2,0),Tabla_Transformados[[#This Row],[Tipo_Paquete_sucio]])</f>
        <v>Vuelo</v>
      </c>
      <c r="S894" s="10">
        <v>16486.900000000001</v>
      </c>
      <c r="T894" t="s">
        <v>38</v>
      </c>
      <c r="U894" t="s">
        <v>101</v>
      </c>
      <c r="V894" t="str">
        <f>VLOOKUP(Tabla_Transformados[[#This Row],[Destino_sucio]],auxiliares!$E$5:$F$19,2,0)</f>
        <v>Roma</v>
      </c>
      <c r="W894" t="s">
        <v>40</v>
      </c>
      <c r="X894" t="s">
        <v>41</v>
      </c>
      <c r="Y894" t="s">
        <v>40</v>
      </c>
      <c r="Z8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4" t="str">
        <f>IFERROR(VLOOKUP(Tabla_Transformados[[#This Row],[Actividades_Reser_sucio2]],auxiliares!$E$5:$F$20,2,0),Tabla_Transformados[[#This Row],[Actividades_Reser_sucio2]])</f>
        <v/>
      </c>
      <c r="AB894">
        <v>3</v>
      </c>
      <c r="AC894">
        <f>Tabla_Transformados[[#This Row],[Duracion_Viaje_sucio]]-1</f>
        <v>10</v>
      </c>
      <c r="AD894" t="b">
        <v>1</v>
      </c>
      <c r="AE894" t="str">
        <f>VLOOKUP(Tabla_Transformados[[#This Row],[Promocion_Aplicada_sucio]],auxiliares!$H$6:$I$9,2,0)</f>
        <v>Verdadero</v>
      </c>
      <c r="AF894" t="s">
        <v>88</v>
      </c>
      <c r="AG894" t="s">
        <v>115</v>
      </c>
      <c r="AH894">
        <v>10</v>
      </c>
      <c r="AI894" t="str">
        <f>TEXT(Tabla_Transformados[[#This Row],[Fecha_Reserva]],"m")</f>
        <v>5</v>
      </c>
      <c r="AJ894">
        <v>7</v>
      </c>
      <c r="AK894" t="str">
        <f>TEXT(Tabla_Transformados[[#This Row],[Fecha_Viaje]],"m")</f>
        <v>8</v>
      </c>
      <c r="AL894" t="s">
        <v>44</v>
      </c>
      <c r="AM894" t="b">
        <v>0</v>
      </c>
      <c r="AN894" t="str">
        <f>VLOOKUP(Tabla_Transformados[[#This Row],[Cancelacion_Reserva_sucio]],auxiliares!$H$6:$I$9,2,0)</f>
        <v>Falso</v>
      </c>
      <c r="AO894">
        <v>5</v>
      </c>
      <c r="AP894" t="s">
        <v>131</v>
      </c>
      <c r="AQ89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4" s="10">
        <f>Tabla_Transformados[[#This Row],[Costo_Total]]/Tabla_Transformados[[#This Row],[Numero_Personas]]</f>
        <v>16486.900000000001</v>
      </c>
      <c r="AS894" s="10">
        <f>Tabla_Transformados[[#This Row],[Costo_Total]]/Tabla_Transformados[[#This Row],[Duracion_Viaje_sucio]]</f>
        <v>1498.8090909090911</v>
      </c>
    </row>
    <row r="895" spans="1:45" x14ac:dyDescent="0.25">
      <c r="A895" t="s">
        <v>3112</v>
      </c>
      <c r="B895" t="s">
        <v>3113</v>
      </c>
      <c r="C895">
        <v>48</v>
      </c>
      <c r="D895" t="s">
        <v>31</v>
      </c>
      <c r="E895" t="str">
        <f>VLOOKUP(Tabla_Transformados[[#This Row],[Género_sucio]],Tabla4[#All],2,0)</f>
        <v>Femenino</v>
      </c>
      <c r="F895" t="s">
        <v>32</v>
      </c>
      <c r="G895" t="str">
        <f>VLOOKUP(Tabla_Transformados[[#This Row],[Ubicación_sucio]],auxiliares!$E$6:$F$13,2,0)</f>
        <v>Méjico</v>
      </c>
      <c r="H895" t="s">
        <v>49</v>
      </c>
      <c r="I895" t="str">
        <f>IFERROR(VLOOKUP(Tabla_Transformados[[#This Row],[Tipo_Viajero_sucio]],auxiliares!$H$6:$I$6,2,0),Tabla_Transformados[[#This Row],[Tipo_Viajero_sucio]])</f>
        <v>Turista</v>
      </c>
      <c r="J895" t="s">
        <v>3114</v>
      </c>
      <c r="K895" s="8">
        <v>45405</v>
      </c>
      <c r="L895" s="8">
        <v>45479</v>
      </c>
      <c r="M895">
        <v>277</v>
      </c>
      <c r="N895">
        <f>DATEDIF(Tabla_Transformados[[#This Row],[Fecha_Reserva]],Tabla_Transformados[[#This Row],[Fecha_Viaje]],"d")</f>
        <v>74</v>
      </c>
      <c r="O895">
        <v>14</v>
      </c>
      <c r="P895">
        <v>4</v>
      </c>
      <c r="Q895" t="s">
        <v>65</v>
      </c>
      <c r="R895" t="str">
        <f>IFERROR(VLOOKUP(Tabla_Transformados[[#This Row],[Tipo_Paquete_sucio]],auxiliares!$H$6:$I$7,2,0),Tabla_Transformados[[#This Row],[Tipo_Paquete_sucio]])</f>
        <v>Vuelo + Hotel + Tour</v>
      </c>
      <c r="S895" s="10">
        <v>4538.6000000000004</v>
      </c>
      <c r="T895" t="s">
        <v>86</v>
      </c>
      <c r="U895" t="s">
        <v>39</v>
      </c>
      <c r="V895" t="str">
        <f>VLOOKUP(Tabla_Transformados[[#This Row],[Destino_sucio]],auxiliares!$E$5:$F$19,2,0)</f>
        <v>Tokio</v>
      </c>
      <c r="W895" t="s">
        <v>114</v>
      </c>
      <c r="X895" t="s">
        <v>68</v>
      </c>
      <c r="Y895" t="s">
        <v>151</v>
      </c>
      <c r="Z8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95" t="str">
        <f>IFERROR(VLOOKUP(Tabla_Transformados[[#This Row],[Actividades_Reser_sucio2]],auxiliares!$E$5:$F$20,2,0),Tabla_Transformados[[#This Row],[Actividades_Reser_sucio2]])</f>
        <v>Tour en Cuidad</v>
      </c>
      <c r="AB895">
        <v>3</v>
      </c>
      <c r="AC895">
        <f>Tabla_Transformados[[#This Row],[Duracion_Viaje_sucio]]-1</f>
        <v>13</v>
      </c>
      <c r="AD895" t="b">
        <v>1</v>
      </c>
      <c r="AE895" t="str">
        <f>VLOOKUP(Tabla_Transformados[[#This Row],[Promocion_Aplicada_sucio]],auxiliares!$H$6:$I$9,2,0)</f>
        <v>Verdadero</v>
      </c>
      <c r="AF895" t="s">
        <v>88</v>
      </c>
      <c r="AG895" t="s">
        <v>43</v>
      </c>
      <c r="AH895">
        <v>2</v>
      </c>
      <c r="AI895" t="str">
        <f>TEXT(Tabla_Transformados[[#This Row],[Fecha_Reserva]],"m")</f>
        <v>4</v>
      </c>
      <c r="AJ895">
        <v>12</v>
      </c>
      <c r="AK895" t="str">
        <f>TEXT(Tabla_Transformados[[#This Row],[Fecha_Viaje]],"m")</f>
        <v>7</v>
      </c>
      <c r="AL895" t="s">
        <v>44</v>
      </c>
      <c r="AM895" t="b">
        <v>0</v>
      </c>
      <c r="AN895" t="str">
        <f>VLOOKUP(Tabla_Transformados[[#This Row],[Cancelacion_Reserva_sucio]],auxiliares!$H$6:$I$9,2,0)</f>
        <v>Falso</v>
      </c>
      <c r="AO895">
        <v>4</v>
      </c>
      <c r="AP895" t="s">
        <v>131</v>
      </c>
      <c r="AQ89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5" s="10">
        <f>Tabla_Transformados[[#This Row],[Costo_Total]]/Tabla_Transformados[[#This Row],[Numero_Personas]]</f>
        <v>1134.6500000000001</v>
      </c>
      <c r="AS895" s="10">
        <f>Tabla_Transformados[[#This Row],[Costo_Total]]/Tabla_Transformados[[#This Row],[Duracion_Viaje_sucio]]</f>
        <v>324.18571428571431</v>
      </c>
    </row>
    <row r="896" spans="1:45" x14ac:dyDescent="0.25">
      <c r="A896" t="s">
        <v>3115</v>
      </c>
      <c r="B896" t="s">
        <v>3116</v>
      </c>
      <c r="C896">
        <v>34</v>
      </c>
      <c r="D896" t="s">
        <v>31</v>
      </c>
      <c r="E896" t="str">
        <f>VLOOKUP(Tabla_Transformados[[#This Row],[Género_sucio]],Tabla4[#All],2,0)</f>
        <v>Femenino</v>
      </c>
      <c r="F896" t="s">
        <v>73</v>
      </c>
      <c r="G896" t="str">
        <f>VLOOKUP(Tabla_Transformados[[#This Row],[Ubicación_sucio]],auxiliares!$E$6:$F$13,2,0)</f>
        <v>Reino unido</v>
      </c>
      <c r="H896" t="s">
        <v>49</v>
      </c>
      <c r="I896" t="str">
        <f>IFERROR(VLOOKUP(Tabla_Transformados[[#This Row],[Tipo_Viajero_sucio]],auxiliares!$H$6:$I$6,2,0),Tabla_Transformados[[#This Row],[Tipo_Viajero_sucio]])</f>
        <v>Turista</v>
      </c>
      <c r="J896" t="s">
        <v>3117</v>
      </c>
      <c r="K896" s="8">
        <v>45499</v>
      </c>
      <c r="L896" s="8">
        <v>45624</v>
      </c>
      <c r="M896">
        <v>265</v>
      </c>
      <c r="N896">
        <f>DATEDIF(Tabla_Transformados[[#This Row],[Fecha_Reserva]],Tabla_Transformados[[#This Row],[Fecha_Viaje]],"d")</f>
        <v>125</v>
      </c>
      <c r="O896">
        <v>9</v>
      </c>
      <c r="P896">
        <v>4</v>
      </c>
      <c r="Q896" t="s">
        <v>37</v>
      </c>
      <c r="R896" t="str">
        <f>IFERROR(VLOOKUP(Tabla_Transformados[[#This Row],[Tipo_Paquete_sucio]],auxiliares!$H$6:$I$7,2,0),Tabla_Transformados[[#This Row],[Tipo_Paquete_sucio]])</f>
        <v>Vuelo</v>
      </c>
      <c r="S896" s="10">
        <v>7331.6</v>
      </c>
      <c r="T896" t="s">
        <v>78</v>
      </c>
      <c r="U896" t="s">
        <v>101</v>
      </c>
      <c r="V896" t="str">
        <f>VLOOKUP(Tabla_Transformados[[#This Row],[Destino_sucio]],auxiliares!$E$5:$F$19,2,0)</f>
        <v>Roma</v>
      </c>
      <c r="W896" t="s">
        <v>40</v>
      </c>
      <c r="X896" t="s">
        <v>41</v>
      </c>
      <c r="Y896" t="s">
        <v>40</v>
      </c>
      <c r="Z8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6" t="str">
        <f>IFERROR(VLOOKUP(Tabla_Transformados[[#This Row],[Actividades_Reser_sucio2]],auxiliares!$E$5:$F$20,2,0),Tabla_Transformados[[#This Row],[Actividades_Reser_sucio2]])</f>
        <v/>
      </c>
      <c r="AB896">
        <v>9</v>
      </c>
      <c r="AC896">
        <f>Tabla_Transformados[[#This Row],[Duracion_Viaje_sucio]]-1</f>
        <v>8</v>
      </c>
      <c r="AD896" t="b">
        <v>0</v>
      </c>
      <c r="AE896" t="str">
        <f>VLOOKUP(Tabla_Transformados[[#This Row],[Promocion_Aplicada_sucio]],auxiliares!$H$6:$I$9,2,0)</f>
        <v>Falso</v>
      </c>
      <c r="AF896" t="s">
        <v>88</v>
      </c>
      <c r="AG896" t="s">
        <v>115</v>
      </c>
      <c r="AH896">
        <v>8</v>
      </c>
      <c r="AI896" t="str">
        <f>TEXT(Tabla_Transformados[[#This Row],[Fecha_Reserva]],"m")</f>
        <v>7</v>
      </c>
      <c r="AJ896">
        <v>5</v>
      </c>
      <c r="AK896" t="str">
        <f>TEXT(Tabla_Transformados[[#This Row],[Fecha_Viaje]],"m")</f>
        <v>11</v>
      </c>
      <c r="AL896" t="s">
        <v>57</v>
      </c>
      <c r="AM896" t="b">
        <v>1</v>
      </c>
      <c r="AN896" t="str">
        <f>VLOOKUP(Tabla_Transformados[[#This Row],[Cancelacion_Reserva_sucio]],auxiliares!$H$6:$I$9,2,0)</f>
        <v>Verdadero</v>
      </c>
      <c r="AO896">
        <v>3</v>
      </c>
      <c r="AP896" t="s">
        <v>131</v>
      </c>
      <c r="AQ896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96" s="10">
        <f>Tabla_Transformados[[#This Row],[Costo_Total]]/Tabla_Transformados[[#This Row],[Numero_Personas]]</f>
        <v>1832.9</v>
      </c>
      <c r="AS896" s="10">
        <f>Tabla_Transformados[[#This Row],[Costo_Total]]/Tabla_Transformados[[#This Row],[Duracion_Viaje_sucio]]</f>
        <v>814.62222222222226</v>
      </c>
    </row>
    <row r="897" spans="1:45" x14ac:dyDescent="0.25">
      <c r="A897" t="s">
        <v>3118</v>
      </c>
      <c r="B897" t="s">
        <v>3119</v>
      </c>
      <c r="C897">
        <v>59</v>
      </c>
      <c r="D897" t="s">
        <v>104</v>
      </c>
      <c r="E897" t="str">
        <f>VLOOKUP(Tabla_Transformados[[#This Row],[Género_sucio]],Tabla4[#All],2,0)</f>
        <v>Masculino</v>
      </c>
      <c r="F897" t="s">
        <v>61</v>
      </c>
      <c r="G897" t="str">
        <f>VLOOKUP(Tabla_Transformados[[#This Row],[Ubicación_sucio]],auxiliares!$E$6:$F$13,2,0)</f>
        <v>Australia</v>
      </c>
      <c r="H897" t="s">
        <v>33</v>
      </c>
      <c r="I897" t="str">
        <f>IFERROR(VLOOKUP(Tabla_Transformados[[#This Row],[Tipo_Viajero_sucio]],auxiliares!$H$6:$I$6,2,0),Tabla_Transformados[[#This Row],[Tipo_Viajero_sucio]])</f>
        <v>Turista</v>
      </c>
      <c r="J897" t="s">
        <v>3120</v>
      </c>
      <c r="K897" s="8">
        <v>45525</v>
      </c>
      <c r="L897" s="8">
        <v>45603</v>
      </c>
      <c r="M897">
        <v>149</v>
      </c>
      <c r="N897">
        <f>DATEDIF(Tabla_Transformados[[#This Row],[Fecha_Reserva]],Tabla_Transformados[[#This Row],[Fecha_Viaje]],"d")</f>
        <v>78</v>
      </c>
      <c r="O897">
        <v>13</v>
      </c>
      <c r="P897">
        <v>1</v>
      </c>
      <c r="Q897" t="s">
        <v>37</v>
      </c>
      <c r="R897" t="str">
        <f>IFERROR(VLOOKUP(Tabla_Transformados[[#This Row],[Tipo_Paquete_sucio]],auxiliares!$H$6:$I$7,2,0),Tabla_Transformados[[#This Row],[Tipo_Paquete_sucio]])</f>
        <v>Vuelo</v>
      </c>
      <c r="S897" s="10">
        <v>19298.900000000001</v>
      </c>
      <c r="T897" t="s">
        <v>78</v>
      </c>
      <c r="U897" t="s">
        <v>101</v>
      </c>
      <c r="V897" t="str">
        <f>VLOOKUP(Tabla_Transformados[[#This Row],[Destino_sucio]],auxiliares!$E$5:$F$19,2,0)</f>
        <v>Roma</v>
      </c>
      <c r="W897" t="s">
        <v>40</v>
      </c>
      <c r="X897" t="s">
        <v>54</v>
      </c>
      <c r="Y897" t="s">
        <v>40</v>
      </c>
      <c r="Z8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7" t="str">
        <f>IFERROR(VLOOKUP(Tabla_Transformados[[#This Row],[Actividades_Reser_sucio2]],auxiliares!$E$5:$F$20,2,0),Tabla_Transformados[[#This Row],[Actividades_Reser_sucio2]])</f>
        <v/>
      </c>
      <c r="AB897">
        <v>8</v>
      </c>
      <c r="AC897">
        <f>Tabla_Transformados[[#This Row],[Duracion_Viaje_sucio]]-1</f>
        <v>12</v>
      </c>
      <c r="AD897" t="b">
        <v>1</v>
      </c>
      <c r="AE897" t="str">
        <f>VLOOKUP(Tabla_Transformados[[#This Row],[Promocion_Aplicada_sucio]],auxiliares!$H$6:$I$9,2,0)</f>
        <v>Verdadero</v>
      </c>
      <c r="AF897" t="s">
        <v>88</v>
      </c>
      <c r="AG897" t="s">
        <v>56</v>
      </c>
      <c r="AH897">
        <v>10</v>
      </c>
      <c r="AI897" t="str">
        <f>TEXT(Tabla_Transformados[[#This Row],[Fecha_Reserva]],"m")</f>
        <v>8</v>
      </c>
      <c r="AJ897">
        <v>4</v>
      </c>
      <c r="AK897" t="str">
        <f>TEXT(Tabla_Transformados[[#This Row],[Fecha_Viaje]],"m")</f>
        <v>11</v>
      </c>
      <c r="AL897" t="s">
        <v>57</v>
      </c>
      <c r="AM897" t="b">
        <v>1</v>
      </c>
      <c r="AN897" t="str">
        <f>VLOOKUP(Tabla_Transformados[[#This Row],[Cancelacion_Reserva_sucio]],auxiliares!$H$6:$I$9,2,0)</f>
        <v>Verdadero</v>
      </c>
      <c r="AO897">
        <v>1</v>
      </c>
      <c r="AP897" t="s">
        <v>70</v>
      </c>
      <c r="AQ89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7" s="10">
        <f>Tabla_Transformados[[#This Row],[Costo_Total]]/Tabla_Transformados[[#This Row],[Numero_Personas]]</f>
        <v>19298.900000000001</v>
      </c>
      <c r="AS897" s="10">
        <f>Tabla_Transformados[[#This Row],[Costo_Total]]/Tabla_Transformados[[#This Row],[Duracion_Viaje_sucio]]</f>
        <v>1484.5307692307692</v>
      </c>
    </row>
    <row r="898" spans="1:45" x14ac:dyDescent="0.25">
      <c r="A898" t="s">
        <v>3121</v>
      </c>
      <c r="B898" t="s">
        <v>3122</v>
      </c>
      <c r="C898">
        <v>59</v>
      </c>
      <c r="D898" t="s">
        <v>60</v>
      </c>
      <c r="E898" t="str">
        <f>VLOOKUP(Tabla_Transformados[[#This Row],[Género_sucio]],Tabla4[#All],2,0)</f>
        <v>Otro</v>
      </c>
      <c r="F898" t="s">
        <v>32</v>
      </c>
      <c r="G898" t="str">
        <f>VLOOKUP(Tabla_Transformados[[#This Row],[Ubicación_sucio]],auxiliares!$E$6:$F$13,2,0)</f>
        <v>Méjico</v>
      </c>
      <c r="H898" t="s">
        <v>97</v>
      </c>
      <c r="I898" t="str">
        <f>IFERROR(VLOOKUP(Tabla_Transformados[[#This Row],[Tipo_Viajero_sucio]],auxiliares!$H$6:$I$6,2,0),Tabla_Transformados[[#This Row],[Tipo_Viajero_sucio]])</f>
        <v>Negocios</v>
      </c>
      <c r="J898" t="s">
        <v>3123</v>
      </c>
      <c r="K898" s="8">
        <v>45561</v>
      </c>
      <c r="L898" s="8">
        <v>45593</v>
      </c>
      <c r="M898">
        <v>7</v>
      </c>
      <c r="N898">
        <f>DATEDIF(Tabla_Transformados[[#This Row],[Fecha_Reserva]],Tabla_Transformados[[#This Row],[Fecha_Viaje]],"d")</f>
        <v>32</v>
      </c>
      <c r="O898">
        <v>11</v>
      </c>
      <c r="P898">
        <v>4</v>
      </c>
      <c r="Q898" t="s">
        <v>37</v>
      </c>
      <c r="R898" t="str">
        <f>IFERROR(VLOOKUP(Tabla_Transformados[[#This Row],[Tipo_Paquete_sucio]],auxiliares!$H$6:$I$7,2,0),Tabla_Transformados[[#This Row],[Tipo_Paquete_sucio]])</f>
        <v>Vuelo</v>
      </c>
      <c r="S898" s="10">
        <v>16197.3</v>
      </c>
      <c r="T898" t="s">
        <v>78</v>
      </c>
      <c r="U898" t="s">
        <v>66</v>
      </c>
      <c r="V898" t="str">
        <f>VLOOKUP(Tabla_Transformados[[#This Row],[Destino_sucio]],auxiliares!$E$5:$F$19,2,0)</f>
        <v>Barcelona</v>
      </c>
      <c r="W898" t="s">
        <v>40</v>
      </c>
      <c r="X898" t="s">
        <v>68</v>
      </c>
      <c r="Y898" t="s">
        <v>40</v>
      </c>
      <c r="Z8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8" t="str">
        <f>IFERROR(VLOOKUP(Tabla_Transformados[[#This Row],[Actividades_Reser_sucio2]],auxiliares!$E$5:$F$20,2,0),Tabla_Transformados[[#This Row],[Actividades_Reser_sucio2]])</f>
        <v/>
      </c>
      <c r="AB898">
        <v>6</v>
      </c>
      <c r="AC898">
        <f>Tabla_Transformados[[#This Row],[Duracion_Viaje_sucio]]-1</f>
        <v>10</v>
      </c>
      <c r="AD898" t="b">
        <v>0</v>
      </c>
      <c r="AE898" t="str">
        <f>VLOOKUP(Tabla_Transformados[[#This Row],[Promocion_Aplicada_sucio]],auxiliares!$H$6:$I$9,2,0)</f>
        <v>Falso</v>
      </c>
      <c r="AF898" t="s">
        <v>42</v>
      </c>
      <c r="AG898" t="s">
        <v>115</v>
      </c>
      <c r="AH898">
        <v>6</v>
      </c>
      <c r="AI898" t="str">
        <f>TEXT(Tabla_Transformados[[#This Row],[Fecha_Reserva]],"m")</f>
        <v>9</v>
      </c>
      <c r="AJ898">
        <v>1</v>
      </c>
      <c r="AK898" t="str">
        <f>TEXT(Tabla_Transformados[[#This Row],[Fecha_Viaje]],"m")</f>
        <v>10</v>
      </c>
      <c r="AL898" t="s">
        <v>44</v>
      </c>
      <c r="AM898" t="b">
        <v>0</v>
      </c>
      <c r="AN898" t="str">
        <f>VLOOKUP(Tabla_Transformados[[#This Row],[Cancelacion_Reserva_sucio]],auxiliares!$H$6:$I$9,2,0)</f>
        <v>Falso</v>
      </c>
      <c r="AO898">
        <v>1</v>
      </c>
      <c r="AP898" t="s">
        <v>45</v>
      </c>
      <c r="AQ89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8" s="10">
        <f>Tabla_Transformados[[#This Row],[Costo_Total]]/Tabla_Transformados[[#This Row],[Numero_Personas]]</f>
        <v>4049.3249999999998</v>
      </c>
      <c r="AS898" s="10">
        <f>Tabla_Transformados[[#This Row],[Costo_Total]]/Tabla_Transformados[[#This Row],[Duracion_Viaje_sucio]]</f>
        <v>1472.4818181818182</v>
      </c>
    </row>
    <row r="899" spans="1:45" x14ac:dyDescent="0.25">
      <c r="A899" t="s">
        <v>3124</v>
      </c>
      <c r="B899" t="s">
        <v>3125</v>
      </c>
      <c r="C899">
        <v>19</v>
      </c>
      <c r="D899" t="s">
        <v>104</v>
      </c>
      <c r="E899" t="str">
        <f>VLOOKUP(Tabla_Transformados[[#This Row],[Género_sucio]],Tabla4[#All],2,0)</f>
        <v>Masculino</v>
      </c>
      <c r="F899" t="s">
        <v>48</v>
      </c>
      <c r="G899" t="str">
        <f>VLOOKUP(Tabla_Transformados[[#This Row],[Ubicación_sucio]],auxiliares!$E$6:$F$13,2,0)</f>
        <v>EEUU</v>
      </c>
      <c r="H899" t="s">
        <v>49</v>
      </c>
      <c r="I899" t="str">
        <f>IFERROR(VLOOKUP(Tabla_Transformados[[#This Row],[Tipo_Viajero_sucio]],auxiliares!$H$6:$I$6,2,0),Tabla_Transformados[[#This Row],[Tipo_Viajero_sucio]])</f>
        <v>Turista</v>
      </c>
      <c r="J899" t="s">
        <v>3126</v>
      </c>
      <c r="K899" s="8">
        <v>45296</v>
      </c>
      <c r="L899" s="8">
        <v>45580</v>
      </c>
      <c r="M899">
        <v>14</v>
      </c>
      <c r="N899">
        <f>DATEDIF(Tabla_Transformados[[#This Row],[Fecha_Reserva]],Tabla_Transformados[[#This Row],[Fecha_Viaje]],"d")</f>
        <v>284</v>
      </c>
      <c r="O899">
        <v>3</v>
      </c>
      <c r="P899">
        <v>1</v>
      </c>
      <c r="Q899" t="s">
        <v>65</v>
      </c>
      <c r="R899" t="str">
        <f>IFERROR(VLOOKUP(Tabla_Transformados[[#This Row],[Tipo_Paquete_sucio]],auxiliares!$H$6:$I$7,2,0),Tabla_Transformados[[#This Row],[Tipo_Paquete_sucio]])</f>
        <v>Vuelo + Hotel + Tour</v>
      </c>
      <c r="S899" s="10">
        <v>982.7</v>
      </c>
      <c r="T899" t="s">
        <v>78</v>
      </c>
      <c r="U899" t="s">
        <v>137</v>
      </c>
      <c r="V899" t="str">
        <f>VLOOKUP(Tabla_Transformados[[#This Row],[Destino_sucio]],auxiliares!$E$5:$F$19,2,0)</f>
        <v>Paris</v>
      </c>
      <c r="W899" t="s">
        <v>114</v>
      </c>
      <c r="X899" t="s">
        <v>41</v>
      </c>
      <c r="Y899" t="s">
        <v>302</v>
      </c>
      <c r="Z8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99" t="str">
        <f>IFERROR(VLOOKUP(Tabla_Transformados[[#This Row],[Actividades_Reser_sucio2]],auxiliares!$E$5:$F$20,2,0),Tabla_Transformados[[#This Row],[Actividades_Reser_sucio2]])</f>
        <v>Tour en bus</v>
      </c>
      <c r="AB899">
        <v>6</v>
      </c>
      <c r="AC899">
        <f>Tabla_Transformados[[#This Row],[Duracion_Viaje_sucio]]-1</f>
        <v>2</v>
      </c>
      <c r="AD899" t="b">
        <v>0</v>
      </c>
      <c r="AE899" t="str">
        <f>VLOOKUP(Tabla_Transformados[[#This Row],[Promocion_Aplicada_sucio]],auxiliares!$H$6:$I$9,2,0)</f>
        <v>Falso</v>
      </c>
      <c r="AF899" t="s">
        <v>55</v>
      </c>
      <c r="AG899" t="s">
        <v>43</v>
      </c>
      <c r="AH899">
        <v>1</v>
      </c>
      <c r="AI899" t="str">
        <f>TEXT(Tabla_Transformados[[#This Row],[Fecha_Reserva]],"m")</f>
        <v>1</v>
      </c>
      <c r="AJ899">
        <v>4</v>
      </c>
      <c r="AK899" t="str">
        <f>TEXT(Tabla_Transformados[[#This Row],[Fecha_Viaje]],"m")</f>
        <v>10</v>
      </c>
      <c r="AL899" t="s">
        <v>44</v>
      </c>
      <c r="AM899" t="b">
        <v>0</v>
      </c>
      <c r="AN899" t="str">
        <f>VLOOKUP(Tabla_Transformados[[#This Row],[Cancelacion_Reserva_sucio]],auxiliares!$H$6:$I$9,2,0)</f>
        <v>Falso</v>
      </c>
      <c r="AO899">
        <v>3</v>
      </c>
      <c r="AP899" t="s">
        <v>207</v>
      </c>
      <c r="AQ89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99" s="10">
        <f>Tabla_Transformados[[#This Row],[Costo_Total]]/Tabla_Transformados[[#This Row],[Numero_Personas]]</f>
        <v>982.7</v>
      </c>
      <c r="AS899" s="10">
        <f>Tabla_Transformados[[#This Row],[Costo_Total]]/Tabla_Transformados[[#This Row],[Duracion_Viaje_sucio]]</f>
        <v>327.56666666666666</v>
      </c>
    </row>
    <row r="900" spans="1:45" x14ac:dyDescent="0.25">
      <c r="A900" t="s">
        <v>3127</v>
      </c>
      <c r="B900" t="s">
        <v>3128</v>
      </c>
      <c r="C900">
        <v>58</v>
      </c>
      <c r="D900" t="s">
        <v>60</v>
      </c>
      <c r="E900" t="str">
        <f>VLOOKUP(Tabla_Transformados[[#This Row],[Género_sucio]],Tabla4[#All],2,0)</f>
        <v>Otro</v>
      </c>
      <c r="F900" t="s">
        <v>91</v>
      </c>
      <c r="G900" t="str">
        <f>VLOOKUP(Tabla_Transformados[[#This Row],[Ubicación_sucio]],auxiliares!$E$6:$F$13,2,0)</f>
        <v>India</v>
      </c>
      <c r="H900" t="s">
        <v>33</v>
      </c>
      <c r="I900" t="str">
        <f>IFERROR(VLOOKUP(Tabla_Transformados[[#This Row],[Tipo_Viajero_sucio]],auxiliares!$H$6:$I$6,2,0),Tabla_Transformados[[#This Row],[Tipo_Viajero_sucio]])</f>
        <v>Turista</v>
      </c>
      <c r="J900" t="s">
        <v>3129</v>
      </c>
      <c r="K900" s="8">
        <v>45322</v>
      </c>
      <c r="L900" s="8">
        <v>45375</v>
      </c>
      <c r="M900">
        <v>276</v>
      </c>
      <c r="N900">
        <f>DATEDIF(Tabla_Transformados[[#This Row],[Fecha_Reserva]],Tabla_Transformados[[#This Row],[Fecha_Viaje]],"d")</f>
        <v>53</v>
      </c>
      <c r="O900">
        <v>14</v>
      </c>
      <c r="P900">
        <v>2</v>
      </c>
      <c r="Q900" t="s">
        <v>65</v>
      </c>
      <c r="R900" t="str">
        <f>IFERROR(VLOOKUP(Tabla_Transformados[[#This Row],[Tipo_Paquete_sucio]],auxiliares!$H$6:$I$7,2,0),Tabla_Transformados[[#This Row],[Tipo_Paquete_sucio]])</f>
        <v>Vuelo + Hotel + Tour</v>
      </c>
      <c r="S900" s="10">
        <v>3607.2</v>
      </c>
      <c r="T900" t="s">
        <v>38</v>
      </c>
      <c r="U900" t="s">
        <v>53</v>
      </c>
      <c r="V900" t="str">
        <f>VLOOKUP(Tabla_Transformados[[#This Row],[Destino_sucio]],auxiliares!$E$5:$F$19,2,0)</f>
        <v>Nueva York</v>
      </c>
      <c r="W900" t="s">
        <v>67</v>
      </c>
      <c r="X900" t="s">
        <v>68</v>
      </c>
      <c r="Y900" t="s">
        <v>40</v>
      </c>
      <c r="Z9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00" t="str">
        <f>IFERROR(VLOOKUP(Tabla_Transformados[[#This Row],[Actividades_Reser_sucio2]],auxiliares!$E$5:$F$20,2,0),Tabla_Transformados[[#This Row],[Actividades_Reser_sucio2]])</f>
        <v>Desconocido</v>
      </c>
      <c r="AB900">
        <v>9</v>
      </c>
      <c r="AC900">
        <f>Tabla_Transformados[[#This Row],[Duracion_Viaje_sucio]]-1</f>
        <v>13</v>
      </c>
      <c r="AD900" t="b">
        <v>1</v>
      </c>
      <c r="AE900" t="str">
        <f>VLOOKUP(Tabla_Transformados[[#This Row],[Promocion_Aplicada_sucio]],auxiliares!$H$6:$I$9,2,0)</f>
        <v>Verdadero</v>
      </c>
      <c r="AF900" t="s">
        <v>88</v>
      </c>
      <c r="AG900" t="s">
        <v>115</v>
      </c>
      <c r="AH900">
        <v>2</v>
      </c>
      <c r="AI900" t="str">
        <f>TEXT(Tabla_Transformados[[#This Row],[Fecha_Reserva]],"m")</f>
        <v>1</v>
      </c>
      <c r="AJ900">
        <v>6</v>
      </c>
      <c r="AK900" t="str">
        <f>TEXT(Tabla_Transformados[[#This Row],[Fecha_Viaje]],"m")</f>
        <v>3</v>
      </c>
      <c r="AL900" t="s">
        <v>57</v>
      </c>
      <c r="AM900" t="b">
        <v>0</v>
      </c>
      <c r="AN900" t="str">
        <f>VLOOKUP(Tabla_Transformados[[#This Row],[Cancelacion_Reserva_sucio]],auxiliares!$H$6:$I$9,2,0)</f>
        <v>Falso</v>
      </c>
      <c r="AO900">
        <v>1</v>
      </c>
      <c r="AP900" t="s">
        <v>45</v>
      </c>
      <c r="AQ90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0" s="10">
        <f>Tabla_Transformados[[#This Row],[Costo_Total]]/Tabla_Transformados[[#This Row],[Numero_Personas]]</f>
        <v>1803.6</v>
      </c>
      <c r="AS900" s="10">
        <f>Tabla_Transformados[[#This Row],[Costo_Total]]/Tabla_Transformados[[#This Row],[Duracion_Viaje_sucio]]</f>
        <v>257.65714285714284</v>
      </c>
    </row>
    <row r="901" spans="1:45" x14ac:dyDescent="0.25">
      <c r="A901" t="s">
        <v>3130</v>
      </c>
      <c r="B901" t="s">
        <v>3131</v>
      </c>
      <c r="C901">
        <v>23</v>
      </c>
      <c r="D901" t="s">
        <v>60</v>
      </c>
      <c r="E901" t="str">
        <f>VLOOKUP(Tabla_Transformados[[#This Row],[Género_sucio]],Tabla4[#All],2,0)</f>
        <v>Otro</v>
      </c>
      <c r="F901" t="s">
        <v>48</v>
      </c>
      <c r="G901" t="str">
        <f>VLOOKUP(Tabla_Transformados[[#This Row],[Ubicación_sucio]],auxiliares!$E$6:$F$13,2,0)</f>
        <v>EEUU</v>
      </c>
      <c r="H901" t="s">
        <v>49</v>
      </c>
      <c r="I901" t="str">
        <f>IFERROR(VLOOKUP(Tabla_Transformados[[#This Row],[Tipo_Viajero_sucio]],auxiliares!$H$6:$I$6,2,0),Tabla_Transformados[[#This Row],[Tipo_Viajero_sucio]])</f>
        <v>Turista</v>
      </c>
      <c r="J901" t="s">
        <v>3132</v>
      </c>
      <c r="K901" s="8">
        <v>45352</v>
      </c>
      <c r="L901" s="8">
        <v>45356</v>
      </c>
      <c r="M901">
        <v>270</v>
      </c>
      <c r="N901">
        <f>DATEDIF(Tabla_Transformados[[#This Row],[Fecha_Reserva]],Tabla_Transformados[[#This Row],[Fecha_Viaje]],"d")</f>
        <v>4</v>
      </c>
      <c r="O901">
        <v>6</v>
      </c>
      <c r="P901">
        <v>4</v>
      </c>
      <c r="Q901" t="s">
        <v>37</v>
      </c>
      <c r="R901" t="str">
        <f>IFERROR(VLOOKUP(Tabla_Transformados[[#This Row],[Tipo_Paquete_sucio]],auxiliares!$H$6:$I$7,2,0),Tabla_Transformados[[#This Row],[Tipo_Paquete_sucio]])</f>
        <v>Vuelo</v>
      </c>
      <c r="S901" s="10">
        <v>6391.4</v>
      </c>
      <c r="T901" t="s">
        <v>38</v>
      </c>
      <c r="U901" t="s">
        <v>101</v>
      </c>
      <c r="V901" t="str">
        <f>VLOOKUP(Tabla_Transformados[[#This Row],[Destino_sucio]],auxiliares!$E$5:$F$19,2,0)</f>
        <v>Roma</v>
      </c>
      <c r="W901" t="s">
        <v>40</v>
      </c>
      <c r="X901" t="s">
        <v>54</v>
      </c>
      <c r="Y901" t="s">
        <v>40</v>
      </c>
      <c r="Z9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1" t="str">
        <f>IFERROR(VLOOKUP(Tabla_Transformados[[#This Row],[Actividades_Reser_sucio2]],auxiliares!$E$5:$F$20,2,0),Tabla_Transformados[[#This Row],[Actividades_Reser_sucio2]])</f>
        <v/>
      </c>
      <c r="AB901">
        <v>1</v>
      </c>
      <c r="AC901">
        <f>Tabla_Transformados[[#This Row],[Duracion_Viaje_sucio]]-1</f>
        <v>5</v>
      </c>
      <c r="AD901" t="b">
        <v>0</v>
      </c>
      <c r="AE901" t="str">
        <f>VLOOKUP(Tabla_Transformados[[#This Row],[Promocion_Aplicada_sucio]],auxiliares!$H$6:$I$9,2,0)</f>
        <v>Falso</v>
      </c>
      <c r="AF901" t="s">
        <v>88</v>
      </c>
      <c r="AG901" t="s">
        <v>56</v>
      </c>
      <c r="AH901">
        <v>5</v>
      </c>
      <c r="AI901" t="str">
        <f>TEXT(Tabla_Transformados[[#This Row],[Fecha_Reserva]],"m")</f>
        <v>3</v>
      </c>
      <c r="AJ901">
        <v>4</v>
      </c>
      <c r="AK901" t="str">
        <f>TEXT(Tabla_Transformados[[#This Row],[Fecha_Viaje]],"m")</f>
        <v>3</v>
      </c>
      <c r="AL901" t="s">
        <v>57</v>
      </c>
      <c r="AM901" t="b">
        <v>1</v>
      </c>
      <c r="AN901" t="str">
        <f>VLOOKUP(Tabla_Transformados[[#This Row],[Cancelacion_Reserva_sucio]],auxiliares!$H$6:$I$9,2,0)</f>
        <v>Verdadero</v>
      </c>
      <c r="AO901">
        <v>5</v>
      </c>
      <c r="AP901" t="s">
        <v>108</v>
      </c>
      <c r="AQ90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01" s="10">
        <f>Tabla_Transformados[[#This Row],[Costo_Total]]/Tabla_Transformados[[#This Row],[Numero_Personas]]</f>
        <v>1597.85</v>
      </c>
      <c r="AS901" s="10">
        <f>Tabla_Transformados[[#This Row],[Costo_Total]]/Tabla_Transformados[[#This Row],[Duracion_Viaje_sucio]]</f>
        <v>1065.2333333333333</v>
      </c>
    </row>
    <row r="902" spans="1:45" x14ac:dyDescent="0.25">
      <c r="A902" t="s">
        <v>3133</v>
      </c>
      <c r="B902" t="s">
        <v>3134</v>
      </c>
      <c r="C902">
        <v>55</v>
      </c>
      <c r="D902" t="s">
        <v>31</v>
      </c>
      <c r="E902" t="str">
        <f>VLOOKUP(Tabla_Transformados[[#This Row],[Género_sucio]],Tabla4[#All],2,0)</f>
        <v>Femenino</v>
      </c>
      <c r="F902" t="s">
        <v>32</v>
      </c>
      <c r="G902" t="str">
        <f>VLOOKUP(Tabla_Transformados[[#This Row],[Ubicación_sucio]],auxiliares!$E$6:$F$13,2,0)</f>
        <v>Méjico</v>
      </c>
      <c r="H902" t="s">
        <v>33</v>
      </c>
      <c r="I902" t="str">
        <f>IFERROR(VLOOKUP(Tabla_Transformados[[#This Row],[Tipo_Viajero_sucio]],auxiliares!$H$6:$I$6,2,0),Tabla_Transformados[[#This Row],[Tipo_Viajero_sucio]])</f>
        <v>Turista</v>
      </c>
      <c r="J902" t="s">
        <v>3135</v>
      </c>
      <c r="K902" s="8">
        <v>45577</v>
      </c>
      <c r="L902" s="8">
        <v>45632</v>
      </c>
      <c r="M902">
        <v>164</v>
      </c>
      <c r="N902">
        <f>DATEDIF(Tabla_Transformados[[#This Row],[Fecha_Reserva]],Tabla_Transformados[[#This Row],[Fecha_Viaje]],"d")</f>
        <v>55</v>
      </c>
      <c r="O902">
        <v>14</v>
      </c>
      <c r="P902">
        <v>3</v>
      </c>
      <c r="Q902" t="s">
        <v>77</v>
      </c>
      <c r="R902" t="str">
        <f>IFERROR(VLOOKUP(Tabla_Transformados[[#This Row],[Tipo_Paquete_sucio]],auxiliares!$H$6:$I$7,2,0),Tabla_Transformados[[#This Row],[Tipo_Paquete_sucio]])</f>
        <v>Vuelo + Hotel</v>
      </c>
      <c r="S902" s="10">
        <v>18766.400000000001</v>
      </c>
      <c r="T902" t="s">
        <v>38</v>
      </c>
      <c r="U902" t="s">
        <v>39</v>
      </c>
      <c r="V902" t="str">
        <f>VLOOKUP(Tabla_Transformados[[#This Row],[Destino_sucio]],auxiliares!$E$5:$F$19,2,0)</f>
        <v>Tokio</v>
      </c>
      <c r="W902" t="s">
        <v>67</v>
      </c>
      <c r="X902" t="s">
        <v>41</v>
      </c>
      <c r="Y902" t="s">
        <v>40</v>
      </c>
      <c r="Z9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2" t="str">
        <f>IFERROR(VLOOKUP(Tabla_Transformados[[#This Row],[Actividades_Reser_sucio2]],auxiliares!$E$5:$F$20,2,0),Tabla_Transformados[[#This Row],[Actividades_Reser_sucio2]])</f>
        <v/>
      </c>
      <c r="AB902">
        <v>9</v>
      </c>
      <c r="AC902">
        <f>Tabla_Transformados[[#This Row],[Duracion_Viaje_sucio]]-1</f>
        <v>13</v>
      </c>
      <c r="AD902" t="b">
        <v>1</v>
      </c>
      <c r="AE902" t="str">
        <f>VLOOKUP(Tabla_Transformados[[#This Row],[Promocion_Aplicada_sucio]],auxiliares!$H$6:$I$9,2,0)</f>
        <v>Verdadero</v>
      </c>
      <c r="AF902" t="s">
        <v>88</v>
      </c>
      <c r="AG902" t="s">
        <v>115</v>
      </c>
      <c r="AH902">
        <v>9</v>
      </c>
      <c r="AI902" t="str">
        <f>TEXT(Tabla_Transformados[[#This Row],[Fecha_Reserva]],"m")</f>
        <v>10</v>
      </c>
      <c r="AJ902">
        <v>3</v>
      </c>
      <c r="AK902" t="str">
        <f>TEXT(Tabla_Transformados[[#This Row],[Fecha_Viaje]],"m")</f>
        <v>12</v>
      </c>
      <c r="AL902" t="s">
        <v>44</v>
      </c>
      <c r="AM902" t="b">
        <v>0</v>
      </c>
      <c r="AN902" t="str">
        <f>VLOOKUP(Tabla_Transformados[[#This Row],[Cancelacion_Reserva_sucio]],auxiliares!$H$6:$I$9,2,0)</f>
        <v>Falso</v>
      </c>
      <c r="AO902">
        <v>3</v>
      </c>
      <c r="AP902" t="s">
        <v>45</v>
      </c>
      <c r="AQ90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2" s="10">
        <f>Tabla_Transformados[[#This Row],[Costo_Total]]/Tabla_Transformados[[#This Row],[Numero_Personas]]</f>
        <v>6255.4666666666672</v>
      </c>
      <c r="AS902" s="10">
        <f>Tabla_Transformados[[#This Row],[Costo_Total]]/Tabla_Transformados[[#This Row],[Duracion_Viaje_sucio]]</f>
        <v>1340.457142857143</v>
      </c>
    </row>
    <row r="903" spans="1:45" x14ac:dyDescent="0.25">
      <c r="A903" t="s">
        <v>3136</v>
      </c>
      <c r="B903" t="s">
        <v>3137</v>
      </c>
      <c r="C903">
        <v>37</v>
      </c>
      <c r="D903" t="s">
        <v>104</v>
      </c>
      <c r="E903" t="str">
        <f>VLOOKUP(Tabla_Transformados[[#This Row],[Género_sucio]],Tabla4[#All],2,0)</f>
        <v>Masculino</v>
      </c>
      <c r="F903" t="s">
        <v>73</v>
      </c>
      <c r="G903" t="str">
        <f>VLOOKUP(Tabla_Transformados[[#This Row],[Ubicación_sucio]],auxiliares!$E$6:$F$13,2,0)</f>
        <v>Reino unido</v>
      </c>
      <c r="H903" t="s">
        <v>49</v>
      </c>
      <c r="I903" t="str">
        <f>IFERROR(VLOOKUP(Tabla_Transformados[[#This Row],[Tipo_Viajero_sucio]],auxiliares!$H$6:$I$6,2,0),Tabla_Transformados[[#This Row],[Tipo_Viajero_sucio]])</f>
        <v>Turista</v>
      </c>
      <c r="J903" t="s">
        <v>3138</v>
      </c>
      <c r="K903" s="8">
        <v>45317</v>
      </c>
      <c r="L903" s="8">
        <v>45410</v>
      </c>
      <c r="M903">
        <v>43</v>
      </c>
      <c r="N903">
        <f>DATEDIF(Tabla_Transformados[[#This Row],[Fecha_Reserva]],Tabla_Transformados[[#This Row],[Fecha_Viaje]],"d")</f>
        <v>93</v>
      </c>
      <c r="O903">
        <v>9</v>
      </c>
      <c r="P903">
        <v>3</v>
      </c>
      <c r="Q903" t="s">
        <v>65</v>
      </c>
      <c r="R903" t="str">
        <f>IFERROR(VLOOKUP(Tabla_Transformados[[#This Row],[Tipo_Paquete_sucio]],auxiliares!$H$6:$I$7,2,0),Tabla_Transformados[[#This Row],[Tipo_Paquete_sucio]])</f>
        <v>Vuelo + Hotel + Tour</v>
      </c>
      <c r="S903" s="10">
        <v>9027.9</v>
      </c>
      <c r="T903" t="s">
        <v>78</v>
      </c>
      <c r="U903" t="s">
        <v>101</v>
      </c>
      <c r="V903" t="str">
        <f>VLOOKUP(Tabla_Transformados[[#This Row],[Destino_sucio]],auxiliares!$E$5:$F$19,2,0)</f>
        <v>Roma</v>
      </c>
      <c r="W903" t="s">
        <v>79</v>
      </c>
      <c r="X903" t="s">
        <v>41</v>
      </c>
      <c r="Y903" t="s">
        <v>40</v>
      </c>
      <c r="Z9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03" t="str">
        <f>IFERROR(VLOOKUP(Tabla_Transformados[[#This Row],[Actividades_Reser_sucio2]],auxiliares!$E$5:$F$20,2,0),Tabla_Transformados[[#This Row],[Actividades_Reser_sucio2]])</f>
        <v>Desconocido</v>
      </c>
      <c r="AB903">
        <v>7</v>
      </c>
      <c r="AC903">
        <f>Tabla_Transformados[[#This Row],[Duracion_Viaje_sucio]]-1</f>
        <v>8</v>
      </c>
      <c r="AD903" t="b">
        <v>0</v>
      </c>
      <c r="AE903" t="str">
        <f>VLOOKUP(Tabla_Transformados[[#This Row],[Promocion_Aplicada_sucio]],auxiliares!$H$6:$I$9,2,0)</f>
        <v>Falso</v>
      </c>
      <c r="AF903" t="s">
        <v>55</v>
      </c>
      <c r="AG903" t="s">
        <v>43</v>
      </c>
      <c r="AH903">
        <v>12</v>
      </c>
      <c r="AI903" t="str">
        <f>TEXT(Tabla_Transformados[[#This Row],[Fecha_Reserva]],"m")</f>
        <v>1</v>
      </c>
      <c r="AJ903">
        <v>8</v>
      </c>
      <c r="AK903" t="str">
        <f>TEXT(Tabla_Transformados[[#This Row],[Fecha_Viaje]],"m")</f>
        <v>4</v>
      </c>
      <c r="AL903" t="s">
        <v>57</v>
      </c>
      <c r="AM903" t="b">
        <v>0</v>
      </c>
      <c r="AN903" t="str">
        <f>VLOOKUP(Tabla_Transformados[[#This Row],[Cancelacion_Reserva_sucio]],auxiliares!$H$6:$I$9,2,0)</f>
        <v>Falso</v>
      </c>
      <c r="AO903">
        <v>1</v>
      </c>
      <c r="AP903" t="s">
        <v>70</v>
      </c>
      <c r="AQ903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03" s="10">
        <f>Tabla_Transformados[[#This Row],[Costo_Total]]/Tabla_Transformados[[#This Row],[Numero_Personas]]</f>
        <v>3009.2999999999997</v>
      </c>
      <c r="AS903" s="10">
        <f>Tabla_Transformados[[#This Row],[Costo_Total]]/Tabla_Transformados[[#This Row],[Duracion_Viaje_sucio]]</f>
        <v>1003.0999999999999</v>
      </c>
    </row>
    <row r="904" spans="1:45" x14ac:dyDescent="0.25">
      <c r="A904" t="s">
        <v>3140</v>
      </c>
      <c r="B904" t="s">
        <v>3141</v>
      </c>
      <c r="C904">
        <v>36</v>
      </c>
      <c r="D904" t="s">
        <v>104</v>
      </c>
      <c r="E904" t="str">
        <f>VLOOKUP(Tabla_Transformados[[#This Row],[Género_sucio]],Tabla4[#All],2,0)</f>
        <v>Masculino</v>
      </c>
      <c r="F904" t="s">
        <v>123</v>
      </c>
      <c r="G904" t="str">
        <f>VLOOKUP(Tabla_Transformados[[#This Row],[Ubicación_sucio]],auxiliares!$E$6:$F$13,2,0)</f>
        <v>España</v>
      </c>
      <c r="H904" t="s">
        <v>97</v>
      </c>
      <c r="I904" t="str">
        <f>IFERROR(VLOOKUP(Tabla_Transformados[[#This Row],[Tipo_Viajero_sucio]],auxiliares!$H$6:$I$6,2,0),Tabla_Transformados[[#This Row],[Tipo_Viajero_sucio]])</f>
        <v>Negocios</v>
      </c>
      <c r="J904" t="s">
        <v>3142</v>
      </c>
      <c r="K904" s="8">
        <v>45362</v>
      </c>
      <c r="L904" s="8">
        <v>45417</v>
      </c>
      <c r="M904">
        <v>61</v>
      </c>
      <c r="N904">
        <f>DATEDIF(Tabla_Transformados[[#This Row],[Fecha_Reserva]],Tabla_Transformados[[#This Row],[Fecha_Viaje]],"d")</f>
        <v>55</v>
      </c>
      <c r="O904">
        <v>8</v>
      </c>
      <c r="P904">
        <v>1</v>
      </c>
      <c r="Q904" t="s">
        <v>65</v>
      </c>
      <c r="R904" t="str">
        <f>IFERROR(VLOOKUP(Tabla_Transformados[[#This Row],[Tipo_Paquete_sucio]],auxiliares!$H$6:$I$7,2,0),Tabla_Transformados[[#This Row],[Tipo_Paquete_sucio]])</f>
        <v>Vuelo + Hotel + Tour</v>
      </c>
      <c r="S904" s="10">
        <v>2081.6</v>
      </c>
      <c r="T904" t="s">
        <v>78</v>
      </c>
      <c r="U904" t="s">
        <v>94</v>
      </c>
      <c r="V904" t="str">
        <f>VLOOKUP(Tabla_Transformados[[#This Row],[Destino_sucio]],auxiliares!$E$5:$F$19,2,0)</f>
        <v>Cancun</v>
      </c>
      <c r="W904" t="s">
        <v>67</v>
      </c>
      <c r="X904" t="s">
        <v>54</v>
      </c>
      <c r="Y904" t="s">
        <v>151</v>
      </c>
      <c r="Z9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04" t="str">
        <f>IFERROR(VLOOKUP(Tabla_Transformados[[#This Row],[Actividades_Reser_sucio2]],auxiliares!$E$5:$F$20,2,0),Tabla_Transformados[[#This Row],[Actividades_Reser_sucio2]])</f>
        <v>Tour en Cuidad</v>
      </c>
      <c r="AB904">
        <v>3</v>
      </c>
      <c r="AC904">
        <f>Tabla_Transformados[[#This Row],[Duracion_Viaje_sucio]]-1</f>
        <v>7</v>
      </c>
      <c r="AD904" t="b">
        <v>0</v>
      </c>
      <c r="AE904" t="str">
        <f>VLOOKUP(Tabla_Transformados[[#This Row],[Promocion_Aplicada_sucio]],auxiliares!$H$6:$I$9,2,0)</f>
        <v>Falso</v>
      </c>
      <c r="AF904" t="s">
        <v>55</v>
      </c>
      <c r="AG904" t="s">
        <v>56</v>
      </c>
      <c r="AH904">
        <v>7</v>
      </c>
      <c r="AI904" t="str">
        <f>TEXT(Tabla_Transformados[[#This Row],[Fecha_Reserva]],"m")</f>
        <v>3</v>
      </c>
      <c r="AJ904">
        <v>2</v>
      </c>
      <c r="AK904" t="str">
        <f>TEXT(Tabla_Transformados[[#This Row],[Fecha_Viaje]],"m")</f>
        <v>5</v>
      </c>
      <c r="AL904" t="s">
        <v>44</v>
      </c>
      <c r="AM904" t="b">
        <v>0</v>
      </c>
      <c r="AN904" t="str">
        <f>VLOOKUP(Tabla_Transformados[[#This Row],[Cancelacion_Reserva_sucio]],auxiliares!$H$6:$I$9,2,0)</f>
        <v>Falso</v>
      </c>
      <c r="AO904">
        <v>4</v>
      </c>
      <c r="AP904" t="s">
        <v>131</v>
      </c>
      <c r="AQ90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04" s="10">
        <f>Tabla_Transformados[[#This Row],[Costo_Total]]/Tabla_Transformados[[#This Row],[Numero_Personas]]</f>
        <v>2081.6</v>
      </c>
      <c r="AS904" s="10">
        <f>Tabla_Transformados[[#This Row],[Costo_Total]]/Tabla_Transformados[[#This Row],[Duracion_Viaje_sucio]]</f>
        <v>260.2</v>
      </c>
    </row>
    <row r="905" spans="1:45" x14ac:dyDescent="0.25">
      <c r="A905" t="s">
        <v>3143</v>
      </c>
      <c r="B905" t="s">
        <v>3144</v>
      </c>
      <c r="C905">
        <v>43</v>
      </c>
      <c r="D905" t="s">
        <v>31</v>
      </c>
      <c r="E905" t="str">
        <f>VLOOKUP(Tabla_Transformados[[#This Row],[Género_sucio]],Tabla4[#All],2,0)</f>
        <v>Femenino</v>
      </c>
      <c r="F905" t="s">
        <v>48</v>
      </c>
      <c r="G905" t="str">
        <f>VLOOKUP(Tabla_Transformados[[#This Row],[Ubicación_sucio]],auxiliares!$E$6:$F$13,2,0)</f>
        <v>EEUU</v>
      </c>
      <c r="H905" t="s">
        <v>49</v>
      </c>
      <c r="I905" t="str">
        <f>IFERROR(VLOOKUP(Tabla_Transformados[[#This Row],[Tipo_Viajero_sucio]],auxiliares!$H$6:$I$6,2,0),Tabla_Transformados[[#This Row],[Tipo_Viajero_sucio]])</f>
        <v>Turista</v>
      </c>
      <c r="J905" t="s">
        <v>3145</v>
      </c>
      <c r="K905" s="8">
        <v>45351</v>
      </c>
      <c r="L905" s="8">
        <v>45385</v>
      </c>
      <c r="M905">
        <v>28</v>
      </c>
      <c r="N905">
        <f>DATEDIF(Tabla_Transformados[[#This Row],[Fecha_Reserva]],Tabla_Transformados[[#This Row],[Fecha_Viaje]],"d")</f>
        <v>34</v>
      </c>
      <c r="O905">
        <v>10</v>
      </c>
      <c r="P905">
        <v>4</v>
      </c>
      <c r="Q905" t="s">
        <v>77</v>
      </c>
      <c r="R905" t="str">
        <f>IFERROR(VLOOKUP(Tabla_Transformados[[#This Row],[Tipo_Paquete_sucio]],auxiliares!$H$6:$I$7,2,0),Tabla_Transformados[[#This Row],[Tipo_Paquete_sucio]])</f>
        <v>Vuelo + Hotel</v>
      </c>
      <c r="S905" s="10">
        <v>12100.1</v>
      </c>
      <c r="T905" t="s">
        <v>86</v>
      </c>
      <c r="U905" t="s">
        <v>101</v>
      </c>
      <c r="V905" t="str">
        <f>VLOOKUP(Tabla_Transformados[[#This Row],[Destino_sucio]],auxiliares!$E$5:$F$19,2,0)</f>
        <v>Roma</v>
      </c>
      <c r="W905" t="s">
        <v>67</v>
      </c>
      <c r="X905" t="s">
        <v>68</v>
      </c>
      <c r="Y905" t="s">
        <v>40</v>
      </c>
      <c r="Z9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5" t="str">
        <f>IFERROR(VLOOKUP(Tabla_Transformados[[#This Row],[Actividades_Reser_sucio2]],auxiliares!$E$5:$F$20,2,0),Tabla_Transformados[[#This Row],[Actividades_Reser_sucio2]])</f>
        <v/>
      </c>
      <c r="AB905">
        <v>1</v>
      </c>
      <c r="AC905">
        <f>Tabla_Transformados[[#This Row],[Duracion_Viaje_sucio]]-1</f>
        <v>9</v>
      </c>
      <c r="AD905" t="b">
        <v>1</v>
      </c>
      <c r="AE905" t="str">
        <f>VLOOKUP(Tabla_Transformados[[#This Row],[Promocion_Aplicada_sucio]],auxiliares!$H$6:$I$9,2,0)</f>
        <v>Verdadero</v>
      </c>
      <c r="AF905" t="s">
        <v>88</v>
      </c>
      <c r="AG905" t="s">
        <v>115</v>
      </c>
      <c r="AH905">
        <v>9</v>
      </c>
      <c r="AI905" t="str">
        <f>TEXT(Tabla_Transformados[[#This Row],[Fecha_Reserva]],"m")</f>
        <v>2</v>
      </c>
      <c r="AJ905">
        <v>2</v>
      </c>
      <c r="AK905" t="str">
        <f>TEXT(Tabla_Transformados[[#This Row],[Fecha_Viaje]],"m")</f>
        <v>4</v>
      </c>
      <c r="AL905" t="s">
        <v>57</v>
      </c>
      <c r="AM905" t="b">
        <v>0</v>
      </c>
      <c r="AN905" t="str">
        <f>VLOOKUP(Tabla_Transformados[[#This Row],[Cancelacion_Reserva_sucio]],auxiliares!$H$6:$I$9,2,0)</f>
        <v>Falso</v>
      </c>
      <c r="AO905">
        <v>4</v>
      </c>
      <c r="AP905" t="s">
        <v>108</v>
      </c>
      <c r="AQ90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05" s="10">
        <f>Tabla_Transformados[[#This Row],[Costo_Total]]/Tabla_Transformados[[#This Row],[Numero_Personas]]</f>
        <v>3025.0250000000001</v>
      </c>
      <c r="AS905" s="10">
        <f>Tabla_Transformados[[#This Row],[Costo_Total]]/Tabla_Transformados[[#This Row],[Duracion_Viaje_sucio]]</f>
        <v>1210.01</v>
      </c>
    </row>
    <row r="906" spans="1:45" x14ac:dyDescent="0.25">
      <c r="A906" t="s">
        <v>3146</v>
      </c>
      <c r="B906" t="s">
        <v>3147</v>
      </c>
      <c r="C906">
        <v>64</v>
      </c>
      <c r="D906" t="s">
        <v>31</v>
      </c>
      <c r="E906" t="str">
        <f>VLOOKUP(Tabla_Transformados[[#This Row],[Género_sucio]],Tabla4[#All],2,0)</f>
        <v>Femenino</v>
      </c>
      <c r="F906" t="s">
        <v>48</v>
      </c>
      <c r="G906" t="str">
        <f>VLOOKUP(Tabla_Transformados[[#This Row],[Ubicación_sucio]],auxiliares!$E$6:$F$13,2,0)</f>
        <v>EEUU</v>
      </c>
      <c r="H906" t="s">
        <v>49</v>
      </c>
      <c r="I906" t="str">
        <f>IFERROR(VLOOKUP(Tabla_Transformados[[#This Row],[Tipo_Viajero_sucio]],auxiliares!$H$6:$I$6,2,0),Tabla_Transformados[[#This Row],[Tipo_Viajero_sucio]])</f>
        <v>Turista</v>
      </c>
      <c r="J906" t="s">
        <v>3148</v>
      </c>
      <c r="K906" s="8">
        <v>45310</v>
      </c>
      <c r="L906" s="8">
        <v>45517</v>
      </c>
      <c r="M906">
        <v>67</v>
      </c>
      <c r="N906">
        <f>DATEDIF(Tabla_Transformados[[#This Row],[Fecha_Reserva]],Tabla_Transformados[[#This Row],[Fecha_Viaje]],"d")</f>
        <v>207</v>
      </c>
      <c r="O906">
        <v>3</v>
      </c>
      <c r="P906">
        <v>4</v>
      </c>
      <c r="Q906" t="s">
        <v>65</v>
      </c>
      <c r="R906" t="str">
        <f>IFERROR(VLOOKUP(Tabla_Transformados[[#This Row],[Tipo_Paquete_sucio]],auxiliares!$H$6:$I$7,2,0),Tabla_Transformados[[#This Row],[Tipo_Paquete_sucio]])</f>
        <v>Vuelo + Hotel + Tour</v>
      </c>
      <c r="S906" s="10">
        <v>1395.9</v>
      </c>
      <c r="T906" t="s">
        <v>86</v>
      </c>
      <c r="U906" t="s">
        <v>94</v>
      </c>
      <c r="V906" t="str">
        <f>VLOOKUP(Tabla_Transformados[[#This Row],[Destino_sucio]],auxiliares!$E$5:$F$19,2,0)</f>
        <v>Cancun</v>
      </c>
      <c r="W906" t="s">
        <v>114</v>
      </c>
      <c r="X906" t="s">
        <v>68</v>
      </c>
      <c r="Y906" t="s">
        <v>302</v>
      </c>
      <c r="Z9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6" t="str">
        <f>IFERROR(VLOOKUP(Tabla_Transformados[[#This Row],[Actividades_Reser_sucio2]],auxiliares!$E$5:$F$20,2,0),Tabla_Transformados[[#This Row],[Actividades_Reser_sucio2]])</f>
        <v>Tour en bus</v>
      </c>
      <c r="AB906">
        <v>3</v>
      </c>
      <c r="AC906">
        <f>Tabla_Transformados[[#This Row],[Duracion_Viaje_sucio]]-1</f>
        <v>2</v>
      </c>
      <c r="AD906" t="b">
        <v>1</v>
      </c>
      <c r="AE906" t="str">
        <f>VLOOKUP(Tabla_Transformados[[#This Row],[Promocion_Aplicada_sucio]],auxiliares!$H$6:$I$9,2,0)</f>
        <v>Verdadero</v>
      </c>
      <c r="AF906" t="s">
        <v>55</v>
      </c>
      <c r="AG906" t="s">
        <v>56</v>
      </c>
      <c r="AH906">
        <v>12</v>
      </c>
      <c r="AI906" t="str">
        <f>TEXT(Tabla_Transformados[[#This Row],[Fecha_Reserva]],"m")</f>
        <v>1</v>
      </c>
      <c r="AJ906">
        <v>10</v>
      </c>
      <c r="AK906" t="str">
        <f>TEXT(Tabla_Transformados[[#This Row],[Fecha_Viaje]],"m")</f>
        <v>8</v>
      </c>
      <c r="AL906" t="s">
        <v>57</v>
      </c>
      <c r="AM906" t="b">
        <v>0</v>
      </c>
      <c r="AN906" t="str">
        <f>VLOOKUP(Tabla_Transformados[[#This Row],[Cancelacion_Reserva_sucio]],auxiliares!$H$6:$I$9,2,0)</f>
        <v>Falso</v>
      </c>
      <c r="AO906">
        <v>3</v>
      </c>
      <c r="AP906" t="s">
        <v>131</v>
      </c>
      <c r="AQ90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6" s="10">
        <f>Tabla_Transformados[[#This Row],[Costo_Total]]/Tabla_Transformados[[#This Row],[Numero_Personas]]</f>
        <v>348.97500000000002</v>
      </c>
      <c r="AS906" s="10">
        <f>Tabla_Transformados[[#This Row],[Costo_Total]]/Tabla_Transformados[[#This Row],[Duracion_Viaje_sucio]]</f>
        <v>465.3</v>
      </c>
    </row>
    <row r="907" spans="1:45" x14ac:dyDescent="0.25">
      <c r="A907" t="s">
        <v>3149</v>
      </c>
      <c r="B907" t="s">
        <v>3150</v>
      </c>
      <c r="C907">
        <v>60</v>
      </c>
      <c r="D907" t="s">
        <v>104</v>
      </c>
      <c r="E907" t="str">
        <f>VLOOKUP(Tabla_Transformados[[#This Row],[Género_sucio]],Tabla4[#All],2,0)</f>
        <v>Masculino</v>
      </c>
      <c r="F907" t="s">
        <v>61</v>
      </c>
      <c r="G907" t="str">
        <f>VLOOKUP(Tabla_Transformados[[#This Row],[Ubicación_sucio]],auxiliares!$E$6:$F$13,2,0)</f>
        <v>Australia</v>
      </c>
      <c r="H907" t="s">
        <v>97</v>
      </c>
      <c r="I907" t="str">
        <f>IFERROR(VLOOKUP(Tabla_Transformados[[#This Row],[Tipo_Viajero_sucio]],auxiliares!$H$6:$I$6,2,0),Tabla_Transformados[[#This Row],[Tipo_Viajero_sucio]])</f>
        <v>Negocios</v>
      </c>
      <c r="J907" t="s">
        <v>3151</v>
      </c>
      <c r="K907" s="8">
        <v>45334</v>
      </c>
      <c r="L907" s="8">
        <v>45593</v>
      </c>
      <c r="M907">
        <v>64</v>
      </c>
      <c r="N907">
        <f>DATEDIF(Tabla_Transformados[[#This Row],[Fecha_Reserva]],Tabla_Transformados[[#This Row],[Fecha_Viaje]],"d")</f>
        <v>259</v>
      </c>
      <c r="O907">
        <v>12</v>
      </c>
      <c r="P907">
        <v>4</v>
      </c>
      <c r="Q907" t="s">
        <v>65</v>
      </c>
      <c r="R907" t="str">
        <f>IFERROR(VLOOKUP(Tabla_Transformados[[#This Row],[Tipo_Paquete_sucio]],auxiliares!$H$6:$I$7,2,0),Tabla_Transformados[[#This Row],[Tipo_Paquete_sucio]])</f>
        <v>Vuelo + Hotel + Tour</v>
      </c>
      <c r="S907" s="10">
        <v>10924.4</v>
      </c>
      <c r="T907" t="s">
        <v>38</v>
      </c>
      <c r="U907" t="s">
        <v>137</v>
      </c>
      <c r="V907" t="str">
        <f>VLOOKUP(Tabla_Transformados[[#This Row],[Destino_sucio]],auxiliares!$E$5:$F$19,2,0)</f>
        <v>Paris</v>
      </c>
      <c r="W907" t="s">
        <v>79</v>
      </c>
      <c r="X907" t="s">
        <v>54</v>
      </c>
      <c r="Y907" t="s">
        <v>302</v>
      </c>
      <c r="Z9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7" t="str">
        <f>IFERROR(VLOOKUP(Tabla_Transformados[[#This Row],[Actividades_Reser_sucio2]],auxiliares!$E$5:$F$20,2,0),Tabla_Transformados[[#This Row],[Actividades_Reser_sucio2]])</f>
        <v>Tour en bus</v>
      </c>
      <c r="AB907">
        <v>3</v>
      </c>
      <c r="AC907">
        <f>Tabla_Transformados[[#This Row],[Duracion_Viaje_sucio]]-1</f>
        <v>11</v>
      </c>
      <c r="AD907" t="b">
        <v>0</v>
      </c>
      <c r="AE907" t="str">
        <f>VLOOKUP(Tabla_Transformados[[#This Row],[Promocion_Aplicada_sucio]],auxiliares!$H$6:$I$9,2,0)</f>
        <v>Falso</v>
      </c>
      <c r="AF907" t="s">
        <v>88</v>
      </c>
      <c r="AG907" t="s">
        <v>115</v>
      </c>
      <c r="AH907">
        <v>3</v>
      </c>
      <c r="AI907" t="str">
        <f>TEXT(Tabla_Transformados[[#This Row],[Fecha_Reserva]],"m")</f>
        <v>2</v>
      </c>
      <c r="AJ907">
        <v>11</v>
      </c>
      <c r="AK907" t="str">
        <f>TEXT(Tabla_Transformados[[#This Row],[Fecha_Viaje]],"m")</f>
        <v>10</v>
      </c>
      <c r="AL907" t="s">
        <v>57</v>
      </c>
      <c r="AM907" t="b">
        <v>0</v>
      </c>
      <c r="AN907" t="str">
        <f>VLOOKUP(Tabla_Transformados[[#This Row],[Cancelacion_Reserva_sucio]],auxiliares!$H$6:$I$9,2,0)</f>
        <v>Falso</v>
      </c>
      <c r="AO907">
        <v>5</v>
      </c>
      <c r="AP907" t="s">
        <v>131</v>
      </c>
      <c r="AQ90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7" s="10">
        <f>Tabla_Transformados[[#This Row],[Costo_Total]]/Tabla_Transformados[[#This Row],[Numero_Personas]]</f>
        <v>2731.1</v>
      </c>
      <c r="AS907" s="10">
        <f>Tabla_Transformados[[#This Row],[Costo_Total]]/Tabla_Transformados[[#This Row],[Duracion_Viaje_sucio]]</f>
        <v>910.36666666666667</v>
      </c>
    </row>
    <row r="908" spans="1:45" x14ac:dyDescent="0.25">
      <c r="A908" t="s">
        <v>3152</v>
      </c>
      <c r="B908" t="s">
        <v>3153</v>
      </c>
      <c r="C908">
        <v>22</v>
      </c>
      <c r="D908" t="s">
        <v>60</v>
      </c>
      <c r="E908" t="str">
        <f>VLOOKUP(Tabla_Transformados[[#This Row],[Género_sucio]],Tabla4[#All],2,0)</f>
        <v>Otro</v>
      </c>
      <c r="F908" t="s">
        <v>32</v>
      </c>
      <c r="G908" t="str">
        <f>VLOOKUP(Tabla_Transformados[[#This Row],[Ubicación_sucio]],auxiliares!$E$6:$F$13,2,0)</f>
        <v>Méjico</v>
      </c>
      <c r="H908" t="s">
        <v>97</v>
      </c>
      <c r="I908" t="str">
        <f>IFERROR(VLOOKUP(Tabla_Transformados[[#This Row],[Tipo_Viajero_sucio]],auxiliares!$H$6:$I$6,2,0),Tabla_Transformados[[#This Row],[Tipo_Viajero_sucio]])</f>
        <v>Negocios</v>
      </c>
      <c r="J908" t="s">
        <v>3154</v>
      </c>
      <c r="K908" s="8">
        <v>45379</v>
      </c>
      <c r="L908" s="8">
        <v>45600</v>
      </c>
      <c r="M908">
        <v>349</v>
      </c>
      <c r="N908">
        <f>DATEDIF(Tabla_Transformados[[#This Row],[Fecha_Reserva]],Tabla_Transformados[[#This Row],[Fecha_Viaje]],"d")</f>
        <v>221</v>
      </c>
      <c r="O908">
        <v>4</v>
      </c>
      <c r="P908">
        <v>4</v>
      </c>
      <c r="Q908" t="s">
        <v>65</v>
      </c>
      <c r="R908" t="str">
        <f>IFERROR(VLOOKUP(Tabla_Transformados[[#This Row],[Tipo_Paquete_sucio]],auxiliares!$H$6:$I$7,2,0),Tabla_Transformados[[#This Row],[Tipo_Paquete_sucio]])</f>
        <v>Vuelo + Hotel + Tour</v>
      </c>
      <c r="S908" s="10">
        <v>1133.5</v>
      </c>
      <c r="T908" t="s">
        <v>78</v>
      </c>
      <c r="U908" t="s">
        <v>94</v>
      </c>
      <c r="V908" t="str">
        <f>VLOOKUP(Tabla_Transformados[[#This Row],[Destino_sucio]],auxiliares!$E$5:$F$19,2,0)</f>
        <v>Cancun</v>
      </c>
      <c r="W908" t="s">
        <v>114</v>
      </c>
      <c r="X908" t="s">
        <v>54</v>
      </c>
      <c r="Y908" t="s">
        <v>151</v>
      </c>
      <c r="Z9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08" t="str">
        <f>IFERROR(VLOOKUP(Tabla_Transformados[[#This Row],[Actividades_Reser_sucio2]],auxiliares!$E$5:$F$20,2,0),Tabla_Transformados[[#This Row],[Actividades_Reser_sucio2]])</f>
        <v>Tour en Cuidad</v>
      </c>
      <c r="AB908">
        <v>9</v>
      </c>
      <c r="AC908">
        <f>Tabla_Transformados[[#This Row],[Duracion_Viaje_sucio]]-1</f>
        <v>3</v>
      </c>
      <c r="AD908" t="b">
        <v>1</v>
      </c>
      <c r="AE908" t="str">
        <f>VLOOKUP(Tabla_Transformados[[#This Row],[Promocion_Aplicada_sucio]],auxiliares!$H$6:$I$9,2,0)</f>
        <v>Verdadero</v>
      </c>
      <c r="AF908" t="s">
        <v>88</v>
      </c>
      <c r="AG908" t="s">
        <v>56</v>
      </c>
      <c r="AH908">
        <v>1</v>
      </c>
      <c r="AI908" t="str">
        <f>TEXT(Tabla_Transformados[[#This Row],[Fecha_Reserva]],"m")</f>
        <v>3</v>
      </c>
      <c r="AJ908">
        <v>1</v>
      </c>
      <c r="AK908" t="str">
        <f>TEXT(Tabla_Transformados[[#This Row],[Fecha_Viaje]],"m")</f>
        <v>11</v>
      </c>
      <c r="AL908" t="s">
        <v>57</v>
      </c>
      <c r="AM908" t="b">
        <v>0</v>
      </c>
      <c r="AN908" t="str">
        <f>VLOOKUP(Tabla_Transformados[[#This Row],[Cancelacion_Reserva_sucio]],auxiliares!$H$6:$I$9,2,0)</f>
        <v>Falso</v>
      </c>
      <c r="AO908">
        <v>2</v>
      </c>
      <c r="AP908" t="s">
        <v>70</v>
      </c>
      <c r="AQ90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08" s="10">
        <f>Tabla_Transformados[[#This Row],[Costo_Total]]/Tabla_Transformados[[#This Row],[Numero_Personas]]</f>
        <v>283.375</v>
      </c>
      <c r="AS908" s="10">
        <f>Tabla_Transformados[[#This Row],[Costo_Total]]/Tabla_Transformados[[#This Row],[Duracion_Viaje_sucio]]</f>
        <v>283.375</v>
      </c>
    </row>
    <row r="909" spans="1:45" x14ac:dyDescent="0.25">
      <c r="A909" t="s">
        <v>3155</v>
      </c>
      <c r="B909" t="s">
        <v>3156</v>
      </c>
      <c r="C909">
        <v>59</v>
      </c>
      <c r="D909" t="s">
        <v>31</v>
      </c>
      <c r="E909" t="str">
        <f>VLOOKUP(Tabla_Transformados[[#This Row],[Género_sucio]],Tabla4[#All],2,0)</f>
        <v>Femenino</v>
      </c>
      <c r="F909" t="s">
        <v>82</v>
      </c>
      <c r="G909" t="str">
        <f>VLOOKUP(Tabla_Transformados[[#This Row],[Ubicación_sucio]],auxiliares!$E$6:$F$13,2,0)</f>
        <v>Alemania</v>
      </c>
      <c r="H909" t="s">
        <v>49</v>
      </c>
      <c r="I909" t="str">
        <f>IFERROR(VLOOKUP(Tabla_Transformados[[#This Row],[Tipo_Viajero_sucio]],auxiliares!$H$6:$I$6,2,0),Tabla_Transformados[[#This Row],[Tipo_Viajero_sucio]])</f>
        <v>Turista</v>
      </c>
      <c r="J909" t="s">
        <v>3157</v>
      </c>
      <c r="K909" s="8">
        <v>45381</v>
      </c>
      <c r="L909" s="8">
        <v>45522</v>
      </c>
      <c r="M909">
        <v>44</v>
      </c>
      <c r="N909">
        <f>DATEDIF(Tabla_Transformados[[#This Row],[Fecha_Reserva]],Tabla_Transformados[[#This Row],[Fecha_Viaje]],"d")</f>
        <v>141</v>
      </c>
      <c r="O909">
        <v>7</v>
      </c>
      <c r="P909">
        <v>2</v>
      </c>
      <c r="Q909" t="s">
        <v>77</v>
      </c>
      <c r="R909" t="str">
        <f>IFERROR(VLOOKUP(Tabla_Transformados[[#This Row],[Tipo_Paquete_sucio]],auxiliares!$H$6:$I$7,2,0),Tabla_Transformados[[#This Row],[Tipo_Paquete_sucio]])</f>
        <v>Vuelo + Hotel</v>
      </c>
      <c r="S909" s="10">
        <v>7273.8</v>
      </c>
      <c r="T909" t="s">
        <v>78</v>
      </c>
      <c r="U909" t="s">
        <v>94</v>
      </c>
      <c r="V909" t="str">
        <f>VLOOKUP(Tabla_Transformados[[#This Row],[Destino_sucio]],auxiliares!$E$5:$F$19,2,0)</f>
        <v>Cancun</v>
      </c>
      <c r="W909" t="s">
        <v>67</v>
      </c>
      <c r="X909" t="s">
        <v>54</v>
      </c>
      <c r="Y909" t="s">
        <v>40</v>
      </c>
      <c r="Z9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9" t="str">
        <f>IFERROR(VLOOKUP(Tabla_Transformados[[#This Row],[Actividades_Reser_sucio2]],auxiliares!$E$5:$F$20,2,0),Tabla_Transformados[[#This Row],[Actividades_Reser_sucio2]])</f>
        <v/>
      </c>
      <c r="AB909">
        <v>6</v>
      </c>
      <c r="AC909">
        <f>Tabla_Transformados[[#This Row],[Duracion_Viaje_sucio]]-1</f>
        <v>6</v>
      </c>
      <c r="AD909" t="b">
        <v>1</v>
      </c>
      <c r="AE909" t="str">
        <f>VLOOKUP(Tabla_Transformados[[#This Row],[Promocion_Aplicada_sucio]],auxiliares!$H$6:$I$9,2,0)</f>
        <v>Verdadero</v>
      </c>
      <c r="AF909" t="s">
        <v>55</v>
      </c>
      <c r="AG909" t="s">
        <v>56</v>
      </c>
      <c r="AH909">
        <v>6</v>
      </c>
      <c r="AI909" t="str">
        <f>TEXT(Tabla_Transformados[[#This Row],[Fecha_Reserva]],"m")</f>
        <v>3</v>
      </c>
      <c r="AJ909">
        <v>4</v>
      </c>
      <c r="AK909" t="str">
        <f>TEXT(Tabla_Transformados[[#This Row],[Fecha_Viaje]],"m")</f>
        <v>8</v>
      </c>
      <c r="AL909" t="s">
        <v>44</v>
      </c>
      <c r="AM909" t="b">
        <v>0</v>
      </c>
      <c r="AN909" t="str">
        <f>VLOOKUP(Tabla_Transformados[[#This Row],[Cancelacion_Reserva_sucio]],auxiliares!$H$6:$I$9,2,0)</f>
        <v>Falso</v>
      </c>
      <c r="AO909">
        <v>3</v>
      </c>
      <c r="AP909" t="s">
        <v>70</v>
      </c>
      <c r="AQ90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9" s="10">
        <f>Tabla_Transformados[[#This Row],[Costo_Total]]/Tabla_Transformados[[#This Row],[Numero_Personas]]</f>
        <v>3636.9</v>
      </c>
      <c r="AS909" s="10">
        <f>Tabla_Transformados[[#This Row],[Costo_Total]]/Tabla_Transformados[[#This Row],[Duracion_Viaje_sucio]]</f>
        <v>1039.1142857142856</v>
      </c>
    </row>
    <row r="910" spans="1:45" x14ac:dyDescent="0.25">
      <c r="A910" t="s">
        <v>3158</v>
      </c>
      <c r="B910" t="s">
        <v>3159</v>
      </c>
      <c r="C910">
        <v>44</v>
      </c>
      <c r="D910" t="s">
        <v>31</v>
      </c>
      <c r="E910" t="str">
        <f>VLOOKUP(Tabla_Transformados[[#This Row],[Género_sucio]],Tabla4[#All],2,0)</f>
        <v>Femenino</v>
      </c>
      <c r="F910" t="s">
        <v>48</v>
      </c>
      <c r="G910" t="str">
        <f>VLOOKUP(Tabla_Transformados[[#This Row],[Ubicación_sucio]],auxiliares!$E$6:$F$13,2,0)</f>
        <v>EEUU</v>
      </c>
      <c r="H910" t="s">
        <v>33</v>
      </c>
      <c r="I910" t="str">
        <f>IFERROR(VLOOKUP(Tabla_Transformados[[#This Row],[Tipo_Viajero_sucio]],auxiliares!$H$6:$I$6,2,0),Tabla_Transformados[[#This Row],[Tipo_Viajero_sucio]])</f>
        <v>Turista</v>
      </c>
      <c r="J910" t="s">
        <v>3160</v>
      </c>
      <c r="K910" s="8">
        <v>45335</v>
      </c>
      <c r="L910" s="8">
        <v>45569</v>
      </c>
      <c r="M910">
        <v>111</v>
      </c>
      <c r="N910">
        <f>DATEDIF(Tabla_Transformados[[#This Row],[Fecha_Reserva]],Tabla_Transformados[[#This Row],[Fecha_Viaje]],"d")</f>
        <v>234</v>
      </c>
      <c r="O910">
        <v>1</v>
      </c>
      <c r="P910">
        <v>3</v>
      </c>
      <c r="Q910" t="s">
        <v>77</v>
      </c>
      <c r="R910" t="str">
        <f>IFERROR(VLOOKUP(Tabla_Transformados[[#This Row],[Tipo_Paquete_sucio]],auxiliares!$H$6:$I$7,2,0),Tabla_Transformados[[#This Row],[Tipo_Paquete_sucio]])</f>
        <v>Vuelo + Hotel</v>
      </c>
      <c r="S910" s="10">
        <v>17527.900000000001</v>
      </c>
      <c r="T910" t="s">
        <v>86</v>
      </c>
      <c r="U910" t="s">
        <v>101</v>
      </c>
      <c r="V910" t="str">
        <f>VLOOKUP(Tabla_Transformados[[#This Row],[Destino_sucio]],auxiliares!$E$5:$F$19,2,0)</f>
        <v>Roma</v>
      </c>
      <c r="W910" t="s">
        <v>79</v>
      </c>
      <c r="X910" t="s">
        <v>54</v>
      </c>
      <c r="Y910" t="s">
        <v>40</v>
      </c>
      <c r="Z9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0" t="str">
        <f>IFERROR(VLOOKUP(Tabla_Transformados[[#This Row],[Actividades_Reser_sucio2]],auxiliares!$E$5:$F$20,2,0),Tabla_Transformados[[#This Row],[Actividades_Reser_sucio2]])</f>
        <v/>
      </c>
      <c r="AB910">
        <v>8</v>
      </c>
      <c r="AC910">
        <f>Tabla_Transformados[[#This Row],[Duracion_Viaje_sucio]]-1</f>
        <v>0</v>
      </c>
      <c r="AD910" t="b">
        <v>1</v>
      </c>
      <c r="AE910" t="str">
        <f>VLOOKUP(Tabla_Transformados[[#This Row],[Promocion_Aplicada_sucio]],auxiliares!$H$6:$I$9,2,0)</f>
        <v>Verdadero</v>
      </c>
      <c r="AF910" t="s">
        <v>88</v>
      </c>
      <c r="AG910" t="s">
        <v>56</v>
      </c>
      <c r="AH910">
        <v>3</v>
      </c>
      <c r="AI910" t="str">
        <f>TEXT(Tabla_Transformados[[#This Row],[Fecha_Reserva]],"m")</f>
        <v>2</v>
      </c>
      <c r="AJ910">
        <v>4</v>
      </c>
      <c r="AK910" t="str">
        <f>TEXT(Tabla_Transformados[[#This Row],[Fecha_Viaje]],"m")</f>
        <v>10</v>
      </c>
      <c r="AL910" t="s">
        <v>57</v>
      </c>
      <c r="AM910" t="b">
        <v>1</v>
      </c>
      <c r="AN910" t="str">
        <f>VLOOKUP(Tabla_Transformados[[#This Row],[Cancelacion_Reserva_sucio]],auxiliares!$H$6:$I$9,2,0)</f>
        <v>Verdadero</v>
      </c>
      <c r="AO910">
        <v>2</v>
      </c>
      <c r="AP910" t="s">
        <v>45</v>
      </c>
      <c r="AQ91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0" s="10">
        <f>Tabla_Transformados[[#This Row],[Costo_Total]]/Tabla_Transformados[[#This Row],[Numero_Personas]]</f>
        <v>5842.6333333333341</v>
      </c>
      <c r="AS910" s="10">
        <f>Tabla_Transformados[[#This Row],[Costo_Total]]/Tabla_Transformados[[#This Row],[Duracion_Viaje_sucio]]</f>
        <v>17527.900000000001</v>
      </c>
    </row>
    <row r="911" spans="1:45" x14ac:dyDescent="0.25">
      <c r="A911" t="s">
        <v>3161</v>
      </c>
      <c r="B911" t="s">
        <v>3162</v>
      </c>
      <c r="C911">
        <v>39</v>
      </c>
      <c r="D911" t="s">
        <v>60</v>
      </c>
      <c r="E911" t="str">
        <f>VLOOKUP(Tabla_Transformados[[#This Row],[Género_sucio]],Tabla4[#All],2,0)</f>
        <v>Otro</v>
      </c>
      <c r="F911" t="s">
        <v>91</v>
      </c>
      <c r="G911" t="str">
        <f>VLOOKUP(Tabla_Transformados[[#This Row],[Ubicación_sucio]],auxiliares!$E$6:$F$13,2,0)</f>
        <v>India</v>
      </c>
      <c r="H911" t="s">
        <v>33</v>
      </c>
      <c r="I911" t="str">
        <f>IFERROR(VLOOKUP(Tabla_Transformados[[#This Row],[Tipo_Viajero_sucio]],auxiliares!$H$6:$I$6,2,0),Tabla_Transformados[[#This Row],[Tipo_Viajero_sucio]])</f>
        <v>Turista</v>
      </c>
      <c r="J911" t="s">
        <v>3163</v>
      </c>
      <c r="K911" s="8">
        <v>45309</v>
      </c>
      <c r="L911" s="8">
        <v>45569</v>
      </c>
      <c r="M911">
        <v>41</v>
      </c>
      <c r="N911">
        <f>DATEDIF(Tabla_Transformados[[#This Row],[Fecha_Reserva]],Tabla_Transformados[[#This Row],[Fecha_Viaje]],"d")</f>
        <v>260</v>
      </c>
      <c r="O911">
        <v>5</v>
      </c>
      <c r="P911">
        <v>1</v>
      </c>
      <c r="Q911" t="s">
        <v>77</v>
      </c>
      <c r="R911" t="str">
        <f>IFERROR(VLOOKUP(Tabla_Transformados[[#This Row],[Tipo_Paquete_sucio]],auxiliares!$H$6:$I$7,2,0),Tabla_Transformados[[#This Row],[Tipo_Paquete_sucio]])</f>
        <v>Vuelo + Hotel</v>
      </c>
      <c r="S911" s="10">
        <v>1476.6</v>
      </c>
      <c r="T911" t="s">
        <v>86</v>
      </c>
      <c r="U911" t="s">
        <v>66</v>
      </c>
      <c r="V911" t="str">
        <f>VLOOKUP(Tabla_Transformados[[#This Row],[Destino_sucio]],auxiliares!$E$5:$F$19,2,0)</f>
        <v>Barcelona</v>
      </c>
      <c r="W911" t="s">
        <v>67</v>
      </c>
      <c r="X911" t="s">
        <v>68</v>
      </c>
      <c r="Y911" t="s">
        <v>40</v>
      </c>
      <c r="Z9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1" t="str">
        <f>IFERROR(VLOOKUP(Tabla_Transformados[[#This Row],[Actividades_Reser_sucio2]],auxiliares!$E$5:$F$20,2,0),Tabla_Transformados[[#This Row],[Actividades_Reser_sucio2]])</f>
        <v/>
      </c>
      <c r="AB911">
        <v>9</v>
      </c>
      <c r="AC911">
        <f>Tabla_Transformados[[#This Row],[Duracion_Viaje_sucio]]-1</f>
        <v>4</v>
      </c>
      <c r="AD911" t="b">
        <v>0</v>
      </c>
      <c r="AE911" t="str">
        <f>VLOOKUP(Tabla_Transformados[[#This Row],[Promocion_Aplicada_sucio]],auxiliares!$H$6:$I$9,2,0)</f>
        <v>Falso</v>
      </c>
      <c r="AF911" t="s">
        <v>55</v>
      </c>
      <c r="AG911" t="s">
        <v>115</v>
      </c>
      <c r="AH911">
        <v>3</v>
      </c>
      <c r="AI911" t="str">
        <f>TEXT(Tabla_Transformados[[#This Row],[Fecha_Reserva]],"m")</f>
        <v>1</v>
      </c>
      <c r="AJ911">
        <v>11</v>
      </c>
      <c r="AK911" t="str">
        <f>TEXT(Tabla_Transformados[[#This Row],[Fecha_Viaje]],"m")</f>
        <v>10</v>
      </c>
      <c r="AL911" t="s">
        <v>57</v>
      </c>
      <c r="AM911" t="b">
        <v>0</v>
      </c>
      <c r="AN911" t="str">
        <f>VLOOKUP(Tabla_Transformados[[#This Row],[Cancelacion_Reserva_sucio]],auxiliares!$H$6:$I$9,2,0)</f>
        <v>Falso</v>
      </c>
      <c r="AO911">
        <v>5</v>
      </c>
      <c r="AP911" t="s">
        <v>207</v>
      </c>
      <c r="AQ9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11" s="10">
        <f>Tabla_Transformados[[#This Row],[Costo_Total]]/Tabla_Transformados[[#This Row],[Numero_Personas]]</f>
        <v>1476.6</v>
      </c>
      <c r="AS911" s="10">
        <f>Tabla_Transformados[[#This Row],[Costo_Total]]/Tabla_Transformados[[#This Row],[Duracion_Viaje_sucio]]</f>
        <v>295.32</v>
      </c>
    </row>
    <row r="912" spans="1:45" x14ac:dyDescent="0.25">
      <c r="A912" t="s">
        <v>3164</v>
      </c>
      <c r="B912" t="s">
        <v>3165</v>
      </c>
      <c r="C912">
        <v>53</v>
      </c>
      <c r="D912" t="s">
        <v>60</v>
      </c>
      <c r="E912" t="str">
        <f>VLOOKUP(Tabla_Transformados[[#This Row],[Género_sucio]],Tabla4[#All],2,0)</f>
        <v>Otro</v>
      </c>
      <c r="F912" t="s">
        <v>73</v>
      </c>
      <c r="G912" t="str">
        <f>VLOOKUP(Tabla_Transformados[[#This Row],[Ubicación_sucio]],auxiliares!$E$6:$F$13,2,0)</f>
        <v>Reino unido</v>
      </c>
      <c r="H912" t="s">
        <v>49</v>
      </c>
      <c r="I912" t="str">
        <f>IFERROR(VLOOKUP(Tabla_Transformados[[#This Row],[Tipo_Viajero_sucio]],auxiliares!$H$6:$I$6,2,0),Tabla_Transformados[[#This Row],[Tipo_Viajero_sucio]])</f>
        <v>Turista</v>
      </c>
      <c r="J912" t="s">
        <v>3166</v>
      </c>
      <c r="K912" s="8">
        <v>45381</v>
      </c>
      <c r="L912" s="8">
        <v>45400</v>
      </c>
      <c r="M912">
        <v>120</v>
      </c>
      <c r="N912">
        <f>DATEDIF(Tabla_Transformados[[#This Row],[Fecha_Reserva]],Tabla_Transformados[[#This Row],[Fecha_Viaje]],"d")</f>
        <v>19</v>
      </c>
      <c r="O912">
        <v>1</v>
      </c>
      <c r="P912">
        <v>3</v>
      </c>
      <c r="Q912" t="s">
        <v>37</v>
      </c>
      <c r="R912" t="str">
        <f>IFERROR(VLOOKUP(Tabla_Transformados[[#This Row],[Tipo_Paquete_sucio]],auxiliares!$H$6:$I$7,2,0),Tabla_Transformados[[#This Row],[Tipo_Paquete_sucio]])</f>
        <v>Vuelo</v>
      </c>
      <c r="S912" s="10">
        <v>7976.8</v>
      </c>
      <c r="T912" t="s">
        <v>38</v>
      </c>
      <c r="U912" t="s">
        <v>39</v>
      </c>
      <c r="V912" t="str">
        <f>VLOOKUP(Tabla_Transformados[[#This Row],[Destino_sucio]],auxiliares!$E$5:$F$19,2,0)</f>
        <v>Tokio</v>
      </c>
      <c r="W912" t="s">
        <v>40</v>
      </c>
      <c r="X912" t="s">
        <v>41</v>
      </c>
      <c r="Y912" t="s">
        <v>40</v>
      </c>
      <c r="Z9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2" t="str">
        <f>IFERROR(VLOOKUP(Tabla_Transformados[[#This Row],[Actividades_Reser_sucio2]],auxiliares!$E$5:$F$20,2,0),Tabla_Transformados[[#This Row],[Actividades_Reser_sucio2]])</f>
        <v/>
      </c>
      <c r="AB912">
        <v>3</v>
      </c>
      <c r="AC912">
        <f>Tabla_Transformados[[#This Row],[Duracion_Viaje_sucio]]-1</f>
        <v>0</v>
      </c>
      <c r="AD912" t="b">
        <v>0</v>
      </c>
      <c r="AE912" t="str">
        <f>VLOOKUP(Tabla_Transformados[[#This Row],[Promocion_Aplicada_sucio]],auxiliares!$H$6:$I$9,2,0)</f>
        <v>Falso</v>
      </c>
      <c r="AF912" t="s">
        <v>88</v>
      </c>
      <c r="AG912" t="s">
        <v>115</v>
      </c>
      <c r="AH912">
        <v>5</v>
      </c>
      <c r="AI912" t="str">
        <f>TEXT(Tabla_Transformados[[#This Row],[Fecha_Reserva]],"m")</f>
        <v>3</v>
      </c>
      <c r="AJ912">
        <v>5</v>
      </c>
      <c r="AK912" t="str">
        <f>TEXT(Tabla_Transformados[[#This Row],[Fecha_Viaje]],"m")</f>
        <v>4</v>
      </c>
      <c r="AL912" t="s">
        <v>57</v>
      </c>
      <c r="AM912" t="b">
        <v>1</v>
      </c>
      <c r="AN912" t="str">
        <f>VLOOKUP(Tabla_Transformados[[#This Row],[Cancelacion_Reserva_sucio]],auxiliares!$H$6:$I$9,2,0)</f>
        <v>Verdadero</v>
      </c>
      <c r="AO912">
        <v>3</v>
      </c>
      <c r="AP912" t="s">
        <v>207</v>
      </c>
      <c r="AQ91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2" s="10">
        <f>Tabla_Transformados[[#This Row],[Costo_Total]]/Tabla_Transformados[[#This Row],[Numero_Personas]]</f>
        <v>2658.9333333333334</v>
      </c>
      <c r="AS912" s="10">
        <f>Tabla_Transformados[[#This Row],[Costo_Total]]/Tabla_Transformados[[#This Row],[Duracion_Viaje_sucio]]</f>
        <v>7976.8</v>
      </c>
    </row>
    <row r="913" spans="1:45" x14ac:dyDescent="0.25">
      <c r="A913" t="s">
        <v>3167</v>
      </c>
      <c r="B913" t="s">
        <v>3168</v>
      </c>
      <c r="C913">
        <v>48</v>
      </c>
      <c r="D913" t="s">
        <v>31</v>
      </c>
      <c r="E913" t="str">
        <f>VLOOKUP(Tabla_Transformados[[#This Row],[Género_sucio]],Tabla4[#All],2,0)</f>
        <v>Femenino</v>
      </c>
      <c r="F913" t="s">
        <v>32</v>
      </c>
      <c r="G913" t="str">
        <f>VLOOKUP(Tabla_Transformados[[#This Row],[Ubicación_sucio]],auxiliares!$E$6:$F$13,2,0)</f>
        <v>Méjico</v>
      </c>
      <c r="H913" t="s">
        <v>33</v>
      </c>
      <c r="I913" t="str">
        <f>IFERROR(VLOOKUP(Tabla_Transformados[[#This Row],[Tipo_Viajero_sucio]],auxiliares!$H$6:$I$6,2,0),Tabla_Transformados[[#This Row],[Tipo_Viajero_sucio]])</f>
        <v>Turista</v>
      </c>
      <c r="J913" t="s">
        <v>3169</v>
      </c>
      <c r="K913" s="8">
        <v>45525</v>
      </c>
      <c r="L913" s="8">
        <v>45538</v>
      </c>
      <c r="M913">
        <v>133</v>
      </c>
      <c r="N913">
        <f>DATEDIF(Tabla_Transformados[[#This Row],[Fecha_Reserva]],Tabla_Transformados[[#This Row],[Fecha_Viaje]],"d")</f>
        <v>13</v>
      </c>
      <c r="O913">
        <v>10</v>
      </c>
      <c r="P913">
        <v>3</v>
      </c>
      <c r="Q913" t="s">
        <v>77</v>
      </c>
      <c r="R913" t="str">
        <f>IFERROR(VLOOKUP(Tabla_Transformados[[#This Row],[Tipo_Paquete_sucio]],auxiliares!$H$6:$I$7,2,0),Tabla_Transformados[[#This Row],[Tipo_Paquete_sucio]])</f>
        <v>Vuelo + Hotel</v>
      </c>
      <c r="S913" s="10">
        <v>624.6</v>
      </c>
      <c r="T913" t="s">
        <v>86</v>
      </c>
      <c r="U913" t="s">
        <v>53</v>
      </c>
      <c r="V913" t="str">
        <f>VLOOKUP(Tabla_Transformados[[#This Row],[Destino_sucio]],auxiliares!$E$5:$F$19,2,0)</f>
        <v>Nueva York</v>
      </c>
      <c r="W913" t="s">
        <v>114</v>
      </c>
      <c r="X913" t="s">
        <v>41</v>
      </c>
      <c r="Y913" t="s">
        <v>40</v>
      </c>
      <c r="Z9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3" t="str">
        <f>IFERROR(VLOOKUP(Tabla_Transformados[[#This Row],[Actividades_Reser_sucio2]],auxiliares!$E$5:$F$20,2,0),Tabla_Transformados[[#This Row],[Actividades_Reser_sucio2]])</f>
        <v/>
      </c>
      <c r="AB913">
        <v>2</v>
      </c>
      <c r="AC913">
        <f>Tabla_Transformados[[#This Row],[Duracion_Viaje_sucio]]-1</f>
        <v>9</v>
      </c>
      <c r="AD913" t="b">
        <v>0</v>
      </c>
      <c r="AE913" t="str">
        <f>VLOOKUP(Tabla_Transformados[[#This Row],[Promocion_Aplicada_sucio]],auxiliares!$H$6:$I$9,2,0)</f>
        <v>Falso</v>
      </c>
      <c r="AF913" t="s">
        <v>88</v>
      </c>
      <c r="AG913" t="s">
        <v>115</v>
      </c>
      <c r="AH913">
        <v>10</v>
      </c>
      <c r="AI913" t="str">
        <f>TEXT(Tabla_Transformados[[#This Row],[Fecha_Reserva]],"m")</f>
        <v>8</v>
      </c>
      <c r="AJ913">
        <v>8</v>
      </c>
      <c r="AK913" t="str">
        <f>TEXT(Tabla_Transformados[[#This Row],[Fecha_Viaje]],"m")</f>
        <v>9</v>
      </c>
      <c r="AL913" t="s">
        <v>44</v>
      </c>
      <c r="AM913" t="b">
        <v>0</v>
      </c>
      <c r="AN913" t="str">
        <f>VLOOKUP(Tabla_Transformados[[#This Row],[Cancelacion_Reserva_sucio]],auxiliares!$H$6:$I$9,2,0)</f>
        <v>Falso</v>
      </c>
      <c r="AO913">
        <v>4</v>
      </c>
      <c r="AP913" t="s">
        <v>108</v>
      </c>
      <c r="AQ91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3" s="10">
        <f>Tabla_Transformados[[#This Row],[Costo_Total]]/Tabla_Transformados[[#This Row],[Numero_Personas]]</f>
        <v>208.20000000000002</v>
      </c>
      <c r="AS913" s="10">
        <f>Tabla_Transformados[[#This Row],[Costo_Total]]/Tabla_Transformados[[#This Row],[Duracion_Viaje_sucio]]</f>
        <v>62.46</v>
      </c>
    </row>
    <row r="914" spans="1:45" x14ac:dyDescent="0.25">
      <c r="A914" t="s">
        <v>3171</v>
      </c>
      <c r="B914" t="s">
        <v>3172</v>
      </c>
      <c r="C914">
        <v>48</v>
      </c>
      <c r="D914" t="s">
        <v>60</v>
      </c>
      <c r="E914" t="str">
        <f>VLOOKUP(Tabla_Transformados[[#This Row],[Género_sucio]],Tabla4[#All],2,0)</f>
        <v>Otro</v>
      </c>
      <c r="F914" t="s">
        <v>91</v>
      </c>
      <c r="G914" t="str">
        <f>VLOOKUP(Tabla_Transformados[[#This Row],[Ubicación_sucio]],auxiliares!$E$6:$F$13,2,0)</f>
        <v>India</v>
      </c>
      <c r="H914" t="s">
        <v>97</v>
      </c>
      <c r="I914" t="str">
        <f>IFERROR(VLOOKUP(Tabla_Transformados[[#This Row],[Tipo_Viajero_sucio]],auxiliares!$H$6:$I$6,2,0),Tabla_Transformados[[#This Row],[Tipo_Viajero_sucio]])</f>
        <v>Negocios</v>
      </c>
      <c r="J914" t="s">
        <v>3173</v>
      </c>
      <c r="K914" s="8">
        <v>45395</v>
      </c>
      <c r="L914" s="8">
        <v>45582</v>
      </c>
      <c r="M914">
        <v>141</v>
      </c>
      <c r="N914">
        <f>DATEDIF(Tabla_Transformados[[#This Row],[Fecha_Reserva]],Tabla_Transformados[[#This Row],[Fecha_Viaje]],"d")</f>
        <v>187</v>
      </c>
      <c r="O914">
        <v>12</v>
      </c>
      <c r="P914">
        <v>1</v>
      </c>
      <c r="Q914" t="s">
        <v>77</v>
      </c>
      <c r="R914" t="str">
        <f>IFERROR(VLOOKUP(Tabla_Transformados[[#This Row],[Tipo_Paquete_sucio]],auxiliares!$H$6:$I$7,2,0),Tabla_Transformados[[#This Row],[Tipo_Paquete_sucio]])</f>
        <v>Vuelo + Hotel</v>
      </c>
      <c r="S914" s="10">
        <v>4771.3</v>
      </c>
      <c r="T914" t="s">
        <v>78</v>
      </c>
      <c r="U914" t="s">
        <v>87</v>
      </c>
      <c r="V914" t="str">
        <f>VLOOKUP(Tabla_Transformados[[#This Row],[Destino_sucio]],auxiliares!$E$5:$F$19,2,0)</f>
        <v>Londres</v>
      </c>
      <c r="W914" t="s">
        <v>67</v>
      </c>
      <c r="X914" t="s">
        <v>68</v>
      </c>
      <c r="Y914" t="s">
        <v>40</v>
      </c>
      <c r="Z9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4" t="str">
        <f>IFERROR(VLOOKUP(Tabla_Transformados[[#This Row],[Actividades_Reser_sucio2]],auxiliares!$E$5:$F$20,2,0),Tabla_Transformados[[#This Row],[Actividades_Reser_sucio2]])</f>
        <v/>
      </c>
      <c r="AB914">
        <v>2</v>
      </c>
      <c r="AC914">
        <f>Tabla_Transformados[[#This Row],[Duracion_Viaje_sucio]]-1</f>
        <v>11</v>
      </c>
      <c r="AD914" t="b">
        <v>0</v>
      </c>
      <c r="AE914" t="str">
        <f>VLOOKUP(Tabla_Transformados[[#This Row],[Promocion_Aplicada_sucio]],auxiliares!$H$6:$I$9,2,0)</f>
        <v>Falso</v>
      </c>
      <c r="AF914" t="s">
        <v>88</v>
      </c>
      <c r="AG914" t="s">
        <v>56</v>
      </c>
      <c r="AH914">
        <v>11</v>
      </c>
      <c r="AI914" t="str">
        <f>TEXT(Tabla_Transformados[[#This Row],[Fecha_Reserva]],"m")</f>
        <v>4</v>
      </c>
      <c r="AJ914">
        <v>5</v>
      </c>
      <c r="AK914" t="str">
        <f>TEXT(Tabla_Transformados[[#This Row],[Fecha_Viaje]],"m")</f>
        <v>10</v>
      </c>
      <c r="AL914" t="s">
        <v>57</v>
      </c>
      <c r="AM914" t="b">
        <v>0</v>
      </c>
      <c r="AN914" t="str">
        <f>VLOOKUP(Tabla_Transformados[[#This Row],[Cancelacion_Reserva_sucio]],auxiliares!$H$6:$I$9,2,0)</f>
        <v>Falso</v>
      </c>
      <c r="AO914">
        <v>2</v>
      </c>
      <c r="AP914" t="s">
        <v>40</v>
      </c>
      <c r="AQ91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4" s="10">
        <f>Tabla_Transformados[[#This Row],[Costo_Total]]/Tabla_Transformados[[#This Row],[Numero_Personas]]</f>
        <v>4771.3</v>
      </c>
      <c r="AS914" s="10">
        <f>Tabla_Transformados[[#This Row],[Costo_Total]]/Tabla_Transformados[[#This Row],[Duracion_Viaje_sucio]]</f>
        <v>397.60833333333335</v>
      </c>
    </row>
    <row r="915" spans="1:45" x14ac:dyDescent="0.25">
      <c r="A915" t="s">
        <v>3174</v>
      </c>
      <c r="B915" t="s">
        <v>3175</v>
      </c>
      <c r="C915">
        <v>53</v>
      </c>
      <c r="D915" t="s">
        <v>31</v>
      </c>
      <c r="E915" t="str">
        <f>VLOOKUP(Tabla_Transformados[[#This Row],[Género_sucio]],Tabla4[#All],2,0)</f>
        <v>Femenino</v>
      </c>
      <c r="F915" t="s">
        <v>91</v>
      </c>
      <c r="G915" t="str">
        <f>VLOOKUP(Tabla_Transformados[[#This Row],[Ubicación_sucio]],auxiliares!$E$6:$F$13,2,0)</f>
        <v>India</v>
      </c>
      <c r="H915" t="s">
        <v>49</v>
      </c>
      <c r="I915" t="str">
        <f>IFERROR(VLOOKUP(Tabla_Transformados[[#This Row],[Tipo_Viajero_sucio]],auxiliares!$H$6:$I$6,2,0),Tabla_Transformados[[#This Row],[Tipo_Viajero_sucio]])</f>
        <v>Turista</v>
      </c>
      <c r="J915" t="s">
        <v>3176</v>
      </c>
      <c r="K915" s="8">
        <v>45336</v>
      </c>
      <c r="L915" s="8">
        <v>45348</v>
      </c>
      <c r="M915">
        <v>5</v>
      </c>
      <c r="N915">
        <f>DATEDIF(Tabla_Transformados[[#This Row],[Fecha_Reserva]],Tabla_Transformados[[#This Row],[Fecha_Viaje]],"d")</f>
        <v>12</v>
      </c>
      <c r="O915">
        <v>5</v>
      </c>
      <c r="P915">
        <v>1</v>
      </c>
      <c r="Q915" t="s">
        <v>77</v>
      </c>
      <c r="R915" t="str">
        <f>IFERROR(VLOOKUP(Tabla_Transformados[[#This Row],[Tipo_Paquete_sucio]],auxiliares!$H$6:$I$7,2,0),Tabla_Transformados[[#This Row],[Tipo_Paquete_sucio]])</f>
        <v>Vuelo + Hotel</v>
      </c>
      <c r="S915" s="10">
        <v>6047.8</v>
      </c>
      <c r="T915" t="s">
        <v>78</v>
      </c>
      <c r="U915" t="s">
        <v>53</v>
      </c>
      <c r="V915" t="str">
        <f>VLOOKUP(Tabla_Transformados[[#This Row],[Destino_sucio]],auxiliares!$E$5:$F$19,2,0)</f>
        <v>Nueva York</v>
      </c>
      <c r="W915" t="s">
        <v>114</v>
      </c>
      <c r="X915" t="s">
        <v>41</v>
      </c>
      <c r="Y915" t="s">
        <v>40</v>
      </c>
      <c r="Z9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5" t="str">
        <f>IFERROR(VLOOKUP(Tabla_Transformados[[#This Row],[Actividades_Reser_sucio2]],auxiliares!$E$5:$F$20,2,0),Tabla_Transformados[[#This Row],[Actividades_Reser_sucio2]])</f>
        <v/>
      </c>
      <c r="AB915">
        <v>9</v>
      </c>
      <c r="AC915">
        <f>Tabla_Transformados[[#This Row],[Duracion_Viaje_sucio]]-1</f>
        <v>4</v>
      </c>
      <c r="AD915" t="b">
        <v>0</v>
      </c>
      <c r="AE915" t="str">
        <f>VLOOKUP(Tabla_Transformados[[#This Row],[Promocion_Aplicada_sucio]],auxiliares!$H$6:$I$9,2,0)</f>
        <v>Falso</v>
      </c>
      <c r="AF915" t="s">
        <v>55</v>
      </c>
      <c r="AG915" t="s">
        <v>56</v>
      </c>
      <c r="AH915">
        <v>5</v>
      </c>
      <c r="AI915" t="str">
        <f>TEXT(Tabla_Transformados[[#This Row],[Fecha_Reserva]],"m")</f>
        <v>2</v>
      </c>
      <c r="AJ915">
        <v>10</v>
      </c>
      <c r="AK915" t="str">
        <f>TEXT(Tabla_Transformados[[#This Row],[Fecha_Viaje]],"m")</f>
        <v>2</v>
      </c>
      <c r="AL915" t="s">
        <v>57</v>
      </c>
      <c r="AM915" t="b">
        <v>1</v>
      </c>
      <c r="AN915" t="str">
        <f>VLOOKUP(Tabla_Transformados[[#This Row],[Cancelacion_Reserva_sucio]],auxiliares!$H$6:$I$9,2,0)</f>
        <v>Verdadero</v>
      </c>
      <c r="AO915">
        <v>1</v>
      </c>
      <c r="AP915" t="s">
        <v>45</v>
      </c>
      <c r="AQ91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5" s="10">
        <f>Tabla_Transformados[[#This Row],[Costo_Total]]/Tabla_Transformados[[#This Row],[Numero_Personas]]</f>
        <v>6047.8</v>
      </c>
      <c r="AS915" s="10">
        <f>Tabla_Transformados[[#This Row],[Costo_Total]]/Tabla_Transformados[[#This Row],[Duracion_Viaje_sucio]]</f>
        <v>1209.56</v>
      </c>
    </row>
    <row r="916" spans="1:45" x14ac:dyDescent="0.25">
      <c r="A916" t="s">
        <v>3177</v>
      </c>
      <c r="B916" t="s">
        <v>3178</v>
      </c>
      <c r="C916">
        <v>63</v>
      </c>
      <c r="D916" t="s">
        <v>60</v>
      </c>
      <c r="E916" t="str">
        <f>VLOOKUP(Tabla_Transformados[[#This Row],[Género_sucio]],Tabla4[#All],2,0)</f>
        <v>Otro</v>
      </c>
      <c r="F916" t="s">
        <v>73</v>
      </c>
      <c r="G916" t="str">
        <f>VLOOKUP(Tabla_Transformados[[#This Row],[Ubicación_sucio]],auxiliares!$E$6:$F$13,2,0)</f>
        <v>Reino unido</v>
      </c>
      <c r="H916" t="s">
        <v>49</v>
      </c>
      <c r="I916" t="str">
        <f>IFERROR(VLOOKUP(Tabla_Transformados[[#This Row],[Tipo_Viajero_sucio]],auxiliares!$H$6:$I$6,2,0),Tabla_Transformados[[#This Row],[Tipo_Viajero_sucio]])</f>
        <v>Turista</v>
      </c>
      <c r="J916" t="s">
        <v>3179</v>
      </c>
      <c r="K916" s="8">
        <v>45347</v>
      </c>
      <c r="L916" s="8">
        <v>45536</v>
      </c>
      <c r="M916">
        <v>311</v>
      </c>
      <c r="N916">
        <f>DATEDIF(Tabla_Transformados[[#This Row],[Fecha_Reserva]],Tabla_Transformados[[#This Row],[Fecha_Viaje]],"d")</f>
        <v>189</v>
      </c>
      <c r="O916">
        <v>8</v>
      </c>
      <c r="P916">
        <v>2</v>
      </c>
      <c r="Q916" t="s">
        <v>37</v>
      </c>
      <c r="R916" t="str">
        <f>IFERROR(VLOOKUP(Tabla_Transformados[[#This Row],[Tipo_Paquete_sucio]],auxiliares!$H$6:$I$7,2,0),Tabla_Transformados[[#This Row],[Tipo_Paquete_sucio]])</f>
        <v>Vuelo</v>
      </c>
      <c r="S916" s="10">
        <v>4933.3</v>
      </c>
      <c r="T916" t="s">
        <v>78</v>
      </c>
      <c r="U916" t="s">
        <v>101</v>
      </c>
      <c r="V916" t="str">
        <f>VLOOKUP(Tabla_Transformados[[#This Row],[Destino_sucio]],auxiliares!$E$5:$F$19,2,0)</f>
        <v>Roma</v>
      </c>
      <c r="W916" t="s">
        <v>40</v>
      </c>
      <c r="X916" t="s">
        <v>41</v>
      </c>
      <c r="Y916" t="s">
        <v>40</v>
      </c>
      <c r="Z9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6" t="str">
        <f>IFERROR(VLOOKUP(Tabla_Transformados[[#This Row],[Actividades_Reser_sucio2]],auxiliares!$E$5:$F$20,2,0),Tabla_Transformados[[#This Row],[Actividades_Reser_sucio2]])</f>
        <v/>
      </c>
      <c r="AB916">
        <v>2</v>
      </c>
      <c r="AC916">
        <f>Tabla_Transformados[[#This Row],[Duracion_Viaje_sucio]]-1</f>
        <v>7</v>
      </c>
      <c r="AD916" t="b">
        <v>0</v>
      </c>
      <c r="AE916" t="str">
        <f>VLOOKUP(Tabla_Transformados[[#This Row],[Promocion_Aplicada_sucio]],auxiliares!$H$6:$I$9,2,0)</f>
        <v>Falso</v>
      </c>
      <c r="AF916" t="s">
        <v>55</v>
      </c>
      <c r="AG916" t="s">
        <v>115</v>
      </c>
      <c r="AH916">
        <v>8</v>
      </c>
      <c r="AI916" t="str">
        <f>TEXT(Tabla_Transformados[[#This Row],[Fecha_Reserva]],"m")</f>
        <v>2</v>
      </c>
      <c r="AJ916">
        <v>12</v>
      </c>
      <c r="AK916" t="str">
        <f>TEXT(Tabla_Transformados[[#This Row],[Fecha_Viaje]],"m")</f>
        <v>9</v>
      </c>
      <c r="AL916" t="s">
        <v>44</v>
      </c>
      <c r="AM916" t="b">
        <v>0</v>
      </c>
      <c r="AN916" t="str">
        <f>VLOOKUP(Tabla_Transformados[[#This Row],[Cancelacion_Reserva_sucio]],auxiliares!$H$6:$I$9,2,0)</f>
        <v>Falso</v>
      </c>
      <c r="AO916">
        <v>2</v>
      </c>
      <c r="AP916" t="s">
        <v>70</v>
      </c>
      <c r="AQ91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6" s="10">
        <f>Tabla_Transformados[[#This Row],[Costo_Total]]/Tabla_Transformados[[#This Row],[Numero_Personas]]</f>
        <v>2466.65</v>
      </c>
      <c r="AS916" s="10">
        <f>Tabla_Transformados[[#This Row],[Costo_Total]]/Tabla_Transformados[[#This Row],[Duracion_Viaje_sucio]]</f>
        <v>616.66250000000002</v>
      </c>
    </row>
    <row r="917" spans="1:45" x14ac:dyDescent="0.25">
      <c r="A917" t="s">
        <v>3180</v>
      </c>
      <c r="B917" t="s">
        <v>3181</v>
      </c>
      <c r="C917">
        <v>46</v>
      </c>
      <c r="D917" t="s">
        <v>31</v>
      </c>
      <c r="E917" t="str">
        <f>VLOOKUP(Tabla_Transformados[[#This Row],[Género_sucio]],Tabla4[#All],2,0)</f>
        <v>Femenino</v>
      </c>
      <c r="F917" t="s">
        <v>61</v>
      </c>
      <c r="G917" t="str">
        <f>VLOOKUP(Tabla_Transformados[[#This Row],[Ubicación_sucio]],auxiliares!$E$6:$F$13,2,0)</f>
        <v>Australia</v>
      </c>
      <c r="H917" t="s">
        <v>49</v>
      </c>
      <c r="I917" t="str">
        <f>IFERROR(VLOOKUP(Tabla_Transformados[[#This Row],[Tipo_Viajero_sucio]],auxiliares!$H$6:$I$6,2,0),Tabla_Transformados[[#This Row],[Tipo_Viajero_sucio]])</f>
        <v>Turista</v>
      </c>
      <c r="J917" t="s">
        <v>3182</v>
      </c>
      <c r="K917" s="8">
        <v>45439</v>
      </c>
      <c r="L917" s="8">
        <v>45629</v>
      </c>
      <c r="M917">
        <v>339</v>
      </c>
      <c r="N917">
        <f>DATEDIF(Tabla_Transformados[[#This Row],[Fecha_Reserva]],Tabla_Transformados[[#This Row],[Fecha_Viaje]],"d")</f>
        <v>190</v>
      </c>
      <c r="O917">
        <v>13</v>
      </c>
      <c r="P917">
        <v>4</v>
      </c>
      <c r="Q917" t="s">
        <v>37</v>
      </c>
      <c r="R917" t="str">
        <f>IFERROR(VLOOKUP(Tabla_Transformados[[#This Row],[Tipo_Paquete_sucio]],auxiliares!$H$6:$I$7,2,0),Tabla_Transformados[[#This Row],[Tipo_Paquete_sucio]])</f>
        <v>Vuelo</v>
      </c>
      <c r="S917" s="10">
        <v>660.7</v>
      </c>
      <c r="T917" t="s">
        <v>78</v>
      </c>
      <c r="U917" t="s">
        <v>66</v>
      </c>
      <c r="V917" t="str">
        <f>VLOOKUP(Tabla_Transformados[[#This Row],[Destino_sucio]],auxiliares!$E$5:$F$19,2,0)</f>
        <v>Barcelona</v>
      </c>
      <c r="W917" t="s">
        <v>40</v>
      </c>
      <c r="X917" t="s">
        <v>54</v>
      </c>
      <c r="Y917" t="s">
        <v>40</v>
      </c>
      <c r="Z9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7" t="str">
        <f>IFERROR(VLOOKUP(Tabla_Transformados[[#This Row],[Actividades_Reser_sucio2]],auxiliares!$E$5:$F$20,2,0),Tabla_Transformados[[#This Row],[Actividades_Reser_sucio2]])</f>
        <v/>
      </c>
      <c r="AB917">
        <v>1</v>
      </c>
      <c r="AC917">
        <f>Tabla_Transformados[[#This Row],[Duracion_Viaje_sucio]]-1</f>
        <v>12</v>
      </c>
      <c r="AD917" t="b">
        <v>0</v>
      </c>
      <c r="AE917" t="str">
        <f>VLOOKUP(Tabla_Transformados[[#This Row],[Promocion_Aplicada_sucio]],auxiliares!$H$6:$I$9,2,0)</f>
        <v>Falso</v>
      </c>
      <c r="AF917" t="s">
        <v>42</v>
      </c>
      <c r="AG917" t="s">
        <v>56</v>
      </c>
      <c r="AH917">
        <v>9</v>
      </c>
      <c r="AI917" t="str">
        <f>TEXT(Tabla_Transformados[[#This Row],[Fecha_Reserva]],"m")</f>
        <v>5</v>
      </c>
      <c r="AJ917">
        <v>8</v>
      </c>
      <c r="AK917" t="str">
        <f>TEXT(Tabla_Transformados[[#This Row],[Fecha_Viaje]],"m")</f>
        <v>12</v>
      </c>
      <c r="AL917" t="s">
        <v>44</v>
      </c>
      <c r="AM917" t="b">
        <v>1</v>
      </c>
      <c r="AN917" t="str">
        <f>VLOOKUP(Tabla_Transformados[[#This Row],[Cancelacion_Reserva_sucio]],auxiliares!$H$6:$I$9,2,0)</f>
        <v>Verdadero</v>
      </c>
      <c r="AO917">
        <v>2</v>
      </c>
      <c r="AP917" t="s">
        <v>40</v>
      </c>
      <c r="AQ91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7" s="10">
        <f>Tabla_Transformados[[#This Row],[Costo_Total]]/Tabla_Transformados[[#This Row],[Numero_Personas]]</f>
        <v>165.17500000000001</v>
      </c>
      <c r="AS917" s="10">
        <f>Tabla_Transformados[[#This Row],[Costo_Total]]/Tabla_Transformados[[#This Row],[Duracion_Viaje_sucio]]</f>
        <v>50.823076923076925</v>
      </c>
    </row>
    <row r="918" spans="1:45" x14ac:dyDescent="0.25">
      <c r="A918" t="s">
        <v>3183</v>
      </c>
      <c r="B918" t="s">
        <v>3184</v>
      </c>
      <c r="C918">
        <v>22</v>
      </c>
      <c r="D918" t="s">
        <v>31</v>
      </c>
      <c r="E918" t="str">
        <f>VLOOKUP(Tabla_Transformados[[#This Row],[Género_sucio]],Tabla4[#All],2,0)</f>
        <v>Femenino</v>
      </c>
      <c r="F918" t="s">
        <v>82</v>
      </c>
      <c r="G918" t="str">
        <f>VLOOKUP(Tabla_Transformados[[#This Row],[Ubicación_sucio]],auxiliares!$E$6:$F$13,2,0)</f>
        <v>Alemania</v>
      </c>
      <c r="H918" t="s">
        <v>49</v>
      </c>
      <c r="I918" t="str">
        <f>IFERROR(VLOOKUP(Tabla_Transformados[[#This Row],[Tipo_Viajero_sucio]],auxiliares!$H$6:$I$6,2,0),Tabla_Transformados[[#This Row],[Tipo_Viajero_sucio]])</f>
        <v>Turista</v>
      </c>
      <c r="J918" t="s">
        <v>3185</v>
      </c>
      <c r="K918" s="8">
        <v>45513</v>
      </c>
      <c r="L918" s="8">
        <v>45534</v>
      </c>
      <c r="M918">
        <v>169</v>
      </c>
      <c r="N918">
        <f>DATEDIF(Tabla_Transformados[[#This Row],[Fecha_Reserva]],Tabla_Transformados[[#This Row],[Fecha_Viaje]],"d")</f>
        <v>21</v>
      </c>
      <c r="O918">
        <v>6</v>
      </c>
      <c r="P918">
        <v>1</v>
      </c>
      <c r="Q918" t="s">
        <v>37</v>
      </c>
      <c r="R918" t="str">
        <f>IFERROR(VLOOKUP(Tabla_Transformados[[#This Row],[Tipo_Paquete_sucio]],auxiliares!$H$6:$I$7,2,0),Tabla_Transformados[[#This Row],[Tipo_Paquete_sucio]])</f>
        <v>Vuelo</v>
      </c>
      <c r="S918" s="10">
        <v>13025.8</v>
      </c>
      <c r="T918" t="s">
        <v>78</v>
      </c>
      <c r="U918" t="s">
        <v>94</v>
      </c>
      <c r="V918" t="str">
        <f>VLOOKUP(Tabla_Transformados[[#This Row],[Destino_sucio]],auxiliares!$E$5:$F$19,2,0)</f>
        <v>Cancun</v>
      </c>
      <c r="W918" t="s">
        <v>40</v>
      </c>
      <c r="X918" t="s">
        <v>41</v>
      </c>
      <c r="Y918" t="s">
        <v>40</v>
      </c>
      <c r="Z9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8" t="str">
        <f>IFERROR(VLOOKUP(Tabla_Transformados[[#This Row],[Actividades_Reser_sucio2]],auxiliares!$E$5:$F$20,2,0),Tabla_Transformados[[#This Row],[Actividades_Reser_sucio2]])</f>
        <v/>
      </c>
      <c r="AB918">
        <v>7</v>
      </c>
      <c r="AC918">
        <f>Tabla_Transformados[[#This Row],[Duracion_Viaje_sucio]]-1</f>
        <v>5</v>
      </c>
      <c r="AD918" t="b">
        <v>1</v>
      </c>
      <c r="AE918" t="str">
        <f>VLOOKUP(Tabla_Transformados[[#This Row],[Promocion_Aplicada_sucio]],auxiliares!$H$6:$I$9,2,0)</f>
        <v>Verdadero</v>
      </c>
      <c r="AF918" t="s">
        <v>88</v>
      </c>
      <c r="AG918" t="s">
        <v>43</v>
      </c>
      <c r="AH918">
        <v>2</v>
      </c>
      <c r="AI918" t="str">
        <f>TEXT(Tabla_Transformados[[#This Row],[Fecha_Reserva]],"m")</f>
        <v>8</v>
      </c>
      <c r="AJ918">
        <v>4</v>
      </c>
      <c r="AK918" t="str">
        <f>TEXT(Tabla_Transformados[[#This Row],[Fecha_Viaje]],"m")</f>
        <v>8</v>
      </c>
      <c r="AL918" t="s">
        <v>57</v>
      </c>
      <c r="AM918" t="b">
        <v>0</v>
      </c>
      <c r="AN918" t="str">
        <f>VLOOKUP(Tabla_Transformados[[#This Row],[Cancelacion_Reserva_sucio]],auxiliares!$H$6:$I$9,2,0)</f>
        <v>Falso</v>
      </c>
      <c r="AO918">
        <v>5</v>
      </c>
      <c r="AP918" t="s">
        <v>207</v>
      </c>
      <c r="AQ91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18" s="10">
        <f>Tabla_Transformados[[#This Row],[Costo_Total]]/Tabla_Transformados[[#This Row],[Numero_Personas]]</f>
        <v>13025.8</v>
      </c>
      <c r="AS918" s="10">
        <f>Tabla_Transformados[[#This Row],[Costo_Total]]/Tabla_Transformados[[#This Row],[Duracion_Viaje_sucio]]</f>
        <v>2170.9666666666667</v>
      </c>
    </row>
    <row r="919" spans="1:45" x14ac:dyDescent="0.25">
      <c r="A919" t="s">
        <v>3186</v>
      </c>
      <c r="B919" t="s">
        <v>3187</v>
      </c>
      <c r="C919">
        <v>31</v>
      </c>
      <c r="D919" t="s">
        <v>60</v>
      </c>
      <c r="E919" t="str">
        <f>VLOOKUP(Tabla_Transformados[[#This Row],[Género_sucio]],Tabla4[#All],2,0)</f>
        <v>Otro</v>
      </c>
      <c r="F919" t="s">
        <v>32</v>
      </c>
      <c r="G919" t="str">
        <f>VLOOKUP(Tabla_Transformados[[#This Row],[Ubicación_sucio]],auxiliares!$E$6:$F$13,2,0)</f>
        <v>Méjico</v>
      </c>
      <c r="H919" t="s">
        <v>33</v>
      </c>
      <c r="I919" t="str">
        <f>IFERROR(VLOOKUP(Tabla_Transformados[[#This Row],[Tipo_Viajero_sucio]],auxiliares!$H$6:$I$6,2,0),Tabla_Transformados[[#This Row],[Tipo_Viajero_sucio]])</f>
        <v>Turista</v>
      </c>
      <c r="J919" t="s">
        <v>3188</v>
      </c>
      <c r="K919" s="8">
        <v>45366</v>
      </c>
      <c r="L919" s="8">
        <v>45616</v>
      </c>
      <c r="M919">
        <v>108</v>
      </c>
      <c r="N919">
        <f>DATEDIF(Tabla_Transformados[[#This Row],[Fecha_Reserva]],Tabla_Transformados[[#This Row],[Fecha_Viaje]],"d")</f>
        <v>250</v>
      </c>
      <c r="O919">
        <v>4</v>
      </c>
      <c r="P919">
        <v>1</v>
      </c>
      <c r="Q919" t="s">
        <v>37</v>
      </c>
      <c r="R919" t="str">
        <f>IFERROR(VLOOKUP(Tabla_Transformados[[#This Row],[Tipo_Paquete_sucio]],auxiliares!$H$6:$I$7,2,0),Tabla_Transformados[[#This Row],[Tipo_Paquete_sucio]])</f>
        <v>Vuelo</v>
      </c>
      <c r="S919" s="10">
        <v>14791.5</v>
      </c>
      <c r="T919" t="s">
        <v>78</v>
      </c>
      <c r="U919" t="s">
        <v>39</v>
      </c>
      <c r="V919" t="str">
        <f>VLOOKUP(Tabla_Transformados[[#This Row],[Destino_sucio]],auxiliares!$E$5:$F$19,2,0)</f>
        <v>Tokio</v>
      </c>
      <c r="W919" t="s">
        <v>40</v>
      </c>
      <c r="X919" t="s">
        <v>41</v>
      </c>
      <c r="Y919" t="s">
        <v>40</v>
      </c>
      <c r="Z9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9" t="str">
        <f>IFERROR(VLOOKUP(Tabla_Transformados[[#This Row],[Actividades_Reser_sucio2]],auxiliares!$E$5:$F$20,2,0),Tabla_Transformados[[#This Row],[Actividades_Reser_sucio2]])</f>
        <v/>
      </c>
      <c r="AB919">
        <v>2</v>
      </c>
      <c r="AC919">
        <f>Tabla_Transformados[[#This Row],[Duracion_Viaje_sucio]]-1</f>
        <v>3</v>
      </c>
      <c r="AD919" t="b">
        <v>0</v>
      </c>
      <c r="AE919" t="str">
        <f>VLOOKUP(Tabla_Transformados[[#This Row],[Promocion_Aplicada_sucio]],auxiliares!$H$6:$I$9,2,0)</f>
        <v>Falso</v>
      </c>
      <c r="AF919" t="s">
        <v>42</v>
      </c>
      <c r="AG919" t="s">
        <v>56</v>
      </c>
      <c r="AH919">
        <v>6</v>
      </c>
      <c r="AI919" t="str">
        <f>TEXT(Tabla_Transformados[[#This Row],[Fecha_Reserva]],"m")</f>
        <v>3</v>
      </c>
      <c r="AJ919">
        <v>7</v>
      </c>
      <c r="AK919" t="str">
        <f>TEXT(Tabla_Transformados[[#This Row],[Fecha_Viaje]],"m")</f>
        <v>11</v>
      </c>
      <c r="AL919" t="s">
        <v>44</v>
      </c>
      <c r="AM919" t="b">
        <v>1</v>
      </c>
      <c r="AN919" t="str">
        <f>VLOOKUP(Tabla_Transformados[[#This Row],[Cancelacion_Reserva_sucio]],auxiliares!$H$6:$I$9,2,0)</f>
        <v>Verdadero</v>
      </c>
      <c r="AO919">
        <v>1</v>
      </c>
      <c r="AP919" t="s">
        <v>45</v>
      </c>
      <c r="AQ91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19" s="10">
        <f>Tabla_Transformados[[#This Row],[Costo_Total]]/Tabla_Transformados[[#This Row],[Numero_Personas]]</f>
        <v>14791.5</v>
      </c>
      <c r="AS919" s="10">
        <f>Tabla_Transformados[[#This Row],[Costo_Total]]/Tabla_Transformados[[#This Row],[Duracion_Viaje_sucio]]</f>
        <v>3697.875</v>
      </c>
    </row>
    <row r="920" spans="1:45" x14ac:dyDescent="0.25">
      <c r="A920" t="s">
        <v>3189</v>
      </c>
      <c r="B920" t="s">
        <v>3190</v>
      </c>
      <c r="C920">
        <v>61</v>
      </c>
      <c r="D920" t="s">
        <v>31</v>
      </c>
      <c r="E920" t="str">
        <f>VLOOKUP(Tabla_Transformados[[#This Row],[Género_sucio]],Tabla4[#All],2,0)</f>
        <v>Femenino</v>
      </c>
      <c r="F920" t="s">
        <v>48</v>
      </c>
      <c r="G920" t="str">
        <f>VLOOKUP(Tabla_Transformados[[#This Row],[Ubicación_sucio]],auxiliares!$E$6:$F$13,2,0)</f>
        <v>EEUU</v>
      </c>
      <c r="H920" t="s">
        <v>49</v>
      </c>
      <c r="I920" t="str">
        <f>IFERROR(VLOOKUP(Tabla_Transformados[[#This Row],[Tipo_Viajero_sucio]],auxiliares!$H$6:$I$6,2,0),Tabla_Transformados[[#This Row],[Tipo_Viajero_sucio]])</f>
        <v>Turista</v>
      </c>
      <c r="J920" t="s">
        <v>3191</v>
      </c>
      <c r="K920" s="8">
        <v>45314</v>
      </c>
      <c r="L920" s="8">
        <v>45556</v>
      </c>
      <c r="M920">
        <v>38</v>
      </c>
      <c r="N920">
        <f>DATEDIF(Tabla_Transformados[[#This Row],[Fecha_Reserva]],Tabla_Transformados[[#This Row],[Fecha_Viaje]],"d")</f>
        <v>242</v>
      </c>
      <c r="O920">
        <v>11</v>
      </c>
      <c r="P920">
        <v>1</v>
      </c>
      <c r="Q920" t="s">
        <v>77</v>
      </c>
      <c r="R920" t="str">
        <f>IFERROR(VLOOKUP(Tabla_Transformados[[#This Row],[Tipo_Paquete_sucio]],auxiliares!$H$6:$I$7,2,0),Tabla_Transformados[[#This Row],[Tipo_Paquete_sucio]])</f>
        <v>Vuelo + Hotel</v>
      </c>
      <c r="S920" s="10">
        <v>18743.099999999999</v>
      </c>
      <c r="T920" t="s">
        <v>38</v>
      </c>
      <c r="U920" t="s">
        <v>94</v>
      </c>
      <c r="V920" t="str">
        <f>VLOOKUP(Tabla_Transformados[[#This Row],[Destino_sucio]],auxiliares!$E$5:$F$19,2,0)</f>
        <v>Cancun</v>
      </c>
      <c r="W920" t="s">
        <v>114</v>
      </c>
      <c r="X920" t="s">
        <v>41</v>
      </c>
      <c r="Y920" t="s">
        <v>40</v>
      </c>
      <c r="Z9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0" t="str">
        <f>IFERROR(VLOOKUP(Tabla_Transformados[[#This Row],[Actividades_Reser_sucio2]],auxiliares!$E$5:$F$20,2,0),Tabla_Transformados[[#This Row],[Actividades_Reser_sucio2]])</f>
        <v/>
      </c>
      <c r="AB920">
        <v>7</v>
      </c>
      <c r="AC920">
        <f>Tabla_Transformados[[#This Row],[Duracion_Viaje_sucio]]-1</f>
        <v>10</v>
      </c>
      <c r="AD920" t="b">
        <v>0</v>
      </c>
      <c r="AE920" t="str">
        <f>VLOOKUP(Tabla_Transformados[[#This Row],[Promocion_Aplicada_sucio]],auxiliares!$H$6:$I$9,2,0)</f>
        <v>Falso</v>
      </c>
      <c r="AF920" t="s">
        <v>42</v>
      </c>
      <c r="AG920" t="s">
        <v>115</v>
      </c>
      <c r="AH920">
        <v>6</v>
      </c>
      <c r="AI920" t="str">
        <f>TEXT(Tabla_Transformados[[#This Row],[Fecha_Reserva]],"m")</f>
        <v>1</v>
      </c>
      <c r="AJ920">
        <v>12</v>
      </c>
      <c r="AK920" t="str">
        <f>TEXT(Tabla_Transformados[[#This Row],[Fecha_Viaje]],"m")</f>
        <v>9</v>
      </c>
      <c r="AL920" t="s">
        <v>57</v>
      </c>
      <c r="AM920" t="b">
        <v>1</v>
      </c>
      <c r="AN920" t="str">
        <f>VLOOKUP(Tabla_Transformados[[#This Row],[Cancelacion_Reserva_sucio]],auxiliares!$H$6:$I$9,2,0)</f>
        <v>Verdadero</v>
      </c>
      <c r="AO920">
        <v>1</v>
      </c>
      <c r="AP920" t="s">
        <v>70</v>
      </c>
      <c r="AQ92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0" s="10">
        <f>Tabla_Transformados[[#This Row],[Costo_Total]]/Tabla_Transformados[[#This Row],[Numero_Personas]]</f>
        <v>18743.099999999999</v>
      </c>
      <c r="AS920" s="10">
        <f>Tabla_Transformados[[#This Row],[Costo_Total]]/Tabla_Transformados[[#This Row],[Duracion_Viaje_sucio]]</f>
        <v>1703.9181818181817</v>
      </c>
    </row>
    <row r="921" spans="1:45" x14ac:dyDescent="0.25">
      <c r="A921" t="s">
        <v>3192</v>
      </c>
      <c r="B921" t="s">
        <v>3193</v>
      </c>
      <c r="C921">
        <v>52</v>
      </c>
      <c r="D921" t="s">
        <v>104</v>
      </c>
      <c r="E921" t="str">
        <f>VLOOKUP(Tabla_Transformados[[#This Row],[Género_sucio]],Tabla4[#All],2,0)</f>
        <v>Masculino</v>
      </c>
      <c r="F921" t="s">
        <v>48</v>
      </c>
      <c r="G921" t="str">
        <f>VLOOKUP(Tabla_Transformados[[#This Row],[Ubicación_sucio]],auxiliares!$E$6:$F$13,2,0)</f>
        <v>EEUU</v>
      </c>
      <c r="H921" t="s">
        <v>49</v>
      </c>
      <c r="I921" t="str">
        <f>IFERROR(VLOOKUP(Tabla_Transformados[[#This Row],[Tipo_Viajero_sucio]],auxiliares!$H$6:$I$6,2,0),Tabla_Transformados[[#This Row],[Tipo_Viajero_sucio]])</f>
        <v>Turista</v>
      </c>
      <c r="J921" t="s">
        <v>3194</v>
      </c>
      <c r="K921" s="8">
        <v>45437</v>
      </c>
      <c r="L921" s="8">
        <v>45484</v>
      </c>
      <c r="M921">
        <v>15</v>
      </c>
      <c r="N921">
        <f>DATEDIF(Tabla_Transformados[[#This Row],[Fecha_Reserva]],Tabla_Transformados[[#This Row],[Fecha_Viaje]],"d")</f>
        <v>47</v>
      </c>
      <c r="O921">
        <v>1</v>
      </c>
      <c r="P921">
        <v>1</v>
      </c>
      <c r="Q921" t="s">
        <v>37</v>
      </c>
      <c r="R921" t="str">
        <f>IFERROR(VLOOKUP(Tabla_Transformados[[#This Row],[Tipo_Paquete_sucio]],auxiliares!$H$6:$I$7,2,0),Tabla_Transformados[[#This Row],[Tipo_Paquete_sucio]])</f>
        <v>Vuelo</v>
      </c>
      <c r="S921" s="10">
        <v>6656.2</v>
      </c>
      <c r="T921" t="s">
        <v>78</v>
      </c>
      <c r="U921" t="s">
        <v>53</v>
      </c>
      <c r="V921" t="str">
        <f>VLOOKUP(Tabla_Transformados[[#This Row],[Destino_sucio]],auxiliares!$E$5:$F$19,2,0)</f>
        <v>Nueva York</v>
      </c>
      <c r="W921" t="s">
        <v>40</v>
      </c>
      <c r="X921" t="s">
        <v>41</v>
      </c>
      <c r="Y921" t="s">
        <v>40</v>
      </c>
      <c r="Z9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1" t="str">
        <f>IFERROR(VLOOKUP(Tabla_Transformados[[#This Row],[Actividades_Reser_sucio2]],auxiliares!$E$5:$F$20,2,0),Tabla_Transformados[[#This Row],[Actividades_Reser_sucio2]])</f>
        <v/>
      </c>
      <c r="AB921">
        <v>9</v>
      </c>
      <c r="AC921">
        <f>Tabla_Transformados[[#This Row],[Duracion_Viaje_sucio]]-1</f>
        <v>0</v>
      </c>
      <c r="AD921" t="b">
        <v>1</v>
      </c>
      <c r="AE921" t="str">
        <f>VLOOKUP(Tabla_Transformados[[#This Row],[Promocion_Aplicada_sucio]],auxiliares!$H$6:$I$9,2,0)</f>
        <v>Verdadero</v>
      </c>
      <c r="AF921" t="s">
        <v>42</v>
      </c>
      <c r="AG921" t="s">
        <v>115</v>
      </c>
      <c r="AH921">
        <v>10</v>
      </c>
      <c r="AI921" t="str">
        <f>TEXT(Tabla_Transformados[[#This Row],[Fecha_Reserva]],"m")</f>
        <v>5</v>
      </c>
      <c r="AJ921">
        <v>4</v>
      </c>
      <c r="AK921" t="str">
        <f>TEXT(Tabla_Transformados[[#This Row],[Fecha_Viaje]],"m")</f>
        <v>7</v>
      </c>
      <c r="AL921" t="s">
        <v>57</v>
      </c>
      <c r="AM921" t="b">
        <v>0</v>
      </c>
      <c r="AN921" t="str">
        <f>VLOOKUP(Tabla_Transformados[[#This Row],[Cancelacion_Reserva_sucio]],auxiliares!$H$6:$I$9,2,0)</f>
        <v>Falso</v>
      </c>
      <c r="AO921">
        <v>4</v>
      </c>
      <c r="AP921" t="s">
        <v>131</v>
      </c>
      <c r="AQ92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1" s="10">
        <f>Tabla_Transformados[[#This Row],[Costo_Total]]/Tabla_Transformados[[#This Row],[Numero_Personas]]</f>
        <v>6656.2</v>
      </c>
      <c r="AS921" s="10">
        <f>Tabla_Transformados[[#This Row],[Costo_Total]]/Tabla_Transformados[[#This Row],[Duracion_Viaje_sucio]]</f>
        <v>6656.2</v>
      </c>
    </row>
    <row r="922" spans="1:45" x14ac:dyDescent="0.25">
      <c r="A922" t="s">
        <v>3195</v>
      </c>
      <c r="B922" t="s">
        <v>3196</v>
      </c>
      <c r="C922">
        <v>56</v>
      </c>
      <c r="D922" t="s">
        <v>31</v>
      </c>
      <c r="E922" t="str">
        <f>VLOOKUP(Tabla_Transformados[[#This Row],[Género_sucio]],Tabla4[#All],2,0)</f>
        <v>Femenino</v>
      </c>
      <c r="F922" t="s">
        <v>82</v>
      </c>
      <c r="G922" t="str">
        <f>VLOOKUP(Tabla_Transformados[[#This Row],[Ubicación_sucio]],auxiliares!$E$6:$F$13,2,0)</f>
        <v>Alemania</v>
      </c>
      <c r="H922" t="s">
        <v>97</v>
      </c>
      <c r="I922" t="str">
        <f>IFERROR(VLOOKUP(Tabla_Transformados[[#This Row],[Tipo_Viajero_sucio]],auxiliares!$H$6:$I$6,2,0),Tabla_Transformados[[#This Row],[Tipo_Viajero_sucio]])</f>
        <v>Negocios</v>
      </c>
      <c r="J922" t="s">
        <v>3197</v>
      </c>
      <c r="K922" s="8">
        <v>45529</v>
      </c>
      <c r="L922" s="8">
        <v>45577</v>
      </c>
      <c r="M922">
        <v>221</v>
      </c>
      <c r="N922">
        <f>DATEDIF(Tabla_Transformados[[#This Row],[Fecha_Reserva]],Tabla_Transformados[[#This Row],[Fecha_Viaje]],"d")</f>
        <v>48</v>
      </c>
      <c r="O922">
        <v>7</v>
      </c>
      <c r="P922">
        <v>4</v>
      </c>
      <c r="Q922" t="s">
        <v>65</v>
      </c>
      <c r="R922" t="str">
        <f>IFERROR(VLOOKUP(Tabla_Transformados[[#This Row],[Tipo_Paquete_sucio]],auxiliares!$H$6:$I$7,2,0),Tabla_Transformados[[#This Row],[Tipo_Paquete_sucio]])</f>
        <v>Vuelo + Hotel + Tour</v>
      </c>
      <c r="S922" s="10">
        <v>9477.2999999999993</v>
      </c>
      <c r="T922" t="s">
        <v>78</v>
      </c>
      <c r="U922" t="s">
        <v>53</v>
      </c>
      <c r="V922" t="str">
        <f>VLOOKUP(Tabla_Transformados[[#This Row],[Destino_sucio]],auxiliares!$E$5:$F$19,2,0)</f>
        <v>Nueva York</v>
      </c>
      <c r="W922" t="s">
        <v>114</v>
      </c>
      <c r="X922" t="s">
        <v>41</v>
      </c>
      <c r="Y922" t="s">
        <v>302</v>
      </c>
      <c r="Z9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22" t="str">
        <f>IFERROR(VLOOKUP(Tabla_Transformados[[#This Row],[Actividades_Reser_sucio2]],auxiliares!$E$5:$F$20,2,0),Tabla_Transformados[[#This Row],[Actividades_Reser_sucio2]])</f>
        <v>Tour en bus</v>
      </c>
      <c r="AB922">
        <v>9</v>
      </c>
      <c r="AC922">
        <f>Tabla_Transformados[[#This Row],[Duracion_Viaje_sucio]]-1</f>
        <v>6</v>
      </c>
      <c r="AD922" t="b">
        <v>1</v>
      </c>
      <c r="AE922" t="str">
        <f>VLOOKUP(Tabla_Transformados[[#This Row],[Promocion_Aplicada_sucio]],auxiliares!$H$6:$I$9,2,0)</f>
        <v>Verdadero</v>
      </c>
      <c r="AF922" t="s">
        <v>42</v>
      </c>
      <c r="AG922" t="s">
        <v>56</v>
      </c>
      <c r="AH922">
        <v>9</v>
      </c>
      <c r="AI922" t="str">
        <f>TEXT(Tabla_Transformados[[#This Row],[Fecha_Reserva]],"m")</f>
        <v>8</v>
      </c>
      <c r="AJ922">
        <v>12</v>
      </c>
      <c r="AK922" t="str">
        <f>TEXT(Tabla_Transformados[[#This Row],[Fecha_Viaje]],"m")</f>
        <v>10</v>
      </c>
      <c r="AL922" t="s">
        <v>57</v>
      </c>
      <c r="AM922" t="b">
        <v>1</v>
      </c>
      <c r="AN922" t="str">
        <f>VLOOKUP(Tabla_Transformados[[#This Row],[Cancelacion_Reserva_sucio]],auxiliares!$H$6:$I$9,2,0)</f>
        <v>Verdadero</v>
      </c>
      <c r="AO922">
        <v>5</v>
      </c>
      <c r="AP922" t="s">
        <v>131</v>
      </c>
      <c r="AQ92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2" s="10">
        <f>Tabla_Transformados[[#This Row],[Costo_Total]]/Tabla_Transformados[[#This Row],[Numero_Personas]]</f>
        <v>2369.3249999999998</v>
      </c>
      <c r="AS922" s="10">
        <f>Tabla_Transformados[[#This Row],[Costo_Total]]/Tabla_Transformados[[#This Row],[Duracion_Viaje_sucio]]</f>
        <v>1353.8999999999999</v>
      </c>
    </row>
    <row r="923" spans="1:45" x14ac:dyDescent="0.25">
      <c r="A923" t="s">
        <v>3198</v>
      </c>
      <c r="B923" t="s">
        <v>3199</v>
      </c>
      <c r="C923">
        <v>51</v>
      </c>
      <c r="D923" t="s">
        <v>31</v>
      </c>
      <c r="E923" t="str">
        <f>VLOOKUP(Tabla_Transformados[[#This Row],[Género_sucio]],Tabla4[#All],2,0)</f>
        <v>Femenino</v>
      </c>
      <c r="F923" t="s">
        <v>48</v>
      </c>
      <c r="G923" t="str">
        <f>VLOOKUP(Tabla_Transformados[[#This Row],[Ubicación_sucio]],auxiliares!$E$6:$F$13,2,0)</f>
        <v>EEUU</v>
      </c>
      <c r="H923" t="s">
        <v>49</v>
      </c>
      <c r="I923" t="str">
        <f>IFERROR(VLOOKUP(Tabla_Transformados[[#This Row],[Tipo_Viajero_sucio]],auxiliares!$H$6:$I$6,2,0),Tabla_Transformados[[#This Row],[Tipo_Viajero_sucio]])</f>
        <v>Turista</v>
      </c>
      <c r="J923" t="s">
        <v>3200</v>
      </c>
      <c r="K923" s="8">
        <v>45357</v>
      </c>
      <c r="L923" s="8">
        <v>45531</v>
      </c>
      <c r="M923">
        <v>246</v>
      </c>
      <c r="N923">
        <f>DATEDIF(Tabla_Transformados[[#This Row],[Fecha_Reserva]],Tabla_Transformados[[#This Row],[Fecha_Viaje]],"d")</f>
        <v>174</v>
      </c>
      <c r="O923">
        <v>14</v>
      </c>
      <c r="P923">
        <v>3</v>
      </c>
      <c r="Q923" t="s">
        <v>37</v>
      </c>
      <c r="R923" t="str">
        <f>IFERROR(VLOOKUP(Tabla_Transformados[[#This Row],[Tipo_Paquete_sucio]],auxiliares!$H$6:$I$7,2,0),Tabla_Transformados[[#This Row],[Tipo_Paquete_sucio]])</f>
        <v>Vuelo</v>
      </c>
      <c r="S923" s="10">
        <v>9659.7000000000007</v>
      </c>
      <c r="T923" t="s">
        <v>86</v>
      </c>
      <c r="U923" t="s">
        <v>53</v>
      </c>
      <c r="V923" t="str">
        <f>VLOOKUP(Tabla_Transformados[[#This Row],[Destino_sucio]],auxiliares!$E$5:$F$19,2,0)</f>
        <v>Nueva York</v>
      </c>
      <c r="W923" t="s">
        <v>40</v>
      </c>
      <c r="X923" t="s">
        <v>41</v>
      </c>
      <c r="Y923" t="s">
        <v>40</v>
      </c>
      <c r="Z9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3" t="str">
        <f>IFERROR(VLOOKUP(Tabla_Transformados[[#This Row],[Actividades_Reser_sucio2]],auxiliares!$E$5:$F$20,2,0),Tabla_Transformados[[#This Row],[Actividades_Reser_sucio2]])</f>
        <v/>
      </c>
      <c r="AB923">
        <v>2</v>
      </c>
      <c r="AC923">
        <f>Tabla_Transformados[[#This Row],[Duracion_Viaje_sucio]]-1</f>
        <v>13</v>
      </c>
      <c r="AD923" t="b">
        <v>1</v>
      </c>
      <c r="AE923" t="str">
        <f>VLOOKUP(Tabla_Transformados[[#This Row],[Promocion_Aplicada_sucio]],auxiliares!$H$6:$I$9,2,0)</f>
        <v>Verdadero</v>
      </c>
      <c r="AF923" t="s">
        <v>88</v>
      </c>
      <c r="AG923" t="s">
        <v>56</v>
      </c>
      <c r="AH923">
        <v>10</v>
      </c>
      <c r="AI923" t="str">
        <f>TEXT(Tabla_Transformados[[#This Row],[Fecha_Reserva]],"m")</f>
        <v>3</v>
      </c>
      <c r="AJ923">
        <v>4</v>
      </c>
      <c r="AK923" t="str">
        <f>TEXT(Tabla_Transformados[[#This Row],[Fecha_Viaje]],"m")</f>
        <v>8</v>
      </c>
      <c r="AL923" t="s">
        <v>44</v>
      </c>
      <c r="AM923" t="b">
        <v>1</v>
      </c>
      <c r="AN923" t="str">
        <f>VLOOKUP(Tabla_Transformados[[#This Row],[Cancelacion_Reserva_sucio]],auxiliares!$H$6:$I$9,2,0)</f>
        <v>Verdadero</v>
      </c>
      <c r="AO923">
        <v>2</v>
      </c>
      <c r="AP923" t="s">
        <v>45</v>
      </c>
      <c r="AQ92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3" s="10">
        <f>Tabla_Transformados[[#This Row],[Costo_Total]]/Tabla_Transformados[[#This Row],[Numero_Personas]]</f>
        <v>3219.9</v>
      </c>
      <c r="AS923" s="10">
        <f>Tabla_Transformados[[#This Row],[Costo_Total]]/Tabla_Transformados[[#This Row],[Duracion_Viaje_sucio]]</f>
        <v>689.97857142857151</v>
      </c>
    </row>
    <row r="924" spans="1:45" x14ac:dyDescent="0.25">
      <c r="A924" t="s">
        <v>3201</v>
      </c>
      <c r="B924" t="s">
        <v>3202</v>
      </c>
      <c r="C924">
        <v>18</v>
      </c>
      <c r="D924" t="s">
        <v>60</v>
      </c>
      <c r="E924" t="str">
        <f>VLOOKUP(Tabla_Transformados[[#This Row],[Género_sucio]],Tabla4[#All],2,0)</f>
        <v>Otro</v>
      </c>
      <c r="F924" t="s">
        <v>91</v>
      </c>
      <c r="G924" t="str">
        <f>VLOOKUP(Tabla_Transformados[[#This Row],[Ubicación_sucio]],auxiliares!$E$6:$F$13,2,0)</f>
        <v>India</v>
      </c>
      <c r="H924" t="s">
        <v>49</v>
      </c>
      <c r="I924" t="str">
        <f>IFERROR(VLOOKUP(Tabla_Transformados[[#This Row],[Tipo_Viajero_sucio]],auxiliares!$H$6:$I$6,2,0),Tabla_Transformados[[#This Row],[Tipo_Viajero_sucio]])</f>
        <v>Turista</v>
      </c>
      <c r="J924" t="s">
        <v>3203</v>
      </c>
      <c r="K924" s="8">
        <v>45365</v>
      </c>
      <c r="L924" s="8">
        <v>45456</v>
      </c>
      <c r="M924">
        <v>23</v>
      </c>
      <c r="N924">
        <f>DATEDIF(Tabla_Transformados[[#This Row],[Fecha_Reserva]],Tabla_Transformados[[#This Row],[Fecha_Viaje]],"d")</f>
        <v>91</v>
      </c>
      <c r="O924">
        <v>14</v>
      </c>
      <c r="P924">
        <v>2</v>
      </c>
      <c r="Q924" t="s">
        <v>65</v>
      </c>
      <c r="R924" t="str">
        <f>IFERROR(VLOOKUP(Tabla_Transformados[[#This Row],[Tipo_Paquete_sucio]],auxiliares!$H$6:$I$7,2,0),Tabla_Transformados[[#This Row],[Tipo_Paquete_sucio]])</f>
        <v>Vuelo + Hotel + Tour</v>
      </c>
      <c r="S924" s="10">
        <v>7461.8</v>
      </c>
      <c r="T924" t="s">
        <v>38</v>
      </c>
      <c r="U924" t="s">
        <v>94</v>
      </c>
      <c r="V924" t="str">
        <f>VLOOKUP(Tabla_Transformados[[#This Row],[Destino_sucio]],auxiliares!$E$5:$F$19,2,0)</f>
        <v>Cancun</v>
      </c>
      <c r="W924" t="s">
        <v>114</v>
      </c>
      <c r="X924" t="s">
        <v>68</v>
      </c>
      <c r="Y924" t="s">
        <v>151</v>
      </c>
      <c r="Z9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24" t="str">
        <f>IFERROR(VLOOKUP(Tabla_Transformados[[#This Row],[Actividades_Reser_sucio2]],auxiliares!$E$5:$F$20,2,0),Tabla_Transformados[[#This Row],[Actividades_Reser_sucio2]])</f>
        <v>Tour en Cuidad</v>
      </c>
      <c r="AB924">
        <v>4</v>
      </c>
      <c r="AC924">
        <f>Tabla_Transformados[[#This Row],[Duracion_Viaje_sucio]]-1</f>
        <v>13</v>
      </c>
      <c r="AD924" t="b">
        <v>1</v>
      </c>
      <c r="AE924" t="str">
        <f>VLOOKUP(Tabla_Transformados[[#This Row],[Promocion_Aplicada_sucio]],auxiliares!$H$6:$I$9,2,0)</f>
        <v>Verdadero</v>
      </c>
      <c r="AF924" t="s">
        <v>55</v>
      </c>
      <c r="AG924" t="s">
        <v>43</v>
      </c>
      <c r="AH924">
        <v>1</v>
      </c>
      <c r="AI924" t="str">
        <f>TEXT(Tabla_Transformados[[#This Row],[Fecha_Reserva]],"m")</f>
        <v>3</v>
      </c>
      <c r="AJ924">
        <v>4</v>
      </c>
      <c r="AK924" t="str">
        <f>TEXT(Tabla_Transformados[[#This Row],[Fecha_Viaje]],"m")</f>
        <v>6</v>
      </c>
      <c r="AL924" t="s">
        <v>57</v>
      </c>
      <c r="AM924" t="b">
        <v>1</v>
      </c>
      <c r="AN924" t="str">
        <f>VLOOKUP(Tabla_Transformados[[#This Row],[Cancelacion_Reserva_sucio]],auxiliares!$H$6:$I$9,2,0)</f>
        <v>Verdadero</v>
      </c>
      <c r="AO924">
        <v>3</v>
      </c>
      <c r="AP924" t="s">
        <v>131</v>
      </c>
      <c r="AQ92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24" s="10">
        <f>Tabla_Transformados[[#This Row],[Costo_Total]]/Tabla_Transformados[[#This Row],[Numero_Personas]]</f>
        <v>3730.9</v>
      </c>
      <c r="AS924" s="10">
        <f>Tabla_Transformados[[#This Row],[Costo_Total]]/Tabla_Transformados[[#This Row],[Duracion_Viaje_sucio]]</f>
        <v>532.98571428571427</v>
      </c>
    </row>
    <row r="925" spans="1:45" x14ac:dyDescent="0.25">
      <c r="A925" t="s">
        <v>3204</v>
      </c>
      <c r="B925" t="s">
        <v>3205</v>
      </c>
      <c r="C925">
        <v>46</v>
      </c>
      <c r="D925" t="s">
        <v>31</v>
      </c>
      <c r="E925" t="str">
        <f>VLOOKUP(Tabla_Transformados[[#This Row],[Género_sucio]],Tabla4[#All],2,0)</f>
        <v>Femenino</v>
      </c>
      <c r="F925" t="s">
        <v>48</v>
      </c>
      <c r="G925" t="str">
        <f>VLOOKUP(Tabla_Transformados[[#This Row],[Ubicación_sucio]],auxiliares!$E$6:$F$13,2,0)</f>
        <v>EEUU</v>
      </c>
      <c r="H925" t="s">
        <v>49</v>
      </c>
      <c r="I925" t="str">
        <f>IFERROR(VLOOKUP(Tabla_Transformados[[#This Row],[Tipo_Viajero_sucio]],auxiliares!$H$6:$I$6,2,0),Tabla_Transformados[[#This Row],[Tipo_Viajero_sucio]])</f>
        <v>Turista</v>
      </c>
      <c r="J925" t="s">
        <v>3206</v>
      </c>
      <c r="K925" s="8">
        <v>45342</v>
      </c>
      <c r="L925" s="8">
        <v>45478</v>
      </c>
      <c r="M925">
        <v>301</v>
      </c>
      <c r="N925">
        <f>DATEDIF(Tabla_Transformados[[#This Row],[Fecha_Reserva]],Tabla_Transformados[[#This Row],[Fecha_Viaje]],"d")</f>
        <v>136</v>
      </c>
      <c r="O925">
        <v>2</v>
      </c>
      <c r="P925">
        <v>3</v>
      </c>
      <c r="Q925" t="s">
        <v>77</v>
      </c>
      <c r="R925" t="str">
        <f>IFERROR(VLOOKUP(Tabla_Transformados[[#This Row],[Tipo_Paquete_sucio]],auxiliares!$H$6:$I$7,2,0),Tabla_Transformados[[#This Row],[Tipo_Paquete_sucio]])</f>
        <v>Vuelo + Hotel</v>
      </c>
      <c r="S925" s="10">
        <v>1682.3</v>
      </c>
      <c r="T925" t="s">
        <v>78</v>
      </c>
      <c r="U925" t="s">
        <v>94</v>
      </c>
      <c r="V925" t="str">
        <f>VLOOKUP(Tabla_Transformados[[#This Row],[Destino_sucio]],auxiliares!$E$5:$F$19,2,0)</f>
        <v>Cancun</v>
      </c>
      <c r="W925" t="s">
        <v>114</v>
      </c>
      <c r="X925" t="s">
        <v>41</v>
      </c>
      <c r="Y925" t="s">
        <v>40</v>
      </c>
      <c r="Z9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5" t="str">
        <f>IFERROR(VLOOKUP(Tabla_Transformados[[#This Row],[Actividades_Reser_sucio2]],auxiliares!$E$5:$F$20,2,0),Tabla_Transformados[[#This Row],[Actividades_Reser_sucio2]])</f>
        <v/>
      </c>
      <c r="AB925">
        <v>4</v>
      </c>
      <c r="AC925">
        <f>Tabla_Transformados[[#This Row],[Duracion_Viaje_sucio]]-1</f>
        <v>1</v>
      </c>
      <c r="AD925" t="b">
        <v>0</v>
      </c>
      <c r="AE925" t="str">
        <f>VLOOKUP(Tabla_Transformados[[#This Row],[Promocion_Aplicada_sucio]],auxiliares!$H$6:$I$9,2,0)</f>
        <v>Falso</v>
      </c>
      <c r="AF925" t="s">
        <v>55</v>
      </c>
      <c r="AG925" t="s">
        <v>56</v>
      </c>
      <c r="AH925">
        <v>6</v>
      </c>
      <c r="AI925" t="str">
        <f>TEXT(Tabla_Transformados[[#This Row],[Fecha_Reserva]],"m")</f>
        <v>2</v>
      </c>
      <c r="AJ925">
        <v>1</v>
      </c>
      <c r="AK925" t="str">
        <f>TEXT(Tabla_Transformados[[#This Row],[Fecha_Viaje]],"m")</f>
        <v>7</v>
      </c>
      <c r="AL925" t="s">
        <v>57</v>
      </c>
      <c r="AM925" t="b">
        <v>1</v>
      </c>
      <c r="AN925" t="str">
        <f>VLOOKUP(Tabla_Transformados[[#This Row],[Cancelacion_Reserva_sucio]],auxiliares!$H$6:$I$9,2,0)</f>
        <v>Verdadero</v>
      </c>
      <c r="AO925">
        <v>3</v>
      </c>
      <c r="AP925" t="s">
        <v>70</v>
      </c>
      <c r="AQ92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25" s="10">
        <f>Tabla_Transformados[[#This Row],[Costo_Total]]/Tabla_Transformados[[#This Row],[Numero_Personas]]</f>
        <v>560.76666666666665</v>
      </c>
      <c r="AS925" s="10">
        <f>Tabla_Transformados[[#This Row],[Costo_Total]]/Tabla_Transformados[[#This Row],[Duracion_Viaje_sucio]]</f>
        <v>841.15</v>
      </c>
    </row>
    <row r="926" spans="1:45" x14ac:dyDescent="0.25">
      <c r="A926" t="s">
        <v>3207</v>
      </c>
      <c r="B926" t="s">
        <v>3208</v>
      </c>
      <c r="C926">
        <v>50</v>
      </c>
      <c r="D926" t="s">
        <v>60</v>
      </c>
      <c r="E926" t="str">
        <f>VLOOKUP(Tabla_Transformados[[#This Row],[Género_sucio]],Tabla4[#All],2,0)</f>
        <v>Otro</v>
      </c>
      <c r="F926" t="s">
        <v>48</v>
      </c>
      <c r="G926" t="str">
        <f>VLOOKUP(Tabla_Transformados[[#This Row],[Ubicación_sucio]],auxiliares!$E$6:$F$13,2,0)</f>
        <v>EEUU</v>
      </c>
      <c r="H926" t="s">
        <v>49</v>
      </c>
      <c r="I926" t="str">
        <f>IFERROR(VLOOKUP(Tabla_Transformados[[#This Row],[Tipo_Viajero_sucio]],auxiliares!$H$6:$I$6,2,0),Tabla_Transformados[[#This Row],[Tipo_Viajero_sucio]])</f>
        <v>Turista</v>
      </c>
      <c r="J926" t="s">
        <v>3209</v>
      </c>
      <c r="K926" s="8">
        <v>45334</v>
      </c>
      <c r="L926" s="8">
        <v>45369</v>
      </c>
      <c r="M926">
        <v>165</v>
      </c>
      <c r="N926">
        <f>DATEDIF(Tabla_Transformados[[#This Row],[Fecha_Reserva]],Tabla_Transformados[[#This Row],[Fecha_Viaje]],"d")</f>
        <v>35</v>
      </c>
      <c r="O926">
        <v>12</v>
      </c>
      <c r="P926">
        <v>3</v>
      </c>
      <c r="Q926" t="s">
        <v>37</v>
      </c>
      <c r="R926" t="str">
        <f>IFERROR(VLOOKUP(Tabla_Transformados[[#This Row],[Tipo_Paquete_sucio]],auxiliares!$H$6:$I$7,2,0),Tabla_Transformados[[#This Row],[Tipo_Paquete_sucio]])</f>
        <v>Vuelo</v>
      </c>
      <c r="S926" s="10">
        <v>1003.9</v>
      </c>
      <c r="T926" t="s">
        <v>78</v>
      </c>
      <c r="U926" t="s">
        <v>94</v>
      </c>
      <c r="V926" t="str">
        <f>VLOOKUP(Tabla_Transformados[[#This Row],[Destino_sucio]],auxiliares!$E$5:$F$19,2,0)</f>
        <v>Cancun</v>
      </c>
      <c r="W926" t="s">
        <v>40</v>
      </c>
      <c r="X926" t="s">
        <v>54</v>
      </c>
      <c r="Y926" t="s">
        <v>40</v>
      </c>
      <c r="Z9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6" t="str">
        <f>IFERROR(VLOOKUP(Tabla_Transformados[[#This Row],[Actividades_Reser_sucio2]],auxiliares!$E$5:$F$20,2,0),Tabla_Transformados[[#This Row],[Actividades_Reser_sucio2]])</f>
        <v/>
      </c>
      <c r="AB926">
        <v>6</v>
      </c>
      <c r="AC926">
        <f>Tabla_Transformados[[#This Row],[Duracion_Viaje_sucio]]-1</f>
        <v>11</v>
      </c>
      <c r="AD926" t="b">
        <v>1</v>
      </c>
      <c r="AE926" t="str">
        <f>VLOOKUP(Tabla_Transformados[[#This Row],[Promocion_Aplicada_sucio]],auxiliares!$H$6:$I$9,2,0)</f>
        <v>Verdadero</v>
      </c>
      <c r="AF926" t="s">
        <v>42</v>
      </c>
      <c r="AG926" t="s">
        <v>56</v>
      </c>
      <c r="AH926">
        <v>5</v>
      </c>
      <c r="AI926" t="str">
        <f>TEXT(Tabla_Transformados[[#This Row],[Fecha_Reserva]],"m")</f>
        <v>2</v>
      </c>
      <c r="AJ926">
        <v>9</v>
      </c>
      <c r="AK926" t="str">
        <f>TEXT(Tabla_Transformados[[#This Row],[Fecha_Viaje]],"m")</f>
        <v>3</v>
      </c>
      <c r="AL926" t="s">
        <v>44</v>
      </c>
      <c r="AM926" t="b">
        <v>1</v>
      </c>
      <c r="AN926" t="str">
        <f>VLOOKUP(Tabla_Transformados[[#This Row],[Cancelacion_Reserva_sucio]],auxiliares!$H$6:$I$9,2,0)</f>
        <v>Verdadero</v>
      </c>
      <c r="AO926">
        <v>5</v>
      </c>
      <c r="AP926" t="s">
        <v>40</v>
      </c>
      <c r="AQ92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6" s="10">
        <f>Tabla_Transformados[[#This Row],[Costo_Total]]/Tabla_Transformados[[#This Row],[Numero_Personas]]</f>
        <v>334.63333333333333</v>
      </c>
      <c r="AS926" s="10">
        <f>Tabla_Transformados[[#This Row],[Costo_Total]]/Tabla_Transformados[[#This Row],[Duracion_Viaje_sucio]]</f>
        <v>83.658333333333331</v>
      </c>
    </row>
    <row r="927" spans="1:45" x14ac:dyDescent="0.25">
      <c r="A927" t="s">
        <v>3210</v>
      </c>
      <c r="B927" t="s">
        <v>3211</v>
      </c>
      <c r="C927">
        <v>38</v>
      </c>
      <c r="D927" t="s">
        <v>60</v>
      </c>
      <c r="E927" t="str">
        <f>VLOOKUP(Tabla_Transformados[[#This Row],[Género_sucio]],Tabla4[#All],2,0)</f>
        <v>Otro</v>
      </c>
      <c r="F927" t="s">
        <v>123</v>
      </c>
      <c r="G927" t="str">
        <f>VLOOKUP(Tabla_Transformados[[#This Row],[Ubicación_sucio]],auxiliares!$E$6:$F$13,2,0)</f>
        <v>España</v>
      </c>
      <c r="H927" t="s">
        <v>33</v>
      </c>
      <c r="I927" t="str">
        <f>IFERROR(VLOOKUP(Tabla_Transformados[[#This Row],[Tipo_Viajero_sucio]],auxiliares!$H$6:$I$6,2,0),Tabla_Transformados[[#This Row],[Tipo_Viajero_sucio]])</f>
        <v>Turista</v>
      </c>
      <c r="J927" t="s">
        <v>3212</v>
      </c>
      <c r="K927" s="8">
        <v>45634</v>
      </c>
      <c r="L927" s="8">
        <v>45646</v>
      </c>
      <c r="M927">
        <v>348</v>
      </c>
      <c r="N927">
        <f>DATEDIF(Tabla_Transformados[[#This Row],[Fecha_Reserva]],Tabla_Transformados[[#This Row],[Fecha_Viaje]],"d")</f>
        <v>12</v>
      </c>
      <c r="O927">
        <v>6</v>
      </c>
      <c r="P927">
        <v>3</v>
      </c>
      <c r="Q927" t="s">
        <v>65</v>
      </c>
      <c r="R927" t="str">
        <f>IFERROR(VLOOKUP(Tabla_Transformados[[#This Row],[Tipo_Paquete_sucio]],auxiliares!$H$6:$I$7,2,0),Tabla_Transformados[[#This Row],[Tipo_Paquete_sucio]])</f>
        <v>Vuelo + Hotel + Tour</v>
      </c>
      <c r="S927" s="10">
        <v>5640.3</v>
      </c>
      <c r="T927" t="s">
        <v>86</v>
      </c>
      <c r="U927" t="s">
        <v>53</v>
      </c>
      <c r="V927" t="str">
        <f>VLOOKUP(Tabla_Transformados[[#This Row],[Destino_sucio]],auxiliares!$E$5:$F$19,2,0)</f>
        <v>Nueva York</v>
      </c>
      <c r="W927" t="s">
        <v>114</v>
      </c>
      <c r="X927" t="s">
        <v>68</v>
      </c>
      <c r="Y927" t="s">
        <v>69</v>
      </c>
      <c r="Z9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27" t="str">
        <f>IFERROR(VLOOKUP(Tabla_Transformados[[#This Row],[Actividades_Reser_sucio2]],auxiliares!$E$5:$F$20,2,0),Tabla_Transformados[[#This Row],[Actividades_Reser_sucio2]])</f>
        <v>Excursión en bote</v>
      </c>
      <c r="AB927">
        <v>7</v>
      </c>
      <c r="AC927">
        <f>Tabla_Transformados[[#This Row],[Duracion_Viaje_sucio]]-1</f>
        <v>5</v>
      </c>
      <c r="AD927" t="b">
        <v>1</v>
      </c>
      <c r="AE927" t="str">
        <f>VLOOKUP(Tabla_Transformados[[#This Row],[Promocion_Aplicada_sucio]],auxiliares!$H$6:$I$9,2,0)</f>
        <v>Verdadero</v>
      </c>
      <c r="AF927" t="s">
        <v>55</v>
      </c>
      <c r="AG927" t="s">
        <v>43</v>
      </c>
      <c r="AH927">
        <v>9</v>
      </c>
      <c r="AI927" t="str">
        <f>TEXT(Tabla_Transformados[[#This Row],[Fecha_Reserva]],"m")</f>
        <v>12</v>
      </c>
      <c r="AJ927">
        <v>9</v>
      </c>
      <c r="AK927" t="str">
        <f>TEXT(Tabla_Transformados[[#This Row],[Fecha_Viaje]],"m")</f>
        <v>12</v>
      </c>
      <c r="AL927" t="s">
        <v>44</v>
      </c>
      <c r="AM927" t="b">
        <v>0</v>
      </c>
      <c r="AN927" t="str">
        <f>VLOOKUP(Tabla_Transformados[[#This Row],[Cancelacion_Reserva_sucio]],auxiliares!$H$6:$I$9,2,0)</f>
        <v>Falso</v>
      </c>
      <c r="AO927">
        <v>4</v>
      </c>
      <c r="AP927" t="s">
        <v>131</v>
      </c>
      <c r="AQ92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7" s="10">
        <f>Tabla_Transformados[[#This Row],[Costo_Total]]/Tabla_Transformados[[#This Row],[Numero_Personas]]</f>
        <v>1880.1000000000001</v>
      </c>
      <c r="AS927" s="10">
        <f>Tabla_Transformados[[#This Row],[Costo_Total]]/Tabla_Transformados[[#This Row],[Duracion_Viaje_sucio]]</f>
        <v>940.05000000000007</v>
      </c>
    </row>
    <row r="928" spans="1:45" x14ac:dyDescent="0.25">
      <c r="A928" t="s">
        <v>3213</v>
      </c>
      <c r="B928" t="s">
        <v>3214</v>
      </c>
      <c r="C928">
        <v>38</v>
      </c>
      <c r="D928" t="s">
        <v>31</v>
      </c>
      <c r="E928" t="str">
        <f>VLOOKUP(Tabla_Transformados[[#This Row],[Género_sucio]],Tabla4[#All],2,0)</f>
        <v>Femenino</v>
      </c>
      <c r="F928" t="s">
        <v>123</v>
      </c>
      <c r="G928" t="str">
        <f>VLOOKUP(Tabla_Transformados[[#This Row],[Ubicación_sucio]],auxiliares!$E$6:$F$13,2,0)</f>
        <v>España</v>
      </c>
      <c r="H928" t="s">
        <v>49</v>
      </c>
      <c r="I928" t="str">
        <f>IFERROR(VLOOKUP(Tabla_Transformados[[#This Row],[Tipo_Viajero_sucio]],auxiliares!$H$6:$I$6,2,0),Tabla_Transformados[[#This Row],[Tipo_Viajero_sucio]])</f>
        <v>Turista</v>
      </c>
      <c r="J928" t="s">
        <v>3215</v>
      </c>
      <c r="K928" s="8">
        <v>45454</v>
      </c>
      <c r="L928" s="8">
        <v>45620</v>
      </c>
      <c r="M928">
        <v>97</v>
      </c>
      <c r="N928">
        <f>DATEDIF(Tabla_Transformados[[#This Row],[Fecha_Reserva]],Tabla_Transformados[[#This Row],[Fecha_Viaje]],"d")</f>
        <v>166</v>
      </c>
      <c r="O928">
        <v>10</v>
      </c>
      <c r="P928">
        <v>1</v>
      </c>
      <c r="Q928" t="s">
        <v>37</v>
      </c>
      <c r="R928" t="str">
        <f>IFERROR(VLOOKUP(Tabla_Transformados[[#This Row],[Tipo_Paquete_sucio]],auxiliares!$H$6:$I$7,2,0),Tabla_Transformados[[#This Row],[Tipo_Paquete_sucio]])</f>
        <v>Vuelo</v>
      </c>
      <c r="S928" s="10">
        <v>15931.6</v>
      </c>
      <c r="T928" t="s">
        <v>78</v>
      </c>
      <c r="U928" t="s">
        <v>66</v>
      </c>
      <c r="V928" t="str">
        <f>VLOOKUP(Tabla_Transformados[[#This Row],[Destino_sucio]],auxiliares!$E$5:$F$19,2,0)</f>
        <v>Barcelona</v>
      </c>
      <c r="W928" t="s">
        <v>40</v>
      </c>
      <c r="X928" t="s">
        <v>41</v>
      </c>
      <c r="Y928" t="s">
        <v>40</v>
      </c>
      <c r="Z9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8" t="str">
        <f>IFERROR(VLOOKUP(Tabla_Transformados[[#This Row],[Actividades_Reser_sucio2]],auxiliares!$E$5:$F$20,2,0),Tabla_Transformados[[#This Row],[Actividades_Reser_sucio2]])</f>
        <v/>
      </c>
      <c r="AB928">
        <v>5</v>
      </c>
      <c r="AC928">
        <f>Tabla_Transformados[[#This Row],[Duracion_Viaje_sucio]]-1</f>
        <v>9</v>
      </c>
      <c r="AD928" t="b">
        <v>0</v>
      </c>
      <c r="AE928" t="str">
        <f>VLOOKUP(Tabla_Transformados[[#This Row],[Promocion_Aplicada_sucio]],auxiliares!$H$6:$I$9,2,0)</f>
        <v>Falso</v>
      </c>
      <c r="AF928" t="s">
        <v>88</v>
      </c>
      <c r="AG928" t="s">
        <v>43</v>
      </c>
      <c r="AH928">
        <v>7</v>
      </c>
      <c r="AI928" t="str">
        <f>TEXT(Tabla_Transformados[[#This Row],[Fecha_Reserva]],"m")</f>
        <v>6</v>
      </c>
      <c r="AJ928">
        <v>12</v>
      </c>
      <c r="AK928" t="str">
        <f>TEXT(Tabla_Transformados[[#This Row],[Fecha_Viaje]],"m")</f>
        <v>11</v>
      </c>
      <c r="AL928" t="s">
        <v>57</v>
      </c>
      <c r="AM928" t="b">
        <v>1</v>
      </c>
      <c r="AN928" t="str">
        <f>VLOOKUP(Tabla_Transformados[[#This Row],[Cancelacion_Reserva_sucio]],auxiliares!$H$6:$I$9,2,0)</f>
        <v>Verdadero</v>
      </c>
      <c r="AO928">
        <v>5</v>
      </c>
      <c r="AP928" t="s">
        <v>207</v>
      </c>
      <c r="AQ92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8" s="10">
        <f>Tabla_Transformados[[#This Row],[Costo_Total]]/Tabla_Transformados[[#This Row],[Numero_Personas]]</f>
        <v>15931.6</v>
      </c>
      <c r="AS928" s="10">
        <f>Tabla_Transformados[[#This Row],[Costo_Total]]/Tabla_Transformados[[#This Row],[Duracion_Viaje_sucio]]</f>
        <v>1593.16</v>
      </c>
    </row>
    <row r="929" spans="1:45" x14ac:dyDescent="0.25">
      <c r="A929" t="s">
        <v>3216</v>
      </c>
      <c r="B929" t="s">
        <v>3217</v>
      </c>
      <c r="C929">
        <v>39</v>
      </c>
      <c r="D929" t="s">
        <v>60</v>
      </c>
      <c r="E929" t="str">
        <f>VLOOKUP(Tabla_Transformados[[#This Row],[Género_sucio]],Tabla4[#All],2,0)</f>
        <v>Otro</v>
      </c>
      <c r="F929" t="s">
        <v>48</v>
      </c>
      <c r="G929" t="str">
        <f>VLOOKUP(Tabla_Transformados[[#This Row],[Ubicación_sucio]],auxiliares!$E$6:$F$13,2,0)</f>
        <v>EEUU</v>
      </c>
      <c r="H929" t="s">
        <v>49</v>
      </c>
      <c r="I929" t="str">
        <f>IFERROR(VLOOKUP(Tabla_Transformados[[#This Row],[Tipo_Viajero_sucio]],auxiliares!$H$6:$I$6,2,0),Tabla_Transformados[[#This Row],[Tipo_Viajero_sucio]])</f>
        <v>Turista</v>
      </c>
      <c r="J929" t="s">
        <v>3218</v>
      </c>
      <c r="K929" s="8">
        <v>45326</v>
      </c>
      <c r="L929" s="8">
        <v>45589</v>
      </c>
      <c r="M929">
        <v>170</v>
      </c>
      <c r="N929">
        <f>DATEDIF(Tabla_Transformados[[#This Row],[Fecha_Reserva]],Tabla_Transformados[[#This Row],[Fecha_Viaje]],"d")</f>
        <v>263</v>
      </c>
      <c r="O929">
        <v>5</v>
      </c>
      <c r="P929">
        <v>3</v>
      </c>
      <c r="Q929" t="s">
        <v>65</v>
      </c>
      <c r="R929" t="str">
        <f>IFERROR(VLOOKUP(Tabla_Transformados[[#This Row],[Tipo_Paquete_sucio]],auxiliares!$H$6:$I$7,2,0),Tabla_Transformados[[#This Row],[Tipo_Paquete_sucio]])</f>
        <v>Vuelo + Hotel + Tour</v>
      </c>
      <c r="S929" s="10">
        <v>191.9</v>
      </c>
      <c r="T929" t="s">
        <v>38</v>
      </c>
      <c r="U929" t="s">
        <v>94</v>
      </c>
      <c r="V929" t="str">
        <f>VLOOKUP(Tabla_Transformados[[#This Row],[Destino_sucio]],auxiliares!$E$5:$F$19,2,0)</f>
        <v>Cancun</v>
      </c>
      <c r="W929" t="s">
        <v>67</v>
      </c>
      <c r="X929" t="s">
        <v>54</v>
      </c>
      <c r="Y929" t="s">
        <v>302</v>
      </c>
      <c r="Z9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29" t="str">
        <f>IFERROR(VLOOKUP(Tabla_Transformados[[#This Row],[Actividades_Reser_sucio2]],auxiliares!$E$5:$F$20,2,0),Tabla_Transformados[[#This Row],[Actividades_Reser_sucio2]])</f>
        <v>Tour en bus</v>
      </c>
      <c r="AB929">
        <v>8</v>
      </c>
      <c r="AC929">
        <f>Tabla_Transformados[[#This Row],[Duracion_Viaje_sucio]]-1</f>
        <v>4</v>
      </c>
      <c r="AD929" t="b">
        <v>0</v>
      </c>
      <c r="AE929" t="str">
        <f>VLOOKUP(Tabla_Transformados[[#This Row],[Promocion_Aplicada_sucio]],auxiliares!$H$6:$I$9,2,0)</f>
        <v>Falso</v>
      </c>
      <c r="AF929" t="s">
        <v>88</v>
      </c>
      <c r="AG929" t="s">
        <v>115</v>
      </c>
      <c r="AH929">
        <v>8</v>
      </c>
      <c r="AI929" t="str">
        <f>TEXT(Tabla_Transformados[[#This Row],[Fecha_Reserva]],"m")</f>
        <v>2</v>
      </c>
      <c r="AJ929">
        <v>4</v>
      </c>
      <c r="AK929" t="str">
        <f>TEXT(Tabla_Transformados[[#This Row],[Fecha_Viaje]],"m")</f>
        <v>10</v>
      </c>
      <c r="AL929" t="s">
        <v>44</v>
      </c>
      <c r="AM929" t="b">
        <v>0</v>
      </c>
      <c r="AN929" t="str">
        <f>VLOOKUP(Tabla_Transformados[[#This Row],[Cancelacion_Reserva_sucio]],auxiliares!$H$6:$I$9,2,0)</f>
        <v>Falso</v>
      </c>
      <c r="AO929">
        <v>2</v>
      </c>
      <c r="AP929" t="s">
        <v>108</v>
      </c>
      <c r="AQ92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9" s="10">
        <f>Tabla_Transformados[[#This Row],[Costo_Total]]/Tabla_Transformados[[#This Row],[Numero_Personas]]</f>
        <v>63.966666666666669</v>
      </c>
      <c r="AS929" s="10">
        <f>Tabla_Transformados[[#This Row],[Costo_Total]]/Tabla_Transformados[[#This Row],[Duracion_Viaje_sucio]]</f>
        <v>38.380000000000003</v>
      </c>
    </row>
    <row r="930" spans="1:45" x14ac:dyDescent="0.25">
      <c r="A930" t="s">
        <v>3219</v>
      </c>
      <c r="B930" t="s">
        <v>3220</v>
      </c>
      <c r="C930">
        <v>26</v>
      </c>
      <c r="D930" t="s">
        <v>31</v>
      </c>
      <c r="E930" t="str">
        <f>VLOOKUP(Tabla_Transformados[[#This Row],[Género_sucio]],Tabla4[#All],2,0)</f>
        <v>Femenino</v>
      </c>
      <c r="F930" t="s">
        <v>123</v>
      </c>
      <c r="G930" t="str">
        <f>VLOOKUP(Tabla_Transformados[[#This Row],[Ubicación_sucio]],auxiliares!$E$6:$F$13,2,0)</f>
        <v>España</v>
      </c>
      <c r="H930" t="s">
        <v>33</v>
      </c>
      <c r="I930" t="str">
        <f>IFERROR(VLOOKUP(Tabla_Transformados[[#This Row],[Tipo_Viajero_sucio]],auxiliares!$H$6:$I$6,2,0),Tabla_Transformados[[#This Row],[Tipo_Viajero_sucio]])</f>
        <v>Turista</v>
      </c>
      <c r="J930" t="s">
        <v>3221</v>
      </c>
      <c r="K930" s="8">
        <v>45332</v>
      </c>
      <c r="L930" s="8">
        <v>45557</v>
      </c>
      <c r="M930">
        <v>247</v>
      </c>
      <c r="N930">
        <f>DATEDIF(Tabla_Transformados[[#This Row],[Fecha_Reserva]],Tabla_Transformados[[#This Row],[Fecha_Viaje]],"d")</f>
        <v>225</v>
      </c>
      <c r="O930">
        <v>11</v>
      </c>
      <c r="P930">
        <v>1</v>
      </c>
      <c r="Q930" t="s">
        <v>37</v>
      </c>
      <c r="R930" t="str">
        <f>IFERROR(VLOOKUP(Tabla_Transformados[[#This Row],[Tipo_Paquete_sucio]],auxiliares!$H$6:$I$7,2,0),Tabla_Transformados[[#This Row],[Tipo_Paquete_sucio]])</f>
        <v>Vuelo</v>
      </c>
      <c r="S930" s="10">
        <v>10242.799999999999</v>
      </c>
      <c r="T930" t="s">
        <v>38</v>
      </c>
      <c r="U930" t="s">
        <v>39</v>
      </c>
      <c r="V930" t="str">
        <f>VLOOKUP(Tabla_Transformados[[#This Row],[Destino_sucio]],auxiliares!$E$5:$F$19,2,0)</f>
        <v>Tokio</v>
      </c>
      <c r="W930" t="s">
        <v>40</v>
      </c>
      <c r="X930" t="s">
        <v>54</v>
      </c>
      <c r="Y930" t="s">
        <v>40</v>
      </c>
      <c r="Z9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0" t="str">
        <f>IFERROR(VLOOKUP(Tabla_Transformados[[#This Row],[Actividades_Reser_sucio2]],auxiliares!$E$5:$F$20,2,0),Tabla_Transformados[[#This Row],[Actividades_Reser_sucio2]])</f>
        <v/>
      </c>
      <c r="AB930">
        <v>9</v>
      </c>
      <c r="AC930">
        <f>Tabla_Transformados[[#This Row],[Duracion_Viaje_sucio]]-1</f>
        <v>10</v>
      </c>
      <c r="AD930" t="b">
        <v>0</v>
      </c>
      <c r="AE930" t="str">
        <f>VLOOKUP(Tabla_Transformados[[#This Row],[Promocion_Aplicada_sucio]],auxiliares!$H$6:$I$9,2,0)</f>
        <v>Falso</v>
      </c>
      <c r="AF930" t="s">
        <v>88</v>
      </c>
      <c r="AG930" t="s">
        <v>115</v>
      </c>
      <c r="AH930">
        <v>8</v>
      </c>
      <c r="AI930" t="str">
        <f>TEXT(Tabla_Transformados[[#This Row],[Fecha_Reserva]],"m")</f>
        <v>2</v>
      </c>
      <c r="AJ930">
        <v>4</v>
      </c>
      <c r="AK930" t="str">
        <f>TEXT(Tabla_Transformados[[#This Row],[Fecha_Viaje]],"m")</f>
        <v>9</v>
      </c>
      <c r="AL930" t="s">
        <v>57</v>
      </c>
      <c r="AM930" t="b">
        <v>0</v>
      </c>
      <c r="AN930" t="str">
        <f>VLOOKUP(Tabla_Transformados[[#This Row],[Cancelacion_Reserva_sucio]],auxiliares!$H$6:$I$9,2,0)</f>
        <v>Falso</v>
      </c>
      <c r="AO930">
        <v>4</v>
      </c>
      <c r="AP930" t="s">
        <v>131</v>
      </c>
      <c r="AQ93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30" s="10">
        <f>Tabla_Transformados[[#This Row],[Costo_Total]]/Tabla_Transformados[[#This Row],[Numero_Personas]]</f>
        <v>10242.799999999999</v>
      </c>
      <c r="AS930" s="10">
        <f>Tabla_Transformados[[#This Row],[Costo_Total]]/Tabla_Transformados[[#This Row],[Duracion_Viaje_sucio]]</f>
        <v>931.16363636363633</v>
      </c>
    </row>
    <row r="931" spans="1:45" x14ac:dyDescent="0.25">
      <c r="A931" t="s">
        <v>3222</v>
      </c>
      <c r="B931" t="s">
        <v>3223</v>
      </c>
      <c r="C931">
        <v>19</v>
      </c>
      <c r="D931" t="s">
        <v>60</v>
      </c>
      <c r="E931" t="str">
        <f>VLOOKUP(Tabla_Transformados[[#This Row],[Género_sucio]],Tabla4[#All],2,0)</f>
        <v>Otro</v>
      </c>
      <c r="F931" t="s">
        <v>61</v>
      </c>
      <c r="G931" t="str">
        <f>VLOOKUP(Tabla_Transformados[[#This Row],[Ubicación_sucio]],auxiliares!$E$6:$F$13,2,0)</f>
        <v>Australia</v>
      </c>
      <c r="H931" t="s">
        <v>49</v>
      </c>
      <c r="I931" t="str">
        <f>IFERROR(VLOOKUP(Tabla_Transformados[[#This Row],[Tipo_Viajero_sucio]],auxiliares!$H$6:$I$6,2,0),Tabla_Transformados[[#This Row],[Tipo_Viajero_sucio]])</f>
        <v>Turista</v>
      </c>
      <c r="J931" t="s">
        <v>3224</v>
      </c>
      <c r="K931" s="8">
        <v>45459</v>
      </c>
      <c r="L931" s="8">
        <v>45606</v>
      </c>
      <c r="M931">
        <v>252</v>
      </c>
      <c r="N931">
        <f>DATEDIF(Tabla_Transformados[[#This Row],[Fecha_Reserva]],Tabla_Transformados[[#This Row],[Fecha_Viaje]],"d")</f>
        <v>147</v>
      </c>
      <c r="O931">
        <v>9</v>
      </c>
      <c r="P931">
        <v>1</v>
      </c>
      <c r="Q931" t="s">
        <v>37</v>
      </c>
      <c r="R931" t="str">
        <f>IFERROR(VLOOKUP(Tabla_Transformados[[#This Row],[Tipo_Paquete_sucio]],auxiliares!$H$6:$I$7,2,0),Tabla_Transformados[[#This Row],[Tipo_Paquete_sucio]])</f>
        <v>Vuelo</v>
      </c>
      <c r="S931" s="10">
        <v>2816.3</v>
      </c>
      <c r="T931" t="s">
        <v>86</v>
      </c>
      <c r="U931" t="s">
        <v>53</v>
      </c>
      <c r="V931" t="str">
        <f>VLOOKUP(Tabla_Transformados[[#This Row],[Destino_sucio]],auxiliares!$E$5:$F$19,2,0)</f>
        <v>Nueva York</v>
      </c>
      <c r="W931" t="s">
        <v>40</v>
      </c>
      <c r="X931" t="s">
        <v>41</v>
      </c>
      <c r="Y931" t="s">
        <v>40</v>
      </c>
      <c r="Z9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1" t="str">
        <f>IFERROR(VLOOKUP(Tabla_Transformados[[#This Row],[Actividades_Reser_sucio2]],auxiliares!$E$5:$F$20,2,0),Tabla_Transformados[[#This Row],[Actividades_Reser_sucio2]])</f>
        <v/>
      </c>
      <c r="AB931">
        <v>1</v>
      </c>
      <c r="AC931">
        <f>Tabla_Transformados[[#This Row],[Duracion_Viaje_sucio]]-1</f>
        <v>8</v>
      </c>
      <c r="AD931" t="b">
        <v>0</v>
      </c>
      <c r="AE931" t="str">
        <f>VLOOKUP(Tabla_Transformados[[#This Row],[Promocion_Aplicada_sucio]],auxiliares!$H$6:$I$9,2,0)</f>
        <v>Falso</v>
      </c>
      <c r="AF931" t="s">
        <v>42</v>
      </c>
      <c r="AG931" t="s">
        <v>115</v>
      </c>
      <c r="AH931">
        <v>9</v>
      </c>
      <c r="AI931" t="str">
        <f>TEXT(Tabla_Transformados[[#This Row],[Fecha_Reserva]],"m")</f>
        <v>6</v>
      </c>
      <c r="AJ931">
        <v>5</v>
      </c>
      <c r="AK931" t="str">
        <f>TEXT(Tabla_Transformados[[#This Row],[Fecha_Viaje]],"m")</f>
        <v>11</v>
      </c>
      <c r="AL931" t="s">
        <v>57</v>
      </c>
      <c r="AM931" t="b">
        <v>0</v>
      </c>
      <c r="AN931" t="str">
        <f>VLOOKUP(Tabla_Transformados[[#This Row],[Cancelacion_Reserva_sucio]],auxiliares!$H$6:$I$9,2,0)</f>
        <v>Falso</v>
      </c>
      <c r="AO931">
        <v>1</v>
      </c>
      <c r="AP931" t="s">
        <v>70</v>
      </c>
      <c r="AQ93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31" s="10">
        <f>Tabla_Transformados[[#This Row],[Costo_Total]]/Tabla_Transformados[[#This Row],[Numero_Personas]]</f>
        <v>2816.3</v>
      </c>
      <c r="AS931" s="10">
        <f>Tabla_Transformados[[#This Row],[Costo_Total]]/Tabla_Transformados[[#This Row],[Duracion_Viaje_sucio]]</f>
        <v>312.92222222222222</v>
      </c>
    </row>
    <row r="932" spans="1:45" x14ac:dyDescent="0.25">
      <c r="A932" t="s">
        <v>3225</v>
      </c>
      <c r="B932" t="s">
        <v>3226</v>
      </c>
      <c r="C932">
        <v>65</v>
      </c>
      <c r="D932" t="s">
        <v>60</v>
      </c>
      <c r="E932" t="str">
        <f>VLOOKUP(Tabla_Transformados[[#This Row],[Género_sucio]],Tabla4[#All],2,0)</f>
        <v>Otro</v>
      </c>
      <c r="F932" t="s">
        <v>32</v>
      </c>
      <c r="G932" t="str">
        <f>VLOOKUP(Tabla_Transformados[[#This Row],[Ubicación_sucio]],auxiliares!$E$6:$F$13,2,0)</f>
        <v>Méjico</v>
      </c>
      <c r="H932" t="s">
        <v>97</v>
      </c>
      <c r="I932" t="str">
        <f>IFERROR(VLOOKUP(Tabla_Transformados[[#This Row],[Tipo_Viajero_sucio]],auxiliares!$H$6:$I$6,2,0),Tabla_Transformados[[#This Row],[Tipo_Viajero_sucio]])</f>
        <v>Negocios</v>
      </c>
      <c r="J932" t="s">
        <v>3227</v>
      </c>
      <c r="K932" s="8">
        <v>45325</v>
      </c>
      <c r="L932" s="8">
        <v>45510</v>
      </c>
      <c r="M932">
        <v>73</v>
      </c>
      <c r="N932">
        <f>DATEDIF(Tabla_Transformados[[#This Row],[Fecha_Reserva]],Tabla_Transformados[[#This Row],[Fecha_Viaje]],"d")</f>
        <v>185</v>
      </c>
      <c r="O932">
        <v>2</v>
      </c>
      <c r="P932">
        <v>1</v>
      </c>
      <c r="Q932" t="s">
        <v>77</v>
      </c>
      <c r="R932" t="str">
        <f>IFERROR(VLOOKUP(Tabla_Transformados[[#This Row],[Tipo_Paquete_sucio]],auxiliares!$H$6:$I$7,2,0),Tabla_Transformados[[#This Row],[Tipo_Paquete_sucio]])</f>
        <v>Vuelo + Hotel</v>
      </c>
      <c r="S932" s="10">
        <v>2049.4</v>
      </c>
      <c r="T932" t="s">
        <v>38</v>
      </c>
      <c r="U932" t="s">
        <v>87</v>
      </c>
      <c r="V932" t="str">
        <f>VLOOKUP(Tabla_Transformados[[#This Row],[Destino_sucio]],auxiliares!$E$5:$F$19,2,0)</f>
        <v>Londres</v>
      </c>
      <c r="W932" t="s">
        <v>67</v>
      </c>
      <c r="X932" t="s">
        <v>68</v>
      </c>
      <c r="Y932" t="s">
        <v>40</v>
      </c>
      <c r="Z9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2" t="str">
        <f>IFERROR(VLOOKUP(Tabla_Transformados[[#This Row],[Actividades_Reser_sucio2]],auxiliares!$E$5:$F$20,2,0),Tabla_Transformados[[#This Row],[Actividades_Reser_sucio2]])</f>
        <v/>
      </c>
      <c r="AB932">
        <v>2</v>
      </c>
      <c r="AC932">
        <f>Tabla_Transformados[[#This Row],[Duracion_Viaje_sucio]]-1</f>
        <v>1</v>
      </c>
      <c r="AD932" t="b">
        <v>1</v>
      </c>
      <c r="AE932" t="str">
        <f>VLOOKUP(Tabla_Transformados[[#This Row],[Promocion_Aplicada_sucio]],auxiliares!$H$6:$I$9,2,0)</f>
        <v>Verdadero</v>
      </c>
      <c r="AF932" t="s">
        <v>55</v>
      </c>
      <c r="AG932" t="s">
        <v>56</v>
      </c>
      <c r="AH932">
        <v>4</v>
      </c>
      <c r="AI932" t="str">
        <f>TEXT(Tabla_Transformados[[#This Row],[Fecha_Reserva]],"m")</f>
        <v>2</v>
      </c>
      <c r="AJ932">
        <v>6</v>
      </c>
      <c r="AK932" t="str">
        <f>TEXT(Tabla_Transformados[[#This Row],[Fecha_Viaje]],"m")</f>
        <v>8</v>
      </c>
      <c r="AL932" t="s">
        <v>44</v>
      </c>
      <c r="AM932" t="b">
        <v>1</v>
      </c>
      <c r="AN932" t="str">
        <f>VLOOKUP(Tabla_Transformados[[#This Row],[Cancelacion_Reserva_sucio]],auxiliares!$H$6:$I$9,2,0)</f>
        <v>Verdadero</v>
      </c>
      <c r="AO932">
        <v>1</v>
      </c>
      <c r="AP932" t="s">
        <v>70</v>
      </c>
      <c r="AQ93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2" s="10">
        <f>Tabla_Transformados[[#This Row],[Costo_Total]]/Tabla_Transformados[[#This Row],[Numero_Personas]]</f>
        <v>2049.4</v>
      </c>
      <c r="AS932" s="10">
        <f>Tabla_Transformados[[#This Row],[Costo_Total]]/Tabla_Transformados[[#This Row],[Duracion_Viaje_sucio]]</f>
        <v>1024.7</v>
      </c>
    </row>
    <row r="933" spans="1:45" x14ac:dyDescent="0.25">
      <c r="A933" t="s">
        <v>3228</v>
      </c>
      <c r="B933" t="s">
        <v>3229</v>
      </c>
      <c r="C933">
        <v>54</v>
      </c>
      <c r="D933" t="s">
        <v>31</v>
      </c>
      <c r="E933" t="str">
        <f>VLOOKUP(Tabla_Transformados[[#This Row],[Género_sucio]],Tabla4[#All],2,0)</f>
        <v>Femenino</v>
      </c>
      <c r="F933" t="s">
        <v>91</v>
      </c>
      <c r="G933" t="str">
        <f>VLOOKUP(Tabla_Transformados[[#This Row],[Ubicación_sucio]],auxiliares!$E$6:$F$13,2,0)</f>
        <v>India</v>
      </c>
      <c r="H933" t="s">
        <v>49</v>
      </c>
      <c r="I933" t="str">
        <f>IFERROR(VLOOKUP(Tabla_Transformados[[#This Row],[Tipo_Viajero_sucio]],auxiliares!$H$6:$I$6,2,0),Tabla_Transformados[[#This Row],[Tipo_Viajero_sucio]])</f>
        <v>Turista</v>
      </c>
      <c r="J933" t="s">
        <v>3230</v>
      </c>
      <c r="K933" s="8">
        <v>45350</v>
      </c>
      <c r="L933" s="8">
        <v>45616</v>
      </c>
      <c r="M933">
        <v>183</v>
      </c>
      <c r="N933">
        <f>DATEDIF(Tabla_Transformados[[#This Row],[Fecha_Reserva]],Tabla_Transformados[[#This Row],[Fecha_Viaje]],"d")</f>
        <v>266</v>
      </c>
      <c r="O933">
        <v>1</v>
      </c>
      <c r="P933">
        <v>2</v>
      </c>
      <c r="Q933" t="s">
        <v>37</v>
      </c>
      <c r="R933" t="str">
        <f>IFERROR(VLOOKUP(Tabla_Transformados[[#This Row],[Tipo_Paquete_sucio]],auxiliares!$H$6:$I$7,2,0),Tabla_Transformados[[#This Row],[Tipo_Paquete_sucio]])</f>
        <v>Vuelo</v>
      </c>
      <c r="S933" s="10">
        <v>10075.4</v>
      </c>
      <c r="T933" t="s">
        <v>86</v>
      </c>
      <c r="U933" t="s">
        <v>39</v>
      </c>
      <c r="V933" t="str">
        <f>VLOOKUP(Tabla_Transformados[[#This Row],[Destino_sucio]],auxiliares!$E$5:$F$19,2,0)</f>
        <v>Tokio</v>
      </c>
      <c r="W933" t="s">
        <v>40</v>
      </c>
      <c r="X933" t="s">
        <v>41</v>
      </c>
      <c r="Y933" t="s">
        <v>40</v>
      </c>
      <c r="Z9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3" t="str">
        <f>IFERROR(VLOOKUP(Tabla_Transformados[[#This Row],[Actividades_Reser_sucio2]],auxiliares!$E$5:$F$20,2,0),Tabla_Transformados[[#This Row],[Actividades_Reser_sucio2]])</f>
        <v/>
      </c>
      <c r="AB933">
        <v>1</v>
      </c>
      <c r="AC933">
        <f>Tabla_Transformados[[#This Row],[Duracion_Viaje_sucio]]-1</f>
        <v>0</v>
      </c>
      <c r="AD933" t="b">
        <v>0</v>
      </c>
      <c r="AE933" t="str">
        <f>VLOOKUP(Tabla_Transformados[[#This Row],[Promocion_Aplicada_sucio]],auxiliares!$H$6:$I$9,2,0)</f>
        <v>Falso</v>
      </c>
      <c r="AF933" t="s">
        <v>42</v>
      </c>
      <c r="AG933" t="s">
        <v>115</v>
      </c>
      <c r="AH933">
        <v>9</v>
      </c>
      <c r="AI933" t="str">
        <f>TEXT(Tabla_Transformados[[#This Row],[Fecha_Reserva]],"m")</f>
        <v>2</v>
      </c>
      <c r="AJ933">
        <v>4</v>
      </c>
      <c r="AK933" t="str">
        <f>TEXT(Tabla_Transformados[[#This Row],[Fecha_Viaje]],"m")</f>
        <v>11</v>
      </c>
      <c r="AL933" t="s">
        <v>44</v>
      </c>
      <c r="AM933" t="b">
        <v>0</v>
      </c>
      <c r="AN933" t="str">
        <f>VLOOKUP(Tabla_Transformados[[#This Row],[Cancelacion_Reserva_sucio]],auxiliares!$H$6:$I$9,2,0)</f>
        <v>Falso</v>
      </c>
      <c r="AO933">
        <v>4</v>
      </c>
      <c r="AP933" t="s">
        <v>108</v>
      </c>
      <c r="AQ93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3" s="10">
        <f>Tabla_Transformados[[#This Row],[Costo_Total]]/Tabla_Transformados[[#This Row],[Numero_Personas]]</f>
        <v>5037.7</v>
      </c>
      <c r="AS933" s="10">
        <f>Tabla_Transformados[[#This Row],[Costo_Total]]/Tabla_Transformados[[#This Row],[Duracion_Viaje_sucio]]</f>
        <v>10075.4</v>
      </c>
    </row>
    <row r="934" spans="1:45" x14ac:dyDescent="0.25">
      <c r="A934" t="s">
        <v>3231</v>
      </c>
      <c r="B934" t="s">
        <v>3232</v>
      </c>
      <c r="C934">
        <v>48</v>
      </c>
      <c r="D934" t="s">
        <v>31</v>
      </c>
      <c r="E934" t="str">
        <f>VLOOKUP(Tabla_Transformados[[#This Row],[Género_sucio]],Tabla4[#All],2,0)</f>
        <v>Femenino</v>
      </c>
      <c r="F934" t="s">
        <v>48</v>
      </c>
      <c r="G934" t="str">
        <f>VLOOKUP(Tabla_Transformados[[#This Row],[Ubicación_sucio]],auxiliares!$E$6:$F$13,2,0)</f>
        <v>EEUU</v>
      </c>
      <c r="H934" t="s">
        <v>33</v>
      </c>
      <c r="I934" t="str">
        <f>IFERROR(VLOOKUP(Tabla_Transformados[[#This Row],[Tipo_Viajero_sucio]],auxiliares!$H$6:$I$6,2,0),Tabla_Transformados[[#This Row],[Tipo_Viajero_sucio]])</f>
        <v>Turista</v>
      </c>
      <c r="J934" t="s">
        <v>3233</v>
      </c>
      <c r="K934" s="8">
        <v>45345</v>
      </c>
      <c r="L934" s="8">
        <v>45431</v>
      </c>
      <c r="M934">
        <v>184</v>
      </c>
      <c r="N934">
        <f>DATEDIF(Tabla_Transformados[[#This Row],[Fecha_Reserva]],Tabla_Transformados[[#This Row],[Fecha_Viaje]],"d")</f>
        <v>86</v>
      </c>
      <c r="O934">
        <v>5</v>
      </c>
      <c r="P934">
        <v>4</v>
      </c>
      <c r="Q934" t="s">
        <v>37</v>
      </c>
      <c r="R934" t="str">
        <f>IFERROR(VLOOKUP(Tabla_Transformados[[#This Row],[Tipo_Paquete_sucio]],auxiliares!$H$6:$I$7,2,0),Tabla_Transformados[[#This Row],[Tipo_Paquete_sucio]])</f>
        <v>Vuelo</v>
      </c>
      <c r="S934" s="10">
        <v>9677.5</v>
      </c>
      <c r="T934" t="s">
        <v>86</v>
      </c>
      <c r="U934" t="s">
        <v>87</v>
      </c>
      <c r="V934" t="str">
        <f>VLOOKUP(Tabla_Transformados[[#This Row],[Destino_sucio]],auxiliares!$E$5:$F$19,2,0)</f>
        <v>Londres</v>
      </c>
      <c r="W934" t="s">
        <v>40</v>
      </c>
      <c r="X934" t="s">
        <v>41</v>
      </c>
      <c r="Y934" t="s">
        <v>40</v>
      </c>
      <c r="Z9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4" t="str">
        <f>IFERROR(VLOOKUP(Tabla_Transformados[[#This Row],[Actividades_Reser_sucio2]],auxiliares!$E$5:$F$20,2,0),Tabla_Transformados[[#This Row],[Actividades_Reser_sucio2]])</f>
        <v/>
      </c>
      <c r="AB934">
        <v>7</v>
      </c>
      <c r="AC934">
        <f>Tabla_Transformados[[#This Row],[Duracion_Viaje_sucio]]-1</f>
        <v>4</v>
      </c>
      <c r="AD934" t="b">
        <v>1</v>
      </c>
      <c r="AE934" t="str">
        <f>VLOOKUP(Tabla_Transformados[[#This Row],[Promocion_Aplicada_sucio]],auxiliares!$H$6:$I$9,2,0)</f>
        <v>Verdadero</v>
      </c>
      <c r="AF934" t="s">
        <v>88</v>
      </c>
      <c r="AG934" t="s">
        <v>56</v>
      </c>
      <c r="AH934">
        <v>11</v>
      </c>
      <c r="AI934" t="str">
        <f>TEXT(Tabla_Transformados[[#This Row],[Fecha_Reserva]],"m")</f>
        <v>2</v>
      </c>
      <c r="AJ934">
        <v>6</v>
      </c>
      <c r="AK934" t="str">
        <f>TEXT(Tabla_Transformados[[#This Row],[Fecha_Viaje]],"m")</f>
        <v>5</v>
      </c>
      <c r="AL934" t="s">
        <v>44</v>
      </c>
      <c r="AM934" t="b">
        <v>1</v>
      </c>
      <c r="AN934" t="str">
        <f>VLOOKUP(Tabla_Transformados[[#This Row],[Cancelacion_Reserva_sucio]],auxiliares!$H$6:$I$9,2,0)</f>
        <v>Verdadero</v>
      </c>
      <c r="AO934">
        <v>4</v>
      </c>
      <c r="AP934" t="s">
        <v>108</v>
      </c>
      <c r="AQ93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4" s="10">
        <f>Tabla_Transformados[[#This Row],[Costo_Total]]/Tabla_Transformados[[#This Row],[Numero_Personas]]</f>
        <v>2419.375</v>
      </c>
      <c r="AS934" s="10">
        <f>Tabla_Transformados[[#This Row],[Costo_Total]]/Tabla_Transformados[[#This Row],[Duracion_Viaje_sucio]]</f>
        <v>1935.5</v>
      </c>
    </row>
    <row r="935" spans="1:45" x14ac:dyDescent="0.25">
      <c r="A935" t="s">
        <v>3234</v>
      </c>
      <c r="B935" t="s">
        <v>3235</v>
      </c>
      <c r="C935">
        <v>56</v>
      </c>
      <c r="D935" t="s">
        <v>104</v>
      </c>
      <c r="E935" t="str">
        <f>VLOOKUP(Tabla_Transformados[[#This Row],[Género_sucio]],Tabla4[#All],2,0)</f>
        <v>Masculino</v>
      </c>
      <c r="F935" t="s">
        <v>91</v>
      </c>
      <c r="G935" t="str">
        <f>VLOOKUP(Tabla_Transformados[[#This Row],[Ubicación_sucio]],auxiliares!$E$6:$F$13,2,0)</f>
        <v>India</v>
      </c>
      <c r="H935" t="s">
        <v>49</v>
      </c>
      <c r="I935" t="str">
        <f>IFERROR(VLOOKUP(Tabla_Transformados[[#This Row],[Tipo_Viajero_sucio]],auxiliares!$H$6:$I$6,2,0),Tabla_Transformados[[#This Row],[Tipo_Viajero_sucio]])</f>
        <v>Turista</v>
      </c>
      <c r="J935" t="s">
        <v>3236</v>
      </c>
      <c r="K935" s="8">
        <v>45407</v>
      </c>
      <c r="L935" s="8">
        <v>45557</v>
      </c>
      <c r="M935">
        <v>110</v>
      </c>
      <c r="N935">
        <f>DATEDIF(Tabla_Transformados[[#This Row],[Fecha_Reserva]],Tabla_Transformados[[#This Row],[Fecha_Viaje]],"d")</f>
        <v>150</v>
      </c>
      <c r="O935">
        <v>4</v>
      </c>
      <c r="P935">
        <v>3</v>
      </c>
      <c r="Q935" t="s">
        <v>65</v>
      </c>
      <c r="R935" t="str">
        <f>IFERROR(VLOOKUP(Tabla_Transformados[[#This Row],[Tipo_Paquete_sucio]],auxiliares!$H$6:$I$7,2,0),Tabla_Transformados[[#This Row],[Tipo_Paquete_sucio]])</f>
        <v>Vuelo + Hotel + Tour</v>
      </c>
      <c r="S935" s="10">
        <v>16818.8</v>
      </c>
      <c r="T935" t="s">
        <v>86</v>
      </c>
      <c r="U935" t="s">
        <v>53</v>
      </c>
      <c r="V935" t="str">
        <f>VLOOKUP(Tabla_Transformados[[#This Row],[Destino_sucio]],auxiliares!$E$5:$F$19,2,0)</f>
        <v>Nueva York</v>
      </c>
      <c r="W935" t="s">
        <v>79</v>
      </c>
      <c r="X935" t="s">
        <v>41</v>
      </c>
      <c r="Y935" t="s">
        <v>151</v>
      </c>
      <c r="Z9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35" t="str">
        <f>IFERROR(VLOOKUP(Tabla_Transformados[[#This Row],[Actividades_Reser_sucio2]],auxiliares!$E$5:$F$20,2,0),Tabla_Transformados[[#This Row],[Actividades_Reser_sucio2]])</f>
        <v>Tour en Cuidad</v>
      </c>
      <c r="AB935">
        <v>8</v>
      </c>
      <c r="AC935">
        <f>Tabla_Transformados[[#This Row],[Duracion_Viaje_sucio]]-1</f>
        <v>3</v>
      </c>
      <c r="AD935" t="b">
        <v>0</v>
      </c>
      <c r="AE935" t="str">
        <f>VLOOKUP(Tabla_Transformados[[#This Row],[Promocion_Aplicada_sucio]],auxiliares!$H$6:$I$9,2,0)</f>
        <v>Falso</v>
      </c>
      <c r="AF935" t="s">
        <v>42</v>
      </c>
      <c r="AG935" t="s">
        <v>43</v>
      </c>
      <c r="AH935">
        <v>1</v>
      </c>
      <c r="AI935" t="str">
        <f>TEXT(Tabla_Transformados[[#This Row],[Fecha_Reserva]],"m")</f>
        <v>4</v>
      </c>
      <c r="AJ935">
        <v>2</v>
      </c>
      <c r="AK935" t="str">
        <f>TEXT(Tabla_Transformados[[#This Row],[Fecha_Viaje]],"m")</f>
        <v>9</v>
      </c>
      <c r="AL935" t="s">
        <v>57</v>
      </c>
      <c r="AM935" t="b">
        <v>1</v>
      </c>
      <c r="AN935" t="str">
        <f>VLOOKUP(Tabla_Transformados[[#This Row],[Cancelacion_Reserva_sucio]],auxiliares!$H$6:$I$9,2,0)</f>
        <v>Verdadero</v>
      </c>
      <c r="AO935">
        <v>4</v>
      </c>
      <c r="AP935" t="s">
        <v>131</v>
      </c>
      <c r="AQ93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5" s="10">
        <f>Tabla_Transformados[[#This Row],[Costo_Total]]/Tabla_Transformados[[#This Row],[Numero_Personas]]</f>
        <v>5606.2666666666664</v>
      </c>
      <c r="AS935" s="10">
        <f>Tabla_Transformados[[#This Row],[Costo_Total]]/Tabla_Transformados[[#This Row],[Duracion_Viaje_sucio]]</f>
        <v>4204.7</v>
      </c>
    </row>
    <row r="936" spans="1:45" x14ac:dyDescent="0.25">
      <c r="A936" t="s">
        <v>3237</v>
      </c>
      <c r="B936" t="s">
        <v>3238</v>
      </c>
      <c r="C936">
        <v>60</v>
      </c>
      <c r="D936" t="s">
        <v>104</v>
      </c>
      <c r="E936" t="str">
        <f>VLOOKUP(Tabla_Transformados[[#This Row],[Género_sucio]],Tabla4[#All],2,0)</f>
        <v>Masculino</v>
      </c>
      <c r="F936" t="s">
        <v>82</v>
      </c>
      <c r="G936" t="str">
        <f>VLOOKUP(Tabla_Transformados[[#This Row],[Ubicación_sucio]],auxiliares!$E$6:$F$13,2,0)</f>
        <v>Alemania</v>
      </c>
      <c r="H936" t="s">
        <v>49</v>
      </c>
      <c r="I936" t="str">
        <f>IFERROR(VLOOKUP(Tabla_Transformados[[#This Row],[Tipo_Viajero_sucio]],auxiliares!$H$6:$I$6,2,0),Tabla_Transformados[[#This Row],[Tipo_Viajero_sucio]])</f>
        <v>Turista</v>
      </c>
      <c r="J936" t="s">
        <v>3239</v>
      </c>
      <c r="K936" s="8">
        <v>45330</v>
      </c>
      <c r="L936" s="8">
        <v>45588</v>
      </c>
      <c r="M936">
        <v>221</v>
      </c>
      <c r="N936">
        <f>DATEDIF(Tabla_Transformados[[#This Row],[Fecha_Reserva]],Tabla_Transformados[[#This Row],[Fecha_Viaje]],"d")</f>
        <v>258</v>
      </c>
      <c r="O936">
        <v>6</v>
      </c>
      <c r="P936">
        <v>2</v>
      </c>
      <c r="Q936" t="s">
        <v>77</v>
      </c>
      <c r="R936" t="str">
        <f>IFERROR(VLOOKUP(Tabla_Transformados[[#This Row],[Tipo_Paquete_sucio]],auxiliares!$H$6:$I$7,2,0),Tabla_Transformados[[#This Row],[Tipo_Paquete_sucio]])</f>
        <v>Vuelo + Hotel</v>
      </c>
      <c r="S936" s="10">
        <v>13541.6</v>
      </c>
      <c r="T936" t="s">
        <v>86</v>
      </c>
      <c r="U936" t="s">
        <v>66</v>
      </c>
      <c r="V936" t="str">
        <f>VLOOKUP(Tabla_Transformados[[#This Row],[Destino_sucio]],auxiliares!$E$5:$F$19,2,0)</f>
        <v>Barcelona</v>
      </c>
      <c r="W936" t="s">
        <v>114</v>
      </c>
      <c r="X936" t="s">
        <v>54</v>
      </c>
      <c r="Y936" t="s">
        <v>40</v>
      </c>
      <c r="Z9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6" t="str">
        <f>IFERROR(VLOOKUP(Tabla_Transformados[[#This Row],[Actividades_Reser_sucio2]],auxiliares!$E$5:$F$20,2,0),Tabla_Transformados[[#This Row],[Actividades_Reser_sucio2]])</f>
        <v/>
      </c>
      <c r="AB936">
        <v>4</v>
      </c>
      <c r="AC936">
        <f>Tabla_Transformados[[#This Row],[Duracion_Viaje_sucio]]-1</f>
        <v>5</v>
      </c>
      <c r="AD936" t="b">
        <v>1</v>
      </c>
      <c r="AE936" t="str">
        <f>VLOOKUP(Tabla_Transformados[[#This Row],[Promocion_Aplicada_sucio]],auxiliares!$H$6:$I$9,2,0)</f>
        <v>Verdadero</v>
      </c>
      <c r="AF936" t="s">
        <v>42</v>
      </c>
      <c r="AG936" t="s">
        <v>43</v>
      </c>
      <c r="AH936">
        <v>11</v>
      </c>
      <c r="AI936" t="str">
        <f>TEXT(Tabla_Transformados[[#This Row],[Fecha_Reserva]],"m")</f>
        <v>2</v>
      </c>
      <c r="AJ936">
        <v>3</v>
      </c>
      <c r="AK936" t="str">
        <f>TEXT(Tabla_Transformados[[#This Row],[Fecha_Viaje]],"m")</f>
        <v>10</v>
      </c>
      <c r="AL936" t="s">
        <v>44</v>
      </c>
      <c r="AM936" t="b">
        <v>1</v>
      </c>
      <c r="AN936" t="str">
        <f>VLOOKUP(Tabla_Transformados[[#This Row],[Cancelacion_Reserva_sucio]],auxiliares!$H$6:$I$9,2,0)</f>
        <v>Verdadero</v>
      </c>
      <c r="AO936">
        <v>4</v>
      </c>
      <c r="AP936" t="s">
        <v>131</v>
      </c>
      <c r="AQ93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6" s="10">
        <f>Tabla_Transformados[[#This Row],[Costo_Total]]/Tabla_Transformados[[#This Row],[Numero_Personas]]</f>
        <v>6770.8</v>
      </c>
      <c r="AS936" s="10">
        <f>Tabla_Transformados[[#This Row],[Costo_Total]]/Tabla_Transformados[[#This Row],[Duracion_Viaje_sucio]]</f>
        <v>2256.9333333333334</v>
      </c>
    </row>
    <row r="937" spans="1:45" x14ac:dyDescent="0.25">
      <c r="A937" t="s">
        <v>3240</v>
      </c>
      <c r="B937" t="s">
        <v>3241</v>
      </c>
      <c r="C937">
        <v>42</v>
      </c>
      <c r="D937" t="s">
        <v>104</v>
      </c>
      <c r="E937" t="str">
        <f>VLOOKUP(Tabla_Transformados[[#This Row],[Género_sucio]],Tabla4[#All],2,0)</f>
        <v>Masculino</v>
      </c>
      <c r="F937" t="s">
        <v>73</v>
      </c>
      <c r="G937" t="str">
        <f>VLOOKUP(Tabla_Transformados[[#This Row],[Ubicación_sucio]],auxiliares!$E$6:$F$13,2,0)</f>
        <v>Reino unido</v>
      </c>
      <c r="H937" t="s">
        <v>97</v>
      </c>
      <c r="I937" t="str">
        <f>IFERROR(VLOOKUP(Tabla_Transformados[[#This Row],[Tipo_Viajero_sucio]],auxiliares!$H$6:$I$6,2,0),Tabla_Transformados[[#This Row],[Tipo_Viajero_sucio]])</f>
        <v>Negocios</v>
      </c>
      <c r="J937" t="s">
        <v>3242</v>
      </c>
      <c r="K937" s="8">
        <v>45523</v>
      </c>
      <c r="L937" s="8">
        <v>45603</v>
      </c>
      <c r="M937">
        <v>194</v>
      </c>
      <c r="N937">
        <f>DATEDIF(Tabla_Transformados[[#This Row],[Fecha_Reserva]],Tabla_Transformados[[#This Row],[Fecha_Viaje]],"d")</f>
        <v>80</v>
      </c>
      <c r="O937">
        <v>14</v>
      </c>
      <c r="P937">
        <v>4</v>
      </c>
      <c r="Q937" t="s">
        <v>65</v>
      </c>
      <c r="R937" t="str">
        <f>IFERROR(VLOOKUP(Tabla_Transformados[[#This Row],[Tipo_Paquete_sucio]],auxiliares!$H$6:$I$7,2,0),Tabla_Transformados[[#This Row],[Tipo_Paquete_sucio]])</f>
        <v>Vuelo + Hotel + Tour</v>
      </c>
      <c r="S937" s="10">
        <v>1628.9</v>
      </c>
      <c r="T937" t="s">
        <v>38</v>
      </c>
      <c r="U937" t="s">
        <v>87</v>
      </c>
      <c r="V937" t="str">
        <f>VLOOKUP(Tabla_Transformados[[#This Row],[Destino_sucio]],auxiliares!$E$5:$F$19,2,0)</f>
        <v>Londres</v>
      </c>
      <c r="W937" t="s">
        <v>114</v>
      </c>
      <c r="X937" t="s">
        <v>54</v>
      </c>
      <c r="Y937" t="s">
        <v>69</v>
      </c>
      <c r="Z9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37" t="str">
        <f>IFERROR(VLOOKUP(Tabla_Transformados[[#This Row],[Actividades_Reser_sucio2]],auxiliares!$E$5:$F$20,2,0),Tabla_Transformados[[#This Row],[Actividades_Reser_sucio2]])</f>
        <v>Excursión en bote</v>
      </c>
      <c r="AB937">
        <v>1</v>
      </c>
      <c r="AC937">
        <f>Tabla_Transformados[[#This Row],[Duracion_Viaje_sucio]]-1</f>
        <v>13</v>
      </c>
      <c r="AD937" t="b">
        <v>0</v>
      </c>
      <c r="AE937" t="str">
        <f>VLOOKUP(Tabla_Transformados[[#This Row],[Promocion_Aplicada_sucio]],auxiliares!$H$6:$I$9,2,0)</f>
        <v>Falso</v>
      </c>
      <c r="AF937" t="s">
        <v>88</v>
      </c>
      <c r="AG937" t="s">
        <v>115</v>
      </c>
      <c r="AH937">
        <v>5</v>
      </c>
      <c r="AI937" t="str">
        <f>TEXT(Tabla_Transformados[[#This Row],[Fecha_Reserva]],"m")</f>
        <v>8</v>
      </c>
      <c r="AJ937">
        <v>2</v>
      </c>
      <c r="AK937" t="str">
        <f>TEXT(Tabla_Transformados[[#This Row],[Fecha_Viaje]],"m")</f>
        <v>11</v>
      </c>
      <c r="AL937" t="s">
        <v>57</v>
      </c>
      <c r="AM937" t="b">
        <v>0</v>
      </c>
      <c r="AN937" t="str">
        <f>VLOOKUP(Tabla_Transformados[[#This Row],[Cancelacion_Reserva_sucio]],auxiliares!$H$6:$I$9,2,0)</f>
        <v>Falso</v>
      </c>
      <c r="AO937">
        <v>1</v>
      </c>
      <c r="AP937" t="s">
        <v>70</v>
      </c>
      <c r="AQ93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7" s="10">
        <f>Tabla_Transformados[[#This Row],[Costo_Total]]/Tabla_Transformados[[#This Row],[Numero_Personas]]</f>
        <v>407.22500000000002</v>
      </c>
      <c r="AS937" s="10">
        <f>Tabla_Transformados[[#This Row],[Costo_Total]]/Tabla_Transformados[[#This Row],[Duracion_Viaje_sucio]]</f>
        <v>116.35000000000001</v>
      </c>
    </row>
    <row r="938" spans="1:45" x14ac:dyDescent="0.25">
      <c r="A938" t="s">
        <v>3243</v>
      </c>
      <c r="B938" t="s">
        <v>3244</v>
      </c>
      <c r="C938">
        <v>60</v>
      </c>
      <c r="D938" t="s">
        <v>104</v>
      </c>
      <c r="E938" t="str">
        <f>VLOOKUP(Tabla_Transformados[[#This Row],[Género_sucio]],Tabla4[#All],2,0)</f>
        <v>Masculino</v>
      </c>
      <c r="F938" t="s">
        <v>123</v>
      </c>
      <c r="G938" t="str">
        <f>VLOOKUP(Tabla_Transformados[[#This Row],[Ubicación_sucio]],auxiliares!$E$6:$F$13,2,0)</f>
        <v>España</v>
      </c>
      <c r="H938" t="s">
        <v>97</v>
      </c>
      <c r="I938" t="str">
        <f>IFERROR(VLOOKUP(Tabla_Transformados[[#This Row],[Tipo_Viajero_sucio]],auxiliares!$H$6:$I$6,2,0),Tabla_Transformados[[#This Row],[Tipo_Viajero_sucio]])</f>
        <v>Negocios</v>
      </c>
      <c r="J938" t="s">
        <v>3245</v>
      </c>
      <c r="K938" s="8">
        <v>45487</v>
      </c>
      <c r="L938" s="8">
        <v>45650</v>
      </c>
      <c r="M938">
        <v>179</v>
      </c>
      <c r="N938">
        <f>DATEDIF(Tabla_Transformados[[#This Row],[Fecha_Reserva]],Tabla_Transformados[[#This Row],[Fecha_Viaje]],"d")</f>
        <v>163</v>
      </c>
      <c r="O938">
        <v>13</v>
      </c>
      <c r="P938">
        <v>4</v>
      </c>
      <c r="Q938" t="s">
        <v>77</v>
      </c>
      <c r="R938" t="str">
        <f>IFERROR(VLOOKUP(Tabla_Transformados[[#This Row],[Tipo_Paquete_sucio]],auxiliares!$H$6:$I$7,2,0),Tabla_Transformados[[#This Row],[Tipo_Paquete_sucio]])</f>
        <v>Vuelo + Hotel</v>
      </c>
      <c r="S938" s="10">
        <v>702.6</v>
      </c>
      <c r="T938" t="s">
        <v>38</v>
      </c>
      <c r="U938" t="s">
        <v>66</v>
      </c>
      <c r="V938" t="str">
        <f>VLOOKUP(Tabla_Transformados[[#This Row],[Destino_sucio]],auxiliares!$E$5:$F$19,2,0)</f>
        <v>Barcelona</v>
      </c>
      <c r="W938" t="s">
        <v>114</v>
      </c>
      <c r="X938" t="s">
        <v>54</v>
      </c>
      <c r="Y938" t="s">
        <v>40</v>
      </c>
      <c r="Z9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8" t="str">
        <f>IFERROR(VLOOKUP(Tabla_Transformados[[#This Row],[Actividades_Reser_sucio2]],auxiliares!$E$5:$F$20,2,0),Tabla_Transformados[[#This Row],[Actividades_Reser_sucio2]])</f>
        <v/>
      </c>
      <c r="AB938">
        <v>4</v>
      </c>
      <c r="AC938">
        <f>Tabla_Transformados[[#This Row],[Duracion_Viaje_sucio]]-1</f>
        <v>12</v>
      </c>
      <c r="AD938" t="b">
        <v>1</v>
      </c>
      <c r="AE938" t="str">
        <f>VLOOKUP(Tabla_Transformados[[#This Row],[Promocion_Aplicada_sucio]],auxiliares!$H$6:$I$9,2,0)</f>
        <v>Verdadero</v>
      </c>
      <c r="AF938" t="s">
        <v>42</v>
      </c>
      <c r="AG938" t="s">
        <v>56</v>
      </c>
      <c r="AH938">
        <v>11</v>
      </c>
      <c r="AI938" t="str">
        <f>TEXT(Tabla_Transformados[[#This Row],[Fecha_Reserva]],"m")</f>
        <v>7</v>
      </c>
      <c r="AJ938">
        <v>5</v>
      </c>
      <c r="AK938" t="str">
        <f>TEXT(Tabla_Transformados[[#This Row],[Fecha_Viaje]],"m")</f>
        <v>12</v>
      </c>
      <c r="AL938" t="s">
        <v>44</v>
      </c>
      <c r="AM938" t="b">
        <v>1</v>
      </c>
      <c r="AN938" t="str">
        <f>VLOOKUP(Tabla_Transformados[[#This Row],[Cancelacion_Reserva_sucio]],auxiliares!$H$6:$I$9,2,0)</f>
        <v>Verdadero</v>
      </c>
      <c r="AO938">
        <v>3</v>
      </c>
      <c r="AP938" t="s">
        <v>45</v>
      </c>
      <c r="AQ93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8" s="10">
        <f>Tabla_Transformados[[#This Row],[Costo_Total]]/Tabla_Transformados[[#This Row],[Numero_Personas]]</f>
        <v>175.65</v>
      </c>
      <c r="AS938" s="10">
        <f>Tabla_Transformados[[#This Row],[Costo_Total]]/Tabla_Transformados[[#This Row],[Duracion_Viaje_sucio]]</f>
        <v>54.04615384615385</v>
      </c>
    </row>
    <row r="939" spans="1:45" x14ac:dyDescent="0.25">
      <c r="A939" t="s">
        <v>3246</v>
      </c>
      <c r="B939" t="s">
        <v>3247</v>
      </c>
      <c r="C939">
        <v>43</v>
      </c>
      <c r="D939" t="s">
        <v>104</v>
      </c>
      <c r="E939" t="str">
        <f>VLOOKUP(Tabla_Transformados[[#This Row],[Género_sucio]],Tabla4[#All],2,0)</f>
        <v>Masculino</v>
      </c>
      <c r="F939" t="s">
        <v>32</v>
      </c>
      <c r="G939" t="str">
        <f>VLOOKUP(Tabla_Transformados[[#This Row],[Ubicación_sucio]],auxiliares!$E$6:$F$13,2,0)</f>
        <v>Méjico</v>
      </c>
      <c r="H939" t="s">
        <v>49</v>
      </c>
      <c r="I939" t="str">
        <f>IFERROR(VLOOKUP(Tabla_Transformados[[#This Row],[Tipo_Viajero_sucio]],auxiliares!$H$6:$I$6,2,0),Tabla_Transformados[[#This Row],[Tipo_Viajero_sucio]])</f>
        <v>Turista</v>
      </c>
      <c r="J939" t="s">
        <v>3248</v>
      </c>
      <c r="K939" s="8">
        <v>45516</v>
      </c>
      <c r="L939" s="8">
        <v>45534</v>
      </c>
      <c r="M939">
        <v>267</v>
      </c>
      <c r="N939">
        <f>DATEDIF(Tabla_Transformados[[#This Row],[Fecha_Reserva]],Tabla_Transformados[[#This Row],[Fecha_Viaje]],"d")</f>
        <v>18</v>
      </c>
      <c r="O939">
        <v>4</v>
      </c>
      <c r="P939">
        <v>1</v>
      </c>
      <c r="Q939" t="s">
        <v>37</v>
      </c>
      <c r="R939" t="str">
        <f>IFERROR(VLOOKUP(Tabla_Transformados[[#This Row],[Tipo_Paquete_sucio]],auxiliares!$H$6:$I$7,2,0),Tabla_Transformados[[#This Row],[Tipo_Paquete_sucio]])</f>
        <v>Vuelo</v>
      </c>
      <c r="S939" s="10">
        <v>7955.7</v>
      </c>
      <c r="T939" t="s">
        <v>38</v>
      </c>
      <c r="U939" t="s">
        <v>101</v>
      </c>
      <c r="V939" t="str">
        <f>VLOOKUP(Tabla_Transformados[[#This Row],[Destino_sucio]],auxiliares!$E$5:$F$19,2,0)</f>
        <v>Roma</v>
      </c>
      <c r="W939" t="s">
        <v>40</v>
      </c>
      <c r="X939" t="s">
        <v>54</v>
      </c>
      <c r="Y939" t="s">
        <v>40</v>
      </c>
      <c r="Z9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9" t="str">
        <f>IFERROR(VLOOKUP(Tabla_Transformados[[#This Row],[Actividades_Reser_sucio2]],auxiliares!$E$5:$F$20,2,0),Tabla_Transformados[[#This Row],[Actividades_Reser_sucio2]])</f>
        <v/>
      </c>
      <c r="AB939">
        <v>8</v>
      </c>
      <c r="AC939">
        <f>Tabla_Transformados[[#This Row],[Duracion_Viaje_sucio]]-1</f>
        <v>3</v>
      </c>
      <c r="AD939" t="b">
        <v>0</v>
      </c>
      <c r="AE939" t="str">
        <f>VLOOKUP(Tabla_Transformados[[#This Row],[Promocion_Aplicada_sucio]],auxiliares!$H$6:$I$9,2,0)</f>
        <v>Falso</v>
      </c>
      <c r="AF939" t="s">
        <v>88</v>
      </c>
      <c r="AG939" t="s">
        <v>43</v>
      </c>
      <c r="AH939">
        <v>9</v>
      </c>
      <c r="AI939" t="str">
        <f>TEXT(Tabla_Transformados[[#This Row],[Fecha_Reserva]],"m")</f>
        <v>8</v>
      </c>
      <c r="AJ939">
        <v>1</v>
      </c>
      <c r="AK939" t="str">
        <f>TEXT(Tabla_Transformados[[#This Row],[Fecha_Viaje]],"m")</f>
        <v>8</v>
      </c>
      <c r="AL939" t="s">
        <v>44</v>
      </c>
      <c r="AM939" t="b">
        <v>1</v>
      </c>
      <c r="AN939" t="str">
        <f>VLOOKUP(Tabla_Transformados[[#This Row],[Cancelacion_Reserva_sucio]],auxiliares!$H$6:$I$9,2,0)</f>
        <v>Verdadero</v>
      </c>
      <c r="AO939">
        <v>4</v>
      </c>
      <c r="AP939" t="s">
        <v>131</v>
      </c>
      <c r="AQ939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9" s="10">
        <f>Tabla_Transformados[[#This Row],[Costo_Total]]/Tabla_Transformados[[#This Row],[Numero_Personas]]</f>
        <v>7955.7</v>
      </c>
      <c r="AS939" s="10">
        <f>Tabla_Transformados[[#This Row],[Costo_Total]]/Tabla_Transformados[[#This Row],[Duracion_Viaje_sucio]]</f>
        <v>1988.925</v>
      </c>
    </row>
    <row r="940" spans="1:45" x14ac:dyDescent="0.25">
      <c r="A940" t="s">
        <v>3249</v>
      </c>
      <c r="B940" t="s">
        <v>3250</v>
      </c>
      <c r="C940">
        <v>52</v>
      </c>
      <c r="D940" t="s">
        <v>31</v>
      </c>
      <c r="E940" t="str">
        <f>VLOOKUP(Tabla_Transformados[[#This Row],[Género_sucio]],Tabla4[#All],2,0)</f>
        <v>Femenino</v>
      </c>
      <c r="F940" t="s">
        <v>32</v>
      </c>
      <c r="G940" t="str">
        <f>VLOOKUP(Tabla_Transformados[[#This Row],[Ubicación_sucio]],auxiliares!$E$6:$F$13,2,0)</f>
        <v>Méjico</v>
      </c>
      <c r="H940" t="s">
        <v>49</v>
      </c>
      <c r="I940" t="str">
        <f>IFERROR(VLOOKUP(Tabla_Transformados[[#This Row],[Tipo_Viajero_sucio]],auxiliares!$H$6:$I$6,2,0),Tabla_Transformados[[#This Row],[Tipo_Viajero_sucio]])</f>
        <v>Turista</v>
      </c>
      <c r="J940" t="s">
        <v>3251</v>
      </c>
      <c r="K940" s="8">
        <v>45499</v>
      </c>
      <c r="L940" s="8">
        <v>45627</v>
      </c>
      <c r="M940">
        <v>304</v>
      </c>
      <c r="N940">
        <f>DATEDIF(Tabla_Transformados[[#This Row],[Fecha_Reserva]],Tabla_Transformados[[#This Row],[Fecha_Viaje]],"d")</f>
        <v>128</v>
      </c>
      <c r="O940">
        <v>12</v>
      </c>
      <c r="P940">
        <v>2</v>
      </c>
      <c r="Q940" t="s">
        <v>65</v>
      </c>
      <c r="R940" t="str">
        <f>IFERROR(VLOOKUP(Tabla_Transformados[[#This Row],[Tipo_Paquete_sucio]],auxiliares!$H$6:$I$7,2,0),Tabla_Transformados[[#This Row],[Tipo_Paquete_sucio]])</f>
        <v>Vuelo + Hotel + Tour</v>
      </c>
      <c r="S940" s="10">
        <v>602.70000000000005</v>
      </c>
      <c r="T940" t="s">
        <v>78</v>
      </c>
      <c r="U940" t="s">
        <v>137</v>
      </c>
      <c r="V940" t="str">
        <f>VLOOKUP(Tabla_Transformados[[#This Row],[Destino_sucio]],auxiliares!$E$5:$F$19,2,0)</f>
        <v>Paris</v>
      </c>
      <c r="W940" t="s">
        <v>67</v>
      </c>
      <c r="X940" t="s">
        <v>68</v>
      </c>
      <c r="Y940" t="s">
        <v>40</v>
      </c>
      <c r="Z9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40" t="str">
        <f>IFERROR(VLOOKUP(Tabla_Transformados[[#This Row],[Actividades_Reser_sucio2]],auxiliares!$E$5:$F$20,2,0),Tabla_Transformados[[#This Row],[Actividades_Reser_sucio2]])</f>
        <v>Desconocido</v>
      </c>
      <c r="AB940">
        <v>8</v>
      </c>
      <c r="AC940">
        <f>Tabla_Transformados[[#This Row],[Duracion_Viaje_sucio]]-1</f>
        <v>11</v>
      </c>
      <c r="AD940" t="b">
        <v>1</v>
      </c>
      <c r="AE940" t="str">
        <f>VLOOKUP(Tabla_Transformados[[#This Row],[Promocion_Aplicada_sucio]],auxiliares!$H$6:$I$9,2,0)</f>
        <v>Verdadero</v>
      </c>
      <c r="AF940" t="s">
        <v>88</v>
      </c>
      <c r="AG940" t="s">
        <v>56</v>
      </c>
      <c r="AH940">
        <v>8</v>
      </c>
      <c r="AI940" t="str">
        <f>TEXT(Tabla_Transformados[[#This Row],[Fecha_Reserva]],"m")</f>
        <v>7</v>
      </c>
      <c r="AJ940">
        <v>10</v>
      </c>
      <c r="AK940" t="str">
        <f>TEXT(Tabla_Transformados[[#This Row],[Fecha_Viaje]],"m")</f>
        <v>12</v>
      </c>
      <c r="AL940" t="s">
        <v>44</v>
      </c>
      <c r="AM940" t="b">
        <v>0</v>
      </c>
      <c r="AN940" t="str">
        <f>VLOOKUP(Tabla_Transformados[[#This Row],[Cancelacion_Reserva_sucio]],auxiliares!$H$6:$I$9,2,0)</f>
        <v>Falso</v>
      </c>
      <c r="AO940">
        <v>3</v>
      </c>
      <c r="AP940" t="s">
        <v>131</v>
      </c>
      <c r="AQ94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0" s="10">
        <f>Tabla_Transformados[[#This Row],[Costo_Total]]/Tabla_Transformados[[#This Row],[Numero_Personas]]</f>
        <v>301.35000000000002</v>
      </c>
      <c r="AS940" s="10">
        <f>Tabla_Transformados[[#This Row],[Costo_Total]]/Tabla_Transformados[[#This Row],[Duracion_Viaje_sucio]]</f>
        <v>50.225000000000001</v>
      </c>
    </row>
    <row r="941" spans="1:45" x14ac:dyDescent="0.25">
      <c r="A941" t="s">
        <v>3252</v>
      </c>
      <c r="B941" t="s">
        <v>3253</v>
      </c>
      <c r="C941">
        <v>61</v>
      </c>
      <c r="D941" t="s">
        <v>31</v>
      </c>
      <c r="E941" t="str">
        <f>VLOOKUP(Tabla_Transformados[[#This Row],[Género_sucio]],Tabla4[#All],2,0)</f>
        <v>Femenino</v>
      </c>
      <c r="F941" t="s">
        <v>73</v>
      </c>
      <c r="G941" t="str">
        <f>VLOOKUP(Tabla_Transformados[[#This Row],[Ubicación_sucio]],auxiliares!$E$6:$F$13,2,0)</f>
        <v>Reino unido</v>
      </c>
      <c r="H941" t="s">
        <v>49</v>
      </c>
      <c r="I941" t="str">
        <f>IFERROR(VLOOKUP(Tabla_Transformados[[#This Row],[Tipo_Viajero_sucio]],auxiliares!$H$6:$I$6,2,0),Tabla_Transformados[[#This Row],[Tipo_Viajero_sucio]])</f>
        <v>Turista</v>
      </c>
      <c r="J941" t="s">
        <v>3254</v>
      </c>
      <c r="K941" s="8">
        <v>45326</v>
      </c>
      <c r="L941" s="8">
        <v>45438</v>
      </c>
      <c r="M941">
        <v>196</v>
      </c>
      <c r="N941">
        <f>DATEDIF(Tabla_Transformados[[#This Row],[Fecha_Reserva]],Tabla_Transformados[[#This Row],[Fecha_Viaje]],"d")</f>
        <v>112</v>
      </c>
      <c r="O941">
        <v>8</v>
      </c>
      <c r="P941">
        <v>1</v>
      </c>
      <c r="Q941" t="s">
        <v>77</v>
      </c>
      <c r="R941" t="str">
        <f>IFERROR(VLOOKUP(Tabla_Transformados[[#This Row],[Tipo_Paquete_sucio]],auxiliares!$H$6:$I$7,2,0),Tabla_Transformados[[#This Row],[Tipo_Paquete_sucio]])</f>
        <v>Vuelo + Hotel</v>
      </c>
      <c r="S941" s="10">
        <v>18029.599999999999</v>
      </c>
      <c r="T941" t="s">
        <v>78</v>
      </c>
      <c r="U941" t="s">
        <v>66</v>
      </c>
      <c r="V941" t="str">
        <f>VLOOKUP(Tabla_Transformados[[#This Row],[Destino_sucio]],auxiliares!$E$5:$F$19,2,0)</f>
        <v>Barcelona</v>
      </c>
      <c r="W941" t="s">
        <v>114</v>
      </c>
      <c r="X941" t="s">
        <v>68</v>
      </c>
      <c r="Y941" t="s">
        <v>40</v>
      </c>
      <c r="Z9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1" t="str">
        <f>IFERROR(VLOOKUP(Tabla_Transformados[[#This Row],[Actividades_Reser_sucio2]],auxiliares!$E$5:$F$20,2,0),Tabla_Transformados[[#This Row],[Actividades_Reser_sucio2]])</f>
        <v/>
      </c>
      <c r="AB941">
        <v>5</v>
      </c>
      <c r="AC941">
        <f>Tabla_Transformados[[#This Row],[Duracion_Viaje_sucio]]-1</f>
        <v>7</v>
      </c>
      <c r="AD941" t="b">
        <v>0</v>
      </c>
      <c r="AE941" t="str">
        <f>VLOOKUP(Tabla_Transformados[[#This Row],[Promocion_Aplicada_sucio]],auxiliares!$H$6:$I$9,2,0)</f>
        <v>Falso</v>
      </c>
      <c r="AF941" t="s">
        <v>42</v>
      </c>
      <c r="AG941" t="s">
        <v>115</v>
      </c>
      <c r="AH941">
        <v>8</v>
      </c>
      <c r="AI941" t="str">
        <f>TEXT(Tabla_Transformados[[#This Row],[Fecha_Reserva]],"m")</f>
        <v>2</v>
      </c>
      <c r="AJ941">
        <v>5</v>
      </c>
      <c r="AK941" t="str">
        <f>TEXT(Tabla_Transformados[[#This Row],[Fecha_Viaje]],"m")</f>
        <v>5</v>
      </c>
      <c r="AL941" t="s">
        <v>44</v>
      </c>
      <c r="AM941" t="b">
        <v>0</v>
      </c>
      <c r="AN941" t="str">
        <f>VLOOKUP(Tabla_Transformados[[#This Row],[Cancelacion_Reserva_sucio]],auxiliares!$H$6:$I$9,2,0)</f>
        <v>Falso</v>
      </c>
      <c r="AO941">
        <v>2</v>
      </c>
      <c r="AP941" t="s">
        <v>108</v>
      </c>
      <c r="AQ94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1" s="10">
        <f>Tabla_Transformados[[#This Row],[Costo_Total]]/Tabla_Transformados[[#This Row],[Numero_Personas]]</f>
        <v>18029.599999999999</v>
      </c>
      <c r="AS941" s="10">
        <f>Tabla_Transformados[[#This Row],[Costo_Total]]/Tabla_Transformados[[#This Row],[Duracion_Viaje_sucio]]</f>
        <v>2253.6999999999998</v>
      </c>
    </row>
    <row r="942" spans="1:45" x14ac:dyDescent="0.25">
      <c r="A942" t="s">
        <v>3255</v>
      </c>
      <c r="B942" t="s">
        <v>3256</v>
      </c>
      <c r="C942">
        <v>35</v>
      </c>
      <c r="D942" t="s">
        <v>104</v>
      </c>
      <c r="E942" t="str">
        <f>VLOOKUP(Tabla_Transformados[[#This Row],[Género_sucio]],Tabla4[#All],2,0)</f>
        <v>Masculino</v>
      </c>
      <c r="F942" t="s">
        <v>32</v>
      </c>
      <c r="G942" t="str">
        <f>VLOOKUP(Tabla_Transformados[[#This Row],[Ubicación_sucio]],auxiliares!$E$6:$F$13,2,0)</f>
        <v>Méjico</v>
      </c>
      <c r="H942" t="s">
        <v>97</v>
      </c>
      <c r="I942" t="str">
        <f>IFERROR(VLOOKUP(Tabla_Transformados[[#This Row],[Tipo_Viajero_sucio]],auxiliares!$H$6:$I$6,2,0),Tabla_Transformados[[#This Row],[Tipo_Viajero_sucio]])</f>
        <v>Negocios</v>
      </c>
      <c r="J942" t="s">
        <v>3257</v>
      </c>
      <c r="K942" s="8">
        <v>45420</v>
      </c>
      <c r="L942" s="8">
        <v>45448</v>
      </c>
      <c r="M942">
        <v>79</v>
      </c>
      <c r="N942">
        <f>DATEDIF(Tabla_Transformados[[#This Row],[Fecha_Reserva]],Tabla_Transformados[[#This Row],[Fecha_Viaje]],"d")</f>
        <v>28</v>
      </c>
      <c r="O942">
        <v>3</v>
      </c>
      <c r="P942">
        <v>3</v>
      </c>
      <c r="Q942" t="s">
        <v>37</v>
      </c>
      <c r="R942" t="str">
        <f>IFERROR(VLOOKUP(Tabla_Transformados[[#This Row],[Tipo_Paquete_sucio]],auxiliares!$H$6:$I$7,2,0),Tabla_Transformados[[#This Row],[Tipo_Paquete_sucio]])</f>
        <v>Vuelo</v>
      </c>
      <c r="S942" s="10">
        <v>17119.3</v>
      </c>
      <c r="T942" t="s">
        <v>78</v>
      </c>
      <c r="U942" t="s">
        <v>87</v>
      </c>
      <c r="V942" t="str">
        <f>VLOOKUP(Tabla_Transformados[[#This Row],[Destino_sucio]],auxiliares!$E$5:$F$19,2,0)</f>
        <v>Londres</v>
      </c>
      <c r="W942" t="s">
        <v>40</v>
      </c>
      <c r="X942" t="s">
        <v>41</v>
      </c>
      <c r="Y942" t="s">
        <v>40</v>
      </c>
      <c r="Z9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2" t="str">
        <f>IFERROR(VLOOKUP(Tabla_Transformados[[#This Row],[Actividades_Reser_sucio2]],auxiliares!$E$5:$F$20,2,0),Tabla_Transformados[[#This Row],[Actividades_Reser_sucio2]])</f>
        <v/>
      </c>
      <c r="AB942">
        <v>9</v>
      </c>
      <c r="AC942">
        <f>Tabla_Transformados[[#This Row],[Duracion_Viaje_sucio]]-1</f>
        <v>2</v>
      </c>
      <c r="AD942" t="b">
        <v>1</v>
      </c>
      <c r="AE942" t="str">
        <f>VLOOKUP(Tabla_Transformados[[#This Row],[Promocion_Aplicada_sucio]],auxiliares!$H$6:$I$9,2,0)</f>
        <v>Verdadero</v>
      </c>
      <c r="AF942" t="s">
        <v>55</v>
      </c>
      <c r="AG942" t="s">
        <v>56</v>
      </c>
      <c r="AH942">
        <v>6</v>
      </c>
      <c r="AI942" t="str">
        <f>TEXT(Tabla_Transformados[[#This Row],[Fecha_Reserva]],"m")</f>
        <v>5</v>
      </c>
      <c r="AJ942">
        <v>1</v>
      </c>
      <c r="AK942" t="str">
        <f>TEXT(Tabla_Transformados[[#This Row],[Fecha_Viaje]],"m")</f>
        <v>6</v>
      </c>
      <c r="AL942" t="s">
        <v>44</v>
      </c>
      <c r="AM942" t="b">
        <v>1</v>
      </c>
      <c r="AN942" t="str">
        <f>VLOOKUP(Tabla_Transformados[[#This Row],[Cancelacion_Reserva_sucio]],auxiliares!$H$6:$I$9,2,0)</f>
        <v>Verdadero</v>
      </c>
      <c r="AO942">
        <v>1</v>
      </c>
      <c r="AP942" t="s">
        <v>40</v>
      </c>
      <c r="AQ94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2" s="10">
        <f>Tabla_Transformados[[#This Row],[Costo_Total]]/Tabla_Transformados[[#This Row],[Numero_Personas]]</f>
        <v>5706.4333333333334</v>
      </c>
      <c r="AS942" s="10">
        <f>Tabla_Transformados[[#This Row],[Costo_Total]]/Tabla_Transformados[[#This Row],[Duracion_Viaje_sucio]]</f>
        <v>5706.4333333333334</v>
      </c>
    </row>
    <row r="943" spans="1:45" x14ac:dyDescent="0.25">
      <c r="A943" t="s">
        <v>3258</v>
      </c>
      <c r="B943" t="s">
        <v>3259</v>
      </c>
      <c r="C943">
        <v>53</v>
      </c>
      <c r="D943" t="s">
        <v>104</v>
      </c>
      <c r="E943" t="str">
        <f>VLOOKUP(Tabla_Transformados[[#This Row],[Género_sucio]],Tabla4[#All],2,0)</f>
        <v>Masculino</v>
      </c>
      <c r="F943" t="s">
        <v>73</v>
      </c>
      <c r="G943" t="str">
        <f>VLOOKUP(Tabla_Transformados[[#This Row],[Ubicación_sucio]],auxiliares!$E$6:$F$13,2,0)</f>
        <v>Reino unido</v>
      </c>
      <c r="H943" t="s">
        <v>97</v>
      </c>
      <c r="I943" t="str">
        <f>IFERROR(VLOOKUP(Tabla_Transformados[[#This Row],[Tipo_Viajero_sucio]],auxiliares!$H$6:$I$6,2,0),Tabla_Transformados[[#This Row],[Tipo_Viajero_sucio]])</f>
        <v>Negocios</v>
      </c>
      <c r="J943" t="s">
        <v>3260</v>
      </c>
      <c r="K943" s="8">
        <v>45577</v>
      </c>
      <c r="L943" s="8">
        <v>45639</v>
      </c>
      <c r="M943">
        <v>53</v>
      </c>
      <c r="N943">
        <f>DATEDIF(Tabla_Transformados[[#This Row],[Fecha_Reserva]],Tabla_Transformados[[#This Row],[Fecha_Viaje]],"d")</f>
        <v>62</v>
      </c>
      <c r="O943">
        <v>4</v>
      </c>
      <c r="P943">
        <v>4</v>
      </c>
      <c r="Q943" t="s">
        <v>65</v>
      </c>
      <c r="R943" t="str">
        <f>IFERROR(VLOOKUP(Tabla_Transformados[[#This Row],[Tipo_Paquete_sucio]],auxiliares!$H$6:$I$7,2,0),Tabla_Transformados[[#This Row],[Tipo_Paquete_sucio]])</f>
        <v>Vuelo + Hotel + Tour</v>
      </c>
      <c r="S943" s="10">
        <v>13681.2</v>
      </c>
      <c r="T943" t="s">
        <v>78</v>
      </c>
      <c r="U943" t="s">
        <v>94</v>
      </c>
      <c r="V943" t="str">
        <f>VLOOKUP(Tabla_Transformados[[#This Row],[Destino_sucio]],auxiliares!$E$5:$F$19,2,0)</f>
        <v>Cancun</v>
      </c>
      <c r="W943" t="s">
        <v>79</v>
      </c>
      <c r="X943" t="s">
        <v>41</v>
      </c>
      <c r="Y943" t="s">
        <v>151</v>
      </c>
      <c r="Z9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43" t="str">
        <f>IFERROR(VLOOKUP(Tabla_Transformados[[#This Row],[Actividades_Reser_sucio2]],auxiliares!$E$5:$F$20,2,0),Tabla_Transformados[[#This Row],[Actividades_Reser_sucio2]])</f>
        <v>Tour en Cuidad</v>
      </c>
      <c r="AB943">
        <v>1</v>
      </c>
      <c r="AC943">
        <f>Tabla_Transformados[[#This Row],[Duracion_Viaje_sucio]]-1</f>
        <v>3</v>
      </c>
      <c r="AD943" t="b">
        <v>0</v>
      </c>
      <c r="AE943" t="str">
        <f>VLOOKUP(Tabla_Transformados[[#This Row],[Promocion_Aplicada_sucio]],auxiliares!$H$6:$I$9,2,0)</f>
        <v>Falso</v>
      </c>
      <c r="AF943" t="s">
        <v>55</v>
      </c>
      <c r="AG943" t="s">
        <v>43</v>
      </c>
      <c r="AH943">
        <v>12</v>
      </c>
      <c r="AI943" t="str">
        <f>TEXT(Tabla_Transformados[[#This Row],[Fecha_Reserva]],"m")</f>
        <v>10</v>
      </c>
      <c r="AJ943">
        <v>4</v>
      </c>
      <c r="AK943" t="str">
        <f>TEXT(Tabla_Transformados[[#This Row],[Fecha_Viaje]],"m")</f>
        <v>12</v>
      </c>
      <c r="AL943" t="s">
        <v>44</v>
      </c>
      <c r="AM943" t="b">
        <v>0</v>
      </c>
      <c r="AN943" t="str">
        <f>VLOOKUP(Tabla_Transformados[[#This Row],[Cancelacion_Reserva_sucio]],auxiliares!$H$6:$I$9,2,0)</f>
        <v>Falso</v>
      </c>
      <c r="AO943">
        <v>2</v>
      </c>
      <c r="AP943" t="s">
        <v>108</v>
      </c>
      <c r="AQ94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3" s="10">
        <f>Tabla_Transformados[[#This Row],[Costo_Total]]/Tabla_Transformados[[#This Row],[Numero_Personas]]</f>
        <v>3420.3</v>
      </c>
      <c r="AS943" s="10">
        <f>Tabla_Transformados[[#This Row],[Costo_Total]]/Tabla_Transformados[[#This Row],[Duracion_Viaje_sucio]]</f>
        <v>3420.3</v>
      </c>
    </row>
    <row r="944" spans="1:45" x14ac:dyDescent="0.25">
      <c r="A944" t="s">
        <v>3261</v>
      </c>
      <c r="B944" t="s">
        <v>3262</v>
      </c>
      <c r="C944">
        <v>55</v>
      </c>
      <c r="D944" t="s">
        <v>60</v>
      </c>
      <c r="E944" t="str">
        <f>VLOOKUP(Tabla_Transformados[[#This Row],[Género_sucio]],Tabla4[#All],2,0)</f>
        <v>Otro</v>
      </c>
      <c r="F944" t="s">
        <v>73</v>
      </c>
      <c r="G944" t="str">
        <f>VLOOKUP(Tabla_Transformados[[#This Row],[Ubicación_sucio]],auxiliares!$E$6:$F$13,2,0)</f>
        <v>Reino unido</v>
      </c>
      <c r="H944" t="s">
        <v>97</v>
      </c>
      <c r="I944" t="str">
        <f>IFERROR(VLOOKUP(Tabla_Transformados[[#This Row],[Tipo_Viajero_sucio]],auxiliares!$H$6:$I$6,2,0),Tabla_Transformados[[#This Row],[Tipo_Viajero_sucio]])</f>
        <v>Negocios</v>
      </c>
      <c r="J944" t="s">
        <v>3263</v>
      </c>
      <c r="K944" s="8">
        <v>45373</v>
      </c>
      <c r="L944" s="8">
        <v>45528</v>
      </c>
      <c r="M944">
        <v>120</v>
      </c>
      <c r="N944">
        <f>DATEDIF(Tabla_Transformados[[#This Row],[Fecha_Reserva]],Tabla_Transformados[[#This Row],[Fecha_Viaje]],"d")</f>
        <v>155</v>
      </c>
      <c r="O944">
        <v>10</v>
      </c>
      <c r="P944">
        <v>2</v>
      </c>
      <c r="Q944" t="s">
        <v>77</v>
      </c>
      <c r="R944" t="str">
        <f>IFERROR(VLOOKUP(Tabla_Transformados[[#This Row],[Tipo_Paquete_sucio]],auxiliares!$H$6:$I$7,2,0),Tabla_Transformados[[#This Row],[Tipo_Paquete_sucio]])</f>
        <v>Vuelo + Hotel</v>
      </c>
      <c r="S944" s="10">
        <v>16593.2</v>
      </c>
      <c r="T944" t="s">
        <v>38</v>
      </c>
      <c r="U944" t="s">
        <v>39</v>
      </c>
      <c r="V944" t="str">
        <f>VLOOKUP(Tabla_Transformados[[#This Row],[Destino_sucio]],auxiliares!$E$5:$F$19,2,0)</f>
        <v>Tokio</v>
      </c>
      <c r="W944" t="s">
        <v>67</v>
      </c>
      <c r="X944" t="s">
        <v>54</v>
      </c>
      <c r="Y944" t="s">
        <v>40</v>
      </c>
      <c r="Z9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4" t="str">
        <f>IFERROR(VLOOKUP(Tabla_Transformados[[#This Row],[Actividades_Reser_sucio2]],auxiliares!$E$5:$F$20,2,0),Tabla_Transformados[[#This Row],[Actividades_Reser_sucio2]])</f>
        <v/>
      </c>
      <c r="AB944">
        <v>8</v>
      </c>
      <c r="AC944">
        <f>Tabla_Transformados[[#This Row],[Duracion_Viaje_sucio]]-1</f>
        <v>9</v>
      </c>
      <c r="AD944" t="b">
        <v>0</v>
      </c>
      <c r="AE944" t="str">
        <f>VLOOKUP(Tabla_Transformados[[#This Row],[Promocion_Aplicada_sucio]],auxiliares!$H$6:$I$9,2,0)</f>
        <v>Falso</v>
      </c>
      <c r="AF944" t="s">
        <v>55</v>
      </c>
      <c r="AG944" t="s">
        <v>115</v>
      </c>
      <c r="AH944">
        <v>7</v>
      </c>
      <c r="AI944" t="str">
        <f>TEXT(Tabla_Transformados[[#This Row],[Fecha_Reserva]],"m")</f>
        <v>3</v>
      </c>
      <c r="AJ944">
        <v>11</v>
      </c>
      <c r="AK944" t="str">
        <f>TEXT(Tabla_Transformados[[#This Row],[Fecha_Viaje]],"m")</f>
        <v>8</v>
      </c>
      <c r="AL944" t="s">
        <v>57</v>
      </c>
      <c r="AM944" t="b">
        <v>0</v>
      </c>
      <c r="AN944" t="str">
        <f>VLOOKUP(Tabla_Transformados[[#This Row],[Cancelacion_Reserva_sucio]],auxiliares!$H$6:$I$9,2,0)</f>
        <v>Falso</v>
      </c>
      <c r="AO944">
        <v>3</v>
      </c>
      <c r="AP944" t="s">
        <v>108</v>
      </c>
      <c r="AQ94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4" s="10">
        <f>Tabla_Transformados[[#This Row],[Costo_Total]]/Tabla_Transformados[[#This Row],[Numero_Personas]]</f>
        <v>8296.6</v>
      </c>
      <c r="AS944" s="10">
        <f>Tabla_Transformados[[#This Row],[Costo_Total]]/Tabla_Transformados[[#This Row],[Duracion_Viaje_sucio]]</f>
        <v>1659.3200000000002</v>
      </c>
    </row>
    <row r="945" spans="1:45" x14ac:dyDescent="0.25">
      <c r="A945" t="s">
        <v>3264</v>
      </c>
      <c r="B945" t="s">
        <v>3265</v>
      </c>
      <c r="C945">
        <v>42</v>
      </c>
      <c r="D945" t="s">
        <v>31</v>
      </c>
      <c r="E945" t="str">
        <f>VLOOKUP(Tabla_Transformados[[#This Row],[Género_sucio]],Tabla4[#All],2,0)</f>
        <v>Femenino</v>
      </c>
      <c r="F945" t="s">
        <v>61</v>
      </c>
      <c r="G945" t="str">
        <f>VLOOKUP(Tabla_Transformados[[#This Row],[Ubicación_sucio]],auxiliares!$E$6:$F$13,2,0)</f>
        <v>Australia</v>
      </c>
      <c r="H945" t="s">
        <v>97</v>
      </c>
      <c r="I945" t="str">
        <f>IFERROR(VLOOKUP(Tabla_Transformados[[#This Row],[Tipo_Viajero_sucio]],auxiliares!$H$6:$I$6,2,0),Tabla_Transformados[[#This Row],[Tipo_Viajero_sucio]])</f>
        <v>Negocios</v>
      </c>
      <c r="J945" t="s">
        <v>3266</v>
      </c>
      <c r="K945" s="8">
        <v>45309</v>
      </c>
      <c r="L945" s="8">
        <v>45426</v>
      </c>
      <c r="M945">
        <v>160</v>
      </c>
      <c r="N945">
        <f>DATEDIF(Tabla_Transformados[[#This Row],[Fecha_Reserva]],Tabla_Transformados[[#This Row],[Fecha_Viaje]],"d")</f>
        <v>117</v>
      </c>
      <c r="O945">
        <v>13</v>
      </c>
      <c r="P945">
        <v>1</v>
      </c>
      <c r="Q945" t="s">
        <v>65</v>
      </c>
      <c r="R945" t="str">
        <f>IFERROR(VLOOKUP(Tabla_Transformados[[#This Row],[Tipo_Paquete_sucio]],auxiliares!$H$6:$I$7,2,0),Tabla_Transformados[[#This Row],[Tipo_Paquete_sucio]])</f>
        <v>Vuelo + Hotel + Tour</v>
      </c>
      <c r="S945" s="10">
        <v>13445.3</v>
      </c>
      <c r="T945" t="s">
        <v>86</v>
      </c>
      <c r="U945" t="s">
        <v>94</v>
      </c>
      <c r="V945" t="str">
        <f>VLOOKUP(Tabla_Transformados[[#This Row],[Destino_sucio]],auxiliares!$E$5:$F$19,2,0)</f>
        <v>Cancun</v>
      </c>
      <c r="W945" t="s">
        <v>67</v>
      </c>
      <c r="X945" t="s">
        <v>68</v>
      </c>
      <c r="Y945" t="s">
        <v>40</v>
      </c>
      <c r="Z9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45" t="str">
        <f>IFERROR(VLOOKUP(Tabla_Transformados[[#This Row],[Actividades_Reser_sucio2]],auxiliares!$E$5:$F$20,2,0),Tabla_Transformados[[#This Row],[Actividades_Reser_sucio2]])</f>
        <v>Desconocido</v>
      </c>
      <c r="AB945">
        <v>7</v>
      </c>
      <c r="AC945">
        <f>Tabla_Transformados[[#This Row],[Duracion_Viaje_sucio]]-1</f>
        <v>12</v>
      </c>
      <c r="AD945" t="b">
        <v>1</v>
      </c>
      <c r="AE945" t="str">
        <f>VLOOKUP(Tabla_Transformados[[#This Row],[Promocion_Aplicada_sucio]],auxiliares!$H$6:$I$9,2,0)</f>
        <v>Verdadero</v>
      </c>
      <c r="AF945" t="s">
        <v>55</v>
      </c>
      <c r="AG945" t="s">
        <v>115</v>
      </c>
      <c r="AH945">
        <v>10</v>
      </c>
      <c r="AI945" t="str">
        <f>TEXT(Tabla_Transformados[[#This Row],[Fecha_Reserva]],"m")</f>
        <v>1</v>
      </c>
      <c r="AJ945">
        <v>6</v>
      </c>
      <c r="AK945" t="str">
        <f>TEXT(Tabla_Transformados[[#This Row],[Fecha_Viaje]],"m")</f>
        <v>5</v>
      </c>
      <c r="AL945" t="s">
        <v>44</v>
      </c>
      <c r="AM945" t="b">
        <v>0</v>
      </c>
      <c r="AN945" t="str">
        <f>VLOOKUP(Tabla_Transformados[[#This Row],[Cancelacion_Reserva_sucio]],auxiliares!$H$6:$I$9,2,0)</f>
        <v>Falso</v>
      </c>
      <c r="AO945">
        <v>5</v>
      </c>
      <c r="AP945" t="s">
        <v>108</v>
      </c>
      <c r="AQ94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45" s="10">
        <f>Tabla_Transformados[[#This Row],[Costo_Total]]/Tabla_Transformados[[#This Row],[Numero_Personas]]</f>
        <v>13445.3</v>
      </c>
      <c r="AS945" s="10">
        <f>Tabla_Transformados[[#This Row],[Costo_Total]]/Tabla_Transformados[[#This Row],[Duracion_Viaje_sucio]]</f>
        <v>1034.2538461538461</v>
      </c>
    </row>
    <row r="946" spans="1:45" x14ac:dyDescent="0.25">
      <c r="A946" t="s">
        <v>3267</v>
      </c>
      <c r="B946" t="s">
        <v>3268</v>
      </c>
      <c r="C946">
        <v>46</v>
      </c>
      <c r="D946" t="s">
        <v>31</v>
      </c>
      <c r="E946" t="str">
        <f>VLOOKUP(Tabla_Transformados[[#This Row],[Género_sucio]],Tabla4[#All],2,0)</f>
        <v>Femenino</v>
      </c>
      <c r="F946" t="s">
        <v>73</v>
      </c>
      <c r="G946" t="str">
        <f>VLOOKUP(Tabla_Transformados[[#This Row],[Ubicación_sucio]],auxiliares!$E$6:$F$13,2,0)</f>
        <v>Reino unido</v>
      </c>
      <c r="H946" t="s">
        <v>49</v>
      </c>
      <c r="I946" t="str">
        <f>IFERROR(VLOOKUP(Tabla_Transformados[[#This Row],[Tipo_Viajero_sucio]],auxiliares!$H$6:$I$6,2,0),Tabla_Transformados[[#This Row],[Tipo_Viajero_sucio]])</f>
        <v>Turista</v>
      </c>
      <c r="J946" t="s">
        <v>3269</v>
      </c>
      <c r="K946" s="8">
        <v>45579</v>
      </c>
      <c r="L946" s="8">
        <v>45605</v>
      </c>
      <c r="M946">
        <v>314</v>
      </c>
      <c r="N946">
        <f>DATEDIF(Tabla_Transformados[[#This Row],[Fecha_Reserva]],Tabla_Transformados[[#This Row],[Fecha_Viaje]],"d")</f>
        <v>26</v>
      </c>
      <c r="O946">
        <v>14</v>
      </c>
      <c r="P946">
        <v>4</v>
      </c>
      <c r="Q946" t="s">
        <v>77</v>
      </c>
      <c r="R946" t="str">
        <f>IFERROR(VLOOKUP(Tabla_Transformados[[#This Row],[Tipo_Paquete_sucio]],auxiliares!$H$6:$I$7,2,0),Tabla_Transformados[[#This Row],[Tipo_Paquete_sucio]])</f>
        <v>Vuelo + Hotel</v>
      </c>
      <c r="S946" s="10">
        <v>6389.1</v>
      </c>
      <c r="T946" t="s">
        <v>38</v>
      </c>
      <c r="U946" t="s">
        <v>137</v>
      </c>
      <c r="V946" t="str">
        <f>VLOOKUP(Tabla_Transformados[[#This Row],[Destino_sucio]],auxiliares!$E$5:$F$19,2,0)</f>
        <v>Paris</v>
      </c>
      <c r="W946" t="s">
        <v>79</v>
      </c>
      <c r="X946" t="s">
        <v>41</v>
      </c>
      <c r="Y946" t="s">
        <v>40</v>
      </c>
      <c r="Z9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6" t="str">
        <f>IFERROR(VLOOKUP(Tabla_Transformados[[#This Row],[Actividades_Reser_sucio2]],auxiliares!$E$5:$F$20,2,0),Tabla_Transformados[[#This Row],[Actividades_Reser_sucio2]])</f>
        <v/>
      </c>
      <c r="AB946">
        <v>4</v>
      </c>
      <c r="AC946">
        <f>Tabla_Transformados[[#This Row],[Duracion_Viaje_sucio]]-1</f>
        <v>13</v>
      </c>
      <c r="AD946" t="b">
        <v>1</v>
      </c>
      <c r="AE946" t="str">
        <f>VLOOKUP(Tabla_Transformados[[#This Row],[Promocion_Aplicada_sucio]],auxiliares!$H$6:$I$9,2,0)</f>
        <v>Verdadero</v>
      </c>
      <c r="AF946" t="s">
        <v>88</v>
      </c>
      <c r="AG946" t="s">
        <v>56</v>
      </c>
      <c r="AH946">
        <v>8</v>
      </c>
      <c r="AI946" t="str">
        <f>TEXT(Tabla_Transformados[[#This Row],[Fecha_Reserva]],"m")</f>
        <v>10</v>
      </c>
      <c r="AJ946">
        <v>1</v>
      </c>
      <c r="AK946" t="str">
        <f>TEXT(Tabla_Transformados[[#This Row],[Fecha_Viaje]],"m")</f>
        <v>11</v>
      </c>
      <c r="AL946" t="s">
        <v>44</v>
      </c>
      <c r="AM946" t="b">
        <v>1</v>
      </c>
      <c r="AN946" t="str">
        <f>VLOOKUP(Tabla_Transformados[[#This Row],[Cancelacion_Reserva_sucio]],auxiliares!$H$6:$I$9,2,0)</f>
        <v>Verdadero</v>
      </c>
      <c r="AO946">
        <v>1</v>
      </c>
      <c r="AP946" t="s">
        <v>70</v>
      </c>
      <c r="AQ946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46" s="10">
        <f>Tabla_Transformados[[#This Row],[Costo_Total]]/Tabla_Transformados[[#This Row],[Numero_Personas]]</f>
        <v>1597.2750000000001</v>
      </c>
      <c r="AS946" s="10">
        <f>Tabla_Transformados[[#This Row],[Costo_Total]]/Tabla_Transformados[[#This Row],[Duracion_Viaje_sucio]]</f>
        <v>456.36428571428576</v>
      </c>
    </row>
    <row r="947" spans="1:45" x14ac:dyDescent="0.25">
      <c r="A947" t="s">
        <v>3270</v>
      </c>
      <c r="B947" t="s">
        <v>3271</v>
      </c>
      <c r="C947">
        <v>39</v>
      </c>
      <c r="D947" t="s">
        <v>104</v>
      </c>
      <c r="E947" t="str">
        <f>VLOOKUP(Tabla_Transformados[[#This Row],[Género_sucio]],Tabla4[#All],2,0)</f>
        <v>Masculino</v>
      </c>
      <c r="F947" t="s">
        <v>61</v>
      </c>
      <c r="G947" t="str">
        <f>VLOOKUP(Tabla_Transformados[[#This Row],[Ubicación_sucio]],auxiliares!$E$6:$F$13,2,0)</f>
        <v>Australia</v>
      </c>
      <c r="H947" t="s">
        <v>33</v>
      </c>
      <c r="I947" t="str">
        <f>IFERROR(VLOOKUP(Tabla_Transformados[[#This Row],[Tipo_Viajero_sucio]],auxiliares!$H$6:$I$6,2,0),Tabla_Transformados[[#This Row],[Tipo_Viajero_sucio]])</f>
        <v>Turista</v>
      </c>
      <c r="J947" t="s">
        <v>3272</v>
      </c>
      <c r="K947" s="8">
        <v>45339</v>
      </c>
      <c r="L947" s="8">
        <v>45570</v>
      </c>
      <c r="M947">
        <v>120</v>
      </c>
      <c r="N947">
        <f>DATEDIF(Tabla_Transformados[[#This Row],[Fecha_Reserva]],Tabla_Transformados[[#This Row],[Fecha_Viaje]],"d")</f>
        <v>231</v>
      </c>
      <c r="O947">
        <v>14</v>
      </c>
      <c r="P947">
        <v>2</v>
      </c>
      <c r="Q947" t="s">
        <v>37</v>
      </c>
      <c r="R947" t="str">
        <f>IFERROR(VLOOKUP(Tabla_Transformados[[#This Row],[Tipo_Paquete_sucio]],auxiliares!$H$6:$I$7,2,0),Tabla_Transformados[[#This Row],[Tipo_Paquete_sucio]])</f>
        <v>Vuelo</v>
      </c>
      <c r="S947" s="10">
        <v>3277.1</v>
      </c>
      <c r="T947" t="s">
        <v>38</v>
      </c>
      <c r="U947" t="s">
        <v>53</v>
      </c>
      <c r="V947" t="str">
        <f>VLOOKUP(Tabla_Transformados[[#This Row],[Destino_sucio]],auxiliares!$E$5:$F$19,2,0)</f>
        <v>Nueva York</v>
      </c>
      <c r="W947" t="s">
        <v>40</v>
      </c>
      <c r="X947" t="s">
        <v>54</v>
      </c>
      <c r="Y947" t="s">
        <v>40</v>
      </c>
      <c r="Z9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7" t="str">
        <f>IFERROR(VLOOKUP(Tabla_Transformados[[#This Row],[Actividades_Reser_sucio2]],auxiliares!$E$5:$F$20,2,0),Tabla_Transformados[[#This Row],[Actividades_Reser_sucio2]])</f>
        <v/>
      </c>
      <c r="AB947">
        <v>8</v>
      </c>
      <c r="AC947">
        <f>Tabla_Transformados[[#This Row],[Duracion_Viaje_sucio]]-1</f>
        <v>13</v>
      </c>
      <c r="AD947" t="b">
        <v>0</v>
      </c>
      <c r="AE947" t="str">
        <f>VLOOKUP(Tabla_Transformados[[#This Row],[Promocion_Aplicada_sucio]],auxiliares!$H$6:$I$9,2,0)</f>
        <v>Falso</v>
      </c>
      <c r="AF947" t="s">
        <v>42</v>
      </c>
      <c r="AG947" t="s">
        <v>56</v>
      </c>
      <c r="AH947">
        <v>4</v>
      </c>
      <c r="AI947" t="str">
        <f>TEXT(Tabla_Transformados[[#This Row],[Fecha_Reserva]],"m")</f>
        <v>2</v>
      </c>
      <c r="AJ947">
        <v>1</v>
      </c>
      <c r="AK947" t="str">
        <f>TEXT(Tabla_Transformados[[#This Row],[Fecha_Viaje]],"m")</f>
        <v>10</v>
      </c>
      <c r="AL947" t="s">
        <v>44</v>
      </c>
      <c r="AM947" t="b">
        <v>1</v>
      </c>
      <c r="AN947" t="str">
        <f>VLOOKUP(Tabla_Transformados[[#This Row],[Cancelacion_Reserva_sucio]],auxiliares!$H$6:$I$9,2,0)</f>
        <v>Verdadero</v>
      </c>
      <c r="AO947">
        <v>3</v>
      </c>
      <c r="AP947" t="s">
        <v>131</v>
      </c>
      <c r="AQ947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7" s="10">
        <f>Tabla_Transformados[[#This Row],[Costo_Total]]/Tabla_Transformados[[#This Row],[Numero_Personas]]</f>
        <v>1638.55</v>
      </c>
      <c r="AS947" s="10">
        <f>Tabla_Transformados[[#This Row],[Costo_Total]]/Tabla_Transformados[[#This Row],[Duracion_Viaje_sucio]]</f>
        <v>234.07857142857142</v>
      </c>
    </row>
    <row r="948" spans="1:45" x14ac:dyDescent="0.25">
      <c r="A948" t="s">
        <v>3273</v>
      </c>
      <c r="B948" t="s">
        <v>3274</v>
      </c>
      <c r="C948">
        <v>59</v>
      </c>
      <c r="D948" t="s">
        <v>31</v>
      </c>
      <c r="E948" t="str">
        <f>VLOOKUP(Tabla_Transformados[[#This Row],[Género_sucio]],Tabla4[#All],2,0)</f>
        <v>Femenino</v>
      </c>
      <c r="F948" t="s">
        <v>91</v>
      </c>
      <c r="G948" t="str">
        <f>VLOOKUP(Tabla_Transformados[[#This Row],[Ubicación_sucio]],auxiliares!$E$6:$F$13,2,0)</f>
        <v>India</v>
      </c>
      <c r="H948" t="s">
        <v>49</v>
      </c>
      <c r="I948" t="str">
        <f>IFERROR(VLOOKUP(Tabla_Transformados[[#This Row],[Tipo_Viajero_sucio]],auxiliares!$H$6:$I$6,2,0),Tabla_Transformados[[#This Row],[Tipo_Viajero_sucio]])</f>
        <v>Turista</v>
      </c>
      <c r="J948" t="s">
        <v>3275</v>
      </c>
      <c r="K948" s="8">
        <v>45366</v>
      </c>
      <c r="L948" s="8">
        <v>45633</v>
      </c>
      <c r="M948">
        <v>111</v>
      </c>
      <c r="N948">
        <f>DATEDIF(Tabla_Transformados[[#This Row],[Fecha_Reserva]],Tabla_Transformados[[#This Row],[Fecha_Viaje]],"d")</f>
        <v>267</v>
      </c>
      <c r="O948">
        <v>5</v>
      </c>
      <c r="P948">
        <v>3</v>
      </c>
      <c r="Q948" t="s">
        <v>65</v>
      </c>
      <c r="R948" t="str">
        <f>IFERROR(VLOOKUP(Tabla_Transformados[[#This Row],[Tipo_Paquete_sucio]],auxiliares!$H$6:$I$7,2,0),Tabla_Transformados[[#This Row],[Tipo_Paquete_sucio]])</f>
        <v>Vuelo + Hotel + Tour</v>
      </c>
      <c r="S948" s="10">
        <v>18041.400000000001</v>
      </c>
      <c r="T948" t="s">
        <v>86</v>
      </c>
      <c r="U948" t="s">
        <v>39</v>
      </c>
      <c r="V948" t="str">
        <f>VLOOKUP(Tabla_Transformados[[#This Row],[Destino_sucio]],auxiliares!$E$5:$F$19,2,0)</f>
        <v>Tokio</v>
      </c>
      <c r="W948" t="s">
        <v>79</v>
      </c>
      <c r="X948" t="s">
        <v>41</v>
      </c>
      <c r="Y948" t="s">
        <v>302</v>
      </c>
      <c r="Z9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8" t="str">
        <f>IFERROR(VLOOKUP(Tabla_Transformados[[#This Row],[Actividades_Reser_sucio2]],auxiliares!$E$5:$F$20,2,0),Tabla_Transformados[[#This Row],[Actividades_Reser_sucio2]])</f>
        <v>Tour en bus</v>
      </c>
      <c r="AB948">
        <v>6</v>
      </c>
      <c r="AC948">
        <f>Tabla_Transformados[[#This Row],[Duracion_Viaje_sucio]]-1</f>
        <v>4</v>
      </c>
      <c r="AD948" t="b">
        <v>1</v>
      </c>
      <c r="AE948" t="str">
        <f>VLOOKUP(Tabla_Transformados[[#This Row],[Promocion_Aplicada_sucio]],auxiliares!$H$6:$I$9,2,0)</f>
        <v>Verdadero</v>
      </c>
      <c r="AF948" t="s">
        <v>42</v>
      </c>
      <c r="AG948" t="s">
        <v>115</v>
      </c>
      <c r="AH948">
        <v>10</v>
      </c>
      <c r="AI948" t="str">
        <f>TEXT(Tabla_Transformados[[#This Row],[Fecha_Reserva]],"m")</f>
        <v>3</v>
      </c>
      <c r="AJ948">
        <v>5</v>
      </c>
      <c r="AK948" t="str">
        <f>TEXT(Tabla_Transformados[[#This Row],[Fecha_Viaje]],"m")</f>
        <v>12</v>
      </c>
      <c r="AL948" t="s">
        <v>44</v>
      </c>
      <c r="AM948" t="b">
        <v>0</v>
      </c>
      <c r="AN948" t="str">
        <f>VLOOKUP(Tabla_Transformados[[#This Row],[Cancelacion_Reserva_sucio]],auxiliares!$H$6:$I$9,2,0)</f>
        <v>Falso</v>
      </c>
      <c r="AO948">
        <v>1</v>
      </c>
      <c r="AP948" t="s">
        <v>70</v>
      </c>
      <c r="AQ94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8" s="10">
        <f>Tabla_Transformados[[#This Row],[Costo_Total]]/Tabla_Transformados[[#This Row],[Numero_Personas]]</f>
        <v>6013.8</v>
      </c>
      <c r="AS948" s="10">
        <f>Tabla_Transformados[[#This Row],[Costo_Total]]/Tabla_Transformados[[#This Row],[Duracion_Viaje_sucio]]</f>
        <v>3608.28</v>
      </c>
    </row>
    <row r="949" spans="1:45" x14ac:dyDescent="0.25">
      <c r="A949" t="s">
        <v>3276</v>
      </c>
      <c r="B949" t="s">
        <v>3277</v>
      </c>
      <c r="C949">
        <v>31</v>
      </c>
      <c r="D949" t="s">
        <v>104</v>
      </c>
      <c r="E949" t="str">
        <f>VLOOKUP(Tabla_Transformados[[#This Row],[Género_sucio]],Tabla4[#All],2,0)</f>
        <v>Masculino</v>
      </c>
      <c r="F949" t="s">
        <v>32</v>
      </c>
      <c r="G949" t="str">
        <f>VLOOKUP(Tabla_Transformados[[#This Row],[Ubicación_sucio]],auxiliares!$E$6:$F$13,2,0)</f>
        <v>Méjico</v>
      </c>
      <c r="H949" t="s">
        <v>49</v>
      </c>
      <c r="I949" t="str">
        <f>IFERROR(VLOOKUP(Tabla_Transformados[[#This Row],[Tipo_Viajero_sucio]],auxiliares!$H$6:$I$6,2,0),Tabla_Transformados[[#This Row],[Tipo_Viajero_sucio]])</f>
        <v>Turista</v>
      </c>
      <c r="J949" t="s">
        <v>3278</v>
      </c>
      <c r="K949" s="8">
        <v>45571</v>
      </c>
      <c r="L949" s="8">
        <v>45615</v>
      </c>
      <c r="M949">
        <v>272</v>
      </c>
      <c r="N949">
        <f>DATEDIF(Tabla_Transformados[[#This Row],[Fecha_Reserva]],Tabla_Transformados[[#This Row],[Fecha_Viaje]],"d")</f>
        <v>44</v>
      </c>
      <c r="O949">
        <v>8</v>
      </c>
      <c r="P949">
        <v>3</v>
      </c>
      <c r="Q949" t="s">
        <v>65</v>
      </c>
      <c r="R949" t="str">
        <f>IFERROR(VLOOKUP(Tabla_Transformados[[#This Row],[Tipo_Paquete_sucio]],auxiliares!$H$6:$I$7,2,0),Tabla_Transformados[[#This Row],[Tipo_Paquete_sucio]])</f>
        <v>Vuelo + Hotel + Tour</v>
      </c>
      <c r="S949" s="10">
        <v>1699.7</v>
      </c>
      <c r="T949" t="s">
        <v>78</v>
      </c>
      <c r="U949" t="s">
        <v>137</v>
      </c>
      <c r="V949" t="str">
        <f>VLOOKUP(Tabla_Transformados[[#This Row],[Destino_sucio]],auxiliares!$E$5:$F$19,2,0)</f>
        <v>Paris</v>
      </c>
      <c r="W949" t="s">
        <v>114</v>
      </c>
      <c r="X949" t="s">
        <v>41</v>
      </c>
      <c r="Y949" t="s">
        <v>302</v>
      </c>
      <c r="Z9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9" t="str">
        <f>IFERROR(VLOOKUP(Tabla_Transformados[[#This Row],[Actividades_Reser_sucio2]],auxiliares!$E$5:$F$20,2,0),Tabla_Transformados[[#This Row],[Actividades_Reser_sucio2]])</f>
        <v>Tour en bus</v>
      </c>
      <c r="AB949">
        <v>3</v>
      </c>
      <c r="AC949">
        <f>Tabla_Transformados[[#This Row],[Duracion_Viaje_sucio]]-1</f>
        <v>7</v>
      </c>
      <c r="AD949" t="b">
        <v>1</v>
      </c>
      <c r="AE949" t="str">
        <f>VLOOKUP(Tabla_Transformados[[#This Row],[Promocion_Aplicada_sucio]],auxiliares!$H$6:$I$9,2,0)</f>
        <v>Verdadero</v>
      </c>
      <c r="AF949" t="s">
        <v>88</v>
      </c>
      <c r="AG949" t="s">
        <v>115</v>
      </c>
      <c r="AH949">
        <v>2</v>
      </c>
      <c r="AI949" t="str">
        <f>TEXT(Tabla_Transformados[[#This Row],[Fecha_Reserva]],"m")</f>
        <v>10</v>
      </c>
      <c r="AJ949">
        <v>11</v>
      </c>
      <c r="AK949" t="str">
        <f>TEXT(Tabla_Transformados[[#This Row],[Fecha_Viaje]],"m")</f>
        <v>11</v>
      </c>
      <c r="AL949" t="s">
        <v>44</v>
      </c>
      <c r="AM949" t="b">
        <v>0</v>
      </c>
      <c r="AN949" t="str">
        <f>VLOOKUP(Tabla_Transformados[[#This Row],[Cancelacion_Reserva_sucio]],auxiliares!$H$6:$I$9,2,0)</f>
        <v>Falso</v>
      </c>
      <c r="AO949">
        <v>2</v>
      </c>
      <c r="AP949" t="s">
        <v>70</v>
      </c>
      <c r="AQ94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9" s="10">
        <f>Tabla_Transformados[[#This Row],[Costo_Total]]/Tabla_Transformados[[#This Row],[Numero_Personas]]</f>
        <v>566.56666666666672</v>
      </c>
      <c r="AS949" s="10">
        <f>Tabla_Transformados[[#This Row],[Costo_Total]]/Tabla_Transformados[[#This Row],[Duracion_Viaje_sucio]]</f>
        <v>212.46250000000001</v>
      </c>
    </row>
    <row r="950" spans="1:45" x14ac:dyDescent="0.25">
      <c r="A950" t="s">
        <v>3279</v>
      </c>
      <c r="B950" t="s">
        <v>3280</v>
      </c>
      <c r="C950">
        <v>64</v>
      </c>
      <c r="D950" t="s">
        <v>60</v>
      </c>
      <c r="E950" t="str">
        <f>VLOOKUP(Tabla_Transformados[[#This Row],[Género_sucio]],Tabla4[#All],2,0)</f>
        <v>Otro</v>
      </c>
      <c r="F950" t="s">
        <v>73</v>
      </c>
      <c r="G950" t="str">
        <f>VLOOKUP(Tabla_Transformados[[#This Row],[Ubicación_sucio]],auxiliares!$E$6:$F$13,2,0)</f>
        <v>Reino unido</v>
      </c>
      <c r="H950" t="s">
        <v>49</v>
      </c>
      <c r="I950" t="str">
        <f>IFERROR(VLOOKUP(Tabla_Transformados[[#This Row],[Tipo_Viajero_sucio]],auxiliares!$H$6:$I$6,2,0),Tabla_Transformados[[#This Row],[Tipo_Viajero_sucio]])</f>
        <v>Turista</v>
      </c>
      <c r="J950" t="s">
        <v>3281</v>
      </c>
      <c r="K950" s="8">
        <v>45444</v>
      </c>
      <c r="L950" s="8">
        <v>45618</v>
      </c>
      <c r="M950">
        <v>27</v>
      </c>
      <c r="N950">
        <f>DATEDIF(Tabla_Transformados[[#This Row],[Fecha_Reserva]],Tabla_Transformados[[#This Row],[Fecha_Viaje]],"d")</f>
        <v>174</v>
      </c>
      <c r="O950">
        <v>4</v>
      </c>
      <c r="P950">
        <v>3</v>
      </c>
      <c r="Q950" t="s">
        <v>37</v>
      </c>
      <c r="R950" t="str">
        <f>IFERROR(VLOOKUP(Tabla_Transformados[[#This Row],[Tipo_Paquete_sucio]],auxiliares!$H$6:$I$7,2,0),Tabla_Transformados[[#This Row],[Tipo_Paquete_sucio]])</f>
        <v>Vuelo</v>
      </c>
      <c r="S950" s="10">
        <v>1767.9</v>
      </c>
      <c r="T950" t="s">
        <v>86</v>
      </c>
      <c r="U950" t="s">
        <v>94</v>
      </c>
      <c r="V950" t="str">
        <f>VLOOKUP(Tabla_Transformados[[#This Row],[Destino_sucio]],auxiliares!$E$5:$F$19,2,0)</f>
        <v>Cancun</v>
      </c>
      <c r="W950" t="s">
        <v>40</v>
      </c>
      <c r="X950" t="s">
        <v>41</v>
      </c>
      <c r="Y950" t="s">
        <v>40</v>
      </c>
      <c r="Z9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0" t="str">
        <f>IFERROR(VLOOKUP(Tabla_Transformados[[#This Row],[Actividades_Reser_sucio2]],auxiliares!$E$5:$F$20,2,0),Tabla_Transformados[[#This Row],[Actividades_Reser_sucio2]])</f>
        <v/>
      </c>
      <c r="AB950">
        <v>1</v>
      </c>
      <c r="AC950">
        <f>Tabla_Transformados[[#This Row],[Duracion_Viaje_sucio]]-1</f>
        <v>3</v>
      </c>
      <c r="AD950" t="b">
        <v>0</v>
      </c>
      <c r="AE950" t="str">
        <f>VLOOKUP(Tabla_Transformados[[#This Row],[Promocion_Aplicada_sucio]],auxiliares!$H$6:$I$9,2,0)</f>
        <v>Falso</v>
      </c>
      <c r="AF950" t="s">
        <v>42</v>
      </c>
      <c r="AG950" t="s">
        <v>56</v>
      </c>
      <c r="AH950">
        <v>11</v>
      </c>
      <c r="AI950" t="str">
        <f>TEXT(Tabla_Transformados[[#This Row],[Fecha_Reserva]],"m")</f>
        <v>6</v>
      </c>
      <c r="AJ950">
        <v>8</v>
      </c>
      <c r="AK950" t="str">
        <f>TEXT(Tabla_Transformados[[#This Row],[Fecha_Viaje]],"m")</f>
        <v>11</v>
      </c>
      <c r="AL950" t="s">
        <v>44</v>
      </c>
      <c r="AM950" t="b">
        <v>1</v>
      </c>
      <c r="AN950" t="str">
        <f>VLOOKUP(Tabla_Transformados[[#This Row],[Cancelacion_Reserva_sucio]],auxiliares!$H$6:$I$9,2,0)</f>
        <v>Verdadero</v>
      </c>
      <c r="AO950">
        <v>3</v>
      </c>
      <c r="AP950" t="s">
        <v>131</v>
      </c>
      <c r="AQ95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0" s="10">
        <f>Tabla_Transformados[[#This Row],[Costo_Total]]/Tabla_Transformados[[#This Row],[Numero_Personas]]</f>
        <v>589.30000000000007</v>
      </c>
      <c r="AS950" s="10">
        <f>Tabla_Transformados[[#This Row],[Costo_Total]]/Tabla_Transformados[[#This Row],[Duracion_Viaje_sucio]]</f>
        <v>441.97500000000002</v>
      </c>
    </row>
    <row r="951" spans="1:45" x14ac:dyDescent="0.25">
      <c r="A951" t="s">
        <v>3282</v>
      </c>
      <c r="B951" t="s">
        <v>3283</v>
      </c>
      <c r="C951">
        <v>38</v>
      </c>
      <c r="D951" t="s">
        <v>104</v>
      </c>
      <c r="E951" t="str">
        <f>VLOOKUP(Tabla_Transformados[[#This Row],[Género_sucio]],Tabla4[#All],2,0)</f>
        <v>Masculino</v>
      </c>
      <c r="F951" t="s">
        <v>73</v>
      </c>
      <c r="G951" t="str">
        <f>VLOOKUP(Tabla_Transformados[[#This Row],[Ubicación_sucio]],auxiliares!$E$6:$F$13,2,0)</f>
        <v>Reino unido</v>
      </c>
      <c r="H951" t="s">
        <v>33</v>
      </c>
      <c r="I951" t="str">
        <f>IFERROR(VLOOKUP(Tabla_Transformados[[#This Row],[Tipo_Viajero_sucio]],auxiliares!$H$6:$I$6,2,0),Tabla_Transformados[[#This Row],[Tipo_Viajero_sucio]])</f>
        <v>Turista</v>
      </c>
      <c r="J951" t="s">
        <v>3284</v>
      </c>
      <c r="K951" s="8">
        <v>45516</v>
      </c>
      <c r="L951" s="8">
        <v>45550</v>
      </c>
      <c r="M951">
        <v>176</v>
      </c>
      <c r="N951">
        <f>DATEDIF(Tabla_Transformados[[#This Row],[Fecha_Reserva]],Tabla_Transformados[[#This Row],[Fecha_Viaje]],"d")</f>
        <v>34</v>
      </c>
      <c r="O951">
        <v>2</v>
      </c>
      <c r="P951">
        <v>2</v>
      </c>
      <c r="Q951" t="s">
        <v>37</v>
      </c>
      <c r="R951" t="str">
        <f>IFERROR(VLOOKUP(Tabla_Transformados[[#This Row],[Tipo_Paquete_sucio]],auxiliares!$H$6:$I$7,2,0),Tabla_Transformados[[#This Row],[Tipo_Paquete_sucio]])</f>
        <v>Vuelo</v>
      </c>
      <c r="S951" s="10">
        <v>12960.7</v>
      </c>
      <c r="T951" t="s">
        <v>86</v>
      </c>
      <c r="U951" t="s">
        <v>137</v>
      </c>
      <c r="V951" t="str">
        <f>VLOOKUP(Tabla_Transformados[[#This Row],[Destino_sucio]],auxiliares!$E$5:$F$19,2,0)</f>
        <v>Paris</v>
      </c>
      <c r="W951" t="s">
        <v>40</v>
      </c>
      <c r="X951" t="s">
        <v>54</v>
      </c>
      <c r="Y951" t="s">
        <v>40</v>
      </c>
      <c r="Z9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1" t="str">
        <f>IFERROR(VLOOKUP(Tabla_Transformados[[#This Row],[Actividades_Reser_sucio2]],auxiliares!$E$5:$F$20,2,0),Tabla_Transformados[[#This Row],[Actividades_Reser_sucio2]])</f>
        <v/>
      </c>
      <c r="AB951">
        <v>3</v>
      </c>
      <c r="AC951">
        <f>Tabla_Transformados[[#This Row],[Duracion_Viaje_sucio]]-1</f>
        <v>1</v>
      </c>
      <c r="AD951" t="b">
        <v>1</v>
      </c>
      <c r="AE951" t="str">
        <f>VLOOKUP(Tabla_Transformados[[#This Row],[Promocion_Aplicada_sucio]],auxiliares!$H$6:$I$9,2,0)</f>
        <v>Verdadero</v>
      </c>
      <c r="AF951" t="s">
        <v>88</v>
      </c>
      <c r="AG951" t="s">
        <v>56</v>
      </c>
      <c r="AH951">
        <v>6</v>
      </c>
      <c r="AI951" t="str">
        <f>TEXT(Tabla_Transformados[[#This Row],[Fecha_Reserva]],"m")</f>
        <v>8</v>
      </c>
      <c r="AJ951">
        <v>6</v>
      </c>
      <c r="AK951" t="str">
        <f>TEXT(Tabla_Transformados[[#This Row],[Fecha_Viaje]],"m")</f>
        <v>9</v>
      </c>
      <c r="AL951" t="s">
        <v>44</v>
      </c>
      <c r="AM951" t="b">
        <v>1</v>
      </c>
      <c r="AN951" t="str">
        <f>VLOOKUP(Tabla_Transformados[[#This Row],[Cancelacion_Reserva_sucio]],auxiliares!$H$6:$I$9,2,0)</f>
        <v>Verdadero</v>
      </c>
      <c r="AO951">
        <v>3</v>
      </c>
      <c r="AP951" t="s">
        <v>70</v>
      </c>
      <c r="AQ95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51" s="10">
        <f>Tabla_Transformados[[#This Row],[Costo_Total]]/Tabla_Transformados[[#This Row],[Numero_Personas]]</f>
        <v>6480.35</v>
      </c>
      <c r="AS951" s="10">
        <f>Tabla_Transformados[[#This Row],[Costo_Total]]/Tabla_Transformados[[#This Row],[Duracion_Viaje_sucio]]</f>
        <v>6480.35</v>
      </c>
    </row>
    <row r="952" spans="1:45" x14ac:dyDescent="0.25">
      <c r="A952" t="s">
        <v>3285</v>
      </c>
      <c r="B952" t="s">
        <v>3286</v>
      </c>
      <c r="C952">
        <v>60</v>
      </c>
      <c r="D952" t="s">
        <v>60</v>
      </c>
      <c r="E952" t="str">
        <f>VLOOKUP(Tabla_Transformados[[#This Row],[Género_sucio]],Tabla4[#All],2,0)</f>
        <v>Otro</v>
      </c>
      <c r="F952" t="s">
        <v>48</v>
      </c>
      <c r="G952" t="str">
        <f>VLOOKUP(Tabla_Transformados[[#This Row],[Ubicación_sucio]],auxiliares!$E$6:$F$13,2,0)</f>
        <v>EEUU</v>
      </c>
      <c r="H952" t="s">
        <v>33</v>
      </c>
      <c r="I952" t="str">
        <f>IFERROR(VLOOKUP(Tabla_Transformados[[#This Row],[Tipo_Viajero_sucio]],auxiliares!$H$6:$I$6,2,0),Tabla_Transformados[[#This Row],[Tipo_Viajero_sucio]])</f>
        <v>Turista</v>
      </c>
      <c r="J952" t="s">
        <v>3287</v>
      </c>
      <c r="K952" s="8">
        <v>45367</v>
      </c>
      <c r="L952" s="8">
        <v>45572</v>
      </c>
      <c r="M952">
        <v>265</v>
      </c>
      <c r="N952">
        <f>DATEDIF(Tabla_Transformados[[#This Row],[Fecha_Reserva]],Tabla_Transformados[[#This Row],[Fecha_Viaje]],"d")</f>
        <v>205</v>
      </c>
      <c r="O952">
        <v>13</v>
      </c>
      <c r="P952">
        <v>4</v>
      </c>
      <c r="Q952" t="s">
        <v>65</v>
      </c>
      <c r="R952" t="str">
        <f>IFERROR(VLOOKUP(Tabla_Transformados[[#This Row],[Tipo_Paquete_sucio]],auxiliares!$H$6:$I$7,2,0),Tabla_Transformados[[#This Row],[Tipo_Paquete_sucio]])</f>
        <v>Vuelo + Hotel + Tour</v>
      </c>
      <c r="S952" s="10">
        <v>13084.3</v>
      </c>
      <c r="T952" t="s">
        <v>38</v>
      </c>
      <c r="U952" t="s">
        <v>53</v>
      </c>
      <c r="V952" t="str">
        <f>VLOOKUP(Tabla_Transformados[[#This Row],[Destino_sucio]],auxiliares!$E$5:$F$19,2,0)</f>
        <v>Nueva York</v>
      </c>
      <c r="W952" t="s">
        <v>114</v>
      </c>
      <c r="X952" t="s">
        <v>54</v>
      </c>
      <c r="Y952" t="s">
        <v>69</v>
      </c>
      <c r="Z9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2" t="str">
        <f>IFERROR(VLOOKUP(Tabla_Transformados[[#This Row],[Actividades_Reser_sucio2]],auxiliares!$E$5:$F$20,2,0),Tabla_Transformados[[#This Row],[Actividades_Reser_sucio2]])</f>
        <v>Excursión en bote</v>
      </c>
      <c r="AB952">
        <v>3</v>
      </c>
      <c r="AC952">
        <f>Tabla_Transformados[[#This Row],[Duracion_Viaje_sucio]]-1</f>
        <v>12</v>
      </c>
      <c r="AD952" t="b">
        <v>0</v>
      </c>
      <c r="AE952" t="str">
        <f>VLOOKUP(Tabla_Transformados[[#This Row],[Promocion_Aplicada_sucio]],auxiliares!$H$6:$I$9,2,0)</f>
        <v>Falso</v>
      </c>
      <c r="AF952" t="s">
        <v>42</v>
      </c>
      <c r="AG952" t="s">
        <v>115</v>
      </c>
      <c r="AH952">
        <v>7</v>
      </c>
      <c r="AI952" t="str">
        <f>TEXT(Tabla_Transformados[[#This Row],[Fecha_Reserva]],"m")</f>
        <v>3</v>
      </c>
      <c r="AJ952">
        <v>11</v>
      </c>
      <c r="AK952" t="str">
        <f>TEXT(Tabla_Transformados[[#This Row],[Fecha_Viaje]],"m")</f>
        <v>10</v>
      </c>
      <c r="AL952" t="s">
        <v>57</v>
      </c>
      <c r="AM952" t="b">
        <v>0</v>
      </c>
      <c r="AN952" t="str">
        <f>VLOOKUP(Tabla_Transformados[[#This Row],[Cancelacion_Reserva_sucio]],auxiliares!$H$6:$I$9,2,0)</f>
        <v>Falso</v>
      </c>
      <c r="AO952">
        <v>1</v>
      </c>
      <c r="AP952" t="s">
        <v>70</v>
      </c>
      <c r="AQ95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2" s="10">
        <f>Tabla_Transformados[[#This Row],[Costo_Total]]/Tabla_Transformados[[#This Row],[Numero_Personas]]</f>
        <v>3271.0749999999998</v>
      </c>
      <c r="AS952" s="10">
        <f>Tabla_Transformados[[#This Row],[Costo_Total]]/Tabla_Transformados[[#This Row],[Duracion_Viaje_sucio]]</f>
        <v>1006.4846153846154</v>
      </c>
    </row>
    <row r="953" spans="1:45" x14ac:dyDescent="0.25">
      <c r="A953" t="s">
        <v>3288</v>
      </c>
      <c r="B953" t="s">
        <v>3289</v>
      </c>
      <c r="C953">
        <v>51</v>
      </c>
      <c r="D953" t="s">
        <v>60</v>
      </c>
      <c r="E953" t="str">
        <f>VLOOKUP(Tabla_Transformados[[#This Row],[Género_sucio]],Tabla4[#All],2,0)</f>
        <v>Otro</v>
      </c>
      <c r="F953" t="s">
        <v>123</v>
      </c>
      <c r="G953" t="str">
        <f>VLOOKUP(Tabla_Transformados[[#This Row],[Ubicación_sucio]],auxiliares!$E$6:$F$13,2,0)</f>
        <v>España</v>
      </c>
      <c r="H953" t="s">
        <v>97</v>
      </c>
      <c r="I953" t="str">
        <f>IFERROR(VLOOKUP(Tabla_Transformados[[#This Row],[Tipo_Viajero_sucio]],auxiliares!$H$6:$I$6,2,0),Tabla_Transformados[[#This Row],[Tipo_Viajero_sucio]])</f>
        <v>Negocios</v>
      </c>
      <c r="J953" t="s">
        <v>3290</v>
      </c>
      <c r="K953" s="8">
        <v>45350</v>
      </c>
      <c r="L953" s="8">
        <v>45459</v>
      </c>
      <c r="M953">
        <v>154</v>
      </c>
      <c r="N953">
        <f>DATEDIF(Tabla_Transformados[[#This Row],[Fecha_Reserva]],Tabla_Transformados[[#This Row],[Fecha_Viaje]],"d")</f>
        <v>109</v>
      </c>
      <c r="O953">
        <v>5</v>
      </c>
      <c r="P953">
        <v>3</v>
      </c>
      <c r="Q953" t="s">
        <v>77</v>
      </c>
      <c r="R953" t="str">
        <f>IFERROR(VLOOKUP(Tabla_Transformados[[#This Row],[Tipo_Paquete_sucio]],auxiliares!$H$6:$I$7,2,0),Tabla_Transformados[[#This Row],[Tipo_Paquete_sucio]])</f>
        <v>Vuelo + Hotel</v>
      </c>
      <c r="S953" s="10">
        <v>18288.099999999999</v>
      </c>
      <c r="T953" t="s">
        <v>86</v>
      </c>
      <c r="U953" t="s">
        <v>53</v>
      </c>
      <c r="V953" t="str">
        <f>VLOOKUP(Tabla_Transformados[[#This Row],[Destino_sucio]],auxiliares!$E$5:$F$19,2,0)</f>
        <v>Nueva York</v>
      </c>
      <c r="W953" t="s">
        <v>67</v>
      </c>
      <c r="X953" t="s">
        <v>54</v>
      </c>
      <c r="Y953" t="s">
        <v>40</v>
      </c>
      <c r="Z9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3" t="str">
        <f>IFERROR(VLOOKUP(Tabla_Transformados[[#This Row],[Actividades_Reser_sucio2]],auxiliares!$E$5:$F$20,2,0),Tabla_Transformados[[#This Row],[Actividades_Reser_sucio2]])</f>
        <v/>
      </c>
      <c r="AB953">
        <v>4</v>
      </c>
      <c r="AC953">
        <f>Tabla_Transformados[[#This Row],[Duracion_Viaje_sucio]]-1</f>
        <v>4</v>
      </c>
      <c r="AD953" t="b">
        <v>1</v>
      </c>
      <c r="AE953" t="str">
        <f>VLOOKUP(Tabla_Transformados[[#This Row],[Promocion_Aplicada_sucio]],auxiliares!$H$6:$I$9,2,0)</f>
        <v>Verdadero</v>
      </c>
      <c r="AF953" t="s">
        <v>42</v>
      </c>
      <c r="AG953" t="s">
        <v>56</v>
      </c>
      <c r="AH953">
        <v>12</v>
      </c>
      <c r="AI953" t="str">
        <f>TEXT(Tabla_Transformados[[#This Row],[Fecha_Reserva]],"m")</f>
        <v>2</v>
      </c>
      <c r="AJ953">
        <v>3</v>
      </c>
      <c r="AK953" t="str">
        <f>TEXT(Tabla_Transformados[[#This Row],[Fecha_Viaje]],"m")</f>
        <v>6</v>
      </c>
      <c r="AL953" t="s">
        <v>44</v>
      </c>
      <c r="AM953" t="b">
        <v>0</v>
      </c>
      <c r="AN953" t="str">
        <f>VLOOKUP(Tabla_Transformados[[#This Row],[Cancelacion_Reserva_sucio]],auxiliares!$H$6:$I$9,2,0)</f>
        <v>Falso</v>
      </c>
      <c r="AO953">
        <v>2</v>
      </c>
      <c r="AP953" t="s">
        <v>45</v>
      </c>
      <c r="AQ953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3" s="10">
        <f>Tabla_Transformados[[#This Row],[Costo_Total]]/Tabla_Transformados[[#This Row],[Numero_Personas]]</f>
        <v>6096.0333333333328</v>
      </c>
      <c r="AS953" s="10">
        <f>Tabla_Transformados[[#This Row],[Costo_Total]]/Tabla_Transformados[[#This Row],[Duracion_Viaje_sucio]]</f>
        <v>3657.62</v>
      </c>
    </row>
    <row r="954" spans="1:45" x14ac:dyDescent="0.25">
      <c r="A954" t="s">
        <v>3291</v>
      </c>
      <c r="B954" t="s">
        <v>3292</v>
      </c>
      <c r="C954">
        <v>56</v>
      </c>
      <c r="D954" t="s">
        <v>60</v>
      </c>
      <c r="E954" t="str">
        <f>VLOOKUP(Tabla_Transformados[[#This Row],[Género_sucio]],Tabla4[#All],2,0)</f>
        <v>Otro</v>
      </c>
      <c r="F954" t="s">
        <v>91</v>
      </c>
      <c r="G954" t="str">
        <f>VLOOKUP(Tabla_Transformados[[#This Row],[Ubicación_sucio]],auxiliares!$E$6:$F$13,2,0)</f>
        <v>India</v>
      </c>
      <c r="H954" t="s">
        <v>33</v>
      </c>
      <c r="I954" t="str">
        <f>IFERROR(VLOOKUP(Tabla_Transformados[[#This Row],[Tipo_Viajero_sucio]],auxiliares!$H$6:$I$6,2,0),Tabla_Transformados[[#This Row],[Tipo_Viajero_sucio]])</f>
        <v>Turista</v>
      </c>
      <c r="J954" t="s">
        <v>3293</v>
      </c>
      <c r="K954" s="8">
        <v>45359</v>
      </c>
      <c r="L954" s="8">
        <v>45623</v>
      </c>
      <c r="M954">
        <v>263</v>
      </c>
      <c r="N954">
        <f>DATEDIF(Tabla_Transformados[[#This Row],[Fecha_Reserva]],Tabla_Transformados[[#This Row],[Fecha_Viaje]],"d")</f>
        <v>264</v>
      </c>
      <c r="O954">
        <v>3</v>
      </c>
      <c r="P954">
        <v>3</v>
      </c>
      <c r="Q954" t="s">
        <v>65</v>
      </c>
      <c r="R954" t="str">
        <f>IFERROR(VLOOKUP(Tabla_Transformados[[#This Row],[Tipo_Paquete_sucio]],auxiliares!$H$6:$I$7,2,0),Tabla_Transformados[[#This Row],[Tipo_Paquete_sucio]])</f>
        <v>Vuelo + Hotel + Tour</v>
      </c>
      <c r="S954" s="10">
        <v>5849.9</v>
      </c>
      <c r="T954" t="s">
        <v>78</v>
      </c>
      <c r="U954" t="s">
        <v>94</v>
      </c>
      <c r="V954" t="str">
        <f>VLOOKUP(Tabla_Transformados[[#This Row],[Destino_sucio]],auxiliares!$E$5:$F$19,2,0)</f>
        <v>Cancun</v>
      </c>
      <c r="W954" t="s">
        <v>114</v>
      </c>
      <c r="X954" t="s">
        <v>41</v>
      </c>
      <c r="Y954" t="s">
        <v>69</v>
      </c>
      <c r="Z9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4" t="str">
        <f>IFERROR(VLOOKUP(Tabla_Transformados[[#This Row],[Actividades_Reser_sucio2]],auxiliares!$E$5:$F$20,2,0),Tabla_Transformados[[#This Row],[Actividades_Reser_sucio2]])</f>
        <v>Excursión en bote</v>
      </c>
      <c r="AB954">
        <v>8</v>
      </c>
      <c r="AC954">
        <f>Tabla_Transformados[[#This Row],[Duracion_Viaje_sucio]]-1</f>
        <v>2</v>
      </c>
      <c r="AD954" t="b">
        <v>1</v>
      </c>
      <c r="AE954" t="str">
        <f>VLOOKUP(Tabla_Transformados[[#This Row],[Promocion_Aplicada_sucio]],auxiliares!$H$6:$I$9,2,0)</f>
        <v>Verdadero</v>
      </c>
      <c r="AF954" t="s">
        <v>55</v>
      </c>
      <c r="AG954" t="s">
        <v>115</v>
      </c>
      <c r="AH954">
        <v>12</v>
      </c>
      <c r="AI954" t="str">
        <f>TEXT(Tabla_Transformados[[#This Row],[Fecha_Reserva]],"m")</f>
        <v>3</v>
      </c>
      <c r="AJ954">
        <v>8</v>
      </c>
      <c r="AK954" t="str">
        <f>TEXT(Tabla_Transformados[[#This Row],[Fecha_Viaje]],"m")</f>
        <v>11</v>
      </c>
      <c r="AL954" t="s">
        <v>44</v>
      </c>
      <c r="AM954" t="b">
        <v>0</v>
      </c>
      <c r="AN954" t="str">
        <f>VLOOKUP(Tabla_Transformados[[#This Row],[Cancelacion_Reserva_sucio]],auxiliares!$H$6:$I$9,2,0)</f>
        <v>Falso</v>
      </c>
      <c r="AO954">
        <v>5</v>
      </c>
      <c r="AP954" t="s">
        <v>207</v>
      </c>
      <c r="AQ954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4" s="10">
        <f>Tabla_Transformados[[#This Row],[Costo_Total]]/Tabla_Transformados[[#This Row],[Numero_Personas]]</f>
        <v>1949.9666666666665</v>
      </c>
      <c r="AS954" s="10">
        <f>Tabla_Transformados[[#This Row],[Costo_Total]]/Tabla_Transformados[[#This Row],[Duracion_Viaje_sucio]]</f>
        <v>1949.9666666666665</v>
      </c>
    </row>
    <row r="955" spans="1:45" x14ac:dyDescent="0.25">
      <c r="A955" t="s">
        <v>3294</v>
      </c>
      <c r="B955" t="s">
        <v>3295</v>
      </c>
      <c r="C955">
        <v>37</v>
      </c>
      <c r="D955" t="s">
        <v>60</v>
      </c>
      <c r="E955" t="str">
        <f>VLOOKUP(Tabla_Transformados[[#This Row],[Género_sucio]],Tabla4[#All],2,0)</f>
        <v>Otro</v>
      </c>
      <c r="F955" t="s">
        <v>82</v>
      </c>
      <c r="G955" t="str">
        <f>VLOOKUP(Tabla_Transformados[[#This Row],[Ubicación_sucio]],auxiliares!$E$6:$F$13,2,0)</f>
        <v>Alemania</v>
      </c>
      <c r="H955" t="s">
        <v>97</v>
      </c>
      <c r="I955" t="str">
        <f>IFERROR(VLOOKUP(Tabla_Transformados[[#This Row],[Tipo_Viajero_sucio]],auxiliares!$H$6:$I$6,2,0),Tabla_Transformados[[#This Row],[Tipo_Viajero_sucio]])</f>
        <v>Negocios</v>
      </c>
      <c r="J955" t="s">
        <v>3296</v>
      </c>
      <c r="K955" s="8">
        <v>45365</v>
      </c>
      <c r="L955" s="8">
        <v>45437</v>
      </c>
      <c r="M955">
        <v>94</v>
      </c>
      <c r="N955">
        <f>DATEDIF(Tabla_Transformados[[#This Row],[Fecha_Reserva]],Tabla_Transformados[[#This Row],[Fecha_Viaje]],"d")</f>
        <v>72</v>
      </c>
      <c r="O955">
        <v>3</v>
      </c>
      <c r="P955">
        <v>3</v>
      </c>
      <c r="Q955" t="s">
        <v>65</v>
      </c>
      <c r="R955" t="str">
        <f>IFERROR(VLOOKUP(Tabla_Transformados[[#This Row],[Tipo_Paquete_sucio]],auxiliares!$H$6:$I$7,2,0),Tabla_Transformados[[#This Row],[Tipo_Paquete_sucio]])</f>
        <v>Vuelo + Hotel + Tour</v>
      </c>
      <c r="S955" s="10">
        <v>15019.2</v>
      </c>
      <c r="T955" t="s">
        <v>78</v>
      </c>
      <c r="U955" t="s">
        <v>94</v>
      </c>
      <c r="V955" t="str">
        <f>VLOOKUP(Tabla_Transformados[[#This Row],[Destino_sucio]],auxiliares!$E$5:$F$19,2,0)</f>
        <v>Cancun</v>
      </c>
      <c r="W955" t="s">
        <v>79</v>
      </c>
      <c r="X955" t="s">
        <v>41</v>
      </c>
      <c r="Y955" t="s">
        <v>69</v>
      </c>
      <c r="Z9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5" t="str">
        <f>IFERROR(VLOOKUP(Tabla_Transformados[[#This Row],[Actividades_Reser_sucio2]],auxiliares!$E$5:$F$20,2,0),Tabla_Transformados[[#This Row],[Actividades_Reser_sucio2]])</f>
        <v>Excursión en bote</v>
      </c>
      <c r="AB955">
        <v>4</v>
      </c>
      <c r="AC955">
        <f>Tabla_Transformados[[#This Row],[Duracion_Viaje_sucio]]-1</f>
        <v>2</v>
      </c>
      <c r="AD955" t="b">
        <v>0</v>
      </c>
      <c r="AE955" t="str">
        <f>VLOOKUP(Tabla_Transformados[[#This Row],[Promocion_Aplicada_sucio]],auxiliares!$H$6:$I$9,2,0)</f>
        <v>Falso</v>
      </c>
      <c r="AF955" t="s">
        <v>55</v>
      </c>
      <c r="AG955" t="s">
        <v>115</v>
      </c>
      <c r="AH955">
        <v>1</v>
      </c>
      <c r="AI955" t="str">
        <f>TEXT(Tabla_Transformados[[#This Row],[Fecha_Reserva]],"m")</f>
        <v>3</v>
      </c>
      <c r="AJ955">
        <v>10</v>
      </c>
      <c r="AK955" t="str">
        <f>TEXT(Tabla_Transformados[[#This Row],[Fecha_Viaje]],"m")</f>
        <v>5</v>
      </c>
      <c r="AL955" t="s">
        <v>57</v>
      </c>
      <c r="AM955" t="b">
        <v>0</v>
      </c>
      <c r="AN955" t="str">
        <f>VLOOKUP(Tabla_Transformados[[#This Row],[Cancelacion_Reserva_sucio]],auxiliares!$H$6:$I$9,2,0)</f>
        <v>Falso</v>
      </c>
      <c r="AO955">
        <v>1</v>
      </c>
      <c r="AP955" t="s">
        <v>70</v>
      </c>
      <c r="AQ955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55" s="10">
        <f>Tabla_Transformados[[#This Row],[Costo_Total]]/Tabla_Transformados[[#This Row],[Numero_Personas]]</f>
        <v>5006.4000000000005</v>
      </c>
      <c r="AS955" s="10">
        <f>Tabla_Transformados[[#This Row],[Costo_Total]]/Tabla_Transformados[[#This Row],[Duracion_Viaje_sucio]]</f>
        <v>5006.4000000000005</v>
      </c>
    </row>
    <row r="956" spans="1:45" x14ac:dyDescent="0.25">
      <c r="A956" t="s">
        <v>3297</v>
      </c>
      <c r="B956" t="s">
        <v>3298</v>
      </c>
      <c r="C956">
        <v>60</v>
      </c>
      <c r="D956" t="s">
        <v>60</v>
      </c>
      <c r="E956" t="str">
        <f>VLOOKUP(Tabla_Transformados[[#This Row],[Género_sucio]],Tabla4[#All],2,0)</f>
        <v>Otro</v>
      </c>
      <c r="F956" t="s">
        <v>123</v>
      </c>
      <c r="G956" t="str">
        <f>VLOOKUP(Tabla_Transformados[[#This Row],[Ubicación_sucio]],auxiliares!$E$6:$F$13,2,0)</f>
        <v>España</v>
      </c>
      <c r="H956" t="s">
        <v>33</v>
      </c>
      <c r="I956" t="str">
        <f>IFERROR(VLOOKUP(Tabla_Transformados[[#This Row],[Tipo_Viajero_sucio]],auxiliares!$H$6:$I$6,2,0),Tabla_Transformados[[#This Row],[Tipo_Viajero_sucio]])</f>
        <v>Turista</v>
      </c>
      <c r="J956" t="s">
        <v>3299</v>
      </c>
      <c r="K956" s="8">
        <v>45611</v>
      </c>
      <c r="L956" s="8">
        <v>45643</v>
      </c>
      <c r="M956">
        <v>301</v>
      </c>
      <c r="N956">
        <f>DATEDIF(Tabla_Transformados[[#This Row],[Fecha_Reserva]],Tabla_Transformados[[#This Row],[Fecha_Viaje]],"d")</f>
        <v>32</v>
      </c>
      <c r="O956">
        <v>6</v>
      </c>
      <c r="P956">
        <v>1</v>
      </c>
      <c r="Q956" t="s">
        <v>65</v>
      </c>
      <c r="R956" t="str">
        <f>IFERROR(VLOOKUP(Tabla_Transformados[[#This Row],[Tipo_Paquete_sucio]],auxiliares!$H$6:$I$7,2,0),Tabla_Transformados[[#This Row],[Tipo_Paquete_sucio]])</f>
        <v>Vuelo + Hotel + Tour</v>
      </c>
      <c r="S956" s="10">
        <v>14252.7</v>
      </c>
      <c r="T956" t="s">
        <v>78</v>
      </c>
      <c r="U956" t="s">
        <v>87</v>
      </c>
      <c r="V956" t="str">
        <f>VLOOKUP(Tabla_Transformados[[#This Row],[Destino_sucio]],auxiliares!$E$5:$F$19,2,0)</f>
        <v>Londres</v>
      </c>
      <c r="W956" t="s">
        <v>79</v>
      </c>
      <c r="X956" t="s">
        <v>54</v>
      </c>
      <c r="Y956" t="s">
        <v>69</v>
      </c>
      <c r="Z9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6" t="str">
        <f>IFERROR(VLOOKUP(Tabla_Transformados[[#This Row],[Actividades_Reser_sucio2]],auxiliares!$E$5:$F$20,2,0),Tabla_Transformados[[#This Row],[Actividades_Reser_sucio2]])</f>
        <v>Excursión en bote</v>
      </c>
      <c r="AB956">
        <v>5</v>
      </c>
      <c r="AC956">
        <f>Tabla_Transformados[[#This Row],[Duracion_Viaje_sucio]]-1</f>
        <v>5</v>
      </c>
      <c r="AD956" t="b">
        <v>0</v>
      </c>
      <c r="AE956" t="str">
        <f>VLOOKUP(Tabla_Transformados[[#This Row],[Promocion_Aplicada_sucio]],auxiliares!$H$6:$I$9,2,0)</f>
        <v>Falso</v>
      </c>
      <c r="AF956" t="s">
        <v>55</v>
      </c>
      <c r="AG956" t="s">
        <v>56</v>
      </c>
      <c r="AH956">
        <v>10</v>
      </c>
      <c r="AI956" t="str">
        <f>TEXT(Tabla_Transformados[[#This Row],[Fecha_Reserva]],"m")</f>
        <v>11</v>
      </c>
      <c r="AJ956">
        <v>10</v>
      </c>
      <c r="AK956" t="str">
        <f>TEXT(Tabla_Transformados[[#This Row],[Fecha_Viaje]],"m")</f>
        <v>12</v>
      </c>
      <c r="AL956" t="s">
        <v>57</v>
      </c>
      <c r="AM956" t="b">
        <v>0</v>
      </c>
      <c r="AN956" t="str">
        <f>VLOOKUP(Tabla_Transformados[[#This Row],[Cancelacion_Reserva_sucio]],auxiliares!$H$6:$I$9,2,0)</f>
        <v>Falso</v>
      </c>
      <c r="AO956">
        <v>4</v>
      </c>
      <c r="AP956" t="s">
        <v>108</v>
      </c>
      <c r="AQ95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6" s="10">
        <f>Tabla_Transformados[[#This Row],[Costo_Total]]/Tabla_Transformados[[#This Row],[Numero_Personas]]</f>
        <v>14252.7</v>
      </c>
      <c r="AS956" s="10">
        <f>Tabla_Transformados[[#This Row],[Costo_Total]]/Tabla_Transformados[[#This Row],[Duracion_Viaje_sucio]]</f>
        <v>2375.4500000000003</v>
      </c>
    </row>
    <row r="957" spans="1:45" x14ac:dyDescent="0.25">
      <c r="A957" t="s">
        <v>3300</v>
      </c>
      <c r="B957" t="s">
        <v>3301</v>
      </c>
      <c r="C957">
        <v>48</v>
      </c>
      <c r="D957" t="s">
        <v>31</v>
      </c>
      <c r="E957" t="str">
        <f>VLOOKUP(Tabla_Transformados[[#This Row],[Género_sucio]],Tabla4[#All],2,0)</f>
        <v>Femenino</v>
      </c>
      <c r="F957" t="s">
        <v>82</v>
      </c>
      <c r="G957" t="str">
        <f>VLOOKUP(Tabla_Transformados[[#This Row],[Ubicación_sucio]],auxiliares!$E$6:$F$13,2,0)</f>
        <v>Alemania</v>
      </c>
      <c r="H957" t="s">
        <v>49</v>
      </c>
      <c r="I957" t="str">
        <f>IFERROR(VLOOKUP(Tabla_Transformados[[#This Row],[Tipo_Viajero_sucio]],auxiliares!$H$6:$I$6,2,0),Tabla_Transformados[[#This Row],[Tipo_Viajero_sucio]])</f>
        <v>Turista</v>
      </c>
      <c r="J957" t="s">
        <v>3302</v>
      </c>
      <c r="K957" s="8">
        <v>45461</v>
      </c>
      <c r="L957" s="8">
        <v>45507</v>
      </c>
      <c r="M957">
        <v>170</v>
      </c>
      <c r="N957">
        <f>DATEDIF(Tabla_Transformados[[#This Row],[Fecha_Reserva]],Tabla_Transformados[[#This Row],[Fecha_Viaje]],"d")</f>
        <v>46</v>
      </c>
      <c r="O957">
        <v>10</v>
      </c>
      <c r="P957">
        <v>4</v>
      </c>
      <c r="Q957" t="s">
        <v>77</v>
      </c>
      <c r="R957" t="str">
        <f>IFERROR(VLOOKUP(Tabla_Transformados[[#This Row],[Tipo_Paquete_sucio]],auxiliares!$H$6:$I$7,2,0),Tabla_Transformados[[#This Row],[Tipo_Paquete_sucio]])</f>
        <v>Vuelo + Hotel</v>
      </c>
      <c r="S957" s="10">
        <v>11748.5</v>
      </c>
      <c r="T957" t="s">
        <v>38</v>
      </c>
      <c r="U957" t="s">
        <v>137</v>
      </c>
      <c r="V957" t="str">
        <f>VLOOKUP(Tabla_Transformados[[#This Row],[Destino_sucio]],auxiliares!$E$5:$F$19,2,0)</f>
        <v>Paris</v>
      </c>
      <c r="W957" t="s">
        <v>114</v>
      </c>
      <c r="X957" t="s">
        <v>41</v>
      </c>
      <c r="Y957" t="s">
        <v>40</v>
      </c>
      <c r="Z9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7" t="str">
        <f>IFERROR(VLOOKUP(Tabla_Transformados[[#This Row],[Actividades_Reser_sucio2]],auxiliares!$E$5:$F$20,2,0),Tabla_Transformados[[#This Row],[Actividades_Reser_sucio2]])</f>
        <v/>
      </c>
      <c r="AB957">
        <v>9</v>
      </c>
      <c r="AC957">
        <f>Tabla_Transformados[[#This Row],[Duracion_Viaje_sucio]]-1</f>
        <v>9</v>
      </c>
      <c r="AD957" t="b">
        <v>1</v>
      </c>
      <c r="AE957" t="str">
        <f>VLOOKUP(Tabla_Transformados[[#This Row],[Promocion_Aplicada_sucio]],auxiliares!$H$6:$I$9,2,0)</f>
        <v>Verdadero</v>
      </c>
      <c r="AF957" t="s">
        <v>42</v>
      </c>
      <c r="AG957" t="s">
        <v>115</v>
      </c>
      <c r="AH957">
        <v>11</v>
      </c>
      <c r="AI957" t="str">
        <f>TEXT(Tabla_Transformados[[#This Row],[Fecha_Reserva]],"m")</f>
        <v>6</v>
      </c>
      <c r="AJ957">
        <v>11</v>
      </c>
      <c r="AK957" t="str">
        <f>TEXT(Tabla_Transformados[[#This Row],[Fecha_Viaje]],"m")</f>
        <v>8</v>
      </c>
      <c r="AL957" t="s">
        <v>44</v>
      </c>
      <c r="AM957" t="b">
        <v>0</v>
      </c>
      <c r="AN957" t="str">
        <f>VLOOKUP(Tabla_Transformados[[#This Row],[Cancelacion_Reserva_sucio]],auxiliares!$H$6:$I$9,2,0)</f>
        <v>Falso</v>
      </c>
      <c r="AO957">
        <v>1</v>
      </c>
      <c r="AP957" t="s">
        <v>70</v>
      </c>
      <c r="AQ95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57" s="10">
        <f>Tabla_Transformados[[#This Row],[Costo_Total]]/Tabla_Transformados[[#This Row],[Numero_Personas]]</f>
        <v>2937.125</v>
      </c>
      <c r="AS957" s="10">
        <f>Tabla_Transformados[[#This Row],[Costo_Total]]/Tabla_Transformados[[#This Row],[Duracion_Viaje_sucio]]</f>
        <v>1174.8499999999999</v>
      </c>
    </row>
    <row r="958" spans="1:45" x14ac:dyDescent="0.25">
      <c r="A958" t="s">
        <v>3303</v>
      </c>
      <c r="B958" t="s">
        <v>3304</v>
      </c>
      <c r="C958">
        <v>56</v>
      </c>
      <c r="D958" t="s">
        <v>31</v>
      </c>
      <c r="E958" t="str">
        <f>VLOOKUP(Tabla_Transformados[[#This Row],[Género_sucio]],Tabla4[#All],2,0)</f>
        <v>Femenino</v>
      </c>
      <c r="F958" t="s">
        <v>123</v>
      </c>
      <c r="G958" t="str">
        <f>VLOOKUP(Tabla_Transformados[[#This Row],[Ubicación_sucio]],auxiliares!$E$6:$F$13,2,0)</f>
        <v>España</v>
      </c>
      <c r="H958" t="s">
        <v>33</v>
      </c>
      <c r="I958" t="str">
        <f>IFERROR(VLOOKUP(Tabla_Transformados[[#This Row],[Tipo_Viajero_sucio]],auxiliares!$H$6:$I$6,2,0),Tabla_Transformados[[#This Row],[Tipo_Viajero_sucio]])</f>
        <v>Turista</v>
      </c>
      <c r="J958" t="s">
        <v>3305</v>
      </c>
      <c r="K958" s="8">
        <v>45331</v>
      </c>
      <c r="L958" s="8">
        <v>45645</v>
      </c>
      <c r="M958">
        <v>223</v>
      </c>
      <c r="N958">
        <f>DATEDIF(Tabla_Transformados[[#This Row],[Fecha_Reserva]],Tabla_Transformados[[#This Row],[Fecha_Viaje]],"d")</f>
        <v>314</v>
      </c>
      <c r="O958">
        <v>6</v>
      </c>
      <c r="P958">
        <v>1</v>
      </c>
      <c r="Q958" t="s">
        <v>37</v>
      </c>
      <c r="R958" t="str">
        <f>IFERROR(VLOOKUP(Tabla_Transformados[[#This Row],[Tipo_Paquete_sucio]],auxiliares!$H$6:$I$7,2,0),Tabla_Transformados[[#This Row],[Tipo_Paquete_sucio]])</f>
        <v>Vuelo</v>
      </c>
      <c r="S958" s="10">
        <v>8236.7999999999993</v>
      </c>
      <c r="T958" t="s">
        <v>86</v>
      </c>
      <c r="U958" t="s">
        <v>66</v>
      </c>
      <c r="V958" t="str">
        <f>VLOOKUP(Tabla_Transformados[[#This Row],[Destino_sucio]],auxiliares!$E$5:$F$19,2,0)</f>
        <v>Barcelona</v>
      </c>
      <c r="W958" t="s">
        <v>40</v>
      </c>
      <c r="X958" t="s">
        <v>41</v>
      </c>
      <c r="Y958" t="s">
        <v>40</v>
      </c>
      <c r="Z9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8" t="str">
        <f>IFERROR(VLOOKUP(Tabla_Transformados[[#This Row],[Actividades_Reser_sucio2]],auxiliares!$E$5:$F$20,2,0),Tabla_Transformados[[#This Row],[Actividades_Reser_sucio2]])</f>
        <v/>
      </c>
      <c r="AB958">
        <v>7</v>
      </c>
      <c r="AC958">
        <f>Tabla_Transformados[[#This Row],[Duracion_Viaje_sucio]]-1</f>
        <v>5</v>
      </c>
      <c r="AD958" t="b">
        <v>1</v>
      </c>
      <c r="AE958" t="str">
        <f>VLOOKUP(Tabla_Transformados[[#This Row],[Promocion_Aplicada_sucio]],auxiliares!$H$6:$I$9,2,0)</f>
        <v>Verdadero</v>
      </c>
      <c r="AF958" t="s">
        <v>88</v>
      </c>
      <c r="AG958" t="s">
        <v>115</v>
      </c>
      <c r="AH958">
        <v>1</v>
      </c>
      <c r="AI958" t="str">
        <f>TEXT(Tabla_Transformados[[#This Row],[Fecha_Reserva]],"m")</f>
        <v>2</v>
      </c>
      <c r="AJ958">
        <v>2</v>
      </c>
      <c r="AK958" t="str">
        <f>TEXT(Tabla_Transformados[[#This Row],[Fecha_Viaje]],"m")</f>
        <v>12</v>
      </c>
      <c r="AL958" t="s">
        <v>57</v>
      </c>
      <c r="AM958" t="b">
        <v>0</v>
      </c>
      <c r="AN958" t="str">
        <f>VLOOKUP(Tabla_Transformados[[#This Row],[Cancelacion_Reserva_sucio]],auxiliares!$H$6:$I$9,2,0)</f>
        <v>Falso</v>
      </c>
      <c r="AO958">
        <v>2</v>
      </c>
      <c r="AP958" t="s">
        <v>45</v>
      </c>
      <c r="AQ958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8" s="10">
        <f>Tabla_Transformados[[#This Row],[Costo_Total]]/Tabla_Transformados[[#This Row],[Numero_Personas]]</f>
        <v>8236.7999999999993</v>
      </c>
      <c r="AS958" s="10">
        <f>Tabla_Transformados[[#This Row],[Costo_Total]]/Tabla_Transformados[[#This Row],[Duracion_Viaje_sucio]]</f>
        <v>1372.8</v>
      </c>
    </row>
    <row r="959" spans="1:45" x14ac:dyDescent="0.25">
      <c r="A959" t="s">
        <v>3306</v>
      </c>
      <c r="B959" t="s">
        <v>3307</v>
      </c>
      <c r="C959">
        <v>24</v>
      </c>
      <c r="D959" t="s">
        <v>31</v>
      </c>
      <c r="E959" t="str">
        <f>VLOOKUP(Tabla_Transformados[[#This Row],[Género_sucio]],Tabla4[#All],2,0)</f>
        <v>Femenino</v>
      </c>
      <c r="F959" t="s">
        <v>32</v>
      </c>
      <c r="G959" t="str">
        <f>VLOOKUP(Tabla_Transformados[[#This Row],[Ubicación_sucio]],auxiliares!$E$6:$F$13,2,0)</f>
        <v>Méjico</v>
      </c>
      <c r="H959" t="s">
        <v>97</v>
      </c>
      <c r="I959" t="str">
        <f>IFERROR(VLOOKUP(Tabla_Transformados[[#This Row],[Tipo_Viajero_sucio]],auxiliares!$H$6:$I$6,2,0),Tabla_Transformados[[#This Row],[Tipo_Viajero_sucio]])</f>
        <v>Negocios</v>
      </c>
      <c r="J959" t="s">
        <v>3308</v>
      </c>
      <c r="K959" s="8">
        <v>45571</v>
      </c>
      <c r="L959" s="8">
        <v>45607</v>
      </c>
      <c r="M959">
        <v>173</v>
      </c>
      <c r="N959">
        <f>DATEDIF(Tabla_Transformados[[#This Row],[Fecha_Reserva]],Tabla_Transformados[[#This Row],[Fecha_Viaje]],"d")</f>
        <v>36</v>
      </c>
      <c r="O959">
        <v>12</v>
      </c>
      <c r="P959">
        <v>2</v>
      </c>
      <c r="Q959" t="s">
        <v>65</v>
      </c>
      <c r="R959" t="str">
        <f>IFERROR(VLOOKUP(Tabla_Transformados[[#This Row],[Tipo_Paquete_sucio]],auxiliares!$H$6:$I$7,2,0),Tabla_Transformados[[#This Row],[Tipo_Paquete_sucio]])</f>
        <v>Vuelo + Hotel + Tour</v>
      </c>
      <c r="S959" s="10">
        <v>3745.1</v>
      </c>
      <c r="T959" t="s">
        <v>86</v>
      </c>
      <c r="U959" t="s">
        <v>137</v>
      </c>
      <c r="V959" t="str">
        <f>VLOOKUP(Tabla_Transformados[[#This Row],[Destino_sucio]],auxiliares!$E$5:$F$19,2,0)</f>
        <v>Paris</v>
      </c>
      <c r="W959" t="s">
        <v>79</v>
      </c>
      <c r="X959" t="s">
        <v>41</v>
      </c>
      <c r="Y959" t="s">
        <v>40</v>
      </c>
      <c r="Z9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59" t="str">
        <f>IFERROR(VLOOKUP(Tabla_Transformados[[#This Row],[Actividades_Reser_sucio2]],auxiliares!$E$5:$F$20,2,0),Tabla_Transformados[[#This Row],[Actividades_Reser_sucio2]])</f>
        <v>Desconocido</v>
      </c>
      <c r="AB959">
        <v>1</v>
      </c>
      <c r="AC959">
        <f>Tabla_Transformados[[#This Row],[Duracion_Viaje_sucio]]-1</f>
        <v>11</v>
      </c>
      <c r="AD959" t="b">
        <v>0</v>
      </c>
      <c r="AE959" t="str">
        <f>VLOOKUP(Tabla_Transformados[[#This Row],[Promocion_Aplicada_sucio]],auxiliares!$H$6:$I$9,2,0)</f>
        <v>Falso</v>
      </c>
      <c r="AF959" t="s">
        <v>42</v>
      </c>
      <c r="AG959" t="s">
        <v>56</v>
      </c>
      <c r="AH959">
        <v>3</v>
      </c>
      <c r="AI959" t="str">
        <f>TEXT(Tabla_Transformados[[#This Row],[Fecha_Reserva]],"m")</f>
        <v>10</v>
      </c>
      <c r="AJ959">
        <v>7</v>
      </c>
      <c r="AK959" t="str">
        <f>TEXT(Tabla_Transformados[[#This Row],[Fecha_Viaje]],"m")</f>
        <v>11</v>
      </c>
      <c r="AL959" t="s">
        <v>44</v>
      </c>
      <c r="AM959" t="b">
        <v>0</v>
      </c>
      <c r="AN959" t="str">
        <f>VLOOKUP(Tabla_Transformados[[#This Row],[Cancelacion_Reserva_sucio]],auxiliares!$H$6:$I$9,2,0)</f>
        <v>Falso</v>
      </c>
      <c r="AO959">
        <v>2</v>
      </c>
      <c r="AP959" t="s">
        <v>40</v>
      </c>
      <c r="AQ95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59" s="10">
        <f>Tabla_Transformados[[#This Row],[Costo_Total]]/Tabla_Transformados[[#This Row],[Numero_Personas]]</f>
        <v>1872.55</v>
      </c>
      <c r="AS959" s="10">
        <f>Tabla_Transformados[[#This Row],[Costo_Total]]/Tabla_Transformados[[#This Row],[Duracion_Viaje_sucio]]</f>
        <v>312.09166666666664</v>
      </c>
    </row>
    <row r="960" spans="1:45" x14ac:dyDescent="0.25">
      <c r="A960" t="s">
        <v>3309</v>
      </c>
      <c r="B960" t="s">
        <v>3310</v>
      </c>
      <c r="C960">
        <v>42</v>
      </c>
      <c r="D960" t="s">
        <v>31</v>
      </c>
      <c r="E960" t="str">
        <f>VLOOKUP(Tabla_Transformados[[#This Row],[Género_sucio]],Tabla4[#All],2,0)</f>
        <v>Femenino</v>
      </c>
      <c r="F960" t="s">
        <v>91</v>
      </c>
      <c r="G960" t="str">
        <f>VLOOKUP(Tabla_Transformados[[#This Row],[Ubicación_sucio]],auxiliares!$E$6:$F$13,2,0)</f>
        <v>India</v>
      </c>
      <c r="H960" t="s">
        <v>49</v>
      </c>
      <c r="I960" t="str">
        <f>IFERROR(VLOOKUP(Tabla_Transformados[[#This Row],[Tipo_Viajero_sucio]],auxiliares!$H$6:$I$6,2,0),Tabla_Transformados[[#This Row],[Tipo_Viajero_sucio]])</f>
        <v>Turista</v>
      </c>
      <c r="J960" t="s">
        <v>3311</v>
      </c>
      <c r="K960" s="8">
        <v>45345</v>
      </c>
      <c r="L960" s="8">
        <v>45468</v>
      </c>
      <c r="M960">
        <v>223</v>
      </c>
      <c r="N960">
        <f>DATEDIF(Tabla_Transformados[[#This Row],[Fecha_Reserva]],Tabla_Transformados[[#This Row],[Fecha_Viaje]],"d")</f>
        <v>123</v>
      </c>
      <c r="O960">
        <v>12</v>
      </c>
      <c r="P960">
        <v>2</v>
      </c>
      <c r="Q960" t="s">
        <v>37</v>
      </c>
      <c r="R960" t="str">
        <f>IFERROR(VLOOKUP(Tabla_Transformados[[#This Row],[Tipo_Paquete_sucio]],auxiliares!$H$6:$I$7,2,0),Tabla_Transformados[[#This Row],[Tipo_Paquete_sucio]])</f>
        <v>Vuelo</v>
      </c>
      <c r="S960" s="10">
        <v>155.1</v>
      </c>
      <c r="T960" t="s">
        <v>38</v>
      </c>
      <c r="U960" t="s">
        <v>53</v>
      </c>
      <c r="V960" t="str">
        <f>VLOOKUP(Tabla_Transformados[[#This Row],[Destino_sucio]],auxiliares!$E$5:$F$19,2,0)</f>
        <v>Nueva York</v>
      </c>
      <c r="W960" t="s">
        <v>40</v>
      </c>
      <c r="X960" t="s">
        <v>68</v>
      </c>
      <c r="Y960" t="s">
        <v>40</v>
      </c>
      <c r="Z9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0" t="str">
        <f>IFERROR(VLOOKUP(Tabla_Transformados[[#This Row],[Actividades_Reser_sucio2]],auxiliares!$E$5:$F$20,2,0),Tabla_Transformados[[#This Row],[Actividades_Reser_sucio2]])</f>
        <v/>
      </c>
      <c r="AB960">
        <v>5</v>
      </c>
      <c r="AC960">
        <f>Tabla_Transformados[[#This Row],[Duracion_Viaje_sucio]]-1</f>
        <v>11</v>
      </c>
      <c r="AD960" t="b">
        <v>0</v>
      </c>
      <c r="AE960" t="str">
        <f>VLOOKUP(Tabla_Transformados[[#This Row],[Promocion_Aplicada_sucio]],auxiliares!$H$6:$I$9,2,0)</f>
        <v>Falso</v>
      </c>
      <c r="AF960" t="s">
        <v>88</v>
      </c>
      <c r="AG960" t="s">
        <v>43</v>
      </c>
      <c r="AH960">
        <v>11</v>
      </c>
      <c r="AI960" t="str">
        <f>TEXT(Tabla_Transformados[[#This Row],[Fecha_Reserva]],"m")</f>
        <v>2</v>
      </c>
      <c r="AJ960">
        <v>6</v>
      </c>
      <c r="AK960" t="str">
        <f>TEXT(Tabla_Transformados[[#This Row],[Fecha_Viaje]],"m")</f>
        <v>6</v>
      </c>
      <c r="AL960" t="s">
        <v>44</v>
      </c>
      <c r="AM960" t="b">
        <v>1</v>
      </c>
      <c r="AN960" t="str">
        <f>VLOOKUP(Tabla_Transformados[[#This Row],[Cancelacion_Reserva_sucio]],auxiliares!$H$6:$I$9,2,0)</f>
        <v>Verdadero</v>
      </c>
      <c r="AO960">
        <v>3</v>
      </c>
      <c r="AP960" t="s">
        <v>70</v>
      </c>
      <c r="AQ960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60" s="10">
        <f>Tabla_Transformados[[#This Row],[Costo_Total]]/Tabla_Transformados[[#This Row],[Numero_Personas]]</f>
        <v>77.55</v>
      </c>
      <c r="AS960" s="10">
        <f>Tabla_Transformados[[#This Row],[Costo_Total]]/Tabla_Transformados[[#This Row],[Duracion_Viaje_sucio]]</f>
        <v>12.924999999999999</v>
      </c>
    </row>
    <row r="961" spans="1:45" x14ac:dyDescent="0.25">
      <c r="A961" t="s">
        <v>3312</v>
      </c>
      <c r="B961" t="s">
        <v>3313</v>
      </c>
      <c r="C961">
        <v>23</v>
      </c>
      <c r="D961" t="s">
        <v>104</v>
      </c>
      <c r="E961" t="str">
        <f>VLOOKUP(Tabla_Transformados[[#This Row],[Género_sucio]],Tabla4[#All],2,0)</f>
        <v>Masculino</v>
      </c>
      <c r="F961" t="s">
        <v>61</v>
      </c>
      <c r="G961" t="str">
        <f>VLOOKUP(Tabla_Transformados[[#This Row],[Ubicación_sucio]],auxiliares!$E$6:$F$13,2,0)</f>
        <v>Australia</v>
      </c>
      <c r="H961" t="s">
        <v>33</v>
      </c>
      <c r="I961" t="str">
        <f>IFERROR(VLOOKUP(Tabla_Transformados[[#This Row],[Tipo_Viajero_sucio]],auxiliares!$H$6:$I$6,2,0),Tabla_Transformados[[#This Row],[Tipo_Viajero_sucio]])</f>
        <v>Turista</v>
      </c>
      <c r="J961" t="s">
        <v>3314</v>
      </c>
      <c r="K961" s="8">
        <v>45345</v>
      </c>
      <c r="L961" s="8">
        <v>45605</v>
      </c>
      <c r="M961">
        <v>218</v>
      </c>
      <c r="N961">
        <f>DATEDIF(Tabla_Transformados[[#This Row],[Fecha_Reserva]],Tabla_Transformados[[#This Row],[Fecha_Viaje]],"d")</f>
        <v>260</v>
      </c>
      <c r="O961">
        <v>9</v>
      </c>
      <c r="P961">
        <v>3</v>
      </c>
      <c r="Q961" t="s">
        <v>77</v>
      </c>
      <c r="R961" t="str">
        <f>IFERROR(VLOOKUP(Tabla_Transformados[[#This Row],[Tipo_Paquete_sucio]],auxiliares!$H$6:$I$7,2,0),Tabla_Transformados[[#This Row],[Tipo_Paquete_sucio]])</f>
        <v>Vuelo + Hotel</v>
      </c>
      <c r="S961" s="10">
        <v>10587.6</v>
      </c>
      <c r="T961" t="s">
        <v>38</v>
      </c>
      <c r="U961" t="s">
        <v>94</v>
      </c>
      <c r="V961" t="str">
        <f>VLOOKUP(Tabla_Transformados[[#This Row],[Destino_sucio]],auxiliares!$E$5:$F$19,2,0)</f>
        <v>Cancun</v>
      </c>
      <c r="W961" t="s">
        <v>67</v>
      </c>
      <c r="X961" t="s">
        <v>54</v>
      </c>
      <c r="Y961" t="s">
        <v>40</v>
      </c>
      <c r="Z9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1" t="str">
        <f>IFERROR(VLOOKUP(Tabla_Transformados[[#This Row],[Actividades_Reser_sucio2]],auxiliares!$E$5:$F$20,2,0),Tabla_Transformados[[#This Row],[Actividades_Reser_sucio2]])</f>
        <v/>
      </c>
      <c r="AB961">
        <v>8</v>
      </c>
      <c r="AC961">
        <f>Tabla_Transformados[[#This Row],[Duracion_Viaje_sucio]]-1</f>
        <v>8</v>
      </c>
      <c r="AD961" t="b">
        <v>1</v>
      </c>
      <c r="AE961" t="str">
        <f>VLOOKUP(Tabla_Transformados[[#This Row],[Promocion_Aplicada_sucio]],auxiliares!$H$6:$I$9,2,0)</f>
        <v>Verdadero</v>
      </c>
      <c r="AF961" t="s">
        <v>88</v>
      </c>
      <c r="AG961" t="s">
        <v>56</v>
      </c>
      <c r="AH961">
        <v>3</v>
      </c>
      <c r="AI961" t="str">
        <f>TEXT(Tabla_Transformados[[#This Row],[Fecha_Reserva]],"m")</f>
        <v>2</v>
      </c>
      <c r="AJ961">
        <v>2</v>
      </c>
      <c r="AK961" t="str">
        <f>TEXT(Tabla_Transformados[[#This Row],[Fecha_Viaje]],"m")</f>
        <v>11</v>
      </c>
      <c r="AL961" t="s">
        <v>57</v>
      </c>
      <c r="AM961" t="b">
        <v>1</v>
      </c>
      <c r="AN961" t="str">
        <f>VLOOKUP(Tabla_Transformados[[#This Row],[Cancelacion_Reserva_sucio]],auxiliares!$H$6:$I$9,2,0)</f>
        <v>Verdadero</v>
      </c>
      <c r="AO961">
        <v>3</v>
      </c>
      <c r="AP961" t="s">
        <v>45</v>
      </c>
      <c r="AQ96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1" s="10">
        <f>Tabla_Transformados[[#This Row],[Costo_Total]]/Tabla_Transformados[[#This Row],[Numero_Personas]]</f>
        <v>3529.2000000000003</v>
      </c>
      <c r="AS961" s="10">
        <f>Tabla_Transformados[[#This Row],[Costo_Total]]/Tabla_Transformados[[#This Row],[Duracion_Viaje_sucio]]</f>
        <v>1176.4000000000001</v>
      </c>
    </row>
    <row r="962" spans="1:45" x14ac:dyDescent="0.25">
      <c r="A962" t="s">
        <v>3315</v>
      </c>
      <c r="B962" t="s">
        <v>3316</v>
      </c>
      <c r="C962">
        <v>64</v>
      </c>
      <c r="D962" t="s">
        <v>104</v>
      </c>
      <c r="E962" t="str">
        <f>VLOOKUP(Tabla_Transformados[[#This Row],[Género_sucio]],Tabla4[#All],2,0)</f>
        <v>Masculino</v>
      </c>
      <c r="F962" t="s">
        <v>82</v>
      </c>
      <c r="G962" t="str">
        <f>VLOOKUP(Tabla_Transformados[[#This Row],[Ubicación_sucio]],auxiliares!$E$6:$F$13,2,0)</f>
        <v>Alemania</v>
      </c>
      <c r="H962" t="s">
        <v>49</v>
      </c>
      <c r="I962" t="str">
        <f>IFERROR(VLOOKUP(Tabla_Transformados[[#This Row],[Tipo_Viajero_sucio]],auxiliares!$H$6:$I$6,2,0),Tabla_Transformados[[#This Row],[Tipo_Viajero_sucio]])</f>
        <v>Turista</v>
      </c>
      <c r="J962" t="s">
        <v>3317</v>
      </c>
      <c r="K962" s="8">
        <v>45328</v>
      </c>
      <c r="L962" s="8">
        <v>45336</v>
      </c>
      <c r="M962">
        <v>163</v>
      </c>
      <c r="N962">
        <f>DATEDIF(Tabla_Transformados[[#This Row],[Fecha_Reserva]],Tabla_Transformados[[#This Row],[Fecha_Viaje]],"d")</f>
        <v>8</v>
      </c>
      <c r="O962">
        <v>4</v>
      </c>
      <c r="P962">
        <v>4</v>
      </c>
      <c r="Q962" t="s">
        <v>65</v>
      </c>
      <c r="R962" t="str">
        <f>IFERROR(VLOOKUP(Tabla_Transformados[[#This Row],[Tipo_Paquete_sucio]],auxiliares!$H$6:$I$7,2,0),Tabla_Transformados[[#This Row],[Tipo_Paquete_sucio]])</f>
        <v>Vuelo + Hotel + Tour</v>
      </c>
      <c r="S962" s="10">
        <v>19178.7</v>
      </c>
      <c r="T962" t="s">
        <v>78</v>
      </c>
      <c r="U962" t="s">
        <v>94</v>
      </c>
      <c r="V962" t="str">
        <f>VLOOKUP(Tabla_Transformados[[#This Row],[Destino_sucio]],auxiliares!$E$5:$F$19,2,0)</f>
        <v>Cancun</v>
      </c>
      <c r="W962" t="s">
        <v>79</v>
      </c>
      <c r="X962" t="s">
        <v>68</v>
      </c>
      <c r="Y962" t="s">
        <v>40</v>
      </c>
      <c r="Z9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62" t="str">
        <f>IFERROR(VLOOKUP(Tabla_Transformados[[#This Row],[Actividades_Reser_sucio2]],auxiliares!$E$5:$F$20,2,0),Tabla_Transformados[[#This Row],[Actividades_Reser_sucio2]])</f>
        <v>Desconocido</v>
      </c>
      <c r="AB962">
        <v>3</v>
      </c>
      <c r="AC962">
        <f>Tabla_Transformados[[#This Row],[Duracion_Viaje_sucio]]-1</f>
        <v>3</v>
      </c>
      <c r="AD962" t="b">
        <v>0</v>
      </c>
      <c r="AE962" t="str">
        <f>VLOOKUP(Tabla_Transformados[[#This Row],[Promocion_Aplicada_sucio]],auxiliares!$H$6:$I$9,2,0)</f>
        <v>Falso</v>
      </c>
      <c r="AF962" t="s">
        <v>88</v>
      </c>
      <c r="AG962" t="s">
        <v>56</v>
      </c>
      <c r="AH962">
        <v>7</v>
      </c>
      <c r="AI962" t="str">
        <f>TEXT(Tabla_Transformados[[#This Row],[Fecha_Reserva]],"m")</f>
        <v>2</v>
      </c>
      <c r="AJ962">
        <v>10</v>
      </c>
      <c r="AK962" t="str">
        <f>TEXT(Tabla_Transformados[[#This Row],[Fecha_Viaje]],"m")</f>
        <v>2</v>
      </c>
      <c r="AL962" t="s">
        <v>44</v>
      </c>
      <c r="AM962" t="b">
        <v>1</v>
      </c>
      <c r="AN962" t="str">
        <f>VLOOKUP(Tabla_Transformados[[#This Row],[Cancelacion_Reserva_sucio]],auxiliares!$H$6:$I$9,2,0)</f>
        <v>Verdadero</v>
      </c>
      <c r="AO962">
        <v>3</v>
      </c>
      <c r="AP962" t="s">
        <v>131</v>
      </c>
      <c r="AQ962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2" s="10">
        <f>Tabla_Transformados[[#This Row],[Costo_Total]]/Tabla_Transformados[[#This Row],[Numero_Personas]]</f>
        <v>4794.6750000000002</v>
      </c>
      <c r="AS962" s="10">
        <f>Tabla_Transformados[[#This Row],[Costo_Total]]/Tabla_Transformados[[#This Row],[Duracion_Viaje_sucio]]</f>
        <v>4794.6750000000002</v>
      </c>
    </row>
    <row r="963" spans="1:45" x14ac:dyDescent="0.25">
      <c r="A963" t="s">
        <v>3318</v>
      </c>
      <c r="B963" t="s">
        <v>3319</v>
      </c>
      <c r="C963">
        <v>22</v>
      </c>
      <c r="D963" t="s">
        <v>60</v>
      </c>
      <c r="E963" t="str">
        <f>VLOOKUP(Tabla_Transformados[[#This Row],[Género_sucio]],Tabla4[#All],2,0)</f>
        <v>Otro</v>
      </c>
      <c r="F963" t="s">
        <v>91</v>
      </c>
      <c r="G963" t="str">
        <f>VLOOKUP(Tabla_Transformados[[#This Row],[Ubicación_sucio]],auxiliares!$E$6:$F$13,2,0)</f>
        <v>India</v>
      </c>
      <c r="H963" t="s">
        <v>97</v>
      </c>
      <c r="I963" t="str">
        <f>IFERROR(VLOOKUP(Tabla_Transformados[[#This Row],[Tipo_Viajero_sucio]],auxiliares!$H$6:$I$6,2,0),Tabla_Transformados[[#This Row],[Tipo_Viajero_sucio]])</f>
        <v>Negocios</v>
      </c>
      <c r="J963" t="s">
        <v>3320</v>
      </c>
      <c r="K963" s="8">
        <v>45599</v>
      </c>
      <c r="L963" s="8">
        <v>45653</v>
      </c>
      <c r="M963">
        <v>114</v>
      </c>
      <c r="N963">
        <f>DATEDIF(Tabla_Transformados[[#This Row],[Fecha_Reserva]],Tabla_Transformados[[#This Row],[Fecha_Viaje]],"d")</f>
        <v>54</v>
      </c>
      <c r="O963">
        <v>14</v>
      </c>
      <c r="P963">
        <v>4</v>
      </c>
      <c r="Q963" t="s">
        <v>37</v>
      </c>
      <c r="R963" t="str">
        <f>IFERROR(VLOOKUP(Tabla_Transformados[[#This Row],[Tipo_Paquete_sucio]],auxiliares!$H$6:$I$7,2,0),Tabla_Transformados[[#This Row],[Tipo_Paquete_sucio]])</f>
        <v>Vuelo</v>
      </c>
      <c r="S963" s="10">
        <v>3863.3</v>
      </c>
      <c r="T963" t="s">
        <v>86</v>
      </c>
      <c r="U963" t="s">
        <v>101</v>
      </c>
      <c r="V963" t="str">
        <f>VLOOKUP(Tabla_Transformados[[#This Row],[Destino_sucio]],auxiliares!$E$5:$F$19,2,0)</f>
        <v>Roma</v>
      </c>
      <c r="W963" t="s">
        <v>40</v>
      </c>
      <c r="X963" t="s">
        <v>54</v>
      </c>
      <c r="Y963" t="s">
        <v>40</v>
      </c>
      <c r="Z9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3" t="str">
        <f>IFERROR(VLOOKUP(Tabla_Transformados[[#This Row],[Actividades_Reser_sucio2]],auxiliares!$E$5:$F$20,2,0),Tabla_Transformados[[#This Row],[Actividades_Reser_sucio2]])</f>
        <v/>
      </c>
      <c r="AB963">
        <v>1</v>
      </c>
      <c r="AC963">
        <f>Tabla_Transformados[[#This Row],[Duracion_Viaje_sucio]]-1</f>
        <v>13</v>
      </c>
      <c r="AD963" t="b">
        <v>1</v>
      </c>
      <c r="AE963" t="str">
        <f>VLOOKUP(Tabla_Transformados[[#This Row],[Promocion_Aplicada_sucio]],auxiliares!$H$6:$I$9,2,0)</f>
        <v>Verdadero</v>
      </c>
      <c r="AF963" t="s">
        <v>88</v>
      </c>
      <c r="AG963" t="s">
        <v>56</v>
      </c>
      <c r="AH963">
        <v>3</v>
      </c>
      <c r="AI963" t="str">
        <f>TEXT(Tabla_Transformados[[#This Row],[Fecha_Reserva]],"m")</f>
        <v>11</v>
      </c>
      <c r="AJ963">
        <v>2</v>
      </c>
      <c r="AK963" t="str">
        <f>TEXT(Tabla_Transformados[[#This Row],[Fecha_Viaje]],"m")</f>
        <v>12</v>
      </c>
      <c r="AL963" t="s">
        <v>44</v>
      </c>
      <c r="AM963" t="b">
        <v>1</v>
      </c>
      <c r="AN963" t="str">
        <f>VLOOKUP(Tabla_Transformados[[#This Row],[Cancelacion_Reserva_sucio]],auxiliares!$H$6:$I$9,2,0)</f>
        <v>Verdadero</v>
      </c>
      <c r="AO963">
        <v>5</v>
      </c>
      <c r="AP963" t="s">
        <v>108</v>
      </c>
      <c r="AQ96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3" s="10">
        <f>Tabla_Transformados[[#This Row],[Costo_Total]]/Tabla_Transformados[[#This Row],[Numero_Personas]]</f>
        <v>965.82500000000005</v>
      </c>
      <c r="AS963" s="10">
        <f>Tabla_Transformados[[#This Row],[Costo_Total]]/Tabla_Transformados[[#This Row],[Duracion_Viaje_sucio]]</f>
        <v>275.95</v>
      </c>
    </row>
    <row r="964" spans="1:45" x14ac:dyDescent="0.25">
      <c r="A964" t="s">
        <v>3321</v>
      </c>
      <c r="B964" t="s">
        <v>3322</v>
      </c>
      <c r="C964">
        <v>28</v>
      </c>
      <c r="D964" t="s">
        <v>104</v>
      </c>
      <c r="E964" t="str">
        <f>VLOOKUP(Tabla_Transformados[[#This Row],[Género_sucio]],Tabla4[#All],2,0)</f>
        <v>Masculino</v>
      </c>
      <c r="F964" t="s">
        <v>123</v>
      </c>
      <c r="G964" t="str">
        <f>VLOOKUP(Tabla_Transformados[[#This Row],[Ubicación_sucio]],auxiliares!$E$6:$F$13,2,0)</f>
        <v>España</v>
      </c>
      <c r="H964" t="s">
        <v>97</v>
      </c>
      <c r="I964" t="str">
        <f>IFERROR(VLOOKUP(Tabla_Transformados[[#This Row],[Tipo_Viajero_sucio]],auxiliares!$H$6:$I$6,2,0),Tabla_Transformados[[#This Row],[Tipo_Viajero_sucio]])</f>
        <v>Negocios</v>
      </c>
      <c r="J964" t="s">
        <v>3323</v>
      </c>
      <c r="K964" s="8">
        <v>45334</v>
      </c>
      <c r="L964" s="8">
        <v>45349</v>
      </c>
      <c r="M964">
        <v>270</v>
      </c>
      <c r="N964">
        <f>DATEDIF(Tabla_Transformados[[#This Row],[Fecha_Reserva]],Tabla_Transformados[[#This Row],[Fecha_Viaje]],"d")</f>
        <v>15</v>
      </c>
      <c r="O964">
        <v>11</v>
      </c>
      <c r="P964">
        <v>2</v>
      </c>
      <c r="Q964" t="s">
        <v>37</v>
      </c>
      <c r="R964" t="str">
        <f>IFERROR(VLOOKUP(Tabla_Transformados[[#This Row],[Tipo_Paquete_sucio]],auxiliares!$H$6:$I$7,2,0),Tabla_Transformados[[#This Row],[Tipo_Paquete_sucio]])</f>
        <v>Vuelo</v>
      </c>
      <c r="S964" s="10">
        <v>1301.2</v>
      </c>
      <c r="T964" t="s">
        <v>78</v>
      </c>
      <c r="U964" t="s">
        <v>39</v>
      </c>
      <c r="V964" t="str">
        <f>VLOOKUP(Tabla_Transformados[[#This Row],[Destino_sucio]],auxiliares!$E$5:$F$19,2,0)</f>
        <v>Tokio</v>
      </c>
      <c r="W964" t="s">
        <v>40</v>
      </c>
      <c r="X964" t="s">
        <v>54</v>
      </c>
      <c r="Y964" t="s">
        <v>40</v>
      </c>
      <c r="Z9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4" t="str">
        <f>IFERROR(VLOOKUP(Tabla_Transformados[[#This Row],[Actividades_Reser_sucio2]],auxiliares!$E$5:$F$20,2,0),Tabla_Transformados[[#This Row],[Actividades_Reser_sucio2]])</f>
        <v/>
      </c>
      <c r="AB964">
        <v>2</v>
      </c>
      <c r="AC964">
        <f>Tabla_Transformados[[#This Row],[Duracion_Viaje_sucio]]-1</f>
        <v>10</v>
      </c>
      <c r="AD964" t="b">
        <v>0</v>
      </c>
      <c r="AE964" t="str">
        <f>VLOOKUP(Tabla_Transformados[[#This Row],[Promocion_Aplicada_sucio]],auxiliares!$H$6:$I$9,2,0)</f>
        <v>Falso</v>
      </c>
      <c r="AF964" t="s">
        <v>55</v>
      </c>
      <c r="AG964" t="s">
        <v>56</v>
      </c>
      <c r="AH964">
        <v>1</v>
      </c>
      <c r="AI964" t="str">
        <f>TEXT(Tabla_Transformados[[#This Row],[Fecha_Reserva]],"m")</f>
        <v>2</v>
      </c>
      <c r="AJ964">
        <v>12</v>
      </c>
      <c r="AK964" t="str">
        <f>TEXT(Tabla_Transformados[[#This Row],[Fecha_Viaje]],"m")</f>
        <v>2</v>
      </c>
      <c r="AL964" t="s">
        <v>57</v>
      </c>
      <c r="AM964" t="b">
        <v>1</v>
      </c>
      <c r="AN964" t="str">
        <f>VLOOKUP(Tabla_Transformados[[#This Row],[Cancelacion_Reserva_sucio]],auxiliares!$H$6:$I$9,2,0)</f>
        <v>Verdadero</v>
      </c>
      <c r="AO964">
        <v>2</v>
      </c>
      <c r="AP964" t="s">
        <v>40</v>
      </c>
      <c r="AQ96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4" s="10">
        <f>Tabla_Transformados[[#This Row],[Costo_Total]]/Tabla_Transformados[[#This Row],[Numero_Personas]]</f>
        <v>650.6</v>
      </c>
      <c r="AS964" s="10">
        <f>Tabla_Transformados[[#This Row],[Costo_Total]]/Tabla_Transformados[[#This Row],[Duracion_Viaje_sucio]]</f>
        <v>118.2909090909091</v>
      </c>
    </row>
    <row r="965" spans="1:45" x14ac:dyDescent="0.25">
      <c r="A965" t="s">
        <v>3324</v>
      </c>
      <c r="B965" t="s">
        <v>3325</v>
      </c>
      <c r="C965">
        <v>22</v>
      </c>
      <c r="D965" t="s">
        <v>60</v>
      </c>
      <c r="E965" t="str">
        <f>VLOOKUP(Tabla_Transformados[[#This Row],[Género_sucio]],Tabla4[#All],2,0)</f>
        <v>Otro</v>
      </c>
      <c r="F965" t="s">
        <v>32</v>
      </c>
      <c r="G965" t="str">
        <f>VLOOKUP(Tabla_Transformados[[#This Row],[Ubicación_sucio]],auxiliares!$E$6:$F$13,2,0)</f>
        <v>Méjico</v>
      </c>
      <c r="H965" t="s">
        <v>97</v>
      </c>
      <c r="I965" t="str">
        <f>IFERROR(VLOOKUP(Tabla_Transformados[[#This Row],[Tipo_Viajero_sucio]],auxiliares!$H$6:$I$6,2,0),Tabla_Transformados[[#This Row],[Tipo_Viajero_sucio]])</f>
        <v>Negocios</v>
      </c>
      <c r="J965" t="s">
        <v>3326</v>
      </c>
      <c r="K965" s="8">
        <v>45344</v>
      </c>
      <c r="L965" s="8">
        <v>45617</v>
      </c>
      <c r="M965">
        <v>5</v>
      </c>
      <c r="N965">
        <f>DATEDIF(Tabla_Transformados[[#This Row],[Fecha_Reserva]],Tabla_Transformados[[#This Row],[Fecha_Viaje]],"d")</f>
        <v>273</v>
      </c>
      <c r="O965">
        <v>2</v>
      </c>
      <c r="P965">
        <v>2</v>
      </c>
      <c r="Q965" t="s">
        <v>37</v>
      </c>
      <c r="R965" t="str">
        <f>IFERROR(VLOOKUP(Tabla_Transformados[[#This Row],[Tipo_Paquete_sucio]],auxiliares!$H$6:$I$7,2,0),Tabla_Transformados[[#This Row],[Tipo_Paquete_sucio]])</f>
        <v>Vuelo</v>
      </c>
      <c r="S965" s="10">
        <v>15992.4</v>
      </c>
      <c r="T965" t="s">
        <v>86</v>
      </c>
      <c r="U965" t="s">
        <v>94</v>
      </c>
      <c r="V965" t="str">
        <f>VLOOKUP(Tabla_Transformados[[#This Row],[Destino_sucio]],auxiliares!$E$5:$F$19,2,0)</f>
        <v>Cancun</v>
      </c>
      <c r="W965" t="s">
        <v>40</v>
      </c>
      <c r="X965" t="s">
        <v>68</v>
      </c>
      <c r="Y965" t="s">
        <v>40</v>
      </c>
      <c r="Z9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5" t="str">
        <f>IFERROR(VLOOKUP(Tabla_Transformados[[#This Row],[Actividades_Reser_sucio2]],auxiliares!$E$5:$F$20,2,0),Tabla_Transformados[[#This Row],[Actividades_Reser_sucio2]])</f>
        <v/>
      </c>
      <c r="AB965">
        <v>2</v>
      </c>
      <c r="AC965">
        <f>Tabla_Transformados[[#This Row],[Duracion_Viaje_sucio]]-1</f>
        <v>1</v>
      </c>
      <c r="AD965" t="b">
        <v>0</v>
      </c>
      <c r="AE965" t="str">
        <f>VLOOKUP(Tabla_Transformados[[#This Row],[Promocion_Aplicada_sucio]],auxiliares!$H$6:$I$9,2,0)</f>
        <v>Falso</v>
      </c>
      <c r="AF965" t="s">
        <v>88</v>
      </c>
      <c r="AG965" t="s">
        <v>56</v>
      </c>
      <c r="AH965">
        <v>3</v>
      </c>
      <c r="AI965" t="str">
        <f>TEXT(Tabla_Transformados[[#This Row],[Fecha_Reserva]],"m")</f>
        <v>2</v>
      </c>
      <c r="AJ965">
        <v>2</v>
      </c>
      <c r="AK965" t="str">
        <f>TEXT(Tabla_Transformados[[#This Row],[Fecha_Viaje]],"m")</f>
        <v>11</v>
      </c>
      <c r="AL965" t="s">
        <v>57</v>
      </c>
      <c r="AM965" t="b">
        <v>1</v>
      </c>
      <c r="AN965" t="str">
        <f>VLOOKUP(Tabla_Transformados[[#This Row],[Cancelacion_Reserva_sucio]],auxiliares!$H$6:$I$9,2,0)</f>
        <v>Verdadero</v>
      </c>
      <c r="AO965">
        <v>4</v>
      </c>
      <c r="AP965" t="s">
        <v>108</v>
      </c>
      <c r="AQ96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5" s="10">
        <f>Tabla_Transformados[[#This Row],[Costo_Total]]/Tabla_Transformados[[#This Row],[Numero_Personas]]</f>
        <v>7996.2</v>
      </c>
      <c r="AS965" s="10">
        <f>Tabla_Transformados[[#This Row],[Costo_Total]]/Tabla_Transformados[[#This Row],[Duracion_Viaje_sucio]]</f>
        <v>7996.2</v>
      </c>
    </row>
    <row r="966" spans="1:45" x14ac:dyDescent="0.25">
      <c r="A966" t="s">
        <v>3327</v>
      </c>
      <c r="B966" t="s">
        <v>3328</v>
      </c>
      <c r="C966">
        <v>26</v>
      </c>
      <c r="D966" t="s">
        <v>60</v>
      </c>
      <c r="E966" t="str">
        <f>VLOOKUP(Tabla_Transformados[[#This Row],[Género_sucio]],Tabla4[#All],2,0)</f>
        <v>Otro</v>
      </c>
      <c r="F966" t="s">
        <v>61</v>
      </c>
      <c r="G966" t="str">
        <f>VLOOKUP(Tabla_Transformados[[#This Row],[Ubicación_sucio]],auxiliares!$E$6:$F$13,2,0)</f>
        <v>Australia</v>
      </c>
      <c r="H966" t="s">
        <v>97</v>
      </c>
      <c r="I966" t="str">
        <f>IFERROR(VLOOKUP(Tabla_Transformados[[#This Row],[Tipo_Viajero_sucio]],auxiliares!$H$6:$I$6,2,0),Tabla_Transformados[[#This Row],[Tipo_Viajero_sucio]])</f>
        <v>Negocios</v>
      </c>
      <c r="J966" t="s">
        <v>3329</v>
      </c>
      <c r="K966" s="8">
        <v>45326</v>
      </c>
      <c r="L966" s="8">
        <v>45590</v>
      </c>
      <c r="M966">
        <v>185</v>
      </c>
      <c r="N966">
        <f>DATEDIF(Tabla_Transformados[[#This Row],[Fecha_Reserva]],Tabla_Transformados[[#This Row],[Fecha_Viaje]],"d")</f>
        <v>264</v>
      </c>
      <c r="O966">
        <v>8</v>
      </c>
      <c r="P966">
        <v>1</v>
      </c>
      <c r="Q966" t="s">
        <v>65</v>
      </c>
      <c r="R966" t="str">
        <f>IFERROR(VLOOKUP(Tabla_Transformados[[#This Row],[Tipo_Paquete_sucio]],auxiliares!$H$6:$I$7,2,0),Tabla_Transformados[[#This Row],[Tipo_Paquete_sucio]])</f>
        <v>Vuelo + Hotel + Tour</v>
      </c>
      <c r="S966" s="10">
        <v>13234.8</v>
      </c>
      <c r="T966" t="s">
        <v>78</v>
      </c>
      <c r="U966" t="s">
        <v>39</v>
      </c>
      <c r="V966" t="str">
        <f>VLOOKUP(Tabla_Transformados[[#This Row],[Destino_sucio]],auxiliares!$E$5:$F$19,2,0)</f>
        <v>Tokio</v>
      </c>
      <c r="W966" t="s">
        <v>79</v>
      </c>
      <c r="X966" t="s">
        <v>41</v>
      </c>
      <c r="Y966" t="s">
        <v>302</v>
      </c>
      <c r="Z9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66" t="str">
        <f>IFERROR(VLOOKUP(Tabla_Transformados[[#This Row],[Actividades_Reser_sucio2]],auxiliares!$E$5:$F$20,2,0),Tabla_Transformados[[#This Row],[Actividades_Reser_sucio2]])</f>
        <v>Tour en bus</v>
      </c>
      <c r="AB966">
        <v>2</v>
      </c>
      <c r="AC966">
        <f>Tabla_Transformados[[#This Row],[Duracion_Viaje_sucio]]-1</f>
        <v>7</v>
      </c>
      <c r="AD966" t="b">
        <v>0</v>
      </c>
      <c r="AE966" t="str">
        <f>VLOOKUP(Tabla_Transformados[[#This Row],[Promocion_Aplicada_sucio]],auxiliares!$H$6:$I$9,2,0)</f>
        <v>Falso</v>
      </c>
      <c r="AF966" t="s">
        <v>42</v>
      </c>
      <c r="AG966" t="s">
        <v>56</v>
      </c>
      <c r="AH966">
        <v>10</v>
      </c>
      <c r="AI966" t="str">
        <f>TEXT(Tabla_Transformados[[#This Row],[Fecha_Reserva]],"m")</f>
        <v>2</v>
      </c>
      <c r="AJ966">
        <v>10</v>
      </c>
      <c r="AK966" t="str">
        <f>TEXT(Tabla_Transformados[[#This Row],[Fecha_Viaje]],"m")</f>
        <v>10</v>
      </c>
      <c r="AL966" t="s">
        <v>57</v>
      </c>
      <c r="AM966" t="b">
        <v>1</v>
      </c>
      <c r="AN966" t="str">
        <f>VLOOKUP(Tabla_Transformados[[#This Row],[Cancelacion_Reserva_sucio]],auxiliares!$H$6:$I$9,2,0)</f>
        <v>Verdadero</v>
      </c>
      <c r="AO966">
        <v>3</v>
      </c>
      <c r="AP966" t="s">
        <v>131</v>
      </c>
      <c r="AQ96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6" s="10">
        <f>Tabla_Transformados[[#This Row],[Costo_Total]]/Tabla_Transformados[[#This Row],[Numero_Personas]]</f>
        <v>13234.8</v>
      </c>
      <c r="AS966" s="10">
        <f>Tabla_Transformados[[#This Row],[Costo_Total]]/Tabla_Transformados[[#This Row],[Duracion_Viaje_sucio]]</f>
        <v>1654.35</v>
      </c>
    </row>
    <row r="967" spans="1:45" x14ac:dyDescent="0.25">
      <c r="A967" t="s">
        <v>3330</v>
      </c>
      <c r="B967" t="s">
        <v>3331</v>
      </c>
      <c r="C967">
        <v>63</v>
      </c>
      <c r="D967" t="s">
        <v>104</v>
      </c>
      <c r="E967" t="str">
        <f>VLOOKUP(Tabla_Transformados[[#This Row],[Género_sucio]],Tabla4[#All],2,0)</f>
        <v>Masculino</v>
      </c>
      <c r="F967" t="s">
        <v>123</v>
      </c>
      <c r="G967" t="str">
        <f>VLOOKUP(Tabla_Transformados[[#This Row],[Ubicación_sucio]],auxiliares!$E$6:$F$13,2,0)</f>
        <v>España</v>
      </c>
      <c r="H967" t="s">
        <v>49</v>
      </c>
      <c r="I967" t="str">
        <f>IFERROR(VLOOKUP(Tabla_Transformados[[#This Row],[Tipo_Viajero_sucio]],auxiliares!$H$6:$I$6,2,0),Tabla_Transformados[[#This Row],[Tipo_Viajero_sucio]])</f>
        <v>Turista</v>
      </c>
      <c r="J967" t="s">
        <v>3332</v>
      </c>
      <c r="K967" s="8">
        <v>45372</v>
      </c>
      <c r="L967" s="8">
        <v>45599</v>
      </c>
      <c r="M967">
        <v>133</v>
      </c>
      <c r="N967">
        <f>DATEDIF(Tabla_Transformados[[#This Row],[Fecha_Reserva]],Tabla_Transformados[[#This Row],[Fecha_Viaje]],"d")</f>
        <v>227</v>
      </c>
      <c r="O967">
        <v>8</v>
      </c>
      <c r="P967">
        <v>2</v>
      </c>
      <c r="Q967" t="s">
        <v>65</v>
      </c>
      <c r="R967" t="str">
        <f>IFERROR(VLOOKUP(Tabla_Transformados[[#This Row],[Tipo_Paquete_sucio]],auxiliares!$H$6:$I$7,2,0),Tabla_Transformados[[#This Row],[Tipo_Paquete_sucio]])</f>
        <v>Vuelo + Hotel + Tour</v>
      </c>
      <c r="S967" s="10">
        <v>2543.1999999999998</v>
      </c>
      <c r="T967" t="s">
        <v>86</v>
      </c>
      <c r="U967" t="s">
        <v>94</v>
      </c>
      <c r="V967" t="str">
        <f>VLOOKUP(Tabla_Transformados[[#This Row],[Destino_sucio]],auxiliares!$E$5:$F$19,2,0)</f>
        <v>Cancun</v>
      </c>
      <c r="W967" t="s">
        <v>67</v>
      </c>
      <c r="X967" t="s">
        <v>54</v>
      </c>
      <c r="Y967" t="s">
        <v>69</v>
      </c>
      <c r="Z9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67" t="str">
        <f>IFERROR(VLOOKUP(Tabla_Transformados[[#This Row],[Actividades_Reser_sucio2]],auxiliares!$E$5:$F$20,2,0),Tabla_Transformados[[#This Row],[Actividades_Reser_sucio2]])</f>
        <v>Excursión en bote</v>
      </c>
      <c r="AB967">
        <v>3</v>
      </c>
      <c r="AC967">
        <f>Tabla_Transformados[[#This Row],[Duracion_Viaje_sucio]]-1</f>
        <v>7</v>
      </c>
      <c r="AD967" t="b">
        <v>1</v>
      </c>
      <c r="AE967" t="str">
        <f>VLOOKUP(Tabla_Transformados[[#This Row],[Promocion_Aplicada_sucio]],auxiliares!$H$6:$I$9,2,0)</f>
        <v>Verdadero</v>
      </c>
      <c r="AF967" t="s">
        <v>42</v>
      </c>
      <c r="AG967" t="s">
        <v>56</v>
      </c>
      <c r="AH967">
        <v>10</v>
      </c>
      <c r="AI967" t="str">
        <f>TEXT(Tabla_Transformados[[#This Row],[Fecha_Reserva]],"m")</f>
        <v>3</v>
      </c>
      <c r="AJ967">
        <v>1</v>
      </c>
      <c r="AK967" t="str">
        <f>TEXT(Tabla_Transformados[[#This Row],[Fecha_Viaje]],"m")</f>
        <v>11</v>
      </c>
      <c r="AL967" t="s">
        <v>44</v>
      </c>
      <c r="AM967" t="b">
        <v>1</v>
      </c>
      <c r="AN967" t="str">
        <f>VLOOKUP(Tabla_Transformados[[#This Row],[Cancelacion_Reserva_sucio]],auxiliares!$H$6:$I$9,2,0)</f>
        <v>Verdadero</v>
      </c>
      <c r="AO967">
        <v>3</v>
      </c>
      <c r="AP967" t="s">
        <v>45</v>
      </c>
      <c r="AQ967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7" s="10">
        <f>Tabla_Transformados[[#This Row],[Costo_Total]]/Tabla_Transformados[[#This Row],[Numero_Personas]]</f>
        <v>1271.5999999999999</v>
      </c>
      <c r="AS967" s="10">
        <f>Tabla_Transformados[[#This Row],[Costo_Total]]/Tabla_Transformados[[#This Row],[Duracion_Viaje_sucio]]</f>
        <v>317.89999999999998</v>
      </c>
    </row>
    <row r="968" spans="1:45" x14ac:dyDescent="0.25">
      <c r="A968" t="s">
        <v>3333</v>
      </c>
      <c r="B968" t="s">
        <v>3334</v>
      </c>
      <c r="C968">
        <v>30</v>
      </c>
      <c r="D968" t="s">
        <v>31</v>
      </c>
      <c r="E968" t="str">
        <f>VLOOKUP(Tabla_Transformados[[#This Row],[Género_sucio]],Tabla4[#All],2,0)</f>
        <v>Femenino</v>
      </c>
      <c r="F968" t="s">
        <v>123</v>
      </c>
      <c r="G968" t="str">
        <f>VLOOKUP(Tabla_Transformados[[#This Row],[Ubicación_sucio]],auxiliares!$E$6:$F$13,2,0)</f>
        <v>España</v>
      </c>
      <c r="H968" t="s">
        <v>49</v>
      </c>
      <c r="I968" t="str">
        <f>IFERROR(VLOOKUP(Tabla_Transformados[[#This Row],[Tipo_Viajero_sucio]],auxiliares!$H$6:$I$6,2,0),Tabla_Transformados[[#This Row],[Tipo_Viajero_sucio]])</f>
        <v>Turista</v>
      </c>
      <c r="J968" t="s">
        <v>3335</v>
      </c>
      <c r="K968" s="8">
        <v>45516</v>
      </c>
      <c r="L968" s="8">
        <v>45620</v>
      </c>
      <c r="M968">
        <v>1</v>
      </c>
      <c r="N968">
        <f>DATEDIF(Tabla_Transformados[[#This Row],[Fecha_Reserva]],Tabla_Transformados[[#This Row],[Fecha_Viaje]],"d")</f>
        <v>104</v>
      </c>
      <c r="O968">
        <v>13</v>
      </c>
      <c r="P968">
        <v>4</v>
      </c>
      <c r="Q968" t="s">
        <v>77</v>
      </c>
      <c r="R968" t="str">
        <f>IFERROR(VLOOKUP(Tabla_Transformados[[#This Row],[Tipo_Paquete_sucio]],auxiliares!$H$6:$I$7,2,0),Tabla_Transformados[[#This Row],[Tipo_Paquete_sucio]])</f>
        <v>Vuelo + Hotel</v>
      </c>
      <c r="S968" s="10">
        <v>4828.5</v>
      </c>
      <c r="T968" t="s">
        <v>86</v>
      </c>
      <c r="U968" t="s">
        <v>39</v>
      </c>
      <c r="V968" t="str">
        <f>VLOOKUP(Tabla_Transformados[[#This Row],[Destino_sucio]],auxiliares!$E$5:$F$19,2,0)</f>
        <v>Tokio</v>
      </c>
      <c r="W968" t="s">
        <v>79</v>
      </c>
      <c r="X968" t="s">
        <v>54</v>
      </c>
      <c r="Y968" t="s">
        <v>40</v>
      </c>
      <c r="Z9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8" t="str">
        <f>IFERROR(VLOOKUP(Tabla_Transformados[[#This Row],[Actividades_Reser_sucio2]],auxiliares!$E$5:$F$20,2,0),Tabla_Transformados[[#This Row],[Actividades_Reser_sucio2]])</f>
        <v/>
      </c>
      <c r="AB968">
        <v>1</v>
      </c>
      <c r="AC968">
        <f>Tabla_Transformados[[#This Row],[Duracion_Viaje_sucio]]-1</f>
        <v>12</v>
      </c>
      <c r="AD968" t="b">
        <v>1</v>
      </c>
      <c r="AE968" t="str">
        <f>VLOOKUP(Tabla_Transformados[[#This Row],[Promocion_Aplicada_sucio]],auxiliares!$H$6:$I$9,2,0)</f>
        <v>Verdadero</v>
      </c>
      <c r="AF968" t="s">
        <v>55</v>
      </c>
      <c r="AG968" t="s">
        <v>56</v>
      </c>
      <c r="AH968">
        <v>8</v>
      </c>
      <c r="AI968" t="str">
        <f>TEXT(Tabla_Transformados[[#This Row],[Fecha_Reserva]],"m")</f>
        <v>8</v>
      </c>
      <c r="AJ968">
        <v>10</v>
      </c>
      <c r="AK968" t="str">
        <f>TEXT(Tabla_Transformados[[#This Row],[Fecha_Viaje]],"m")</f>
        <v>11</v>
      </c>
      <c r="AL968" t="s">
        <v>57</v>
      </c>
      <c r="AM968" t="b">
        <v>1</v>
      </c>
      <c r="AN968" t="str">
        <f>VLOOKUP(Tabla_Transformados[[#This Row],[Cancelacion_Reserva_sucio]],auxiliares!$H$6:$I$9,2,0)</f>
        <v>Verdadero</v>
      </c>
      <c r="AO968">
        <v>3</v>
      </c>
      <c r="AP968" t="s">
        <v>40</v>
      </c>
      <c r="AQ968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68" s="10">
        <f>Tabla_Transformados[[#This Row],[Costo_Total]]/Tabla_Transformados[[#This Row],[Numero_Personas]]</f>
        <v>1207.125</v>
      </c>
      <c r="AS968" s="10">
        <f>Tabla_Transformados[[#This Row],[Costo_Total]]/Tabla_Transformados[[#This Row],[Duracion_Viaje_sucio]]</f>
        <v>371.42307692307691</v>
      </c>
    </row>
    <row r="969" spans="1:45" x14ac:dyDescent="0.25">
      <c r="A969" t="s">
        <v>3336</v>
      </c>
      <c r="B969" t="s">
        <v>3337</v>
      </c>
      <c r="C969">
        <v>35</v>
      </c>
      <c r="D969" t="s">
        <v>60</v>
      </c>
      <c r="E969" t="str">
        <f>VLOOKUP(Tabla_Transformados[[#This Row],[Género_sucio]],Tabla4[#All],2,0)</f>
        <v>Otro</v>
      </c>
      <c r="F969" t="s">
        <v>73</v>
      </c>
      <c r="G969" t="str">
        <f>VLOOKUP(Tabla_Transformados[[#This Row],[Ubicación_sucio]],auxiliares!$E$6:$F$13,2,0)</f>
        <v>Reino unido</v>
      </c>
      <c r="H969" t="s">
        <v>97</v>
      </c>
      <c r="I969" t="str">
        <f>IFERROR(VLOOKUP(Tabla_Transformados[[#This Row],[Tipo_Viajero_sucio]],auxiliares!$H$6:$I$6,2,0),Tabla_Transformados[[#This Row],[Tipo_Viajero_sucio]])</f>
        <v>Negocios</v>
      </c>
      <c r="J969" t="s">
        <v>3338</v>
      </c>
      <c r="K969" s="8">
        <v>45570</v>
      </c>
      <c r="L969" s="8">
        <v>45654</v>
      </c>
      <c r="M969">
        <v>196</v>
      </c>
      <c r="N969">
        <f>DATEDIF(Tabla_Transformados[[#This Row],[Fecha_Reserva]],Tabla_Transformados[[#This Row],[Fecha_Viaje]],"d")</f>
        <v>84</v>
      </c>
      <c r="O969">
        <v>7</v>
      </c>
      <c r="P969">
        <v>1</v>
      </c>
      <c r="Q969" t="s">
        <v>37</v>
      </c>
      <c r="R969" t="str">
        <f>IFERROR(VLOOKUP(Tabla_Transformados[[#This Row],[Tipo_Paquete_sucio]],auxiliares!$H$6:$I$7,2,0),Tabla_Transformados[[#This Row],[Tipo_Paquete_sucio]])</f>
        <v>Vuelo</v>
      </c>
      <c r="S969" s="10">
        <v>9383.6</v>
      </c>
      <c r="T969" t="s">
        <v>86</v>
      </c>
      <c r="U969" t="s">
        <v>53</v>
      </c>
      <c r="V969" t="str">
        <f>VLOOKUP(Tabla_Transformados[[#This Row],[Destino_sucio]],auxiliares!$E$5:$F$19,2,0)</f>
        <v>Nueva York</v>
      </c>
      <c r="W969" t="s">
        <v>40</v>
      </c>
      <c r="X969" t="s">
        <v>41</v>
      </c>
      <c r="Y969" t="s">
        <v>40</v>
      </c>
      <c r="Z9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9" t="str">
        <f>IFERROR(VLOOKUP(Tabla_Transformados[[#This Row],[Actividades_Reser_sucio2]],auxiliares!$E$5:$F$20,2,0),Tabla_Transformados[[#This Row],[Actividades_Reser_sucio2]])</f>
        <v/>
      </c>
      <c r="AB969">
        <v>7</v>
      </c>
      <c r="AC969">
        <f>Tabla_Transformados[[#This Row],[Duracion_Viaje_sucio]]-1</f>
        <v>6</v>
      </c>
      <c r="AD969" t="b">
        <v>1</v>
      </c>
      <c r="AE969" t="str">
        <f>VLOOKUP(Tabla_Transformados[[#This Row],[Promocion_Aplicada_sucio]],auxiliares!$H$6:$I$9,2,0)</f>
        <v>Verdadero</v>
      </c>
      <c r="AF969" t="s">
        <v>88</v>
      </c>
      <c r="AG969" t="s">
        <v>43</v>
      </c>
      <c r="AH969">
        <v>4</v>
      </c>
      <c r="AI969" t="str">
        <f>TEXT(Tabla_Transformados[[#This Row],[Fecha_Reserva]],"m")</f>
        <v>10</v>
      </c>
      <c r="AJ969">
        <v>10</v>
      </c>
      <c r="AK969" t="str">
        <f>TEXT(Tabla_Transformados[[#This Row],[Fecha_Viaje]],"m")</f>
        <v>12</v>
      </c>
      <c r="AL969" t="s">
        <v>57</v>
      </c>
      <c r="AM969" t="b">
        <v>0</v>
      </c>
      <c r="AN969" t="str">
        <f>VLOOKUP(Tabla_Transformados[[#This Row],[Cancelacion_Reserva_sucio]],auxiliares!$H$6:$I$9,2,0)</f>
        <v>Falso</v>
      </c>
      <c r="AO969">
        <v>1</v>
      </c>
      <c r="AP969" t="s">
        <v>70</v>
      </c>
      <c r="AQ969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69" s="10">
        <f>Tabla_Transformados[[#This Row],[Costo_Total]]/Tabla_Transformados[[#This Row],[Numero_Personas]]</f>
        <v>9383.6</v>
      </c>
      <c r="AS969" s="10">
        <f>Tabla_Transformados[[#This Row],[Costo_Total]]/Tabla_Transformados[[#This Row],[Duracion_Viaje_sucio]]</f>
        <v>1340.5142857142857</v>
      </c>
    </row>
    <row r="970" spans="1:45" x14ac:dyDescent="0.25">
      <c r="A970" t="s">
        <v>3339</v>
      </c>
      <c r="B970" t="s">
        <v>3340</v>
      </c>
      <c r="C970">
        <v>37</v>
      </c>
      <c r="D970" t="s">
        <v>60</v>
      </c>
      <c r="E970" t="str">
        <f>VLOOKUP(Tabla_Transformados[[#This Row],[Género_sucio]],Tabla4[#All],2,0)</f>
        <v>Otro</v>
      </c>
      <c r="F970" t="s">
        <v>91</v>
      </c>
      <c r="G970" t="str">
        <f>VLOOKUP(Tabla_Transformados[[#This Row],[Ubicación_sucio]],auxiliares!$E$6:$F$13,2,0)</f>
        <v>India</v>
      </c>
      <c r="H970" t="s">
        <v>97</v>
      </c>
      <c r="I970" t="str">
        <f>IFERROR(VLOOKUP(Tabla_Transformados[[#This Row],[Tipo_Viajero_sucio]],auxiliares!$H$6:$I$6,2,0),Tabla_Transformados[[#This Row],[Tipo_Viajero_sucio]])</f>
        <v>Negocios</v>
      </c>
      <c r="J970" t="s">
        <v>3341</v>
      </c>
      <c r="K970" s="8">
        <v>45324</v>
      </c>
      <c r="L970" s="8">
        <v>45632</v>
      </c>
      <c r="M970">
        <v>77</v>
      </c>
      <c r="N970">
        <f>DATEDIF(Tabla_Transformados[[#This Row],[Fecha_Reserva]],Tabla_Transformados[[#This Row],[Fecha_Viaje]],"d")</f>
        <v>308</v>
      </c>
      <c r="O970">
        <v>5</v>
      </c>
      <c r="P970">
        <v>2</v>
      </c>
      <c r="Q970" t="s">
        <v>77</v>
      </c>
      <c r="R970" t="str">
        <f>IFERROR(VLOOKUP(Tabla_Transformados[[#This Row],[Tipo_Paquete_sucio]],auxiliares!$H$6:$I$7,2,0),Tabla_Transformados[[#This Row],[Tipo_Paquete_sucio]])</f>
        <v>Vuelo + Hotel</v>
      </c>
      <c r="S970" s="10">
        <v>1258.4000000000001</v>
      </c>
      <c r="T970" t="s">
        <v>78</v>
      </c>
      <c r="U970" t="s">
        <v>101</v>
      </c>
      <c r="V970" t="str">
        <f>VLOOKUP(Tabla_Transformados[[#This Row],[Destino_sucio]],auxiliares!$E$5:$F$19,2,0)</f>
        <v>Roma</v>
      </c>
      <c r="W970" t="s">
        <v>67</v>
      </c>
      <c r="X970" t="s">
        <v>68</v>
      </c>
      <c r="Y970" t="s">
        <v>40</v>
      </c>
      <c r="Z9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0" t="str">
        <f>IFERROR(VLOOKUP(Tabla_Transformados[[#This Row],[Actividades_Reser_sucio2]],auxiliares!$E$5:$F$20,2,0),Tabla_Transformados[[#This Row],[Actividades_Reser_sucio2]])</f>
        <v/>
      </c>
      <c r="AB970">
        <v>3</v>
      </c>
      <c r="AC970">
        <f>Tabla_Transformados[[#This Row],[Duracion_Viaje_sucio]]-1</f>
        <v>4</v>
      </c>
      <c r="AD970" t="b">
        <v>1</v>
      </c>
      <c r="AE970" t="str">
        <f>VLOOKUP(Tabla_Transformados[[#This Row],[Promocion_Aplicada_sucio]],auxiliares!$H$6:$I$9,2,0)</f>
        <v>Verdadero</v>
      </c>
      <c r="AF970" t="s">
        <v>88</v>
      </c>
      <c r="AG970" t="s">
        <v>56</v>
      </c>
      <c r="AH970">
        <v>6</v>
      </c>
      <c r="AI970" t="str">
        <f>TEXT(Tabla_Transformados[[#This Row],[Fecha_Reserva]],"m")</f>
        <v>2</v>
      </c>
      <c r="AJ970">
        <v>6</v>
      </c>
      <c r="AK970" t="str">
        <f>TEXT(Tabla_Transformados[[#This Row],[Fecha_Viaje]],"m")</f>
        <v>12</v>
      </c>
      <c r="AL970" t="s">
        <v>57</v>
      </c>
      <c r="AM970" t="b">
        <v>1</v>
      </c>
      <c r="AN970" t="str">
        <f>VLOOKUP(Tabla_Transformados[[#This Row],[Cancelacion_Reserva_sucio]],auxiliares!$H$6:$I$9,2,0)</f>
        <v>Verdadero</v>
      </c>
      <c r="AO970">
        <v>4</v>
      </c>
      <c r="AP970" t="s">
        <v>40</v>
      </c>
      <c r="AQ970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70" s="10">
        <f>Tabla_Transformados[[#This Row],[Costo_Total]]/Tabla_Transformados[[#This Row],[Numero_Personas]]</f>
        <v>629.20000000000005</v>
      </c>
      <c r="AS970" s="10">
        <f>Tabla_Transformados[[#This Row],[Costo_Total]]/Tabla_Transformados[[#This Row],[Duracion_Viaje_sucio]]</f>
        <v>251.68</v>
      </c>
    </row>
    <row r="971" spans="1:45" x14ac:dyDescent="0.25">
      <c r="A971" t="s">
        <v>3342</v>
      </c>
      <c r="B971" t="s">
        <v>3343</v>
      </c>
      <c r="C971">
        <v>25</v>
      </c>
      <c r="D971" t="s">
        <v>104</v>
      </c>
      <c r="E971" t="str">
        <f>VLOOKUP(Tabla_Transformados[[#This Row],[Género_sucio]],Tabla4[#All],2,0)</f>
        <v>Masculino</v>
      </c>
      <c r="F971" t="s">
        <v>82</v>
      </c>
      <c r="G971" t="str">
        <f>VLOOKUP(Tabla_Transformados[[#This Row],[Ubicación_sucio]],auxiliares!$E$6:$F$13,2,0)</f>
        <v>Alemania</v>
      </c>
      <c r="H971" t="s">
        <v>49</v>
      </c>
      <c r="I971" t="str">
        <f>IFERROR(VLOOKUP(Tabla_Transformados[[#This Row],[Tipo_Viajero_sucio]],auxiliares!$H$6:$I$6,2,0),Tabla_Transformados[[#This Row],[Tipo_Viajero_sucio]])</f>
        <v>Turista</v>
      </c>
      <c r="J971" t="s">
        <v>3344</v>
      </c>
      <c r="K971" s="8">
        <v>45459</v>
      </c>
      <c r="L971" s="8">
        <v>45651</v>
      </c>
      <c r="M971">
        <v>171</v>
      </c>
      <c r="N971">
        <f>DATEDIF(Tabla_Transformados[[#This Row],[Fecha_Reserva]],Tabla_Transformados[[#This Row],[Fecha_Viaje]],"d")</f>
        <v>192</v>
      </c>
      <c r="O971">
        <v>7</v>
      </c>
      <c r="P971">
        <v>2</v>
      </c>
      <c r="Q971" t="s">
        <v>37</v>
      </c>
      <c r="R971" t="str">
        <f>IFERROR(VLOOKUP(Tabla_Transformados[[#This Row],[Tipo_Paquete_sucio]],auxiliares!$H$6:$I$7,2,0),Tabla_Transformados[[#This Row],[Tipo_Paquete_sucio]])</f>
        <v>Vuelo</v>
      </c>
      <c r="S971" s="10">
        <v>10309.4</v>
      </c>
      <c r="T971" t="s">
        <v>78</v>
      </c>
      <c r="U971" t="s">
        <v>101</v>
      </c>
      <c r="V971" t="str">
        <f>VLOOKUP(Tabla_Transformados[[#This Row],[Destino_sucio]],auxiliares!$E$5:$F$19,2,0)</f>
        <v>Roma</v>
      </c>
      <c r="W971" t="s">
        <v>40</v>
      </c>
      <c r="X971" t="s">
        <v>41</v>
      </c>
      <c r="Y971" t="s">
        <v>40</v>
      </c>
      <c r="Z9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1" t="str">
        <f>IFERROR(VLOOKUP(Tabla_Transformados[[#This Row],[Actividades_Reser_sucio2]],auxiliares!$E$5:$F$20,2,0),Tabla_Transformados[[#This Row],[Actividades_Reser_sucio2]])</f>
        <v/>
      </c>
      <c r="AB971">
        <v>9</v>
      </c>
      <c r="AC971">
        <f>Tabla_Transformados[[#This Row],[Duracion_Viaje_sucio]]-1</f>
        <v>6</v>
      </c>
      <c r="AD971" t="b">
        <v>1</v>
      </c>
      <c r="AE971" t="str">
        <f>VLOOKUP(Tabla_Transformados[[#This Row],[Promocion_Aplicada_sucio]],auxiliares!$H$6:$I$9,2,0)</f>
        <v>Verdadero</v>
      </c>
      <c r="AF971" t="s">
        <v>55</v>
      </c>
      <c r="AG971" t="s">
        <v>43</v>
      </c>
      <c r="AH971">
        <v>9</v>
      </c>
      <c r="AI971" t="str">
        <f>TEXT(Tabla_Transformados[[#This Row],[Fecha_Reserva]],"m")</f>
        <v>6</v>
      </c>
      <c r="AJ971">
        <v>12</v>
      </c>
      <c r="AK971" t="str">
        <f>TEXT(Tabla_Transformados[[#This Row],[Fecha_Viaje]],"m")</f>
        <v>12</v>
      </c>
      <c r="AL971" t="s">
        <v>44</v>
      </c>
      <c r="AM971" t="b">
        <v>1</v>
      </c>
      <c r="AN971" t="str">
        <f>VLOOKUP(Tabla_Transformados[[#This Row],[Cancelacion_Reserva_sucio]],auxiliares!$H$6:$I$9,2,0)</f>
        <v>Verdadero</v>
      </c>
      <c r="AO971">
        <v>5</v>
      </c>
      <c r="AP971" t="s">
        <v>207</v>
      </c>
      <c r="AQ97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1" s="10">
        <f>Tabla_Transformados[[#This Row],[Costo_Total]]/Tabla_Transformados[[#This Row],[Numero_Personas]]</f>
        <v>5154.7</v>
      </c>
      <c r="AS971" s="10">
        <f>Tabla_Transformados[[#This Row],[Costo_Total]]/Tabla_Transformados[[#This Row],[Duracion_Viaje_sucio]]</f>
        <v>1472.7714285714285</v>
      </c>
    </row>
    <row r="972" spans="1:45" x14ac:dyDescent="0.25">
      <c r="A972" t="s">
        <v>3345</v>
      </c>
      <c r="B972" t="s">
        <v>3346</v>
      </c>
      <c r="C972">
        <v>49</v>
      </c>
      <c r="D972" t="s">
        <v>60</v>
      </c>
      <c r="E972" t="str">
        <f>VLOOKUP(Tabla_Transformados[[#This Row],[Género_sucio]],Tabla4[#All],2,0)</f>
        <v>Otro</v>
      </c>
      <c r="F972" t="s">
        <v>61</v>
      </c>
      <c r="G972" t="str">
        <f>VLOOKUP(Tabla_Transformados[[#This Row],[Ubicación_sucio]],auxiliares!$E$6:$F$13,2,0)</f>
        <v>Australia</v>
      </c>
      <c r="H972" t="s">
        <v>97</v>
      </c>
      <c r="I972" t="str">
        <f>IFERROR(VLOOKUP(Tabla_Transformados[[#This Row],[Tipo_Viajero_sucio]],auxiliares!$H$6:$I$6,2,0),Tabla_Transformados[[#This Row],[Tipo_Viajero_sucio]])</f>
        <v>Negocios</v>
      </c>
      <c r="J972" t="s">
        <v>3347</v>
      </c>
      <c r="K972" s="8">
        <v>45431</v>
      </c>
      <c r="L972" s="8">
        <v>45551</v>
      </c>
      <c r="M972">
        <v>258</v>
      </c>
      <c r="N972">
        <f>DATEDIF(Tabla_Transformados[[#This Row],[Fecha_Reserva]],Tabla_Transformados[[#This Row],[Fecha_Viaje]],"d")</f>
        <v>120</v>
      </c>
      <c r="O972">
        <v>1</v>
      </c>
      <c r="P972">
        <v>4</v>
      </c>
      <c r="Q972" t="s">
        <v>65</v>
      </c>
      <c r="R972" t="str">
        <f>IFERROR(VLOOKUP(Tabla_Transformados[[#This Row],[Tipo_Paquete_sucio]],auxiliares!$H$6:$I$7,2,0),Tabla_Transformados[[#This Row],[Tipo_Paquete_sucio]])</f>
        <v>Vuelo + Hotel + Tour</v>
      </c>
      <c r="S972" s="10">
        <v>19150.7</v>
      </c>
      <c r="T972" t="s">
        <v>86</v>
      </c>
      <c r="U972" t="s">
        <v>53</v>
      </c>
      <c r="V972" t="str">
        <f>VLOOKUP(Tabla_Transformados[[#This Row],[Destino_sucio]],auxiliares!$E$5:$F$19,2,0)</f>
        <v>Nueva York</v>
      </c>
      <c r="W972" t="s">
        <v>114</v>
      </c>
      <c r="X972" t="s">
        <v>41</v>
      </c>
      <c r="Y972" t="s">
        <v>151</v>
      </c>
      <c r="Z9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72" t="str">
        <f>IFERROR(VLOOKUP(Tabla_Transformados[[#This Row],[Actividades_Reser_sucio2]],auxiliares!$E$5:$F$20,2,0),Tabla_Transformados[[#This Row],[Actividades_Reser_sucio2]])</f>
        <v>Tour en Cuidad</v>
      </c>
      <c r="AB972">
        <v>9</v>
      </c>
      <c r="AC972">
        <f>Tabla_Transformados[[#This Row],[Duracion_Viaje_sucio]]-1</f>
        <v>0</v>
      </c>
      <c r="AD972" t="b">
        <v>0</v>
      </c>
      <c r="AE972" t="str">
        <f>VLOOKUP(Tabla_Transformados[[#This Row],[Promocion_Aplicada_sucio]],auxiliares!$H$6:$I$9,2,0)</f>
        <v>Falso</v>
      </c>
      <c r="AF972" t="s">
        <v>55</v>
      </c>
      <c r="AG972" t="s">
        <v>56</v>
      </c>
      <c r="AH972">
        <v>1</v>
      </c>
      <c r="AI972" t="str">
        <f>TEXT(Tabla_Transformados[[#This Row],[Fecha_Reserva]],"m")</f>
        <v>5</v>
      </c>
      <c r="AJ972">
        <v>4</v>
      </c>
      <c r="AK972" t="str">
        <f>TEXT(Tabla_Transformados[[#This Row],[Fecha_Viaje]],"m")</f>
        <v>9</v>
      </c>
      <c r="AL972" t="s">
        <v>57</v>
      </c>
      <c r="AM972" t="b">
        <v>0</v>
      </c>
      <c r="AN972" t="str">
        <f>VLOOKUP(Tabla_Transformados[[#This Row],[Cancelacion_Reserva_sucio]],auxiliares!$H$6:$I$9,2,0)</f>
        <v>Falso</v>
      </c>
      <c r="AO972">
        <v>2</v>
      </c>
      <c r="AP972" t="s">
        <v>108</v>
      </c>
      <c r="AQ97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2" s="10">
        <f>Tabla_Transformados[[#This Row],[Costo_Total]]/Tabla_Transformados[[#This Row],[Numero_Personas]]</f>
        <v>4787.6750000000002</v>
      </c>
      <c r="AS972" s="10">
        <f>Tabla_Transformados[[#This Row],[Costo_Total]]/Tabla_Transformados[[#This Row],[Duracion_Viaje_sucio]]</f>
        <v>19150.7</v>
      </c>
    </row>
    <row r="973" spans="1:45" x14ac:dyDescent="0.25">
      <c r="A973" t="s">
        <v>3348</v>
      </c>
      <c r="B973" t="s">
        <v>3349</v>
      </c>
      <c r="C973">
        <v>29</v>
      </c>
      <c r="D973" t="s">
        <v>104</v>
      </c>
      <c r="E973" t="str">
        <f>VLOOKUP(Tabla_Transformados[[#This Row],[Género_sucio]],Tabla4[#All],2,0)</f>
        <v>Masculino</v>
      </c>
      <c r="F973" t="s">
        <v>82</v>
      </c>
      <c r="G973" t="str">
        <f>VLOOKUP(Tabla_Transformados[[#This Row],[Ubicación_sucio]],auxiliares!$E$6:$F$13,2,0)</f>
        <v>Alemania</v>
      </c>
      <c r="H973" t="s">
        <v>97</v>
      </c>
      <c r="I973" t="str">
        <f>IFERROR(VLOOKUP(Tabla_Transformados[[#This Row],[Tipo_Viajero_sucio]],auxiliares!$H$6:$I$6,2,0),Tabla_Transformados[[#This Row],[Tipo_Viajero_sucio]])</f>
        <v>Negocios</v>
      </c>
      <c r="J973" t="s">
        <v>3350</v>
      </c>
      <c r="K973" s="8">
        <v>45348</v>
      </c>
      <c r="L973" s="8">
        <v>45503</v>
      </c>
      <c r="M973">
        <v>67</v>
      </c>
      <c r="N973">
        <f>DATEDIF(Tabla_Transformados[[#This Row],[Fecha_Reserva]],Tabla_Transformados[[#This Row],[Fecha_Viaje]],"d")</f>
        <v>155</v>
      </c>
      <c r="O973">
        <v>7</v>
      </c>
      <c r="P973">
        <v>3</v>
      </c>
      <c r="Q973" t="s">
        <v>65</v>
      </c>
      <c r="R973" t="str">
        <f>IFERROR(VLOOKUP(Tabla_Transformados[[#This Row],[Tipo_Paquete_sucio]],auxiliares!$H$6:$I$7,2,0),Tabla_Transformados[[#This Row],[Tipo_Paquete_sucio]])</f>
        <v>Vuelo + Hotel + Tour</v>
      </c>
      <c r="S973" s="10">
        <v>19331.5</v>
      </c>
      <c r="T973" t="s">
        <v>78</v>
      </c>
      <c r="U973" t="s">
        <v>87</v>
      </c>
      <c r="V973" t="str">
        <f>VLOOKUP(Tabla_Transformados[[#This Row],[Destino_sucio]],auxiliares!$E$5:$F$19,2,0)</f>
        <v>Londres</v>
      </c>
      <c r="W973" t="s">
        <v>114</v>
      </c>
      <c r="X973" t="s">
        <v>41</v>
      </c>
      <c r="Y973" t="s">
        <v>69</v>
      </c>
      <c r="Z9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73" t="str">
        <f>IFERROR(VLOOKUP(Tabla_Transformados[[#This Row],[Actividades_Reser_sucio2]],auxiliares!$E$5:$F$20,2,0),Tabla_Transformados[[#This Row],[Actividades_Reser_sucio2]])</f>
        <v>Excursión en bote</v>
      </c>
      <c r="AB973">
        <v>2</v>
      </c>
      <c r="AC973">
        <f>Tabla_Transformados[[#This Row],[Duracion_Viaje_sucio]]-1</f>
        <v>6</v>
      </c>
      <c r="AD973" t="b">
        <v>1</v>
      </c>
      <c r="AE973" t="str">
        <f>VLOOKUP(Tabla_Transformados[[#This Row],[Promocion_Aplicada_sucio]],auxiliares!$H$6:$I$9,2,0)</f>
        <v>Verdadero</v>
      </c>
      <c r="AF973" t="s">
        <v>88</v>
      </c>
      <c r="AG973" t="s">
        <v>56</v>
      </c>
      <c r="AH973">
        <v>12</v>
      </c>
      <c r="AI973" t="str">
        <f>TEXT(Tabla_Transformados[[#This Row],[Fecha_Reserva]],"m")</f>
        <v>2</v>
      </c>
      <c r="AJ973">
        <v>9</v>
      </c>
      <c r="AK973" t="str">
        <f>TEXT(Tabla_Transformados[[#This Row],[Fecha_Viaje]],"m")</f>
        <v>7</v>
      </c>
      <c r="AL973" t="s">
        <v>44</v>
      </c>
      <c r="AM973" t="b">
        <v>1</v>
      </c>
      <c r="AN973" t="str">
        <f>VLOOKUP(Tabla_Transformados[[#This Row],[Cancelacion_Reserva_sucio]],auxiliares!$H$6:$I$9,2,0)</f>
        <v>Verdadero</v>
      </c>
      <c r="AO973">
        <v>2</v>
      </c>
      <c r="AP973" t="s">
        <v>108</v>
      </c>
      <c r="AQ97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3" s="10">
        <f>Tabla_Transformados[[#This Row],[Costo_Total]]/Tabla_Transformados[[#This Row],[Numero_Personas]]</f>
        <v>6443.833333333333</v>
      </c>
      <c r="AS973" s="10">
        <f>Tabla_Transformados[[#This Row],[Costo_Total]]/Tabla_Transformados[[#This Row],[Duracion_Viaje_sucio]]</f>
        <v>2761.6428571428573</v>
      </c>
    </row>
    <row r="974" spans="1:45" x14ac:dyDescent="0.25">
      <c r="A974" t="s">
        <v>3351</v>
      </c>
      <c r="B974" t="s">
        <v>3352</v>
      </c>
      <c r="C974">
        <v>41</v>
      </c>
      <c r="D974" t="s">
        <v>60</v>
      </c>
      <c r="E974" t="str">
        <f>VLOOKUP(Tabla_Transformados[[#This Row],[Género_sucio]],Tabla4[#All],2,0)</f>
        <v>Otro</v>
      </c>
      <c r="F974" t="s">
        <v>91</v>
      </c>
      <c r="G974" t="str">
        <f>VLOOKUP(Tabla_Transformados[[#This Row],[Ubicación_sucio]],auxiliares!$E$6:$F$13,2,0)</f>
        <v>India</v>
      </c>
      <c r="H974" t="s">
        <v>97</v>
      </c>
      <c r="I974" t="str">
        <f>IFERROR(VLOOKUP(Tabla_Transformados[[#This Row],[Tipo_Viajero_sucio]],auxiliares!$H$6:$I$6,2,0),Tabla_Transformados[[#This Row],[Tipo_Viajero_sucio]])</f>
        <v>Negocios</v>
      </c>
      <c r="J974" t="s">
        <v>3353</v>
      </c>
      <c r="K974" s="8">
        <v>45337</v>
      </c>
      <c r="L974" s="8">
        <v>45386</v>
      </c>
      <c r="M974">
        <v>345</v>
      </c>
      <c r="N974">
        <f>DATEDIF(Tabla_Transformados[[#This Row],[Fecha_Reserva]],Tabla_Transformados[[#This Row],[Fecha_Viaje]],"d")</f>
        <v>49</v>
      </c>
      <c r="O974">
        <v>2</v>
      </c>
      <c r="P974">
        <v>1</v>
      </c>
      <c r="Q974" t="s">
        <v>37</v>
      </c>
      <c r="R974" t="str">
        <f>IFERROR(VLOOKUP(Tabla_Transformados[[#This Row],[Tipo_Paquete_sucio]],auxiliares!$H$6:$I$7,2,0),Tabla_Transformados[[#This Row],[Tipo_Paquete_sucio]])</f>
        <v>Vuelo</v>
      </c>
      <c r="S974" s="10">
        <v>1125.2</v>
      </c>
      <c r="T974" t="s">
        <v>38</v>
      </c>
      <c r="U974" t="s">
        <v>66</v>
      </c>
      <c r="V974" t="str">
        <f>VLOOKUP(Tabla_Transformados[[#This Row],[Destino_sucio]],auxiliares!$E$5:$F$19,2,0)</f>
        <v>Barcelona</v>
      </c>
      <c r="W974" t="s">
        <v>40</v>
      </c>
      <c r="X974" t="s">
        <v>68</v>
      </c>
      <c r="Y974" t="s">
        <v>40</v>
      </c>
      <c r="Z9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4" t="str">
        <f>IFERROR(VLOOKUP(Tabla_Transformados[[#This Row],[Actividades_Reser_sucio2]],auxiliares!$E$5:$F$20,2,0),Tabla_Transformados[[#This Row],[Actividades_Reser_sucio2]])</f>
        <v/>
      </c>
      <c r="AB974">
        <v>7</v>
      </c>
      <c r="AC974">
        <f>Tabla_Transformados[[#This Row],[Duracion_Viaje_sucio]]-1</f>
        <v>1</v>
      </c>
      <c r="AD974" t="b">
        <v>1</v>
      </c>
      <c r="AE974" t="str">
        <f>VLOOKUP(Tabla_Transformados[[#This Row],[Promocion_Aplicada_sucio]],auxiliares!$H$6:$I$9,2,0)</f>
        <v>Verdadero</v>
      </c>
      <c r="AF974" t="s">
        <v>88</v>
      </c>
      <c r="AG974" t="s">
        <v>56</v>
      </c>
      <c r="AH974">
        <v>6</v>
      </c>
      <c r="AI974" t="str">
        <f>TEXT(Tabla_Transformados[[#This Row],[Fecha_Reserva]],"m")</f>
        <v>2</v>
      </c>
      <c r="AJ974">
        <v>11</v>
      </c>
      <c r="AK974" t="str">
        <f>TEXT(Tabla_Transformados[[#This Row],[Fecha_Viaje]],"m")</f>
        <v>4</v>
      </c>
      <c r="AL974" t="s">
        <v>44</v>
      </c>
      <c r="AM974" t="b">
        <v>0</v>
      </c>
      <c r="AN974" t="str">
        <f>VLOOKUP(Tabla_Transformados[[#This Row],[Cancelacion_Reserva_sucio]],auxiliares!$H$6:$I$9,2,0)</f>
        <v>Falso</v>
      </c>
      <c r="AO974">
        <v>4</v>
      </c>
      <c r="AP974" t="s">
        <v>131</v>
      </c>
      <c r="AQ974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4" s="10">
        <f>Tabla_Transformados[[#This Row],[Costo_Total]]/Tabla_Transformados[[#This Row],[Numero_Personas]]</f>
        <v>1125.2</v>
      </c>
      <c r="AS974" s="10">
        <f>Tabla_Transformados[[#This Row],[Costo_Total]]/Tabla_Transformados[[#This Row],[Duracion_Viaje_sucio]]</f>
        <v>562.6</v>
      </c>
    </row>
    <row r="975" spans="1:45" x14ac:dyDescent="0.25">
      <c r="A975" t="s">
        <v>3354</v>
      </c>
      <c r="B975" t="s">
        <v>3355</v>
      </c>
      <c r="C975">
        <v>63</v>
      </c>
      <c r="D975" t="s">
        <v>31</v>
      </c>
      <c r="E975" t="str">
        <f>VLOOKUP(Tabla_Transformados[[#This Row],[Género_sucio]],Tabla4[#All],2,0)</f>
        <v>Femenino</v>
      </c>
      <c r="F975" t="s">
        <v>91</v>
      </c>
      <c r="G975" t="str">
        <f>VLOOKUP(Tabla_Transformados[[#This Row],[Ubicación_sucio]],auxiliares!$E$6:$F$13,2,0)</f>
        <v>India</v>
      </c>
      <c r="H975" t="s">
        <v>49</v>
      </c>
      <c r="I975" t="str">
        <f>IFERROR(VLOOKUP(Tabla_Transformados[[#This Row],[Tipo_Viajero_sucio]],auxiliares!$H$6:$I$6,2,0),Tabla_Transformados[[#This Row],[Tipo_Viajero_sucio]])</f>
        <v>Turista</v>
      </c>
      <c r="J975" t="s">
        <v>3356</v>
      </c>
      <c r="K975" s="8">
        <v>45530</v>
      </c>
      <c r="L975" s="8">
        <v>45572</v>
      </c>
      <c r="M975">
        <v>59</v>
      </c>
      <c r="N975">
        <f>DATEDIF(Tabla_Transformados[[#This Row],[Fecha_Reserva]],Tabla_Transformados[[#This Row],[Fecha_Viaje]],"d")</f>
        <v>42</v>
      </c>
      <c r="O975">
        <v>13</v>
      </c>
      <c r="P975">
        <v>4</v>
      </c>
      <c r="Q975" t="s">
        <v>37</v>
      </c>
      <c r="R975" t="str">
        <f>IFERROR(VLOOKUP(Tabla_Transformados[[#This Row],[Tipo_Paquete_sucio]],auxiliares!$H$6:$I$7,2,0),Tabla_Transformados[[#This Row],[Tipo_Paquete_sucio]])</f>
        <v>Vuelo</v>
      </c>
      <c r="S975" s="10">
        <v>9762.7999999999993</v>
      </c>
      <c r="T975" t="s">
        <v>86</v>
      </c>
      <c r="U975" t="s">
        <v>66</v>
      </c>
      <c r="V975" t="str">
        <f>VLOOKUP(Tabla_Transformados[[#This Row],[Destino_sucio]],auxiliares!$E$5:$F$19,2,0)</f>
        <v>Barcelona</v>
      </c>
      <c r="W975" t="s">
        <v>40</v>
      </c>
      <c r="X975" t="s">
        <v>41</v>
      </c>
      <c r="Y975" t="s">
        <v>40</v>
      </c>
      <c r="Z9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5" t="str">
        <f>IFERROR(VLOOKUP(Tabla_Transformados[[#This Row],[Actividades_Reser_sucio2]],auxiliares!$E$5:$F$20,2,0),Tabla_Transformados[[#This Row],[Actividades_Reser_sucio2]])</f>
        <v/>
      </c>
      <c r="AB975">
        <v>4</v>
      </c>
      <c r="AC975">
        <f>Tabla_Transformados[[#This Row],[Duracion_Viaje_sucio]]-1</f>
        <v>12</v>
      </c>
      <c r="AD975" t="b">
        <v>1</v>
      </c>
      <c r="AE975" t="str">
        <f>VLOOKUP(Tabla_Transformados[[#This Row],[Promocion_Aplicada_sucio]],auxiliares!$H$6:$I$9,2,0)</f>
        <v>Verdadero</v>
      </c>
      <c r="AF975" t="s">
        <v>88</v>
      </c>
      <c r="AG975" t="s">
        <v>56</v>
      </c>
      <c r="AH975">
        <v>1</v>
      </c>
      <c r="AI975" t="str">
        <f>TEXT(Tabla_Transformados[[#This Row],[Fecha_Reserva]],"m")</f>
        <v>8</v>
      </c>
      <c r="AJ975">
        <v>11</v>
      </c>
      <c r="AK975" t="str">
        <f>TEXT(Tabla_Transformados[[#This Row],[Fecha_Viaje]],"m")</f>
        <v>10</v>
      </c>
      <c r="AL975" t="s">
        <v>57</v>
      </c>
      <c r="AM975" t="b">
        <v>0</v>
      </c>
      <c r="AN975" t="str">
        <f>VLOOKUP(Tabla_Transformados[[#This Row],[Cancelacion_Reserva_sucio]],auxiliares!$H$6:$I$9,2,0)</f>
        <v>Falso</v>
      </c>
      <c r="AO975">
        <v>5</v>
      </c>
      <c r="AP975" t="s">
        <v>131</v>
      </c>
      <c r="AQ975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75" s="10">
        <f>Tabla_Transformados[[#This Row],[Costo_Total]]/Tabla_Transformados[[#This Row],[Numero_Personas]]</f>
        <v>2440.6999999999998</v>
      </c>
      <c r="AS975" s="10">
        <f>Tabla_Transformados[[#This Row],[Costo_Total]]/Tabla_Transformados[[#This Row],[Duracion_Viaje_sucio]]</f>
        <v>750.98461538461538</v>
      </c>
    </row>
    <row r="976" spans="1:45" x14ac:dyDescent="0.25">
      <c r="A976" t="s">
        <v>3357</v>
      </c>
      <c r="B976" t="s">
        <v>3358</v>
      </c>
      <c r="C976">
        <v>55</v>
      </c>
      <c r="D976" t="s">
        <v>31</v>
      </c>
      <c r="E976" t="str">
        <f>VLOOKUP(Tabla_Transformados[[#This Row],[Género_sucio]],Tabla4[#All],2,0)</f>
        <v>Femenino</v>
      </c>
      <c r="F976" t="s">
        <v>61</v>
      </c>
      <c r="G976" t="str">
        <f>VLOOKUP(Tabla_Transformados[[#This Row],[Ubicación_sucio]],auxiliares!$E$6:$F$13,2,0)</f>
        <v>Australia</v>
      </c>
      <c r="H976" t="s">
        <v>49</v>
      </c>
      <c r="I976" t="str">
        <f>IFERROR(VLOOKUP(Tabla_Transformados[[#This Row],[Tipo_Viajero_sucio]],auxiliares!$H$6:$I$6,2,0),Tabla_Transformados[[#This Row],[Tipo_Viajero_sucio]])</f>
        <v>Turista</v>
      </c>
      <c r="J976" t="s">
        <v>3359</v>
      </c>
      <c r="K976" s="8">
        <v>45484</v>
      </c>
      <c r="L976" s="8">
        <v>45493</v>
      </c>
      <c r="M976">
        <v>2</v>
      </c>
      <c r="N976">
        <f>DATEDIF(Tabla_Transformados[[#This Row],[Fecha_Reserva]],Tabla_Transformados[[#This Row],[Fecha_Viaje]],"d")</f>
        <v>9</v>
      </c>
      <c r="O976">
        <v>2</v>
      </c>
      <c r="P976">
        <v>1</v>
      </c>
      <c r="Q976" t="s">
        <v>37</v>
      </c>
      <c r="R976" t="str">
        <f>IFERROR(VLOOKUP(Tabla_Transformados[[#This Row],[Tipo_Paquete_sucio]],auxiliares!$H$6:$I$7,2,0),Tabla_Transformados[[#This Row],[Tipo_Paquete_sucio]])</f>
        <v>Vuelo</v>
      </c>
      <c r="S976" s="10">
        <v>4715.1000000000004</v>
      </c>
      <c r="T976" t="s">
        <v>86</v>
      </c>
      <c r="U976" t="s">
        <v>94</v>
      </c>
      <c r="V976" t="str">
        <f>VLOOKUP(Tabla_Transformados[[#This Row],[Destino_sucio]],auxiliares!$E$5:$F$19,2,0)</f>
        <v>Cancun</v>
      </c>
      <c r="W976" t="s">
        <v>40</v>
      </c>
      <c r="X976" t="s">
        <v>41</v>
      </c>
      <c r="Y976" t="s">
        <v>40</v>
      </c>
      <c r="Z9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6" t="str">
        <f>IFERROR(VLOOKUP(Tabla_Transformados[[#This Row],[Actividades_Reser_sucio2]],auxiliares!$E$5:$F$20,2,0),Tabla_Transformados[[#This Row],[Actividades_Reser_sucio2]])</f>
        <v/>
      </c>
      <c r="AB976">
        <v>1</v>
      </c>
      <c r="AC976">
        <f>Tabla_Transformados[[#This Row],[Duracion_Viaje_sucio]]-1</f>
        <v>1</v>
      </c>
      <c r="AD976" t="b">
        <v>0</v>
      </c>
      <c r="AE976" t="str">
        <f>VLOOKUP(Tabla_Transformados[[#This Row],[Promocion_Aplicada_sucio]],auxiliares!$H$6:$I$9,2,0)</f>
        <v>Falso</v>
      </c>
      <c r="AF976" t="s">
        <v>42</v>
      </c>
      <c r="AG976" t="s">
        <v>56</v>
      </c>
      <c r="AH976">
        <v>1</v>
      </c>
      <c r="AI976" t="str">
        <f>TEXT(Tabla_Transformados[[#This Row],[Fecha_Reserva]],"m")</f>
        <v>7</v>
      </c>
      <c r="AJ976">
        <v>3</v>
      </c>
      <c r="AK976" t="str">
        <f>TEXT(Tabla_Transformados[[#This Row],[Fecha_Viaje]],"m")</f>
        <v>7</v>
      </c>
      <c r="AL976" t="s">
        <v>57</v>
      </c>
      <c r="AM976" t="b">
        <v>1</v>
      </c>
      <c r="AN976" t="str">
        <f>VLOOKUP(Tabla_Transformados[[#This Row],[Cancelacion_Reserva_sucio]],auxiliares!$H$6:$I$9,2,0)</f>
        <v>Verdadero</v>
      </c>
      <c r="AO976">
        <v>2</v>
      </c>
      <c r="AP976" t="s">
        <v>108</v>
      </c>
      <c r="AQ976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76" s="10">
        <f>Tabla_Transformados[[#This Row],[Costo_Total]]/Tabla_Transformados[[#This Row],[Numero_Personas]]</f>
        <v>4715.1000000000004</v>
      </c>
      <c r="AS976" s="10">
        <f>Tabla_Transformados[[#This Row],[Costo_Total]]/Tabla_Transformados[[#This Row],[Duracion_Viaje_sucio]]</f>
        <v>2357.5500000000002</v>
      </c>
    </row>
    <row r="977" spans="1:45" x14ac:dyDescent="0.25">
      <c r="A977" t="s">
        <v>3360</v>
      </c>
      <c r="B977" t="s">
        <v>3361</v>
      </c>
      <c r="C977">
        <v>21</v>
      </c>
      <c r="D977" t="s">
        <v>31</v>
      </c>
      <c r="E977" t="str">
        <f>VLOOKUP(Tabla_Transformados[[#This Row],[Género_sucio]],Tabla4[#All],2,0)</f>
        <v>Femenino</v>
      </c>
      <c r="F977" t="s">
        <v>123</v>
      </c>
      <c r="G977" t="str">
        <f>VLOOKUP(Tabla_Transformados[[#This Row],[Ubicación_sucio]],auxiliares!$E$6:$F$13,2,0)</f>
        <v>España</v>
      </c>
      <c r="H977" t="s">
        <v>49</v>
      </c>
      <c r="I977" t="str">
        <f>IFERROR(VLOOKUP(Tabla_Transformados[[#This Row],[Tipo_Viajero_sucio]],auxiliares!$H$6:$I$6,2,0),Tabla_Transformados[[#This Row],[Tipo_Viajero_sucio]])</f>
        <v>Turista</v>
      </c>
      <c r="J977" t="s">
        <v>3362</v>
      </c>
      <c r="K977" s="8">
        <v>45338</v>
      </c>
      <c r="L977" s="8">
        <v>45643</v>
      </c>
      <c r="M977">
        <v>161</v>
      </c>
      <c r="N977">
        <f>DATEDIF(Tabla_Transformados[[#This Row],[Fecha_Reserva]],Tabla_Transformados[[#This Row],[Fecha_Viaje]],"d")</f>
        <v>305</v>
      </c>
      <c r="O977">
        <v>8</v>
      </c>
      <c r="P977">
        <v>4</v>
      </c>
      <c r="Q977" t="s">
        <v>77</v>
      </c>
      <c r="R977" t="str">
        <f>IFERROR(VLOOKUP(Tabla_Transformados[[#This Row],[Tipo_Paquete_sucio]],auxiliares!$H$6:$I$7,2,0),Tabla_Transformados[[#This Row],[Tipo_Paquete_sucio]])</f>
        <v>Vuelo + Hotel</v>
      </c>
      <c r="S977" s="10">
        <v>4212.3999999999996</v>
      </c>
      <c r="T977" t="s">
        <v>78</v>
      </c>
      <c r="U977" t="s">
        <v>94</v>
      </c>
      <c r="V977" t="str">
        <f>VLOOKUP(Tabla_Transformados[[#This Row],[Destino_sucio]],auxiliares!$E$5:$F$19,2,0)</f>
        <v>Cancun</v>
      </c>
      <c r="W977" t="s">
        <v>67</v>
      </c>
      <c r="X977" t="s">
        <v>68</v>
      </c>
      <c r="Y977" t="s">
        <v>40</v>
      </c>
      <c r="Z9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7" t="str">
        <f>IFERROR(VLOOKUP(Tabla_Transformados[[#This Row],[Actividades_Reser_sucio2]],auxiliares!$E$5:$F$20,2,0),Tabla_Transformados[[#This Row],[Actividades_Reser_sucio2]])</f>
        <v/>
      </c>
      <c r="AB977">
        <v>4</v>
      </c>
      <c r="AC977">
        <f>Tabla_Transformados[[#This Row],[Duracion_Viaje_sucio]]-1</f>
        <v>7</v>
      </c>
      <c r="AD977" t="b">
        <v>0</v>
      </c>
      <c r="AE977" t="str">
        <f>VLOOKUP(Tabla_Transformados[[#This Row],[Promocion_Aplicada_sucio]],auxiliares!$H$6:$I$9,2,0)</f>
        <v>Falso</v>
      </c>
      <c r="AF977" t="s">
        <v>88</v>
      </c>
      <c r="AG977" t="s">
        <v>43</v>
      </c>
      <c r="AH977">
        <v>11</v>
      </c>
      <c r="AI977" t="str">
        <f>TEXT(Tabla_Transformados[[#This Row],[Fecha_Reserva]],"m")</f>
        <v>2</v>
      </c>
      <c r="AJ977">
        <v>7</v>
      </c>
      <c r="AK977" t="str">
        <f>TEXT(Tabla_Transformados[[#This Row],[Fecha_Viaje]],"m")</f>
        <v>12</v>
      </c>
      <c r="AL977" t="s">
        <v>44</v>
      </c>
      <c r="AM977" t="b">
        <v>1</v>
      </c>
      <c r="AN977" t="str">
        <f>VLOOKUP(Tabla_Transformados[[#This Row],[Cancelacion_Reserva_sucio]],auxiliares!$H$6:$I$9,2,0)</f>
        <v>Verdadero</v>
      </c>
      <c r="AO977">
        <v>4</v>
      </c>
      <c r="AP977" t="s">
        <v>108</v>
      </c>
      <c r="AQ977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7" s="10">
        <f>Tabla_Transformados[[#This Row],[Costo_Total]]/Tabla_Transformados[[#This Row],[Numero_Personas]]</f>
        <v>1053.0999999999999</v>
      </c>
      <c r="AS977" s="10">
        <f>Tabla_Transformados[[#This Row],[Costo_Total]]/Tabla_Transformados[[#This Row],[Duracion_Viaje_sucio]]</f>
        <v>526.54999999999995</v>
      </c>
    </row>
    <row r="978" spans="1:45" x14ac:dyDescent="0.25">
      <c r="A978" t="s">
        <v>3363</v>
      </c>
      <c r="B978" t="s">
        <v>3364</v>
      </c>
      <c r="C978">
        <v>23</v>
      </c>
      <c r="D978" t="s">
        <v>60</v>
      </c>
      <c r="E978" t="str">
        <f>VLOOKUP(Tabla_Transformados[[#This Row],[Género_sucio]],Tabla4[#All],2,0)</f>
        <v>Otro</v>
      </c>
      <c r="F978" t="s">
        <v>91</v>
      </c>
      <c r="G978" t="str">
        <f>VLOOKUP(Tabla_Transformados[[#This Row],[Ubicación_sucio]],auxiliares!$E$6:$F$13,2,0)</f>
        <v>India</v>
      </c>
      <c r="H978" t="s">
        <v>49</v>
      </c>
      <c r="I978" t="str">
        <f>IFERROR(VLOOKUP(Tabla_Transformados[[#This Row],[Tipo_Viajero_sucio]],auxiliares!$H$6:$I$6,2,0),Tabla_Transformados[[#This Row],[Tipo_Viajero_sucio]])</f>
        <v>Turista</v>
      </c>
      <c r="J978" t="s">
        <v>3365</v>
      </c>
      <c r="K978" s="8">
        <v>45407</v>
      </c>
      <c r="L978" s="8">
        <v>45622</v>
      </c>
      <c r="M978">
        <v>225</v>
      </c>
      <c r="N978">
        <f>DATEDIF(Tabla_Transformados[[#This Row],[Fecha_Reserva]],Tabla_Transformados[[#This Row],[Fecha_Viaje]],"d")</f>
        <v>215</v>
      </c>
      <c r="O978">
        <v>12</v>
      </c>
      <c r="P978">
        <v>2</v>
      </c>
      <c r="Q978" t="s">
        <v>65</v>
      </c>
      <c r="R978" t="str">
        <f>IFERROR(VLOOKUP(Tabla_Transformados[[#This Row],[Tipo_Paquete_sucio]],auxiliares!$H$6:$I$7,2,0),Tabla_Transformados[[#This Row],[Tipo_Paquete_sucio]])</f>
        <v>Vuelo + Hotel + Tour</v>
      </c>
      <c r="S978" s="10">
        <v>13075.4</v>
      </c>
      <c r="T978" t="s">
        <v>38</v>
      </c>
      <c r="U978" t="s">
        <v>39</v>
      </c>
      <c r="V978" t="str">
        <f>VLOOKUP(Tabla_Transformados[[#This Row],[Destino_sucio]],auxiliares!$E$5:$F$19,2,0)</f>
        <v>Tokio</v>
      </c>
      <c r="W978" t="s">
        <v>114</v>
      </c>
      <c r="X978" t="s">
        <v>41</v>
      </c>
      <c r="Y978" t="s">
        <v>40</v>
      </c>
      <c r="Z9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78" t="str">
        <f>IFERROR(VLOOKUP(Tabla_Transformados[[#This Row],[Actividades_Reser_sucio2]],auxiliares!$E$5:$F$20,2,0),Tabla_Transformados[[#This Row],[Actividades_Reser_sucio2]])</f>
        <v>Desconocido</v>
      </c>
      <c r="AB978">
        <v>4</v>
      </c>
      <c r="AC978">
        <f>Tabla_Transformados[[#This Row],[Duracion_Viaje_sucio]]-1</f>
        <v>11</v>
      </c>
      <c r="AD978" t="b">
        <v>0</v>
      </c>
      <c r="AE978" t="str">
        <f>VLOOKUP(Tabla_Transformados[[#This Row],[Promocion_Aplicada_sucio]],auxiliares!$H$6:$I$9,2,0)</f>
        <v>Falso</v>
      </c>
      <c r="AF978" t="s">
        <v>88</v>
      </c>
      <c r="AG978" t="s">
        <v>56</v>
      </c>
      <c r="AH978">
        <v>7</v>
      </c>
      <c r="AI978" t="str">
        <f>TEXT(Tabla_Transformados[[#This Row],[Fecha_Reserva]],"m")</f>
        <v>4</v>
      </c>
      <c r="AJ978">
        <v>2</v>
      </c>
      <c r="AK978" t="str">
        <f>TEXT(Tabla_Transformados[[#This Row],[Fecha_Viaje]],"m")</f>
        <v>11</v>
      </c>
      <c r="AL978" t="s">
        <v>57</v>
      </c>
      <c r="AM978" t="b">
        <v>0</v>
      </c>
      <c r="AN978" t="str">
        <f>VLOOKUP(Tabla_Transformados[[#This Row],[Cancelacion_Reserva_sucio]],auxiliares!$H$6:$I$9,2,0)</f>
        <v>Falso</v>
      </c>
      <c r="AO978">
        <v>4</v>
      </c>
      <c r="AP978" t="s">
        <v>108</v>
      </c>
      <c r="AQ97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8" s="10">
        <f>Tabla_Transformados[[#This Row],[Costo_Total]]/Tabla_Transformados[[#This Row],[Numero_Personas]]</f>
        <v>6537.7</v>
      </c>
      <c r="AS978" s="10">
        <f>Tabla_Transformados[[#This Row],[Costo_Total]]/Tabla_Transformados[[#This Row],[Duracion_Viaje_sucio]]</f>
        <v>1089.6166666666666</v>
      </c>
    </row>
    <row r="979" spans="1:45" x14ac:dyDescent="0.25">
      <c r="A979" t="s">
        <v>3366</v>
      </c>
      <c r="B979" t="s">
        <v>3367</v>
      </c>
      <c r="C979">
        <v>27</v>
      </c>
      <c r="D979" t="s">
        <v>60</v>
      </c>
      <c r="E979" t="str">
        <f>VLOOKUP(Tabla_Transformados[[#This Row],[Género_sucio]],Tabla4[#All],2,0)</f>
        <v>Otro</v>
      </c>
      <c r="F979" t="s">
        <v>123</v>
      </c>
      <c r="G979" t="str">
        <f>VLOOKUP(Tabla_Transformados[[#This Row],[Ubicación_sucio]],auxiliares!$E$6:$F$13,2,0)</f>
        <v>España</v>
      </c>
      <c r="H979" t="s">
        <v>49</v>
      </c>
      <c r="I979" t="str">
        <f>IFERROR(VLOOKUP(Tabla_Transformados[[#This Row],[Tipo_Viajero_sucio]],auxiliares!$H$6:$I$6,2,0),Tabla_Transformados[[#This Row],[Tipo_Viajero_sucio]])</f>
        <v>Turista</v>
      </c>
      <c r="J979" t="s">
        <v>3368</v>
      </c>
      <c r="K979" s="8">
        <v>45472</v>
      </c>
      <c r="L979" s="8">
        <v>45524</v>
      </c>
      <c r="M979">
        <v>257</v>
      </c>
      <c r="N979">
        <f>DATEDIF(Tabla_Transformados[[#This Row],[Fecha_Reserva]],Tabla_Transformados[[#This Row],[Fecha_Viaje]],"d")</f>
        <v>52</v>
      </c>
      <c r="O979">
        <v>6</v>
      </c>
      <c r="P979">
        <v>2</v>
      </c>
      <c r="Q979" t="s">
        <v>77</v>
      </c>
      <c r="R979" t="str">
        <f>IFERROR(VLOOKUP(Tabla_Transformados[[#This Row],[Tipo_Paquete_sucio]],auxiliares!$H$6:$I$7,2,0),Tabla_Transformados[[#This Row],[Tipo_Paquete_sucio]])</f>
        <v>Vuelo + Hotel</v>
      </c>
      <c r="S979" s="10">
        <v>13638.5</v>
      </c>
      <c r="T979" t="s">
        <v>78</v>
      </c>
      <c r="U979" t="s">
        <v>87</v>
      </c>
      <c r="V979" t="str">
        <f>VLOOKUP(Tabla_Transformados[[#This Row],[Destino_sucio]],auxiliares!$E$5:$F$19,2,0)</f>
        <v>Londres</v>
      </c>
      <c r="W979" t="s">
        <v>67</v>
      </c>
      <c r="X979" t="s">
        <v>41</v>
      </c>
      <c r="Y979" t="s">
        <v>40</v>
      </c>
      <c r="Z9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9" t="str">
        <f>IFERROR(VLOOKUP(Tabla_Transformados[[#This Row],[Actividades_Reser_sucio2]],auxiliares!$E$5:$F$20,2,0),Tabla_Transformados[[#This Row],[Actividades_Reser_sucio2]])</f>
        <v/>
      </c>
      <c r="AB979">
        <v>2</v>
      </c>
      <c r="AC979">
        <f>Tabla_Transformados[[#This Row],[Duracion_Viaje_sucio]]-1</f>
        <v>5</v>
      </c>
      <c r="AD979" t="b">
        <v>0</v>
      </c>
      <c r="AE979" t="str">
        <f>VLOOKUP(Tabla_Transformados[[#This Row],[Promocion_Aplicada_sucio]],auxiliares!$H$6:$I$9,2,0)</f>
        <v>Falso</v>
      </c>
      <c r="AF979" t="s">
        <v>55</v>
      </c>
      <c r="AG979" t="s">
        <v>56</v>
      </c>
      <c r="AH979">
        <v>2</v>
      </c>
      <c r="AI979" t="str">
        <f>TEXT(Tabla_Transformados[[#This Row],[Fecha_Reserva]],"m")</f>
        <v>6</v>
      </c>
      <c r="AJ979">
        <v>12</v>
      </c>
      <c r="AK979" t="str">
        <f>TEXT(Tabla_Transformados[[#This Row],[Fecha_Viaje]],"m")</f>
        <v>8</v>
      </c>
      <c r="AL979" t="s">
        <v>57</v>
      </c>
      <c r="AM979" t="b">
        <v>1</v>
      </c>
      <c r="AN979" t="str">
        <f>VLOOKUP(Tabla_Transformados[[#This Row],[Cancelacion_Reserva_sucio]],auxiliares!$H$6:$I$9,2,0)</f>
        <v>Verdadero</v>
      </c>
      <c r="AO979">
        <v>2</v>
      </c>
      <c r="AP979" t="s">
        <v>108</v>
      </c>
      <c r="AQ97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9" s="10">
        <f>Tabla_Transformados[[#This Row],[Costo_Total]]/Tabla_Transformados[[#This Row],[Numero_Personas]]</f>
        <v>6819.25</v>
      </c>
      <c r="AS979" s="10">
        <f>Tabla_Transformados[[#This Row],[Costo_Total]]/Tabla_Transformados[[#This Row],[Duracion_Viaje_sucio]]</f>
        <v>2273.0833333333335</v>
      </c>
    </row>
    <row r="980" spans="1:45" x14ac:dyDescent="0.25">
      <c r="A980" t="s">
        <v>3369</v>
      </c>
      <c r="B980" t="s">
        <v>3370</v>
      </c>
      <c r="C980">
        <v>58</v>
      </c>
      <c r="D980" t="s">
        <v>60</v>
      </c>
      <c r="E980" t="str">
        <f>VLOOKUP(Tabla_Transformados[[#This Row],[Género_sucio]],Tabla4[#All],2,0)</f>
        <v>Otro</v>
      </c>
      <c r="F980" t="s">
        <v>91</v>
      </c>
      <c r="G980" t="str">
        <f>VLOOKUP(Tabla_Transformados[[#This Row],[Ubicación_sucio]],auxiliares!$E$6:$F$13,2,0)</f>
        <v>India</v>
      </c>
      <c r="H980" t="s">
        <v>33</v>
      </c>
      <c r="I980" t="str">
        <f>IFERROR(VLOOKUP(Tabla_Transformados[[#This Row],[Tipo_Viajero_sucio]],auxiliares!$H$6:$I$6,2,0),Tabla_Transformados[[#This Row],[Tipo_Viajero_sucio]])</f>
        <v>Turista</v>
      </c>
      <c r="J980" t="s">
        <v>3371</v>
      </c>
      <c r="K980" s="8">
        <v>45334</v>
      </c>
      <c r="L980" s="8">
        <v>45493</v>
      </c>
      <c r="M980">
        <v>143</v>
      </c>
      <c r="N980">
        <f>DATEDIF(Tabla_Transformados[[#This Row],[Fecha_Reserva]],Tabla_Transformados[[#This Row],[Fecha_Viaje]],"d")</f>
        <v>159</v>
      </c>
      <c r="O980">
        <v>11</v>
      </c>
      <c r="P980">
        <v>2</v>
      </c>
      <c r="Q980" t="s">
        <v>65</v>
      </c>
      <c r="R980" t="str">
        <f>IFERROR(VLOOKUP(Tabla_Transformados[[#This Row],[Tipo_Paquete_sucio]],auxiliares!$H$6:$I$7,2,0),Tabla_Transformados[[#This Row],[Tipo_Paquete_sucio]])</f>
        <v>Vuelo + Hotel + Tour</v>
      </c>
      <c r="S980" s="10">
        <v>469.9</v>
      </c>
      <c r="T980" t="s">
        <v>86</v>
      </c>
      <c r="U980" t="s">
        <v>94</v>
      </c>
      <c r="V980" t="str">
        <f>VLOOKUP(Tabla_Transformados[[#This Row],[Destino_sucio]],auxiliares!$E$5:$F$19,2,0)</f>
        <v>Cancun</v>
      </c>
      <c r="W980" t="s">
        <v>79</v>
      </c>
      <c r="X980" t="s">
        <v>54</v>
      </c>
      <c r="Y980" t="s">
        <v>302</v>
      </c>
      <c r="Z9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80" t="str">
        <f>IFERROR(VLOOKUP(Tabla_Transformados[[#This Row],[Actividades_Reser_sucio2]],auxiliares!$E$5:$F$20,2,0),Tabla_Transformados[[#This Row],[Actividades_Reser_sucio2]])</f>
        <v>Tour en bus</v>
      </c>
      <c r="AB980">
        <v>7</v>
      </c>
      <c r="AC980">
        <f>Tabla_Transformados[[#This Row],[Duracion_Viaje_sucio]]-1</f>
        <v>10</v>
      </c>
      <c r="AD980" t="b">
        <v>0</v>
      </c>
      <c r="AE980" t="str">
        <f>VLOOKUP(Tabla_Transformados[[#This Row],[Promocion_Aplicada_sucio]],auxiliares!$H$6:$I$9,2,0)</f>
        <v>Falso</v>
      </c>
      <c r="AF980" t="s">
        <v>55</v>
      </c>
      <c r="AG980" t="s">
        <v>115</v>
      </c>
      <c r="AH980">
        <v>6</v>
      </c>
      <c r="AI980" t="str">
        <f>TEXT(Tabla_Transformados[[#This Row],[Fecha_Reserva]],"m")</f>
        <v>2</v>
      </c>
      <c r="AJ980">
        <v>2</v>
      </c>
      <c r="AK980" t="str">
        <f>TEXT(Tabla_Transformados[[#This Row],[Fecha_Viaje]],"m")</f>
        <v>7</v>
      </c>
      <c r="AL980" t="s">
        <v>57</v>
      </c>
      <c r="AM980" t="b">
        <v>0</v>
      </c>
      <c r="AN980" t="str">
        <f>VLOOKUP(Tabla_Transformados[[#This Row],[Cancelacion_Reserva_sucio]],auxiliares!$H$6:$I$9,2,0)</f>
        <v>Falso</v>
      </c>
      <c r="AO980">
        <v>2</v>
      </c>
      <c r="AP980" t="s">
        <v>45</v>
      </c>
      <c r="AQ98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80" s="10">
        <f>Tabla_Transformados[[#This Row],[Costo_Total]]/Tabla_Transformados[[#This Row],[Numero_Personas]]</f>
        <v>234.95</v>
      </c>
      <c r="AS980" s="10">
        <f>Tabla_Transformados[[#This Row],[Costo_Total]]/Tabla_Transformados[[#This Row],[Duracion_Viaje_sucio]]</f>
        <v>42.718181818181819</v>
      </c>
    </row>
    <row r="981" spans="1:45" x14ac:dyDescent="0.25">
      <c r="A981" t="s">
        <v>3372</v>
      </c>
      <c r="B981" t="s">
        <v>3373</v>
      </c>
      <c r="C981">
        <v>29</v>
      </c>
      <c r="D981" t="s">
        <v>31</v>
      </c>
      <c r="E981" t="str">
        <f>VLOOKUP(Tabla_Transformados[[#This Row],[Género_sucio]],Tabla4[#All],2,0)</f>
        <v>Femenino</v>
      </c>
      <c r="F981" t="s">
        <v>61</v>
      </c>
      <c r="G981" t="str">
        <f>VLOOKUP(Tabla_Transformados[[#This Row],[Ubicación_sucio]],auxiliares!$E$6:$F$13,2,0)</f>
        <v>Australia</v>
      </c>
      <c r="H981" t="s">
        <v>49</v>
      </c>
      <c r="I981" t="str">
        <f>IFERROR(VLOOKUP(Tabla_Transformados[[#This Row],[Tipo_Viajero_sucio]],auxiliares!$H$6:$I$6,2,0),Tabla_Transformados[[#This Row],[Tipo_Viajero_sucio]])</f>
        <v>Turista</v>
      </c>
      <c r="J981" t="s">
        <v>3374</v>
      </c>
      <c r="K981" s="8">
        <v>45307</v>
      </c>
      <c r="L981" s="8">
        <v>45459</v>
      </c>
      <c r="M981">
        <v>332</v>
      </c>
      <c r="N981">
        <f>DATEDIF(Tabla_Transformados[[#This Row],[Fecha_Reserva]],Tabla_Transformados[[#This Row],[Fecha_Viaje]],"d")</f>
        <v>152</v>
      </c>
      <c r="O981">
        <v>14</v>
      </c>
      <c r="P981">
        <v>1</v>
      </c>
      <c r="Q981" t="s">
        <v>37</v>
      </c>
      <c r="R981" t="str">
        <f>IFERROR(VLOOKUP(Tabla_Transformados[[#This Row],[Tipo_Paquete_sucio]],auxiliares!$H$6:$I$7,2,0),Tabla_Transformados[[#This Row],[Tipo_Paquete_sucio]])</f>
        <v>Vuelo</v>
      </c>
      <c r="S981" s="10">
        <v>13518.2</v>
      </c>
      <c r="T981" t="s">
        <v>86</v>
      </c>
      <c r="U981" t="s">
        <v>94</v>
      </c>
      <c r="V981" t="str">
        <f>VLOOKUP(Tabla_Transformados[[#This Row],[Destino_sucio]],auxiliares!$E$5:$F$19,2,0)</f>
        <v>Cancun</v>
      </c>
      <c r="W981" t="s">
        <v>40</v>
      </c>
      <c r="X981" t="s">
        <v>54</v>
      </c>
      <c r="Y981" t="s">
        <v>40</v>
      </c>
      <c r="Z9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1" t="str">
        <f>IFERROR(VLOOKUP(Tabla_Transformados[[#This Row],[Actividades_Reser_sucio2]],auxiliares!$E$5:$F$20,2,0),Tabla_Transformados[[#This Row],[Actividades_Reser_sucio2]])</f>
        <v/>
      </c>
      <c r="AB981">
        <v>4</v>
      </c>
      <c r="AC981">
        <f>Tabla_Transformados[[#This Row],[Duracion_Viaje_sucio]]-1</f>
        <v>13</v>
      </c>
      <c r="AD981" t="b">
        <v>0</v>
      </c>
      <c r="AE981" t="str">
        <f>VLOOKUP(Tabla_Transformados[[#This Row],[Promocion_Aplicada_sucio]],auxiliares!$H$6:$I$9,2,0)</f>
        <v>Falso</v>
      </c>
      <c r="AF981" t="s">
        <v>55</v>
      </c>
      <c r="AG981" t="s">
        <v>56</v>
      </c>
      <c r="AH981">
        <v>12</v>
      </c>
      <c r="AI981" t="str">
        <f>TEXT(Tabla_Transformados[[#This Row],[Fecha_Reserva]],"m")</f>
        <v>1</v>
      </c>
      <c r="AJ981">
        <v>4</v>
      </c>
      <c r="AK981" t="str">
        <f>TEXT(Tabla_Transformados[[#This Row],[Fecha_Viaje]],"m")</f>
        <v>6</v>
      </c>
      <c r="AL981" t="s">
        <v>57</v>
      </c>
      <c r="AM981" t="b">
        <v>1</v>
      </c>
      <c r="AN981" t="str">
        <f>VLOOKUP(Tabla_Transformados[[#This Row],[Cancelacion_Reserva_sucio]],auxiliares!$H$6:$I$9,2,0)</f>
        <v>Verdadero</v>
      </c>
      <c r="AO981">
        <v>5</v>
      </c>
      <c r="AP981" t="s">
        <v>40</v>
      </c>
      <c r="AQ98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1" s="10">
        <f>Tabla_Transformados[[#This Row],[Costo_Total]]/Tabla_Transformados[[#This Row],[Numero_Personas]]</f>
        <v>13518.2</v>
      </c>
      <c r="AS981" s="10">
        <f>Tabla_Transformados[[#This Row],[Costo_Total]]/Tabla_Transformados[[#This Row],[Duracion_Viaje_sucio]]</f>
        <v>965.58571428571429</v>
      </c>
    </row>
    <row r="982" spans="1:45" x14ac:dyDescent="0.25">
      <c r="A982" t="s">
        <v>3375</v>
      </c>
      <c r="B982" t="s">
        <v>3376</v>
      </c>
      <c r="C982">
        <v>42</v>
      </c>
      <c r="D982" t="s">
        <v>104</v>
      </c>
      <c r="E982" t="str">
        <f>VLOOKUP(Tabla_Transformados[[#This Row],[Género_sucio]],Tabla4[#All],2,0)</f>
        <v>Masculino</v>
      </c>
      <c r="F982" t="s">
        <v>61</v>
      </c>
      <c r="G982" t="str">
        <f>VLOOKUP(Tabla_Transformados[[#This Row],[Ubicación_sucio]],auxiliares!$E$6:$F$13,2,0)</f>
        <v>Australia</v>
      </c>
      <c r="H982" t="s">
        <v>97</v>
      </c>
      <c r="I982" t="str">
        <f>IFERROR(VLOOKUP(Tabla_Transformados[[#This Row],[Tipo_Viajero_sucio]],auxiliares!$H$6:$I$6,2,0),Tabla_Transformados[[#This Row],[Tipo_Viajero_sucio]])</f>
        <v>Negocios</v>
      </c>
      <c r="J982" t="s">
        <v>3377</v>
      </c>
      <c r="K982" s="8">
        <v>45292</v>
      </c>
      <c r="L982" s="8">
        <v>45348</v>
      </c>
      <c r="M982">
        <v>334</v>
      </c>
      <c r="N982">
        <f>DATEDIF(Tabla_Transformados[[#This Row],[Fecha_Reserva]],Tabla_Transformados[[#This Row],[Fecha_Viaje]],"d")</f>
        <v>56</v>
      </c>
      <c r="O982">
        <v>10</v>
      </c>
      <c r="P982">
        <v>1</v>
      </c>
      <c r="Q982" t="s">
        <v>65</v>
      </c>
      <c r="R982" t="str">
        <f>IFERROR(VLOOKUP(Tabla_Transformados[[#This Row],[Tipo_Paquete_sucio]],auxiliares!$H$6:$I$7,2,0),Tabla_Transformados[[#This Row],[Tipo_Paquete_sucio]])</f>
        <v>Vuelo + Hotel + Tour</v>
      </c>
      <c r="S982" s="10">
        <v>14457.5</v>
      </c>
      <c r="T982" t="s">
        <v>86</v>
      </c>
      <c r="U982" t="s">
        <v>137</v>
      </c>
      <c r="V982" t="str">
        <f>VLOOKUP(Tabla_Transformados[[#This Row],[Destino_sucio]],auxiliares!$E$5:$F$19,2,0)</f>
        <v>Paris</v>
      </c>
      <c r="W982" t="s">
        <v>67</v>
      </c>
      <c r="X982" t="s">
        <v>68</v>
      </c>
      <c r="Y982" t="s">
        <v>151</v>
      </c>
      <c r="Z9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82" t="str">
        <f>IFERROR(VLOOKUP(Tabla_Transformados[[#This Row],[Actividades_Reser_sucio2]],auxiliares!$E$5:$F$20,2,0),Tabla_Transformados[[#This Row],[Actividades_Reser_sucio2]])</f>
        <v>Tour en Cuidad</v>
      </c>
      <c r="AB982">
        <v>6</v>
      </c>
      <c r="AC982">
        <f>Tabla_Transformados[[#This Row],[Duracion_Viaje_sucio]]-1</f>
        <v>9</v>
      </c>
      <c r="AD982" t="b">
        <v>0</v>
      </c>
      <c r="AE982" t="str">
        <f>VLOOKUP(Tabla_Transformados[[#This Row],[Promocion_Aplicada_sucio]],auxiliares!$H$6:$I$9,2,0)</f>
        <v>Falso</v>
      </c>
      <c r="AF982" t="s">
        <v>55</v>
      </c>
      <c r="AG982" t="s">
        <v>43</v>
      </c>
      <c r="AH982">
        <v>6</v>
      </c>
      <c r="AI982" t="str">
        <f>TEXT(Tabla_Transformados[[#This Row],[Fecha_Reserva]],"m")</f>
        <v>1</v>
      </c>
      <c r="AJ982">
        <v>7</v>
      </c>
      <c r="AK982" t="str">
        <f>TEXT(Tabla_Transformados[[#This Row],[Fecha_Viaje]],"m")</f>
        <v>2</v>
      </c>
      <c r="AL982" t="s">
        <v>44</v>
      </c>
      <c r="AM982" t="b">
        <v>0</v>
      </c>
      <c r="AN982" t="str">
        <f>VLOOKUP(Tabla_Transformados[[#This Row],[Cancelacion_Reserva_sucio]],auxiliares!$H$6:$I$9,2,0)</f>
        <v>Falso</v>
      </c>
      <c r="AO982">
        <v>3</v>
      </c>
      <c r="AP982" t="s">
        <v>108</v>
      </c>
      <c r="AQ982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2" s="10">
        <f>Tabla_Transformados[[#This Row],[Costo_Total]]/Tabla_Transformados[[#This Row],[Numero_Personas]]</f>
        <v>14457.5</v>
      </c>
      <c r="AS982" s="10">
        <f>Tabla_Transformados[[#This Row],[Costo_Total]]/Tabla_Transformados[[#This Row],[Duracion_Viaje_sucio]]</f>
        <v>1445.75</v>
      </c>
    </row>
    <row r="983" spans="1:45" x14ac:dyDescent="0.25">
      <c r="A983" t="s">
        <v>3378</v>
      </c>
      <c r="B983" t="s">
        <v>3379</v>
      </c>
      <c r="C983">
        <v>26</v>
      </c>
      <c r="D983" t="s">
        <v>60</v>
      </c>
      <c r="E983" t="str">
        <f>VLOOKUP(Tabla_Transformados[[#This Row],[Género_sucio]],Tabla4[#All],2,0)</f>
        <v>Otro</v>
      </c>
      <c r="F983" t="s">
        <v>73</v>
      </c>
      <c r="G983" t="str">
        <f>VLOOKUP(Tabla_Transformados[[#This Row],[Ubicación_sucio]],auxiliares!$E$6:$F$13,2,0)</f>
        <v>Reino unido</v>
      </c>
      <c r="H983" t="s">
        <v>97</v>
      </c>
      <c r="I983" t="str">
        <f>IFERROR(VLOOKUP(Tabla_Transformados[[#This Row],[Tipo_Viajero_sucio]],auxiliares!$H$6:$I$6,2,0),Tabla_Transformados[[#This Row],[Tipo_Viajero_sucio]])</f>
        <v>Negocios</v>
      </c>
      <c r="J983" t="s">
        <v>3380</v>
      </c>
      <c r="K983" s="8">
        <v>45312</v>
      </c>
      <c r="L983" s="8">
        <v>45484</v>
      </c>
      <c r="M983">
        <v>95</v>
      </c>
      <c r="N983">
        <f>DATEDIF(Tabla_Transformados[[#This Row],[Fecha_Reserva]],Tabla_Transformados[[#This Row],[Fecha_Viaje]],"d")</f>
        <v>172</v>
      </c>
      <c r="O983">
        <v>12</v>
      </c>
      <c r="P983">
        <v>2</v>
      </c>
      <c r="Q983" t="s">
        <v>37</v>
      </c>
      <c r="R983" t="str">
        <f>IFERROR(VLOOKUP(Tabla_Transformados[[#This Row],[Tipo_Paquete_sucio]],auxiliares!$H$6:$I$7,2,0),Tabla_Transformados[[#This Row],[Tipo_Paquete_sucio]])</f>
        <v>Vuelo</v>
      </c>
      <c r="S983" s="10">
        <v>4691.6000000000004</v>
      </c>
      <c r="T983" t="s">
        <v>38</v>
      </c>
      <c r="U983" t="s">
        <v>39</v>
      </c>
      <c r="V983" t="str">
        <f>VLOOKUP(Tabla_Transformados[[#This Row],[Destino_sucio]],auxiliares!$E$5:$F$19,2,0)</f>
        <v>Tokio</v>
      </c>
      <c r="W983" t="s">
        <v>40</v>
      </c>
      <c r="X983" t="s">
        <v>41</v>
      </c>
      <c r="Y983" t="s">
        <v>40</v>
      </c>
      <c r="Z9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3" t="str">
        <f>IFERROR(VLOOKUP(Tabla_Transformados[[#This Row],[Actividades_Reser_sucio2]],auxiliares!$E$5:$F$20,2,0),Tabla_Transformados[[#This Row],[Actividades_Reser_sucio2]])</f>
        <v/>
      </c>
      <c r="AB983">
        <v>1</v>
      </c>
      <c r="AC983">
        <f>Tabla_Transformados[[#This Row],[Duracion_Viaje_sucio]]-1</f>
        <v>11</v>
      </c>
      <c r="AD983" t="b">
        <v>0</v>
      </c>
      <c r="AE983" t="str">
        <f>VLOOKUP(Tabla_Transformados[[#This Row],[Promocion_Aplicada_sucio]],auxiliares!$H$6:$I$9,2,0)</f>
        <v>Falso</v>
      </c>
      <c r="AF983" t="s">
        <v>88</v>
      </c>
      <c r="AG983" t="s">
        <v>56</v>
      </c>
      <c r="AH983">
        <v>3</v>
      </c>
      <c r="AI983" t="str">
        <f>TEXT(Tabla_Transformados[[#This Row],[Fecha_Reserva]],"m")</f>
        <v>1</v>
      </c>
      <c r="AJ983">
        <v>3</v>
      </c>
      <c r="AK983" t="str">
        <f>TEXT(Tabla_Transformados[[#This Row],[Fecha_Viaje]],"m")</f>
        <v>7</v>
      </c>
      <c r="AL983" t="s">
        <v>57</v>
      </c>
      <c r="AM983" t="b">
        <v>1</v>
      </c>
      <c r="AN983" t="str">
        <f>VLOOKUP(Tabla_Transformados[[#This Row],[Cancelacion_Reserva_sucio]],auxiliares!$H$6:$I$9,2,0)</f>
        <v>Verdadero</v>
      </c>
      <c r="AO983">
        <v>2</v>
      </c>
      <c r="AP983" t="s">
        <v>45</v>
      </c>
      <c r="AQ983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3" s="10">
        <f>Tabla_Transformados[[#This Row],[Costo_Total]]/Tabla_Transformados[[#This Row],[Numero_Personas]]</f>
        <v>2345.8000000000002</v>
      </c>
      <c r="AS983" s="10">
        <f>Tabla_Transformados[[#This Row],[Costo_Total]]/Tabla_Transformados[[#This Row],[Duracion_Viaje_sucio]]</f>
        <v>390.9666666666667</v>
      </c>
    </row>
    <row r="984" spans="1:45" x14ac:dyDescent="0.25">
      <c r="A984" t="s">
        <v>3381</v>
      </c>
      <c r="B984" t="s">
        <v>3382</v>
      </c>
      <c r="C984">
        <v>35</v>
      </c>
      <c r="D984" t="s">
        <v>104</v>
      </c>
      <c r="E984" t="str">
        <f>VLOOKUP(Tabla_Transformados[[#This Row],[Género_sucio]],Tabla4[#All],2,0)</f>
        <v>Masculino</v>
      </c>
      <c r="F984" t="s">
        <v>32</v>
      </c>
      <c r="G984" t="str">
        <f>VLOOKUP(Tabla_Transformados[[#This Row],[Ubicación_sucio]],auxiliares!$E$6:$F$13,2,0)</f>
        <v>Méjico</v>
      </c>
      <c r="H984" t="s">
        <v>97</v>
      </c>
      <c r="I984" t="str">
        <f>IFERROR(VLOOKUP(Tabla_Transformados[[#This Row],[Tipo_Viajero_sucio]],auxiliares!$H$6:$I$6,2,0),Tabla_Transformados[[#This Row],[Tipo_Viajero_sucio]])</f>
        <v>Negocios</v>
      </c>
      <c r="J984" t="s">
        <v>3383</v>
      </c>
      <c r="K984" s="8">
        <v>45343</v>
      </c>
      <c r="L984" s="8">
        <v>45546</v>
      </c>
      <c r="M984">
        <v>143</v>
      </c>
      <c r="N984">
        <f>DATEDIF(Tabla_Transformados[[#This Row],[Fecha_Reserva]],Tabla_Transformados[[#This Row],[Fecha_Viaje]],"d")</f>
        <v>203</v>
      </c>
      <c r="O984">
        <v>9</v>
      </c>
      <c r="P984">
        <v>4</v>
      </c>
      <c r="Q984" t="s">
        <v>77</v>
      </c>
      <c r="R984" t="str">
        <f>IFERROR(VLOOKUP(Tabla_Transformados[[#This Row],[Tipo_Paquete_sucio]],auxiliares!$H$6:$I$7,2,0),Tabla_Transformados[[#This Row],[Tipo_Paquete_sucio]])</f>
        <v>Vuelo + Hotel</v>
      </c>
      <c r="S984" s="10">
        <v>15769.3</v>
      </c>
      <c r="T984" t="s">
        <v>78</v>
      </c>
      <c r="U984" t="s">
        <v>94</v>
      </c>
      <c r="V984" t="str">
        <f>VLOOKUP(Tabla_Transformados[[#This Row],[Destino_sucio]],auxiliares!$E$5:$F$19,2,0)</f>
        <v>Cancun</v>
      </c>
      <c r="W984" t="s">
        <v>114</v>
      </c>
      <c r="X984" t="s">
        <v>41</v>
      </c>
      <c r="Y984" t="s">
        <v>40</v>
      </c>
      <c r="Z9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4" t="str">
        <f>IFERROR(VLOOKUP(Tabla_Transformados[[#This Row],[Actividades_Reser_sucio2]],auxiliares!$E$5:$F$20,2,0),Tabla_Transformados[[#This Row],[Actividades_Reser_sucio2]])</f>
        <v/>
      </c>
      <c r="AB984">
        <v>3</v>
      </c>
      <c r="AC984">
        <f>Tabla_Transformados[[#This Row],[Duracion_Viaje_sucio]]-1</f>
        <v>8</v>
      </c>
      <c r="AD984" t="b">
        <v>1</v>
      </c>
      <c r="AE984" t="str">
        <f>VLOOKUP(Tabla_Transformados[[#This Row],[Promocion_Aplicada_sucio]],auxiliares!$H$6:$I$9,2,0)</f>
        <v>Verdadero</v>
      </c>
      <c r="AF984" t="s">
        <v>42</v>
      </c>
      <c r="AG984" t="s">
        <v>43</v>
      </c>
      <c r="AH984">
        <v>3</v>
      </c>
      <c r="AI984" t="str">
        <f>TEXT(Tabla_Transformados[[#This Row],[Fecha_Reserva]],"m")</f>
        <v>2</v>
      </c>
      <c r="AJ984">
        <v>10</v>
      </c>
      <c r="AK984" t="str">
        <f>TEXT(Tabla_Transformados[[#This Row],[Fecha_Viaje]],"m")</f>
        <v>9</v>
      </c>
      <c r="AL984" t="s">
        <v>44</v>
      </c>
      <c r="AM984" t="b">
        <v>0</v>
      </c>
      <c r="AN984" t="str">
        <f>VLOOKUP(Tabla_Transformados[[#This Row],[Cancelacion_Reserva_sucio]],auxiliares!$H$6:$I$9,2,0)</f>
        <v>Falso</v>
      </c>
      <c r="AO984">
        <v>1</v>
      </c>
      <c r="AP984" t="s">
        <v>70</v>
      </c>
      <c r="AQ984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84" s="10">
        <f>Tabla_Transformados[[#This Row],[Costo_Total]]/Tabla_Transformados[[#This Row],[Numero_Personas]]</f>
        <v>3942.3249999999998</v>
      </c>
      <c r="AS984" s="10">
        <f>Tabla_Transformados[[#This Row],[Costo_Total]]/Tabla_Transformados[[#This Row],[Duracion_Viaje_sucio]]</f>
        <v>1752.1444444444444</v>
      </c>
    </row>
    <row r="985" spans="1:45" x14ac:dyDescent="0.25">
      <c r="A985" t="s">
        <v>3384</v>
      </c>
      <c r="B985" t="s">
        <v>3385</v>
      </c>
      <c r="C985">
        <v>25</v>
      </c>
      <c r="D985" t="s">
        <v>104</v>
      </c>
      <c r="E985" t="str">
        <f>VLOOKUP(Tabla_Transformados[[#This Row],[Género_sucio]],Tabla4[#All],2,0)</f>
        <v>Masculino</v>
      </c>
      <c r="F985" t="s">
        <v>123</v>
      </c>
      <c r="G985" t="str">
        <f>VLOOKUP(Tabla_Transformados[[#This Row],[Ubicación_sucio]],auxiliares!$E$6:$F$13,2,0)</f>
        <v>España</v>
      </c>
      <c r="H985" t="s">
        <v>97</v>
      </c>
      <c r="I985" t="str">
        <f>IFERROR(VLOOKUP(Tabla_Transformados[[#This Row],[Tipo_Viajero_sucio]],auxiliares!$H$6:$I$6,2,0),Tabla_Transformados[[#This Row],[Tipo_Viajero_sucio]])</f>
        <v>Negocios</v>
      </c>
      <c r="J985" t="s">
        <v>3386</v>
      </c>
      <c r="K985" s="8">
        <v>45457</v>
      </c>
      <c r="L985" s="8">
        <v>45475</v>
      </c>
      <c r="M985">
        <v>183</v>
      </c>
      <c r="N985">
        <f>DATEDIF(Tabla_Transformados[[#This Row],[Fecha_Reserva]],Tabla_Transformados[[#This Row],[Fecha_Viaje]],"d")</f>
        <v>18</v>
      </c>
      <c r="O985">
        <v>8</v>
      </c>
      <c r="P985">
        <v>1</v>
      </c>
      <c r="Q985" t="s">
        <v>37</v>
      </c>
      <c r="R985" t="str">
        <f>IFERROR(VLOOKUP(Tabla_Transformados[[#This Row],[Tipo_Paquete_sucio]],auxiliares!$H$6:$I$7,2,0),Tabla_Transformados[[#This Row],[Tipo_Paquete_sucio]])</f>
        <v>Vuelo</v>
      </c>
      <c r="S985" s="10">
        <v>14553.7</v>
      </c>
      <c r="T985" t="s">
        <v>78</v>
      </c>
      <c r="U985" t="s">
        <v>53</v>
      </c>
      <c r="V985" t="str">
        <f>VLOOKUP(Tabla_Transformados[[#This Row],[Destino_sucio]],auxiliares!$E$5:$F$19,2,0)</f>
        <v>Nueva York</v>
      </c>
      <c r="W985" t="s">
        <v>40</v>
      </c>
      <c r="X985" t="s">
        <v>68</v>
      </c>
      <c r="Y985" t="s">
        <v>40</v>
      </c>
      <c r="Z9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5" t="str">
        <f>IFERROR(VLOOKUP(Tabla_Transformados[[#This Row],[Actividades_Reser_sucio2]],auxiliares!$E$5:$F$20,2,0),Tabla_Transformados[[#This Row],[Actividades_Reser_sucio2]])</f>
        <v/>
      </c>
      <c r="AB985">
        <v>5</v>
      </c>
      <c r="AC985">
        <f>Tabla_Transformados[[#This Row],[Duracion_Viaje_sucio]]-1</f>
        <v>7</v>
      </c>
      <c r="AD985" t="b">
        <v>0</v>
      </c>
      <c r="AE985" t="str">
        <f>VLOOKUP(Tabla_Transformados[[#This Row],[Promocion_Aplicada_sucio]],auxiliares!$H$6:$I$9,2,0)</f>
        <v>Falso</v>
      </c>
      <c r="AF985" t="s">
        <v>55</v>
      </c>
      <c r="AG985" t="s">
        <v>56</v>
      </c>
      <c r="AH985">
        <v>9</v>
      </c>
      <c r="AI985" t="str">
        <f>TEXT(Tabla_Transformados[[#This Row],[Fecha_Reserva]],"m")</f>
        <v>6</v>
      </c>
      <c r="AJ985">
        <v>5</v>
      </c>
      <c r="AK985" t="str">
        <f>TEXT(Tabla_Transformados[[#This Row],[Fecha_Viaje]],"m")</f>
        <v>7</v>
      </c>
      <c r="AL985" t="s">
        <v>44</v>
      </c>
      <c r="AM985" t="b">
        <v>1</v>
      </c>
      <c r="AN985" t="str">
        <f>VLOOKUP(Tabla_Transformados[[#This Row],[Cancelacion_Reserva_sucio]],auxiliares!$H$6:$I$9,2,0)</f>
        <v>Verdadero</v>
      </c>
      <c r="AO985">
        <v>2</v>
      </c>
      <c r="AP985" t="s">
        <v>45</v>
      </c>
      <c r="AQ985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5" s="10">
        <f>Tabla_Transformados[[#This Row],[Costo_Total]]/Tabla_Transformados[[#This Row],[Numero_Personas]]</f>
        <v>14553.7</v>
      </c>
      <c r="AS985" s="10">
        <f>Tabla_Transformados[[#This Row],[Costo_Total]]/Tabla_Transformados[[#This Row],[Duracion_Viaje_sucio]]</f>
        <v>1819.2125000000001</v>
      </c>
    </row>
    <row r="986" spans="1:45" x14ac:dyDescent="0.25">
      <c r="A986" t="s">
        <v>3387</v>
      </c>
      <c r="B986" t="s">
        <v>3388</v>
      </c>
      <c r="C986">
        <v>23</v>
      </c>
      <c r="D986" t="s">
        <v>104</v>
      </c>
      <c r="E986" t="str">
        <f>VLOOKUP(Tabla_Transformados[[#This Row],[Género_sucio]],Tabla4[#All],2,0)</f>
        <v>Masculino</v>
      </c>
      <c r="F986" t="s">
        <v>123</v>
      </c>
      <c r="G986" t="str">
        <f>VLOOKUP(Tabla_Transformados[[#This Row],[Ubicación_sucio]],auxiliares!$E$6:$F$13,2,0)</f>
        <v>España</v>
      </c>
      <c r="H986" t="s">
        <v>97</v>
      </c>
      <c r="I986" t="str">
        <f>IFERROR(VLOOKUP(Tabla_Transformados[[#This Row],[Tipo_Viajero_sucio]],auxiliares!$H$6:$I$6,2,0),Tabla_Transformados[[#This Row],[Tipo_Viajero_sucio]])</f>
        <v>Negocios</v>
      </c>
      <c r="J986" t="s">
        <v>3389</v>
      </c>
      <c r="K986" s="8">
        <v>45533</v>
      </c>
      <c r="L986" s="8">
        <v>45586</v>
      </c>
      <c r="M986">
        <v>231</v>
      </c>
      <c r="N986">
        <f>DATEDIF(Tabla_Transformados[[#This Row],[Fecha_Reserva]],Tabla_Transformados[[#This Row],[Fecha_Viaje]],"d")</f>
        <v>53</v>
      </c>
      <c r="O986">
        <v>12</v>
      </c>
      <c r="P986">
        <v>1</v>
      </c>
      <c r="Q986" t="s">
        <v>77</v>
      </c>
      <c r="R986" t="str">
        <f>IFERROR(VLOOKUP(Tabla_Transformados[[#This Row],[Tipo_Paquete_sucio]],auxiliares!$H$6:$I$7,2,0),Tabla_Transformados[[#This Row],[Tipo_Paquete_sucio]])</f>
        <v>Vuelo + Hotel</v>
      </c>
      <c r="S986" s="10">
        <v>994.2</v>
      </c>
      <c r="T986" t="s">
        <v>86</v>
      </c>
      <c r="U986" t="s">
        <v>101</v>
      </c>
      <c r="V986" t="str">
        <f>VLOOKUP(Tabla_Transformados[[#This Row],[Destino_sucio]],auxiliares!$E$5:$F$19,2,0)</f>
        <v>Roma</v>
      </c>
      <c r="W986" t="s">
        <v>79</v>
      </c>
      <c r="X986" t="s">
        <v>41</v>
      </c>
      <c r="Y986" t="s">
        <v>40</v>
      </c>
      <c r="Z9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6" t="str">
        <f>IFERROR(VLOOKUP(Tabla_Transformados[[#This Row],[Actividades_Reser_sucio2]],auxiliares!$E$5:$F$20,2,0),Tabla_Transformados[[#This Row],[Actividades_Reser_sucio2]])</f>
        <v/>
      </c>
      <c r="AB986">
        <v>6</v>
      </c>
      <c r="AC986">
        <f>Tabla_Transformados[[#This Row],[Duracion_Viaje_sucio]]-1</f>
        <v>11</v>
      </c>
      <c r="AD986" t="b">
        <v>1</v>
      </c>
      <c r="AE986" t="str">
        <f>VLOOKUP(Tabla_Transformados[[#This Row],[Promocion_Aplicada_sucio]],auxiliares!$H$6:$I$9,2,0)</f>
        <v>Verdadero</v>
      </c>
      <c r="AF986" t="s">
        <v>55</v>
      </c>
      <c r="AG986" t="s">
        <v>56</v>
      </c>
      <c r="AH986">
        <v>11</v>
      </c>
      <c r="AI986" t="str">
        <f>TEXT(Tabla_Transformados[[#This Row],[Fecha_Reserva]],"m")</f>
        <v>8</v>
      </c>
      <c r="AJ986">
        <v>1</v>
      </c>
      <c r="AK986" t="str">
        <f>TEXT(Tabla_Transformados[[#This Row],[Fecha_Viaje]],"m")</f>
        <v>10</v>
      </c>
      <c r="AL986" t="s">
        <v>57</v>
      </c>
      <c r="AM986" t="b">
        <v>1</v>
      </c>
      <c r="AN986" t="str">
        <f>VLOOKUP(Tabla_Transformados[[#This Row],[Cancelacion_Reserva_sucio]],auxiliares!$H$6:$I$9,2,0)</f>
        <v>Verdadero</v>
      </c>
      <c r="AO986">
        <v>1</v>
      </c>
      <c r="AP986" t="s">
        <v>40</v>
      </c>
      <c r="AQ98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6" s="10">
        <f>Tabla_Transformados[[#This Row],[Costo_Total]]/Tabla_Transformados[[#This Row],[Numero_Personas]]</f>
        <v>994.2</v>
      </c>
      <c r="AS986" s="10">
        <f>Tabla_Transformados[[#This Row],[Costo_Total]]/Tabla_Transformados[[#This Row],[Duracion_Viaje_sucio]]</f>
        <v>82.850000000000009</v>
      </c>
    </row>
    <row r="987" spans="1:45" x14ac:dyDescent="0.25">
      <c r="A987" t="s">
        <v>3390</v>
      </c>
      <c r="B987" t="s">
        <v>3391</v>
      </c>
      <c r="C987">
        <v>48</v>
      </c>
      <c r="D987" t="s">
        <v>60</v>
      </c>
      <c r="E987" t="str">
        <f>VLOOKUP(Tabla_Transformados[[#This Row],[Género_sucio]],Tabla4[#All],2,0)</f>
        <v>Otro</v>
      </c>
      <c r="F987" t="s">
        <v>82</v>
      </c>
      <c r="G987" t="str">
        <f>VLOOKUP(Tabla_Transformados[[#This Row],[Ubicación_sucio]],auxiliares!$E$6:$F$13,2,0)</f>
        <v>Alemania</v>
      </c>
      <c r="H987" t="s">
        <v>97</v>
      </c>
      <c r="I987" t="str">
        <f>IFERROR(VLOOKUP(Tabla_Transformados[[#This Row],[Tipo_Viajero_sucio]],auxiliares!$H$6:$I$6,2,0),Tabla_Transformados[[#This Row],[Tipo_Viajero_sucio]])</f>
        <v>Negocios</v>
      </c>
      <c r="J987" t="s">
        <v>3392</v>
      </c>
      <c r="K987" s="8">
        <v>45335</v>
      </c>
      <c r="L987" s="8">
        <v>45407</v>
      </c>
      <c r="M987">
        <v>24</v>
      </c>
      <c r="N987">
        <f>DATEDIF(Tabla_Transformados[[#This Row],[Fecha_Reserva]],Tabla_Transformados[[#This Row],[Fecha_Viaje]],"d")</f>
        <v>72</v>
      </c>
      <c r="O987">
        <v>6</v>
      </c>
      <c r="P987">
        <v>1</v>
      </c>
      <c r="Q987" t="s">
        <v>65</v>
      </c>
      <c r="R987" t="str">
        <f>IFERROR(VLOOKUP(Tabla_Transformados[[#This Row],[Tipo_Paquete_sucio]],auxiliares!$H$6:$I$7,2,0),Tabla_Transformados[[#This Row],[Tipo_Paquete_sucio]])</f>
        <v>Vuelo + Hotel + Tour</v>
      </c>
      <c r="S987" s="10">
        <v>5361.2</v>
      </c>
      <c r="T987" t="s">
        <v>38</v>
      </c>
      <c r="U987" t="s">
        <v>39</v>
      </c>
      <c r="V987" t="str">
        <f>VLOOKUP(Tabla_Transformados[[#This Row],[Destino_sucio]],auxiliares!$E$5:$F$19,2,0)</f>
        <v>Tokio</v>
      </c>
      <c r="W987" t="s">
        <v>67</v>
      </c>
      <c r="X987" t="s">
        <v>68</v>
      </c>
      <c r="Y987" t="s">
        <v>69</v>
      </c>
      <c r="Z9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87" t="str">
        <f>IFERROR(VLOOKUP(Tabla_Transformados[[#This Row],[Actividades_Reser_sucio2]],auxiliares!$E$5:$F$20,2,0),Tabla_Transformados[[#This Row],[Actividades_Reser_sucio2]])</f>
        <v>Excursión en bote</v>
      </c>
      <c r="AB987">
        <v>5</v>
      </c>
      <c r="AC987">
        <f>Tabla_Transformados[[#This Row],[Duracion_Viaje_sucio]]-1</f>
        <v>5</v>
      </c>
      <c r="AD987" t="b">
        <v>1</v>
      </c>
      <c r="AE987" t="str">
        <f>VLOOKUP(Tabla_Transformados[[#This Row],[Promocion_Aplicada_sucio]],auxiliares!$H$6:$I$9,2,0)</f>
        <v>Verdadero</v>
      </c>
      <c r="AF987" t="s">
        <v>55</v>
      </c>
      <c r="AG987" t="s">
        <v>115</v>
      </c>
      <c r="AH987">
        <v>3</v>
      </c>
      <c r="AI987" t="str">
        <f>TEXT(Tabla_Transformados[[#This Row],[Fecha_Reserva]],"m")</f>
        <v>2</v>
      </c>
      <c r="AJ987">
        <v>8</v>
      </c>
      <c r="AK987" t="str">
        <f>TEXT(Tabla_Transformados[[#This Row],[Fecha_Viaje]],"m")</f>
        <v>4</v>
      </c>
      <c r="AL987" t="s">
        <v>44</v>
      </c>
      <c r="AM987" t="b">
        <v>0</v>
      </c>
      <c r="AN987" t="str">
        <f>VLOOKUP(Tabla_Transformados[[#This Row],[Cancelacion_Reserva_sucio]],auxiliares!$H$6:$I$9,2,0)</f>
        <v>Falso</v>
      </c>
      <c r="AO987">
        <v>4</v>
      </c>
      <c r="AP987" t="s">
        <v>108</v>
      </c>
      <c r="AQ98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7" s="10">
        <f>Tabla_Transformados[[#This Row],[Costo_Total]]/Tabla_Transformados[[#This Row],[Numero_Personas]]</f>
        <v>5361.2</v>
      </c>
      <c r="AS987" s="10">
        <f>Tabla_Transformados[[#This Row],[Costo_Total]]/Tabla_Transformados[[#This Row],[Duracion_Viaje_sucio]]</f>
        <v>893.5333333333333</v>
      </c>
    </row>
    <row r="988" spans="1:45" x14ac:dyDescent="0.25">
      <c r="A988" t="s">
        <v>3393</v>
      </c>
      <c r="B988" t="s">
        <v>3394</v>
      </c>
      <c r="C988">
        <v>47</v>
      </c>
      <c r="D988" t="s">
        <v>60</v>
      </c>
      <c r="E988" t="str">
        <f>VLOOKUP(Tabla_Transformados[[#This Row],[Género_sucio]],Tabla4[#All],2,0)</f>
        <v>Otro</v>
      </c>
      <c r="F988" t="s">
        <v>123</v>
      </c>
      <c r="G988" t="str">
        <f>VLOOKUP(Tabla_Transformados[[#This Row],[Ubicación_sucio]],auxiliares!$E$6:$F$13,2,0)</f>
        <v>España</v>
      </c>
      <c r="H988" t="s">
        <v>33</v>
      </c>
      <c r="I988" t="str">
        <f>IFERROR(VLOOKUP(Tabla_Transformados[[#This Row],[Tipo_Viajero_sucio]],auxiliares!$H$6:$I$6,2,0),Tabla_Transformados[[#This Row],[Tipo_Viajero_sucio]])</f>
        <v>Turista</v>
      </c>
      <c r="J988" t="s">
        <v>3395</v>
      </c>
      <c r="K988" s="8">
        <v>45353</v>
      </c>
      <c r="L988" s="8">
        <v>45548</v>
      </c>
      <c r="M988">
        <v>247</v>
      </c>
      <c r="N988">
        <f>DATEDIF(Tabla_Transformados[[#This Row],[Fecha_Reserva]],Tabla_Transformados[[#This Row],[Fecha_Viaje]],"d")</f>
        <v>195</v>
      </c>
      <c r="O988">
        <v>14</v>
      </c>
      <c r="P988">
        <v>4</v>
      </c>
      <c r="Q988" t="s">
        <v>65</v>
      </c>
      <c r="R988" t="str">
        <f>IFERROR(VLOOKUP(Tabla_Transformados[[#This Row],[Tipo_Paquete_sucio]],auxiliares!$H$6:$I$7,2,0),Tabla_Transformados[[#This Row],[Tipo_Paquete_sucio]])</f>
        <v>Vuelo + Hotel + Tour</v>
      </c>
      <c r="S988" s="10">
        <v>1176.8</v>
      </c>
      <c r="T988" t="s">
        <v>86</v>
      </c>
      <c r="U988" t="s">
        <v>39</v>
      </c>
      <c r="V988" t="str">
        <f>VLOOKUP(Tabla_Transformados[[#This Row],[Destino_sucio]],auxiliares!$E$5:$F$19,2,0)</f>
        <v>Tokio</v>
      </c>
      <c r="W988" t="s">
        <v>114</v>
      </c>
      <c r="X988" t="s">
        <v>54</v>
      </c>
      <c r="Y988" t="s">
        <v>40</v>
      </c>
      <c r="Z9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88" t="str">
        <f>IFERROR(VLOOKUP(Tabla_Transformados[[#This Row],[Actividades_Reser_sucio2]],auxiliares!$E$5:$F$20,2,0),Tabla_Transformados[[#This Row],[Actividades_Reser_sucio2]])</f>
        <v>Desconocido</v>
      </c>
      <c r="AB988">
        <v>5</v>
      </c>
      <c r="AC988">
        <f>Tabla_Transformados[[#This Row],[Duracion_Viaje_sucio]]-1</f>
        <v>13</v>
      </c>
      <c r="AD988" t="b">
        <v>0</v>
      </c>
      <c r="AE988" t="str">
        <f>VLOOKUP(Tabla_Transformados[[#This Row],[Promocion_Aplicada_sucio]],auxiliares!$H$6:$I$9,2,0)</f>
        <v>Falso</v>
      </c>
      <c r="AF988" t="s">
        <v>88</v>
      </c>
      <c r="AG988" t="s">
        <v>56</v>
      </c>
      <c r="AH988">
        <v>3</v>
      </c>
      <c r="AI988" t="str">
        <f>TEXT(Tabla_Transformados[[#This Row],[Fecha_Reserva]],"m")</f>
        <v>3</v>
      </c>
      <c r="AJ988">
        <v>4</v>
      </c>
      <c r="AK988" t="str">
        <f>TEXT(Tabla_Transformados[[#This Row],[Fecha_Viaje]],"m")</f>
        <v>9</v>
      </c>
      <c r="AL988" t="s">
        <v>57</v>
      </c>
      <c r="AM988" t="b">
        <v>1</v>
      </c>
      <c r="AN988" t="str">
        <f>VLOOKUP(Tabla_Transformados[[#This Row],[Cancelacion_Reserva_sucio]],auxiliares!$H$6:$I$9,2,0)</f>
        <v>Verdadero</v>
      </c>
      <c r="AO988">
        <v>1</v>
      </c>
      <c r="AP988" t="s">
        <v>70</v>
      </c>
      <c r="AQ988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8" s="10">
        <f>Tabla_Transformados[[#This Row],[Costo_Total]]/Tabla_Transformados[[#This Row],[Numero_Personas]]</f>
        <v>294.2</v>
      </c>
      <c r="AS988" s="10">
        <f>Tabla_Transformados[[#This Row],[Costo_Total]]/Tabla_Transformados[[#This Row],[Duracion_Viaje_sucio]]</f>
        <v>84.05714285714285</v>
      </c>
    </row>
    <row r="989" spans="1:45" x14ac:dyDescent="0.25">
      <c r="A989" t="s">
        <v>3396</v>
      </c>
      <c r="B989" t="s">
        <v>3397</v>
      </c>
      <c r="C989">
        <v>64</v>
      </c>
      <c r="D989" t="s">
        <v>60</v>
      </c>
      <c r="E989" t="str">
        <f>VLOOKUP(Tabla_Transformados[[#This Row],[Género_sucio]],Tabla4[#All],2,0)</f>
        <v>Otro</v>
      </c>
      <c r="F989" t="s">
        <v>61</v>
      </c>
      <c r="G989" t="str">
        <f>VLOOKUP(Tabla_Transformados[[#This Row],[Ubicación_sucio]],auxiliares!$E$6:$F$13,2,0)</f>
        <v>Australia</v>
      </c>
      <c r="H989" t="s">
        <v>97</v>
      </c>
      <c r="I989" t="str">
        <f>IFERROR(VLOOKUP(Tabla_Transformados[[#This Row],[Tipo_Viajero_sucio]],auxiliares!$H$6:$I$6,2,0),Tabla_Transformados[[#This Row],[Tipo_Viajero_sucio]])</f>
        <v>Negocios</v>
      </c>
      <c r="J989" t="s">
        <v>3398</v>
      </c>
      <c r="K989" s="8">
        <v>45483</v>
      </c>
      <c r="L989" s="8">
        <v>45531</v>
      </c>
      <c r="M989">
        <v>285</v>
      </c>
      <c r="N989">
        <f>DATEDIF(Tabla_Transformados[[#This Row],[Fecha_Reserva]],Tabla_Transformados[[#This Row],[Fecha_Viaje]],"d")</f>
        <v>48</v>
      </c>
      <c r="O989">
        <v>12</v>
      </c>
      <c r="P989">
        <v>3</v>
      </c>
      <c r="Q989" t="s">
        <v>37</v>
      </c>
      <c r="R989" t="str">
        <f>IFERROR(VLOOKUP(Tabla_Transformados[[#This Row],[Tipo_Paquete_sucio]],auxiliares!$H$6:$I$7,2,0),Tabla_Transformados[[#This Row],[Tipo_Paquete_sucio]])</f>
        <v>Vuelo</v>
      </c>
      <c r="S989" s="10">
        <v>14171.7</v>
      </c>
      <c r="T989" t="s">
        <v>78</v>
      </c>
      <c r="U989" t="s">
        <v>87</v>
      </c>
      <c r="V989" t="str">
        <f>VLOOKUP(Tabla_Transformados[[#This Row],[Destino_sucio]],auxiliares!$E$5:$F$19,2,0)</f>
        <v>Londres</v>
      </c>
      <c r="W989" t="s">
        <v>40</v>
      </c>
      <c r="X989" t="s">
        <v>68</v>
      </c>
      <c r="Y989" t="s">
        <v>40</v>
      </c>
      <c r="Z9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9" t="str">
        <f>IFERROR(VLOOKUP(Tabla_Transformados[[#This Row],[Actividades_Reser_sucio2]],auxiliares!$E$5:$F$20,2,0),Tabla_Transformados[[#This Row],[Actividades_Reser_sucio2]])</f>
        <v/>
      </c>
      <c r="AB989">
        <v>1</v>
      </c>
      <c r="AC989">
        <f>Tabla_Transformados[[#This Row],[Duracion_Viaje_sucio]]-1</f>
        <v>11</v>
      </c>
      <c r="AD989" t="b">
        <v>1</v>
      </c>
      <c r="AE989" t="str">
        <f>VLOOKUP(Tabla_Transformados[[#This Row],[Promocion_Aplicada_sucio]],auxiliares!$H$6:$I$9,2,0)</f>
        <v>Verdadero</v>
      </c>
      <c r="AF989" t="s">
        <v>88</v>
      </c>
      <c r="AG989" t="s">
        <v>115</v>
      </c>
      <c r="AH989">
        <v>6</v>
      </c>
      <c r="AI989" t="str">
        <f>TEXT(Tabla_Transformados[[#This Row],[Fecha_Reserva]],"m")</f>
        <v>7</v>
      </c>
      <c r="AJ989">
        <v>11</v>
      </c>
      <c r="AK989" t="str">
        <f>TEXT(Tabla_Transformados[[#This Row],[Fecha_Viaje]],"m")</f>
        <v>8</v>
      </c>
      <c r="AL989" t="s">
        <v>57</v>
      </c>
      <c r="AM989" t="b">
        <v>0</v>
      </c>
      <c r="AN989" t="str">
        <f>VLOOKUP(Tabla_Transformados[[#This Row],[Cancelacion_Reserva_sucio]],auxiliares!$H$6:$I$9,2,0)</f>
        <v>Falso</v>
      </c>
      <c r="AO989">
        <v>1</v>
      </c>
      <c r="AP989" t="s">
        <v>70</v>
      </c>
      <c r="AQ989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89" s="10">
        <f>Tabla_Transformados[[#This Row],[Costo_Total]]/Tabla_Transformados[[#This Row],[Numero_Personas]]</f>
        <v>4723.9000000000005</v>
      </c>
      <c r="AS989" s="10">
        <f>Tabla_Transformados[[#This Row],[Costo_Total]]/Tabla_Transformados[[#This Row],[Duracion_Viaje_sucio]]</f>
        <v>1180.9750000000001</v>
      </c>
    </row>
    <row r="990" spans="1:45" x14ac:dyDescent="0.25">
      <c r="A990" t="s">
        <v>3399</v>
      </c>
      <c r="B990" t="s">
        <v>3400</v>
      </c>
      <c r="C990">
        <v>50</v>
      </c>
      <c r="D990" t="s">
        <v>31</v>
      </c>
      <c r="E990" t="str">
        <f>VLOOKUP(Tabla_Transformados[[#This Row],[Género_sucio]],Tabla4[#All],2,0)</f>
        <v>Femenino</v>
      </c>
      <c r="F990" t="s">
        <v>73</v>
      </c>
      <c r="G990" t="str">
        <f>VLOOKUP(Tabla_Transformados[[#This Row],[Ubicación_sucio]],auxiliares!$E$6:$F$13,2,0)</f>
        <v>Reino unido</v>
      </c>
      <c r="H990" t="s">
        <v>49</v>
      </c>
      <c r="I990" t="str">
        <f>IFERROR(VLOOKUP(Tabla_Transformados[[#This Row],[Tipo_Viajero_sucio]],auxiliares!$H$6:$I$6,2,0),Tabla_Transformados[[#This Row],[Tipo_Viajero_sucio]])</f>
        <v>Turista</v>
      </c>
      <c r="J990" t="s">
        <v>3401</v>
      </c>
      <c r="K990" s="8">
        <v>45531</v>
      </c>
      <c r="L990" s="8">
        <v>45557</v>
      </c>
      <c r="M990">
        <v>323</v>
      </c>
      <c r="N990">
        <f>DATEDIF(Tabla_Transformados[[#This Row],[Fecha_Reserva]],Tabla_Transformados[[#This Row],[Fecha_Viaje]],"d")</f>
        <v>26</v>
      </c>
      <c r="O990">
        <v>6</v>
      </c>
      <c r="P990">
        <v>1</v>
      </c>
      <c r="Q990" t="s">
        <v>37</v>
      </c>
      <c r="R990" t="str">
        <f>IFERROR(VLOOKUP(Tabla_Transformados[[#This Row],[Tipo_Paquete_sucio]],auxiliares!$H$6:$I$7,2,0),Tabla_Transformados[[#This Row],[Tipo_Paquete_sucio]])</f>
        <v>Vuelo</v>
      </c>
      <c r="S990" s="10">
        <v>17846.3</v>
      </c>
      <c r="T990" t="s">
        <v>86</v>
      </c>
      <c r="U990" t="s">
        <v>53</v>
      </c>
      <c r="V990" t="str">
        <f>VLOOKUP(Tabla_Transformados[[#This Row],[Destino_sucio]],auxiliares!$E$5:$F$19,2,0)</f>
        <v>Nueva York</v>
      </c>
      <c r="W990" t="s">
        <v>40</v>
      </c>
      <c r="X990" t="s">
        <v>41</v>
      </c>
      <c r="Y990" t="s">
        <v>40</v>
      </c>
      <c r="Z9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0" t="str">
        <f>IFERROR(VLOOKUP(Tabla_Transformados[[#This Row],[Actividades_Reser_sucio2]],auxiliares!$E$5:$F$20,2,0),Tabla_Transformados[[#This Row],[Actividades_Reser_sucio2]])</f>
        <v/>
      </c>
      <c r="AB990">
        <v>3</v>
      </c>
      <c r="AC990">
        <f>Tabla_Transformados[[#This Row],[Duracion_Viaje_sucio]]-1</f>
        <v>5</v>
      </c>
      <c r="AD990" t="b">
        <v>0</v>
      </c>
      <c r="AE990" t="str">
        <f>VLOOKUP(Tabla_Transformados[[#This Row],[Promocion_Aplicada_sucio]],auxiliares!$H$6:$I$9,2,0)</f>
        <v>Falso</v>
      </c>
      <c r="AF990" t="s">
        <v>55</v>
      </c>
      <c r="AG990" t="s">
        <v>43</v>
      </c>
      <c r="AH990">
        <v>6</v>
      </c>
      <c r="AI990" t="str">
        <f>TEXT(Tabla_Transformados[[#This Row],[Fecha_Reserva]],"m")</f>
        <v>8</v>
      </c>
      <c r="AJ990">
        <v>12</v>
      </c>
      <c r="AK990" t="str">
        <f>TEXT(Tabla_Transformados[[#This Row],[Fecha_Viaje]],"m")</f>
        <v>9</v>
      </c>
      <c r="AL990" t="s">
        <v>57</v>
      </c>
      <c r="AM990" t="b">
        <v>1</v>
      </c>
      <c r="AN990" t="str">
        <f>VLOOKUP(Tabla_Transformados[[#This Row],[Cancelacion_Reserva_sucio]],auxiliares!$H$6:$I$9,2,0)</f>
        <v>Verdadero</v>
      </c>
      <c r="AO990">
        <v>5</v>
      </c>
      <c r="AP990" t="s">
        <v>108</v>
      </c>
      <c r="AQ990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90" s="10">
        <f>Tabla_Transformados[[#This Row],[Costo_Total]]/Tabla_Transformados[[#This Row],[Numero_Personas]]</f>
        <v>17846.3</v>
      </c>
      <c r="AS990" s="10">
        <f>Tabla_Transformados[[#This Row],[Costo_Total]]/Tabla_Transformados[[#This Row],[Duracion_Viaje_sucio]]</f>
        <v>2974.3833333333332</v>
      </c>
    </row>
    <row r="991" spans="1:45" x14ac:dyDescent="0.25">
      <c r="A991" t="s">
        <v>3402</v>
      </c>
      <c r="B991" t="s">
        <v>3403</v>
      </c>
      <c r="C991">
        <v>25</v>
      </c>
      <c r="D991" t="s">
        <v>31</v>
      </c>
      <c r="E991" t="str">
        <f>VLOOKUP(Tabla_Transformados[[#This Row],[Género_sucio]],Tabla4[#All],2,0)</f>
        <v>Femenino</v>
      </c>
      <c r="F991" t="s">
        <v>82</v>
      </c>
      <c r="G991" t="str">
        <f>VLOOKUP(Tabla_Transformados[[#This Row],[Ubicación_sucio]],auxiliares!$E$6:$F$13,2,0)</f>
        <v>Alemania</v>
      </c>
      <c r="H991" t="s">
        <v>49</v>
      </c>
      <c r="I991" t="str">
        <f>IFERROR(VLOOKUP(Tabla_Transformados[[#This Row],[Tipo_Viajero_sucio]],auxiliares!$H$6:$I$6,2,0),Tabla_Transformados[[#This Row],[Tipo_Viajero_sucio]])</f>
        <v>Turista</v>
      </c>
      <c r="J991" t="s">
        <v>3404</v>
      </c>
      <c r="K991" s="8">
        <v>45455</v>
      </c>
      <c r="L991" s="8">
        <v>45617</v>
      </c>
      <c r="M991">
        <v>81</v>
      </c>
      <c r="N991">
        <f>DATEDIF(Tabla_Transformados[[#This Row],[Fecha_Reserva]],Tabla_Transformados[[#This Row],[Fecha_Viaje]],"d")</f>
        <v>162</v>
      </c>
      <c r="O991">
        <v>7</v>
      </c>
      <c r="P991">
        <v>3</v>
      </c>
      <c r="Q991" t="s">
        <v>77</v>
      </c>
      <c r="R991" t="str">
        <f>IFERROR(VLOOKUP(Tabla_Transformados[[#This Row],[Tipo_Paquete_sucio]],auxiliares!$H$6:$I$7,2,0),Tabla_Transformados[[#This Row],[Tipo_Paquete_sucio]])</f>
        <v>Vuelo + Hotel</v>
      </c>
      <c r="S991" s="10">
        <v>12325.6</v>
      </c>
      <c r="T991" t="s">
        <v>86</v>
      </c>
      <c r="U991" t="s">
        <v>87</v>
      </c>
      <c r="V991" t="str">
        <f>VLOOKUP(Tabla_Transformados[[#This Row],[Destino_sucio]],auxiliares!$E$5:$F$19,2,0)</f>
        <v>Londres</v>
      </c>
      <c r="W991" t="s">
        <v>79</v>
      </c>
      <c r="X991" t="s">
        <v>68</v>
      </c>
      <c r="Y991" t="s">
        <v>40</v>
      </c>
      <c r="Z9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1" t="str">
        <f>IFERROR(VLOOKUP(Tabla_Transformados[[#This Row],[Actividades_Reser_sucio2]],auxiliares!$E$5:$F$20,2,0),Tabla_Transformados[[#This Row],[Actividades_Reser_sucio2]])</f>
        <v/>
      </c>
      <c r="AB991">
        <v>7</v>
      </c>
      <c r="AC991">
        <f>Tabla_Transformados[[#This Row],[Duracion_Viaje_sucio]]-1</f>
        <v>6</v>
      </c>
      <c r="AD991" t="b">
        <v>0</v>
      </c>
      <c r="AE991" t="str">
        <f>VLOOKUP(Tabla_Transformados[[#This Row],[Promocion_Aplicada_sucio]],auxiliares!$H$6:$I$9,2,0)</f>
        <v>Falso</v>
      </c>
      <c r="AF991" t="s">
        <v>88</v>
      </c>
      <c r="AG991" t="s">
        <v>115</v>
      </c>
      <c r="AH991">
        <v>8</v>
      </c>
      <c r="AI991" t="str">
        <f>TEXT(Tabla_Transformados[[#This Row],[Fecha_Reserva]],"m")</f>
        <v>6</v>
      </c>
      <c r="AJ991">
        <v>9</v>
      </c>
      <c r="AK991" t="str">
        <f>TEXT(Tabla_Transformados[[#This Row],[Fecha_Viaje]],"m")</f>
        <v>11</v>
      </c>
      <c r="AL991" t="s">
        <v>57</v>
      </c>
      <c r="AM991" t="b">
        <v>1</v>
      </c>
      <c r="AN991" t="str">
        <f>VLOOKUP(Tabla_Transformados[[#This Row],[Cancelacion_Reserva_sucio]],auxiliares!$H$6:$I$9,2,0)</f>
        <v>Verdadero</v>
      </c>
      <c r="AO991">
        <v>5</v>
      </c>
      <c r="AP991" t="s">
        <v>131</v>
      </c>
      <c r="AQ99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1" s="10">
        <f>Tabla_Transformados[[#This Row],[Costo_Total]]/Tabla_Transformados[[#This Row],[Numero_Personas]]</f>
        <v>4108.5333333333338</v>
      </c>
      <c r="AS991" s="10">
        <f>Tabla_Transformados[[#This Row],[Costo_Total]]/Tabla_Transformados[[#This Row],[Duracion_Viaje_sucio]]</f>
        <v>1760.8</v>
      </c>
    </row>
    <row r="992" spans="1:45" x14ac:dyDescent="0.25">
      <c r="A992" t="s">
        <v>3405</v>
      </c>
      <c r="B992" t="s">
        <v>3406</v>
      </c>
      <c r="C992">
        <v>36</v>
      </c>
      <c r="D992" t="s">
        <v>31</v>
      </c>
      <c r="E992" t="str">
        <f>VLOOKUP(Tabla_Transformados[[#This Row],[Género_sucio]],Tabla4[#All],2,0)</f>
        <v>Femenino</v>
      </c>
      <c r="F992" t="s">
        <v>82</v>
      </c>
      <c r="G992" t="str">
        <f>VLOOKUP(Tabla_Transformados[[#This Row],[Ubicación_sucio]],auxiliares!$E$6:$F$13,2,0)</f>
        <v>Alemania</v>
      </c>
      <c r="H992" t="s">
        <v>49</v>
      </c>
      <c r="I992" t="str">
        <f>IFERROR(VLOOKUP(Tabla_Transformados[[#This Row],[Tipo_Viajero_sucio]],auxiliares!$H$6:$I$6,2,0),Tabla_Transformados[[#This Row],[Tipo_Viajero_sucio]])</f>
        <v>Turista</v>
      </c>
      <c r="J992" t="s">
        <v>3407</v>
      </c>
      <c r="K992" s="8">
        <v>45340</v>
      </c>
      <c r="L992" s="8">
        <v>45632</v>
      </c>
      <c r="M992">
        <v>192</v>
      </c>
      <c r="N992">
        <f>DATEDIF(Tabla_Transformados[[#This Row],[Fecha_Reserva]],Tabla_Transformados[[#This Row],[Fecha_Viaje]],"d")</f>
        <v>292</v>
      </c>
      <c r="O992">
        <v>12</v>
      </c>
      <c r="P992">
        <v>3</v>
      </c>
      <c r="Q992" t="s">
        <v>37</v>
      </c>
      <c r="R992" t="str">
        <f>IFERROR(VLOOKUP(Tabla_Transformados[[#This Row],[Tipo_Paquete_sucio]],auxiliares!$H$6:$I$7,2,0),Tabla_Transformados[[#This Row],[Tipo_Paquete_sucio]])</f>
        <v>Vuelo</v>
      </c>
      <c r="S992" s="10">
        <v>10812.5</v>
      </c>
      <c r="T992" t="s">
        <v>86</v>
      </c>
      <c r="U992" t="s">
        <v>137</v>
      </c>
      <c r="V992" t="str">
        <f>VLOOKUP(Tabla_Transformados[[#This Row],[Destino_sucio]],auxiliares!$E$5:$F$19,2,0)</f>
        <v>Paris</v>
      </c>
      <c r="W992" t="s">
        <v>40</v>
      </c>
      <c r="X992" t="s">
        <v>41</v>
      </c>
      <c r="Y992" t="s">
        <v>40</v>
      </c>
      <c r="Z9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2" t="str">
        <f>IFERROR(VLOOKUP(Tabla_Transformados[[#This Row],[Actividades_Reser_sucio2]],auxiliares!$E$5:$F$20,2,0),Tabla_Transformados[[#This Row],[Actividades_Reser_sucio2]])</f>
        <v/>
      </c>
      <c r="AB992">
        <v>5</v>
      </c>
      <c r="AC992">
        <f>Tabla_Transformados[[#This Row],[Duracion_Viaje_sucio]]-1</f>
        <v>11</v>
      </c>
      <c r="AD992" t="b">
        <v>1</v>
      </c>
      <c r="AE992" t="str">
        <f>VLOOKUP(Tabla_Transformados[[#This Row],[Promocion_Aplicada_sucio]],auxiliares!$H$6:$I$9,2,0)</f>
        <v>Verdadero</v>
      </c>
      <c r="AF992" t="s">
        <v>42</v>
      </c>
      <c r="AG992" t="s">
        <v>115</v>
      </c>
      <c r="AH992">
        <v>8</v>
      </c>
      <c r="AI992" t="str">
        <f>TEXT(Tabla_Transformados[[#This Row],[Fecha_Reserva]],"m")</f>
        <v>2</v>
      </c>
      <c r="AJ992">
        <v>6</v>
      </c>
      <c r="AK992" t="str">
        <f>TEXT(Tabla_Transformados[[#This Row],[Fecha_Viaje]],"m")</f>
        <v>12</v>
      </c>
      <c r="AL992" t="s">
        <v>44</v>
      </c>
      <c r="AM992" t="b">
        <v>0</v>
      </c>
      <c r="AN992" t="str">
        <f>VLOOKUP(Tabla_Transformados[[#This Row],[Cancelacion_Reserva_sucio]],auxiliares!$H$6:$I$9,2,0)</f>
        <v>Falso</v>
      </c>
      <c r="AO992">
        <v>5</v>
      </c>
      <c r="AP992" t="s">
        <v>207</v>
      </c>
      <c r="AQ992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92" s="10">
        <f>Tabla_Transformados[[#This Row],[Costo_Total]]/Tabla_Transformados[[#This Row],[Numero_Personas]]</f>
        <v>3604.1666666666665</v>
      </c>
      <c r="AS992" s="10">
        <f>Tabla_Transformados[[#This Row],[Costo_Total]]/Tabla_Transformados[[#This Row],[Duracion_Viaje_sucio]]</f>
        <v>901.04166666666663</v>
      </c>
    </row>
    <row r="993" spans="1:45" x14ac:dyDescent="0.25">
      <c r="A993" t="s">
        <v>3408</v>
      </c>
      <c r="B993" t="s">
        <v>3409</v>
      </c>
      <c r="C993">
        <v>46</v>
      </c>
      <c r="D993" t="s">
        <v>60</v>
      </c>
      <c r="E993" t="str">
        <f>VLOOKUP(Tabla_Transformados[[#This Row],[Género_sucio]],Tabla4[#All],2,0)</f>
        <v>Otro</v>
      </c>
      <c r="F993" t="s">
        <v>123</v>
      </c>
      <c r="G993" t="str">
        <f>VLOOKUP(Tabla_Transformados[[#This Row],[Ubicación_sucio]],auxiliares!$E$6:$F$13,2,0)</f>
        <v>España</v>
      </c>
      <c r="H993" t="s">
        <v>49</v>
      </c>
      <c r="I993" t="str">
        <f>IFERROR(VLOOKUP(Tabla_Transformados[[#This Row],[Tipo_Viajero_sucio]],auxiliares!$H$6:$I$6,2,0),Tabla_Transformados[[#This Row],[Tipo_Viajero_sucio]])</f>
        <v>Turista</v>
      </c>
      <c r="J993" t="s">
        <v>3410</v>
      </c>
      <c r="K993" s="8">
        <v>45357</v>
      </c>
      <c r="L993" s="8">
        <v>45618</v>
      </c>
      <c r="M993">
        <v>106</v>
      </c>
      <c r="N993">
        <f>DATEDIF(Tabla_Transformados[[#This Row],[Fecha_Reserva]],Tabla_Transformados[[#This Row],[Fecha_Viaje]],"d")</f>
        <v>261</v>
      </c>
      <c r="O993">
        <v>5</v>
      </c>
      <c r="P993">
        <v>1</v>
      </c>
      <c r="Q993" t="s">
        <v>65</v>
      </c>
      <c r="R993" t="str">
        <f>IFERROR(VLOOKUP(Tabla_Transformados[[#This Row],[Tipo_Paquete_sucio]],auxiliares!$H$6:$I$7,2,0),Tabla_Transformados[[#This Row],[Tipo_Paquete_sucio]])</f>
        <v>Vuelo + Hotel + Tour</v>
      </c>
      <c r="S993" s="10">
        <v>520.79999999999995</v>
      </c>
      <c r="T993" t="s">
        <v>78</v>
      </c>
      <c r="U993" t="s">
        <v>137</v>
      </c>
      <c r="V993" t="str">
        <f>VLOOKUP(Tabla_Transformados[[#This Row],[Destino_sucio]],auxiliares!$E$5:$F$19,2,0)</f>
        <v>Paris</v>
      </c>
      <c r="W993" t="s">
        <v>79</v>
      </c>
      <c r="X993" t="s">
        <v>68</v>
      </c>
      <c r="Y993" t="s">
        <v>151</v>
      </c>
      <c r="Z9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93" t="str">
        <f>IFERROR(VLOOKUP(Tabla_Transformados[[#This Row],[Actividades_Reser_sucio2]],auxiliares!$E$5:$F$20,2,0),Tabla_Transformados[[#This Row],[Actividades_Reser_sucio2]])</f>
        <v>Tour en Cuidad</v>
      </c>
      <c r="AB993">
        <v>2</v>
      </c>
      <c r="AC993">
        <f>Tabla_Transformados[[#This Row],[Duracion_Viaje_sucio]]-1</f>
        <v>4</v>
      </c>
      <c r="AD993" t="b">
        <v>1</v>
      </c>
      <c r="AE993" t="str">
        <f>VLOOKUP(Tabla_Transformados[[#This Row],[Promocion_Aplicada_sucio]],auxiliares!$H$6:$I$9,2,0)</f>
        <v>Verdadero</v>
      </c>
      <c r="AF993" t="s">
        <v>88</v>
      </c>
      <c r="AG993" t="s">
        <v>43</v>
      </c>
      <c r="AH993">
        <v>10</v>
      </c>
      <c r="AI993" t="str">
        <f>TEXT(Tabla_Transformados[[#This Row],[Fecha_Reserva]],"m")</f>
        <v>3</v>
      </c>
      <c r="AJ993">
        <v>8</v>
      </c>
      <c r="AK993" t="str">
        <f>TEXT(Tabla_Transformados[[#This Row],[Fecha_Viaje]],"m")</f>
        <v>11</v>
      </c>
      <c r="AL993" t="s">
        <v>44</v>
      </c>
      <c r="AM993" t="b">
        <v>0</v>
      </c>
      <c r="AN993" t="str">
        <f>VLOOKUP(Tabla_Transformados[[#This Row],[Cancelacion_Reserva_sucio]],auxiliares!$H$6:$I$9,2,0)</f>
        <v>Falso</v>
      </c>
      <c r="AO993">
        <v>2</v>
      </c>
      <c r="AP993" t="s">
        <v>108</v>
      </c>
      <c r="AQ993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3" s="10">
        <f>Tabla_Transformados[[#This Row],[Costo_Total]]/Tabla_Transformados[[#This Row],[Numero_Personas]]</f>
        <v>520.79999999999995</v>
      </c>
      <c r="AS993" s="10">
        <f>Tabla_Transformados[[#This Row],[Costo_Total]]/Tabla_Transformados[[#This Row],[Duracion_Viaje_sucio]]</f>
        <v>104.16</v>
      </c>
    </row>
    <row r="994" spans="1:45" x14ac:dyDescent="0.25">
      <c r="A994" t="s">
        <v>3411</v>
      </c>
      <c r="B994" t="s">
        <v>3412</v>
      </c>
      <c r="C994">
        <v>22</v>
      </c>
      <c r="D994" t="s">
        <v>60</v>
      </c>
      <c r="E994" t="str">
        <f>VLOOKUP(Tabla_Transformados[[#This Row],[Género_sucio]],Tabla4[#All],2,0)</f>
        <v>Otro</v>
      </c>
      <c r="F994" t="s">
        <v>82</v>
      </c>
      <c r="G994" t="str">
        <f>VLOOKUP(Tabla_Transformados[[#This Row],[Ubicación_sucio]],auxiliares!$E$6:$F$13,2,0)</f>
        <v>Alemania</v>
      </c>
      <c r="H994" t="s">
        <v>97</v>
      </c>
      <c r="I994" t="str">
        <f>IFERROR(VLOOKUP(Tabla_Transformados[[#This Row],[Tipo_Viajero_sucio]],auxiliares!$H$6:$I$6,2,0),Tabla_Transformados[[#This Row],[Tipo_Viajero_sucio]])</f>
        <v>Negocios</v>
      </c>
      <c r="J994" t="s">
        <v>3413</v>
      </c>
      <c r="K994" s="8">
        <v>45384</v>
      </c>
      <c r="L994" s="8">
        <v>45499</v>
      </c>
      <c r="M994">
        <v>282</v>
      </c>
      <c r="N994">
        <f>DATEDIF(Tabla_Transformados[[#This Row],[Fecha_Reserva]],Tabla_Transformados[[#This Row],[Fecha_Viaje]],"d")</f>
        <v>115</v>
      </c>
      <c r="O994">
        <v>10</v>
      </c>
      <c r="P994">
        <v>3</v>
      </c>
      <c r="Q994" t="s">
        <v>65</v>
      </c>
      <c r="R994" t="str">
        <f>IFERROR(VLOOKUP(Tabla_Transformados[[#This Row],[Tipo_Paquete_sucio]],auxiliares!$H$6:$I$7,2,0),Tabla_Transformados[[#This Row],[Tipo_Paquete_sucio]])</f>
        <v>Vuelo + Hotel + Tour</v>
      </c>
      <c r="S994" s="10">
        <v>6649.2</v>
      </c>
      <c r="T994" t="s">
        <v>78</v>
      </c>
      <c r="U994" t="s">
        <v>94</v>
      </c>
      <c r="V994" t="str">
        <f>VLOOKUP(Tabla_Transformados[[#This Row],[Destino_sucio]],auxiliares!$E$5:$F$19,2,0)</f>
        <v>Cancun</v>
      </c>
      <c r="W994" t="s">
        <v>67</v>
      </c>
      <c r="X994" t="s">
        <v>68</v>
      </c>
      <c r="Y994" t="s">
        <v>40</v>
      </c>
      <c r="Z9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94" t="str">
        <f>IFERROR(VLOOKUP(Tabla_Transformados[[#This Row],[Actividades_Reser_sucio2]],auxiliares!$E$5:$F$20,2,0),Tabla_Transformados[[#This Row],[Actividades_Reser_sucio2]])</f>
        <v>Desconocido</v>
      </c>
      <c r="AB994">
        <v>6</v>
      </c>
      <c r="AC994">
        <f>Tabla_Transformados[[#This Row],[Duracion_Viaje_sucio]]-1</f>
        <v>9</v>
      </c>
      <c r="AD994" t="b">
        <v>1</v>
      </c>
      <c r="AE994" t="str">
        <f>VLOOKUP(Tabla_Transformados[[#This Row],[Promocion_Aplicada_sucio]],auxiliares!$H$6:$I$9,2,0)</f>
        <v>Verdadero</v>
      </c>
      <c r="AF994" t="s">
        <v>55</v>
      </c>
      <c r="AG994" t="s">
        <v>56</v>
      </c>
      <c r="AH994">
        <v>1</v>
      </c>
      <c r="AI994" t="str">
        <f>TEXT(Tabla_Transformados[[#This Row],[Fecha_Reserva]],"m")</f>
        <v>4</v>
      </c>
      <c r="AJ994">
        <v>7</v>
      </c>
      <c r="AK994" t="str">
        <f>TEXT(Tabla_Transformados[[#This Row],[Fecha_Viaje]],"m")</f>
        <v>7</v>
      </c>
      <c r="AL994" t="s">
        <v>44</v>
      </c>
      <c r="AM994" t="b">
        <v>0</v>
      </c>
      <c r="AN994" t="str">
        <f>VLOOKUP(Tabla_Transformados[[#This Row],[Cancelacion_Reserva_sucio]],auxiliares!$H$6:$I$9,2,0)</f>
        <v>Falso</v>
      </c>
      <c r="AO994">
        <v>5</v>
      </c>
      <c r="AP994" t="s">
        <v>131</v>
      </c>
      <c r="AQ994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4" s="10">
        <f>Tabla_Transformados[[#This Row],[Costo_Total]]/Tabla_Transformados[[#This Row],[Numero_Personas]]</f>
        <v>2216.4</v>
      </c>
      <c r="AS994" s="10">
        <f>Tabla_Transformados[[#This Row],[Costo_Total]]/Tabla_Transformados[[#This Row],[Duracion_Viaje_sucio]]</f>
        <v>664.92</v>
      </c>
    </row>
    <row r="995" spans="1:45" x14ac:dyDescent="0.25">
      <c r="A995" t="s">
        <v>3414</v>
      </c>
      <c r="B995" t="s">
        <v>3415</v>
      </c>
      <c r="C995">
        <v>40</v>
      </c>
      <c r="D995" t="s">
        <v>31</v>
      </c>
      <c r="E995" t="str">
        <f>VLOOKUP(Tabla_Transformados[[#This Row],[Género_sucio]],Tabla4[#All],2,0)</f>
        <v>Femenino</v>
      </c>
      <c r="F995" t="s">
        <v>91</v>
      </c>
      <c r="G995" t="str">
        <f>VLOOKUP(Tabla_Transformados[[#This Row],[Ubicación_sucio]],auxiliares!$E$6:$F$13,2,0)</f>
        <v>India</v>
      </c>
      <c r="H995" t="s">
        <v>49</v>
      </c>
      <c r="I995" t="str">
        <f>IFERROR(VLOOKUP(Tabla_Transformados[[#This Row],[Tipo_Viajero_sucio]],auxiliares!$H$6:$I$6,2,0),Tabla_Transformados[[#This Row],[Tipo_Viajero_sucio]])</f>
        <v>Turista</v>
      </c>
      <c r="J995" t="s">
        <v>3416</v>
      </c>
      <c r="K995" s="8">
        <v>45341</v>
      </c>
      <c r="L995" s="8">
        <v>45610</v>
      </c>
      <c r="M995">
        <v>284</v>
      </c>
      <c r="N995">
        <f>DATEDIF(Tabla_Transformados[[#This Row],[Fecha_Reserva]],Tabla_Transformados[[#This Row],[Fecha_Viaje]],"d")</f>
        <v>269</v>
      </c>
      <c r="O995">
        <v>13</v>
      </c>
      <c r="P995">
        <v>4</v>
      </c>
      <c r="Q995" t="s">
        <v>65</v>
      </c>
      <c r="R995" t="str">
        <f>IFERROR(VLOOKUP(Tabla_Transformados[[#This Row],[Tipo_Paquete_sucio]],auxiliares!$H$6:$I$7,2,0),Tabla_Transformados[[#This Row],[Tipo_Paquete_sucio]])</f>
        <v>Vuelo + Hotel + Tour</v>
      </c>
      <c r="S995" s="10">
        <v>4931.5</v>
      </c>
      <c r="T995" t="s">
        <v>86</v>
      </c>
      <c r="U995" t="s">
        <v>94</v>
      </c>
      <c r="V995" t="str">
        <f>VLOOKUP(Tabla_Transformados[[#This Row],[Destino_sucio]],auxiliares!$E$5:$F$19,2,0)</f>
        <v>Cancun</v>
      </c>
      <c r="W995" t="s">
        <v>79</v>
      </c>
      <c r="X995" t="s">
        <v>41</v>
      </c>
      <c r="Y995" t="s">
        <v>151</v>
      </c>
      <c r="Z9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95" t="str">
        <f>IFERROR(VLOOKUP(Tabla_Transformados[[#This Row],[Actividades_Reser_sucio2]],auxiliares!$E$5:$F$20,2,0),Tabla_Transformados[[#This Row],[Actividades_Reser_sucio2]])</f>
        <v>Tour en Cuidad</v>
      </c>
      <c r="AB995">
        <v>7</v>
      </c>
      <c r="AC995">
        <f>Tabla_Transformados[[#This Row],[Duracion_Viaje_sucio]]-1</f>
        <v>12</v>
      </c>
      <c r="AD995" t="b">
        <v>1</v>
      </c>
      <c r="AE995" t="str">
        <f>VLOOKUP(Tabla_Transformados[[#This Row],[Promocion_Aplicada_sucio]],auxiliares!$H$6:$I$9,2,0)</f>
        <v>Verdadero</v>
      </c>
      <c r="AF995" t="s">
        <v>88</v>
      </c>
      <c r="AG995" t="s">
        <v>43</v>
      </c>
      <c r="AH995">
        <v>11</v>
      </c>
      <c r="AI995" t="str">
        <f>TEXT(Tabla_Transformados[[#This Row],[Fecha_Reserva]],"m")</f>
        <v>2</v>
      </c>
      <c r="AJ995">
        <v>9</v>
      </c>
      <c r="AK995" t="str">
        <f>TEXT(Tabla_Transformados[[#This Row],[Fecha_Viaje]],"m")</f>
        <v>11</v>
      </c>
      <c r="AL995" t="s">
        <v>44</v>
      </c>
      <c r="AM995" t="b">
        <v>1</v>
      </c>
      <c r="AN995" t="str">
        <f>VLOOKUP(Tabla_Transformados[[#This Row],[Cancelacion_Reserva_sucio]],auxiliares!$H$6:$I$9,2,0)</f>
        <v>Verdadero</v>
      </c>
      <c r="AO995">
        <v>1</v>
      </c>
      <c r="AP995" t="s">
        <v>45</v>
      </c>
      <c r="AQ995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5" s="10">
        <f>Tabla_Transformados[[#This Row],[Costo_Total]]/Tabla_Transformados[[#This Row],[Numero_Personas]]</f>
        <v>1232.875</v>
      </c>
      <c r="AS995" s="10">
        <f>Tabla_Transformados[[#This Row],[Costo_Total]]/Tabla_Transformados[[#This Row],[Duracion_Viaje_sucio]]</f>
        <v>379.34615384615387</v>
      </c>
    </row>
    <row r="996" spans="1:45" x14ac:dyDescent="0.25">
      <c r="A996" t="s">
        <v>3417</v>
      </c>
      <c r="B996" t="s">
        <v>3418</v>
      </c>
      <c r="C996">
        <v>20</v>
      </c>
      <c r="D996" t="s">
        <v>60</v>
      </c>
      <c r="E996" t="str">
        <f>VLOOKUP(Tabla_Transformados[[#This Row],[Género_sucio]],Tabla4[#All],2,0)</f>
        <v>Otro</v>
      </c>
      <c r="F996" t="s">
        <v>82</v>
      </c>
      <c r="G996" t="str">
        <f>VLOOKUP(Tabla_Transformados[[#This Row],[Ubicación_sucio]],auxiliares!$E$6:$F$13,2,0)</f>
        <v>Alemania</v>
      </c>
      <c r="H996" t="s">
        <v>97</v>
      </c>
      <c r="I996" t="str">
        <f>IFERROR(VLOOKUP(Tabla_Transformados[[#This Row],[Tipo_Viajero_sucio]],auxiliares!$H$6:$I$6,2,0),Tabla_Transformados[[#This Row],[Tipo_Viajero_sucio]])</f>
        <v>Negocios</v>
      </c>
      <c r="J996" t="s">
        <v>3419</v>
      </c>
      <c r="K996" s="8">
        <v>45414</v>
      </c>
      <c r="L996" s="8">
        <v>45515</v>
      </c>
      <c r="M996">
        <v>32</v>
      </c>
      <c r="N996">
        <f>DATEDIF(Tabla_Transformados[[#This Row],[Fecha_Reserva]],Tabla_Transformados[[#This Row],[Fecha_Viaje]],"d")</f>
        <v>101</v>
      </c>
      <c r="O996">
        <v>11</v>
      </c>
      <c r="P996">
        <v>2</v>
      </c>
      <c r="Q996" t="s">
        <v>37</v>
      </c>
      <c r="R996" t="str">
        <f>IFERROR(VLOOKUP(Tabla_Transformados[[#This Row],[Tipo_Paquete_sucio]],auxiliares!$H$6:$I$7,2,0),Tabla_Transformados[[#This Row],[Tipo_Paquete_sucio]])</f>
        <v>Vuelo</v>
      </c>
      <c r="S996" s="10">
        <v>3960.8</v>
      </c>
      <c r="T996" t="s">
        <v>86</v>
      </c>
      <c r="U996" t="s">
        <v>94</v>
      </c>
      <c r="V996" t="str">
        <f>VLOOKUP(Tabla_Transformados[[#This Row],[Destino_sucio]],auxiliares!$E$5:$F$19,2,0)</f>
        <v>Cancun</v>
      </c>
      <c r="W996" t="s">
        <v>40</v>
      </c>
      <c r="X996" t="s">
        <v>54</v>
      </c>
      <c r="Y996" t="s">
        <v>40</v>
      </c>
      <c r="Z9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6" t="str">
        <f>IFERROR(VLOOKUP(Tabla_Transformados[[#This Row],[Actividades_Reser_sucio2]],auxiliares!$E$5:$F$20,2,0),Tabla_Transformados[[#This Row],[Actividades_Reser_sucio2]])</f>
        <v/>
      </c>
      <c r="AB996">
        <v>3</v>
      </c>
      <c r="AC996">
        <f>Tabla_Transformados[[#This Row],[Duracion_Viaje_sucio]]-1</f>
        <v>10</v>
      </c>
      <c r="AD996" t="b">
        <v>0</v>
      </c>
      <c r="AE996" t="str">
        <f>VLOOKUP(Tabla_Transformados[[#This Row],[Promocion_Aplicada_sucio]],auxiliares!$H$6:$I$9,2,0)</f>
        <v>Falso</v>
      </c>
      <c r="AF996" t="s">
        <v>55</v>
      </c>
      <c r="AG996" t="s">
        <v>56</v>
      </c>
      <c r="AH996">
        <v>5</v>
      </c>
      <c r="AI996" t="str">
        <f>TEXT(Tabla_Transformados[[#This Row],[Fecha_Reserva]],"m")</f>
        <v>5</v>
      </c>
      <c r="AJ996">
        <v>8</v>
      </c>
      <c r="AK996" t="str">
        <f>TEXT(Tabla_Transformados[[#This Row],[Fecha_Viaje]],"m")</f>
        <v>8</v>
      </c>
      <c r="AL996" t="s">
        <v>44</v>
      </c>
      <c r="AM996" t="b">
        <v>0</v>
      </c>
      <c r="AN996" t="str">
        <f>VLOOKUP(Tabla_Transformados[[#This Row],[Cancelacion_Reserva_sucio]],auxiliares!$H$6:$I$9,2,0)</f>
        <v>Falso</v>
      </c>
      <c r="AO996">
        <v>2</v>
      </c>
      <c r="AP996" t="s">
        <v>108</v>
      </c>
      <c r="AQ996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6" s="10">
        <f>Tabla_Transformados[[#This Row],[Costo_Total]]/Tabla_Transformados[[#This Row],[Numero_Personas]]</f>
        <v>1980.4</v>
      </c>
      <c r="AS996" s="10">
        <f>Tabla_Transformados[[#This Row],[Costo_Total]]/Tabla_Transformados[[#This Row],[Duracion_Viaje_sucio]]</f>
        <v>360.07272727272726</v>
      </c>
    </row>
    <row r="997" spans="1:45" x14ac:dyDescent="0.25">
      <c r="A997" t="s">
        <v>3420</v>
      </c>
      <c r="B997" t="s">
        <v>3421</v>
      </c>
      <c r="C997">
        <v>43</v>
      </c>
      <c r="D997" t="s">
        <v>104</v>
      </c>
      <c r="E997" t="str">
        <f>VLOOKUP(Tabla_Transformados[[#This Row],[Género_sucio]],Tabla4[#All],2,0)</f>
        <v>Masculino</v>
      </c>
      <c r="F997" t="s">
        <v>32</v>
      </c>
      <c r="G997" t="str">
        <f>VLOOKUP(Tabla_Transformados[[#This Row],[Ubicación_sucio]],auxiliares!$E$6:$F$13,2,0)</f>
        <v>Méjico</v>
      </c>
      <c r="H997" t="s">
        <v>33</v>
      </c>
      <c r="I997" t="str">
        <f>IFERROR(VLOOKUP(Tabla_Transformados[[#This Row],[Tipo_Viajero_sucio]],auxiliares!$H$6:$I$6,2,0),Tabla_Transformados[[#This Row],[Tipo_Viajero_sucio]])</f>
        <v>Turista</v>
      </c>
      <c r="J997" t="s">
        <v>3422</v>
      </c>
      <c r="K997" s="8">
        <v>45400</v>
      </c>
      <c r="L997" s="8">
        <v>45478</v>
      </c>
      <c r="M997">
        <v>136</v>
      </c>
      <c r="N997">
        <f>DATEDIF(Tabla_Transformados[[#This Row],[Fecha_Reserva]],Tabla_Transformados[[#This Row],[Fecha_Viaje]],"d")</f>
        <v>78</v>
      </c>
      <c r="O997">
        <v>6</v>
      </c>
      <c r="P997">
        <v>3</v>
      </c>
      <c r="Q997" t="s">
        <v>37</v>
      </c>
      <c r="R997" t="str">
        <f>IFERROR(VLOOKUP(Tabla_Transformados[[#This Row],[Tipo_Paquete_sucio]],auxiliares!$H$6:$I$7,2,0),Tabla_Transformados[[#This Row],[Tipo_Paquete_sucio]])</f>
        <v>Vuelo</v>
      </c>
      <c r="S997" s="10">
        <v>1746.6</v>
      </c>
      <c r="T997" t="s">
        <v>38</v>
      </c>
      <c r="U997" t="s">
        <v>101</v>
      </c>
      <c r="V997" t="str">
        <f>VLOOKUP(Tabla_Transformados[[#This Row],[Destino_sucio]],auxiliares!$E$5:$F$19,2,0)</f>
        <v>Roma</v>
      </c>
      <c r="W997" t="s">
        <v>40</v>
      </c>
      <c r="X997" t="s">
        <v>41</v>
      </c>
      <c r="Y997" t="s">
        <v>40</v>
      </c>
      <c r="Z9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7" t="str">
        <f>IFERROR(VLOOKUP(Tabla_Transformados[[#This Row],[Actividades_Reser_sucio2]],auxiliares!$E$5:$F$20,2,0),Tabla_Transformados[[#This Row],[Actividades_Reser_sucio2]])</f>
        <v/>
      </c>
      <c r="AB997">
        <v>4</v>
      </c>
      <c r="AC997">
        <f>Tabla_Transformados[[#This Row],[Duracion_Viaje_sucio]]-1</f>
        <v>5</v>
      </c>
      <c r="AD997" t="b">
        <v>0</v>
      </c>
      <c r="AE997" t="str">
        <f>VLOOKUP(Tabla_Transformados[[#This Row],[Promocion_Aplicada_sucio]],auxiliares!$H$6:$I$9,2,0)</f>
        <v>Falso</v>
      </c>
      <c r="AF997" t="s">
        <v>55</v>
      </c>
      <c r="AG997" t="s">
        <v>115</v>
      </c>
      <c r="AH997">
        <v>7</v>
      </c>
      <c r="AI997" t="str">
        <f>TEXT(Tabla_Transformados[[#This Row],[Fecha_Reserva]],"m")</f>
        <v>4</v>
      </c>
      <c r="AJ997">
        <v>5</v>
      </c>
      <c r="AK997" t="str">
        <f>TEXT(Tabla_Transformados[[#This Row],[Fecha_Viaje]],"m")</f>
        <v>7</v>
      </c>
      <c r="AL997" t="s">
        <v>44</v>
      </c>
      <c r="AM997" t="b">
        <v>0</v>
      </c>
      <c r="AN997" t="str">
        <f>VLOOKUP(Tabla_Transformados[[#This Row],[Cancelacion_Reserva_sucio]],auxiliares!$H$6:$I$9,2,0)</f>
        <v>Falso</v>
      </c>
      <c r="AO997">
        <v>3</v>
      </c>
      <c r="AP997" t="s">
        <v>131</v>
      </c>
      <c r="AQ997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7" s="10">
        <f>Tabla_Transformados[[#This Row],[Costo_Total]]/Tabla_Transformados[[#This Row],[Numero_Personas]]</f>
        <v>582.19999999999993</v>
      </c>
      <c r="AS997" s="10">
        <f>Tabla_Transformados[[#This Row],[Costo_Total]]/Tabla_Transformados[[#This Row],[Duracion_Viaje_sucio]]</f>
        <v>291.09999999999997</v>
      </c>
    </row>
    <row r="998" spans="1:45" x14ac:dyDescent="0.25">
      <c r="A998" t="s">
        <v>3423</v>
      </c>
      <c r="B998" t="s">
        <v>3424</v>
      </c>
      <c r="C998">
        <v>21</v>
      </c>
      <c r="D998" t="s">
        <v>60</v>
      </c>
      <c r="E998" t="str">
        <f>VLOOKUP(Tabla_Transformados[[#This Row],[Género_sucio]],Tabla4[#All],2,0)</f>
        <v>Otro</v>
      </c>
      <c r="F998" t="s">
        <v>61</v>
      </c>
      <c r="G998" t="str">
        <f>VLOOKUP(Tabla_Transformados[[#This Row],[Ubicación_sucio]],auxiliares!$E$6:$F$13,2,0)</f>
        <v>Australia</v>
      </c>
      <c r="H998" t="s">
        <v>97</v>
      </c>
      <c r="I998" t="str">
        <f>IFERROR(VLOOKUP(Tabla_Transformados[[#This Row],[Tipo_Viajero_sucio]],auxiliares!$H$6:$I$6,2,0),Tabla_Transformados[[#This Row],[Tipo_Viajero_sucio]])</f>
        <v>Negocios</v>
      </c>
      <c r="J998" t="s">
        <v>3425</v>
      </c>
      <c r="K998" s="8">
        <v>45522</v>
      </c>
      <c r="L998" s="8">
        <v>45564</v>
      </c>
      <c r="M998">
        <v>154</v>
      </c>
      <c r="N998">
        <f>DATEDIF(Tabla_Transformados[[#This Row],[Fecha_Reserva]],Tabla_Transformados[[#This Row],[Fecha_Viaje]],"d")</f>
        <v>42</v>
      </c>
      <c r="O998">
        <v>10</v>
      </c>
      <c r="P998">
        <v>1</v>
      </c>
      <c r="Q998" t="s">
        <v>77</v>
      </c>
      <c r="R998" t="str">
        <f>IFERROR(VLOOKUP(Tabla_Transformados[[#This Row],[Tipo_Paquete_sucio]],auxiliares!$H$6:$I$7,2,0),Tabla_Transformados[[#This Row],[Tipo_Paquete_sucio]])</f>
        <v>Vuelo + Hotel</v>
      </c>
      <c r="S998" s="10">
        <v>1446.3</v>
      </c>
      <c r="T998" t="s">
        <v>86</v>
      </c>
      <c r="U998" t="s">
        <v>39</v>
      </c>
      <c r="V998" t="str">
        <f>VLOOKUP(Tabla_Transformados[[#This Row],[Destino_sucio]],auxiliares!$E$5:$F$19,2,0)</f>
        <v>Tokio</v>
      </c>
      <c r="W998" t="s">
        <v>67</v>
      </c>
      <c r="X998" t="s">
        <v>41</v>
      </c>
      <c r="Y998" t="s">
        <v>40</v>
      </c>
      <c r="Z9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8" t="str">
        <f>IFERROR(VLOOKUP(Tabla_Transformados[[#This Row],[Actividades_Reser_sucio2]],auxiliares!$E$5:$F$20,2,0),Tabla_Transformados[[#This Row],[Actividades_Reser_sucio2]])</f>
        <v/>
      </c>
      <c r="AB998">
        <v>6</v>
      </c>
      <c r="AC998">
        <f>Tabla_Transformados[[#This Row],[Duracion_Viaje_sucio]]-1</f>
        <v>9</v>
      </c>
      <c r="AD998" t="b">
        <v>1</v>
      </c>
      <c r="AE998" t="str">
        <f>VLOOKUP(Tabla_Transformados[[#This Row],[Promocion_Aplicada_sucio]],auxiliares!$H$6:$I$9,2,0)</f>
        <v>Verdadero</v>
      </c>
      <c r="AF998" t="s">
        <v>55</v>
      </c>
      <c r="AG998" t="s">
        <v>56</v>
      </c>
      <c r="AH998">
        <v>5</v>
      </c>
      <c r="AI998" t="str">
        <f>TEXT(Tabla_Transformados[[#This Row],[Fecha_Reserva]],"m")</f>
        <v>8</v>
      </c>
      <c r="AJ998">
        <v>3</v>
      </c>
      <c r="AK998" t="str">
        <f>TEXT(Tabla_Transformados[[#This Row],[Fecha_Viaje]],"m")</f>
        <v>9</v>
      </c>
      <c r="AL998" t="s">
        <v>57</v>
      </c>
      <c r="AM998" t="b">
        <v>1</v>
      </c>
      <c r="AN998" t="str">
        <f>VLOOKUP(Tabla_Transformados[[#This Row],[Cancelacion_Reserva_sucio]],auxiliares!$H$6:$I$9,2,0)</f>
        <v>Verdadero</v>
      </c>
      <c r="AO998">
        <v>4</v>
      </c>
      <c r="AP998" t="s">
        <v>40</v>
      </c>
      <c r="AQ998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8" s="10">
        <f>Tabla_Transformados[[#This Row],[Costo_Total]]/Tabla_Transformados[[#This Row],[Numero_Personas]]</f>
        <v>1446.3</v>
      </c>
      <c r="AS998" s="10">
        <f>Tabla_Transformados[[#This Row],[Costo_Total]]/Tabla_Transformados[[#This Row],[Duracion_Viaje_sucio]]</f>
        <v>144.63</v>
      </c>
    </row>
    <row r="999" spans="1:45" x14ac:dyDescent="0.25">
      <c r="A999" t="s">
        <v>3426</v>
      </c>
      <c r="B999" t="s">
        <v>3427</v>
      </c>
      <c r="C999">
        <v>26</v>
      </c>
      <c r="D999" t="s">
        <v>31</v>
      </c>
      <c r="E999" t="str">
        <f>VLOOKUP(Tabla_Transformados[[#This Row],[Género_sucio]],Tabla4[#All],2,0)</f>
        <v>Femenino</v>
      </c>
      <c r="F999" t="s">
        <v>73</v>
      </c>
      <c r="G999" t="str">
        <f>VLOOKUP(Tabla_Transformados[[#This Row],[Ubicación_sucio]],auxiliares!$E$6:$F$13,2,0)</f>
        <v>Reino unido</v>
      </c>
      <c r="H999" t="s">
        <v>97</v>
      </c>
      <c r="I999" t="str">
        <f>IFERROR(VLOOKUP(Tabla_Transformados[[#This Row],[Tipo_Viajero_sucio]],auxiliares!$H$6:$I$6,2,0),Tabla_Transformados[[#This Row],[Tipo_Viajero_sucio]])</f>
        <v>Negocios</v>
      </c>
      <c r="J999" t="s">
        <v>3428</v>
      </c>
      <c r="K999" s="8">
        <v>45429</v>
      </c>
      <c r="L999" s="8">
        <v>45486</v>
      </c>
      <c r="M999">
        <v>112</v>
      </c>
      <c r="N999">
        <f>DATEDIF(Tabla_Transformados[[#This Row],[Fecha_Reserva]],Tabla_Transformados[[#This Row],[Fecha_Viaje]],"d")</f>
        <v>57</v>
      </c>
      <c r="O999">
        <v>2</v>
      </c>
      <c r="P999">
        <v>2</v>
      </c>
      <c r="Q999" t="s">
        <v>77</v>
      </c>
      <c r="R999" t="str">
        <f>IFERROR(VLOOKUP(Tabla_Transformados[[#This Row],[Tipo_Paquete_sucio]],auxiliares!$H$6:$I$7,2,0),Tabla_Transformados[[#This Row],[Tipo_Paquete_sucio]])</f>
        <v>Vuelo + Hotel</v>
      </c>
      <c r="S999" s="10">
        <v>11340.8</v>
      </c>
      <c r="T999" t="s">
        <v>86</v>
      </c>
      <c r="U999" t="s">
        <v>39</v>
      </c>
      <c r="V999" t="str">
        <f>VLOOKUP(Tabla_Transformados[[#This Row],[Destino_sucio]],auxiliares!$E$5:$F$19,2,0)</f>
        <v>Tokio</v>
      </c>
      <c r="W999" t="s">
        <v>67</v>
      </c>
      <c r="X999" t="s">
        <v>41</v>
      </c>
      <c r="Y999" t="s">
        <v>40</v>
      </c>
      <c r="Z9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9" t="str">
        <f>IFERROR(VLOOKUP(Tabla_Transformados[[#This Row],[Actividades_Reser_sucio2]],auxiliares!$E$5:$F$20,2,0),Tabla_Transformados[[#This Row],[Actividades_Reser_sucio2]])</f>
        <v/>
      </c>
      <c r="AB999">
        <v>1</v>
      </c>
      <c r="AC999">
        <f>Tabla_Transformados[[#This Row],[Duracion_Viaje_sucio]]-1</f>
        <v>1</v>
      </c>
      <c r="AD999" t="b">
        <v>0</v>
      </c>
      <c r="AE999" t="str">
        <f>VLOOKUP(Tabla_Transformados[[#This Row],[Promocion_Aplicada_sucio]],auxiliares!$H$6:$I$9,2,0)</f>
        <v>Falso</v>
      </c>
      <c r="AF999" t="s">
        <v>42</v>
      </c>
      <c r="AG999" t="s">
        <v>56</v>
      </c>
      <c r="AH999">
        <v>1</v>
      </c>
      <c r="AI999" t="str">
        <f>TEXT(Tabla_Transformados[[#This Row],[Fecha_Reserva]],"m")</f>
        <v>5</v>
      </c>
      <c r="AJ999">
        <v>4</v>
      </c>
      <c r="AK999" t="str">
        <f>TEXT(Tabla_Transformados[[#This Row],[Fecha_Viaje]],"m")</f>
        <v>7</v>
      </c>
      <c r="AL999" t="s">
        <v>57</v>
      </c>
      <c r="AM999" t="b">
        <v>1</v>
      </c>
      <c r="AN999" t="str">
        <f>VLOOKUP(Tabla_Transformados[[#This Row],[Cancelacion_Reserva_sucio]],auxiliares!$H$6:$I$9,2,0)</f>
        <v>Verdadero</v>
      </c>
      <c r="AO999">
        <v>4</v>
      </c>
      <c r="AP999" t="s">
        <v>108</v>
      </c>
      <c r="AQ999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9" s="10">
        <f>Tabla_Transformados[[#This Row],[Costo_Total]]/Tabla_Transformados[[#This Row],[Numero_Personas]]</f>
        <v>5670.4</v>
      </c>
      <c r="AS999" s="10">
        <f>Tabla_Transformados[[#This Row],[Costo_Total]]/Tabla_Transformados[[#This Row],[Duracion_Viaje_sucio]]</f>
        <v>5670.4</v>
      </c>
    </row>
    <row r="1000" spans="1:45" x14ac:dyDescent="0.25">
      <c r="A1000" t="s">
        <v>3429</v>
      </c>
      <c r="B1000" t="s">
        <v>3430</v>
      </c>
      <c r="C1000">
        <v>25</v>
      </c>
      <c r="D1000" t="s">
        <v>104</v>
      </c>
      <c r="E1000" t="str">
        <f>VLOOKUP(Tabla_Transformados[[#This Row],[Género_sucio]],Tabla4[#All],2,0)</f>
        <v>Masculino</v>
      </c>
      <c r="F1000" t="s">
        <v>73</v>
      </c>
      <c r="G1000" t="str">
        <f>VLOOKUP(Tabla_Transformados[[#This Row],[Ubicación_sucio]],auxiliares!$E$6:$F$13,2,0)</f>
        <v>Reino unido</v>
      </c>
      <c r="H1000" t="s">
        <v>33</v>
      </c>
      <c r="I1000" t="str">
        <f>IFERROR(VLOOKUP(Tabla_Transformados[[#This Row],[Tipo_Viajero_sucio]],auxiliares!$H$6:$I$6,2,0),Tabla_Transformados[[#This Row],[Tipo_Viajero_sucio]])</f>
        <v>Turista</v>
      </c>
      <c r="J1000" t="s">
        <v>3431</v>
      </c>
      <c r="K1000" s="8">
        <v>45598</v>
      </c>
      <c r="L1000" s="8">
        <v>45651</v>
      </c>
      <c r="M1000">
        <v>265</v>
      </c>
      <c r="N1000">
        <f>DATEDIF(Tabla_Transformados[[#This Row],[Fecha_Reserva]],Tabla_Transformados[[#This Row],[Fecha_Viaje]],"d")</f>
        <v>53</v>
      </c>
      <c r="O1000">
        <v>3</v>
      </c>
      <c r="P1000">
        <v>1</v>
      </c>
      <c r="Q1000" t="s">
        <v>77</v>
      </c>
      <c r="R1000" t="str">
        <f>IFERROR(VLOOKUP(Tabla_Transformados[[#This Row],[Tipo_Paquete_sucio]],auxiliares!$H$6:$I$7,2,0),Tabla_Transformados[[#This Row],[Tipo_Paquete_sucio]])</f>
        <v>Vuelo + Hotel</v>
      </c>
      <c r="S1000" s="10">
        <v>14616.7</v>
      </c>
      <c r="T1000" t="s">
        <v>38</v>
      </c>
      <c r="U1000" t="s">
        <v>66</v>
      </c>
      <c r="V1000" t="str">
        <f>VLOOKUP(Tabla_Transformados[[#This Row],[Destino_sucio]],auxiliares!$E$5:$F$19,2,0)</f>
        <v>Barcelona</v>
      </c>
      <c r="W1000" t="s">
        <v>79</v>
      </c>
      <c r="X1000" t="s">
        <v>41</v>
      </c>
      <c r="Y1000" t="s">
        <v>40</v>
      </c>
      <c r="Z10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0" t="str">
        <f>IFERROR(VLOOKUP(Tabla_Transformados[[#This Row],[Actividades_Reser_sucio2]],auxiliares!$E$5:$F$20,2,0),Tabla_Transformados[[#This Row],[Actividades_Reser_sucio2]])</f>
        <v/>
      </c>
      <c r="AB1000">
        <v>4</v>
      </c>
      <c r="AC1000">
        <f>Tabla_Transformados[[#This Row],[Duracion_Viaje_sucio]]-1</f>
        <v>2</v>
      </c>
      <c r="AD1000" t="b">
        <v>1</v>
      </c>
      <c r="AE1000" t="str">
        <f>VLOOKUP(Tabla_Transformados[[#This Row],[Promocion_Aplicada_sucio]],auxiliares!$H$6:$I$9,2,0)</f>
        <v>Verdadero</v>
      </c>
      <c r="AF1000" t="s">
        <v>42</v>
      </c>
      <c r="AG1000" t="s">
        <v>115</v>
      </c>
      <c r="AH1000">
        <v>10</v>
      </c>
      <c r="AI1000" t="str">
        <f>TEXT(Tabla_Transformados[[#This Row],[Fecha_Reserva]],"m")</f>
        <v>11</v>
      </c>
      <c r="AJ1000">
        <v>1</v>
      </c>
      <c r="AK1000" t="str">
        <f>TEXT(Tabla_Transformados[[#This Row],[Fecha_Viaje]],"m")</f>
        <v>12</v>
      </c>
      <c r="AL1000" t="s">
        <v>44</v>
      </c>
      <c r="AM1000" t="b">
        <v>0</v>
      </c>
      <c r="AN1000" t="str">
        <f>VLOOKUP(Tabla_Transformados[[#This Row],[Cancelacion_Reserva_sucio]],auxiliares!$H$6:$I$9,2,0)</f>
        <v>Falso</v>
      </c>
      <c r="AO1000">
        <v>5</v>
      </c>
      <c r="AP1000" t="s">
        <v>207</v>
      </c>
      <c r="AQ1000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00" s="10">
        <f>Tabla_Transformados[[#This Row],[Costo_Total]]/Tabla_Transformados[[#This Row],[Numero_Personas]]</f>
        <v>14616.7</v>
      </c>
      <c r="AS1000" s="10">
        <f>Tabla_Transformados[[#This Row],[Costo_Total]]/Tabla_Transformados[[#This Row],[Duracion_Viaje_sucio]]</f>
        <v>4872.2333333333336</v>
      </c>
    </row>
    <row r="1001" spans="1:45" x14ac:dyDescent="0.25">
      <c r="A1001" t="s">
        <v>3432</v>
      </c>
      <c r="B1001" t="s">
        <v>3433</v>
      </c>
      <c r="C1001">
        <v>43</v>
      </c>
      <c r="D1001" t="s">
        <v>104</v>
      </c>
      <c r="E1001" t="str">
        <f>VLOOKUP(Tabla_Transformados[[#This Row],[Género_sucio]],Tabla4[#All],2,0)</f>
        <v>Masculino</v>
      </c>
      <c r="F1001" t="s">
        <v>48</v>
      </c>
      <c r="G1001" t="str">
        <f>VLOOKUP(Tabla_Transformados[[#This Row],[Ubicación_sucio]],auxiliares!$E$6:$F$13,2,0)</f>
        <v>EEUU</v>
      </c>
      <c r="H1001" t="s">
        <v>97</v>
      </c>
      <c r="I1001" t="str">
        <f>IFERROR(VLOOKUP(Tabla_Transformados[[#This Row],[Tipo_Viajero_sucio]],auxiliares!$H$6:$I$6,2,0),Tabla_Transformados[[#This Row],[Tipo_Viajero_sucio]])</f>
        <v>Negocios</v>
      </c>
      <c r="J1001" t="s">
        <v>3434</v>
      </c>
      <c r="K1001" s="8">
        <v>45479</v>
      </c>
      <c r="L1001" s="8">
        <v>45541</v>
      </c>
      <c r="M1001">
        <v>283</v>
      </c>
      <c r="N1001">
        <f>DATEDIF(Tabla_Transformados[[#This Row],[Fecha_Reserva]],Tabla_Transformados[[#This Row],[Fecha_Viaje]],"d")</f>
        <v>62</v>
      </c>
      <c r="O1001">
        <v>9</v>
      </c>
      <c r="P1001">
        <v>4</v>
      </c>
      <c r="Q1001" t="s">
        <v>77</v>
      </c>
      <c r="R1001" t="str">
        <f>IFERROR(VLOOKUP(Tabla_Transformados[[#This Row],[Tipo_Paquete_sucio]],auxiliares!$H$6:$I$7,2,0),Tabla_Transformados[[#This Row],[Tipo_Paquete_sucio]])</f>
        <v>Vuelo + Hotel</v>
      </c>
      <c r="S1001" s="10">
        <v>5838.8</v>
      </c>
      <c r="T1001" t="s">
        <v>78</v>
      </c>
      <c r="U1001" t="s">
        <v>53</v>
      </c>
      <c r="V1001" t="str">
        <f>VLOOKUP(Tabla_Transformados[[#This Row],[Destino_sucio]],auxiliares!$E$5:$F$19,2,0)</f>
        <v>Nueva York</v>
      </c>
      <c r="W1001" t="s">
        <v>114</v>
      </c>
      <c r="X1001" t="s">
        <v>68</v>
      </c>
      <c r="Y1001" t="s">
        <v>40</v>
      </c>
      <c r="Z10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1" t="str">
        <f>IFERROR(VLOOKUP(Tabla_Transformados[[#This Row],[Actividades_Reser_sucio2]],auxiliares!$E$5:$F$20,2,0),Tabla_Transformados[[#This Row],[Actividades_Reser_sucio2]])</f>
        <v/>
      </c>
      <c r="AB1001">
        <v>8</v>
      </c>
      <c r="AC1001">
        <f>Tabla_Transformados[[#This Row],[Duracion_Viaje_sucio]]-1</f>
        <v>8</v>
      </c>
      <c r="AD1001" t="b">
        <v>1</v>
      </c>
      <c r="AE1001" t="str">
        <f>VLOOKUP(Tabla_Transformados[[#This Row],[Promocion_Aplicada_sucio]],auxiliares!$H$6:$I$9,2,0)</f>
        <v>Verdadero</v>
      </c>
      <c r="AF1001" t="s">
        <v>42</v>
      </c>
      <c r="AG1001" t="s">
        <v>56</v>
      </c>
      <c r="AH1001">
        <v>6</v>
      </c>
      <c r="AI1001" t="str">
        <f>TEXT(Tabla_Transformados[[#This Row],[Fecha_Reserva]],"m")</f>
        <v>7</v>
      </c>
      <c r="AJ1001">
        <v>12</v>
      </c>
      <c r="AK1001" t="str">
        <f>TEXT(Tabla_Transformados[[#This Row],[Fecha_Viaje]],"m")</f>
        <v>9</v>
      </c>
      <c r="AL1001" t="s">
        <v>44</v>
      </c>
      <c r="AM1001" t="b">
        <v>1</v>
      </c>
      <c r="AN1001" t="str">
        <f>VLOOKUP(Tabla_Transformados[[#This Row],[Cancelacion_Reserva_sucio]],auxiliares!$H$6:$I$9,2,0)</f>
        <v>Verdadero</v>
      </c>
      <c r="AO1001">
        <v>4</v>
      </c>
      <c r="AP1001" t="s">
        <v>131</v>
      </c>
      <c r="AQ100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01" s="10">
        <f>Tabla_Transformados[[#This Row],[Costo_Total]]/Tabla_Transformados[[#This Row],[Numero_Personas]]</f>
        <v>1459.7</v>
      </c>
      <c r="AS1001" s="10">
        <f>Tabla_Transformados[[#This Row],[Costo_Total]]/Tabla_Transformados[[#This Row],[Duracion_Viaje_sucio]]</f>
        <v>648.75555555555559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999A-8D34-4A7D-B309-E2F4936D54A9}">
  <dimension ref="B2:I20"/>
  <sheetViews>
    <sheetView workbookViewId="0">
      <selection activeCell="I10" sqref="I10"/>
    </sheetView>
  </sheetViews>
  <sheetFormatPr baseColWidth="10" defaultRowHeight="15" x14ac:dyDescent="0.25"/>
  <cols>
    <col min="5" max="5" width="16.5703125" customWidth="1"/>
    <col min="6" max="6" width="17" customWidth="1"/>
    <col min="9" max="9" width="11.7109375" bestFit="1" customWidth="1"/>
  </cols>
  <sheetData>
    <row r="2" spans="2:9" x14ac:dyDescent="0.25">
      <c r="B2" s="4" t="s">
        <v>3497</v>
      </c>
      <c r="C2" s="4"/>
    </row>
    <row r="5" spans="2:9" x14ac:dyDescent="0.25">
      <c r="B5" t="s">
        <v>3495</v>
      </c>
      <c r="C5" t="s">
        <v>3496</v>
      </c>
      <c r="E5" s="4" t="s">
        <v>3495</v>
      </c>
      <c r="F5" s="5" t="s">
        <v>3496</v>
      </c>
      <c r="H5" s="11" t="s">
        <v>3504</v>
      </c>
      <c r="I5" s="12"/>
    </row>
    <row r="6" spans="2:9" x14ac:dyDescent="0.25">
      <c r="B6" s="1" t="s">
        <v>104</v>
      </c>
      <c r="C6" t="s">
        <v>3491</v>
      </c>
      <c r="E6" s="7" t="str" cm="1">
        <f t="array" ref="E6:E12">_xlfn.UNIQUE(Tabla_Transformados[Ubicación_sucio])</f>
        <v>Mexico</v>
      </c>
      <c r="F6" s="2" t="s">
        <v>3499</v>
      </c>
      <c r="H6" s="7" t="s">
        <v>33</v>
      </c>
      <c r="I6" s="2" t="s">
        <v>49</v>
      </c>
    </row>
    <row r="7" spans="2:9" x14ac:dyDescent="0.25">
      <c r="B7" t="s">
        <v>31</v>
      </c>
      <c r="C7" t="s">
        <v>3492</v>
      </c>
      <c r="E7" s="6" t="str">
        <v>USA</v>
      </c>
      <c r="F7" s="3" t="s">
        <v>3500</v>
      </c>
      <c r="H7" t="s">
        <v>3508</v>
      </c>
      <c r="I7" t="s">
        <v>3509</v>
      </c>
    </row>
    <row r="8" spans="2:9" x14ac:dyDescent="0.25">
      <c r="B8" s="1" t="s">
        <v>60</v>
      </c>
      <c r="C8" t="s">
        <v>3493</v>
      </c>
      <c r="E8" s="7" t="str">
        <v>Australia</v>
      </c>
      <c r="F8" s="2" t="s">
        <v>61</v>
      </c>
      <c r="H8" t="b">
        <v>1</v>
      </c>
      <c r="I8" t="str">
        <f>PROPER(H8)</f>
        <v>Verdadero</v>
      </c>
    </row>
    <row r="9" spans="2:9" x14ac:dyDescent="0.25">
      <c r="E9" s="6" t="str">
        <v>UK</v>
      </c>
      <c r="F9" s="3" t="s">
        <v>3501</v>
      </c>
      <c r="H9" t="b">
        <v>0</v>
      </c>
      <c r="I9" t="str">
        <f>PROPER(H9)</f>
        <v>Falso</v>
      </c>
    </row>
    <row r="10" spans="2:9" x14ac:dyDescent="0.25">
      <c r="E10" s="7" t="str">
        <v>Germany</v>
      </c>
      <c r="F10" s="2" t="s">
        <v>3498</v>
      </c>
    </row>
    <row r="11" spans="2:9" x14ac:dyDescent="0.25">
      <c r="E11" s="6" t="str">
        <v>India</v>
      </c>
      <c r="F11" s="3" t="s">
        <v>91</v>
      </c>
    </row>
    <row r="12" spans="2:9" x14ac:dyDescent="0.25">
      <c r="E12" s="7" t="str">
        <v>Spain</v>
      </c>
      <c r="F12" s="2" t="s">
        <v>3502</v>
      </c>
    </row>
    <row r="13" spans="2:9" x14ac:dyDescent="0.25">
      <c r="E13" s="6" t="str" cm="1">
        <f t="array" ref="E13:E19">_xlfn.UNIQUE(Tabla_Transformados[Destino_sucio])</f>
        <v>Tokyo</v>
      </c>
      <c r="F13" s="3" t="s">
        <v>3511</v>
      </c>
    </row>
    <row r="14" spans="2:9" x14ac:dyDescent="0.25">
      <c r="E14" s="7" t="str">
        <v>New York</v>
      </c>
      <c r="F14" s="2" t="s">
        <v>3512</v>
      </c>
    </row>
    <row r="15" spans="2:9" x14ac:dyDescent="0.25">
      <c r="E15" s="6" t="str">
        <v>Barcelona</v>
      </c>
      <c r="F15" s="3" t="s">
        <v>66</v>
      </c>
    </row>
    <row r="16" spans="2:9" x14ac:dyDescent="0.25">
      <c r="E16" s="7" t="str">
        <v>London</v>
      </c>
      <c r="F16" s="2" t="s">
        <v>3513</v>
      </c>
    </row>
    <row r="17" spans="5:6" x14ac:dyDescent="0.25">
      <c r="E17" s="6" t="str">
        <v>Cancun</v>
      </c>
      <c r="F17" s="3" t="s">
        <v>94</v>
      </c>
    </row>
    <row r="18" spans="5:6" x14ac:dyDescent="0.25">
      <c r="E18" s="7" t="str">
        <v>Rome</v>
      </c>
      <c r="F18" s="2" t="s">
        <v>3514</v>
      </c>
    </row>
    <row r="19" spans="5:6" x14ac:dyDescent="0.25">
      <c r="E19" s="6" t="str">
        <v>Paris</v>
      </c>
      <c r="F19" s="3" t="s">
        <v>137</v>
      </c>
    </row>
    <row r="20" spans="5:6" x14ac:dyDescent="0.25">
      <c r="E20" t="s">
        <v>151</v>
      </c>
      <c r="F20" s="9" t="s">
        <v>3518</v>
      </c>
    </row>
  </sheetData>
  <mergeCells count="1">
    <mergeCell ref="H5:I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64094-6E4E-48B9-8A80-91D0338A8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datos_brutos</vt:lpstr>
      <vt:lpstr>datos_transformados</vt:lpstr>
      <vt:lpstr>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2025-05-14T10:36:38Z</dcterms:created>
  <dcterms:modified xsi:type="dcterms:W3CDTF">2025-05-15T11:56:45Z</dcterms:modified>
</cp:coreProperties>
</file>