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Data\Stat\"/>
    </mc:Choice>
  </mc:AlternateContent>
  <xr:revisionPtr revIDLastSave="0" documentId="13_ncr:1_{4BEC5E60-0DB8-4B08-B76E-F92BE96A129C}" xr6:coauthVersionLast="45" xr6:coauthVersionMax="45" xr10:uidLastSave="{00000000-0000-0000-0000-000000000000}"/>
  <bookViews>
    <workbookView xWindow="-120" yWindow="-120" windowWidth="29040" windowHeight="15840" xr2:uid="{686DCB5C-E346-47BD-A836-CA3B941D1921}"/>
  </bookViews>
  <sheets>
    <sheet name="ข้อ 6-9" sheetId="1" r:id="rId1"/>
    <sheet name="ข้อ 10-12" sheetId="2" r:id="rId2"/>
    <sheet name="ข้อ 13-15" sheetId="3" r:id="rId3"/>
    <sheet name="ข้อ 16-18" sheetId="4" r:id="rId4"/>
  </sheets>
  <definedNames>
    <definedName name="_xlnm._FilterDatabase" localSheetId="0" hidden="1">'ข้อ 6-9'!$A$1:$A$11</definedName>
    <definedName name="_xlchart.v1.0" hidden="1">'ข้อ 10-12'!$F$8:$F$37</definedName>
    <definedName name="_xlchart.v1.1" hidden="1">'ข้อ 10-12'!$F$8:$F$37</definedName>
    <definedName name="_xlchart.v1.2" hidden="1">'ข้อ 10-12'!$F$8:$F$37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4" l="1"/>
  <c r="P10" i="4"/>
  <c r="P15" i="4"/>
  <c r="P14" i="4"/>
  <c r="D5" i="4"/>
  <c r="D3" i="4"/>
  <c r="D34" i="3"/>
  <c r="D33" i="3"/>
  <c r="D30" i="3"/>
  <c r="D29" i="3"/>
  <c r="F3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8" i="2"/>
  <c r="F2" i="2"/>
  <c r="F1" i="2"/>
  <c r="D14" i="1"/>
  <c r="D37" i="1"/>
  <c r="D34" i="1"/>
  <c r="C29" i="1"/>
  <c r="C28" i="1"/>
  <c r="C27" i="1"/>
  <c r="D24" i="1"/>
  <c r="D16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<sst xmlns="http://schemas.openxmlformats.org/spreadsheetml/2006/main" count="102" uniqueCount="51">
  <si>
    <t>Data</t>
  </si>
  <si>
    <t>Variance</t>
  </si>
  <si>
    <t>STD</t>
  </si>
  <si>
    <t>Data1</t>
  </si>
  <si>
    <t>Data2</t>
  </si>
  <si>
    <t>ข้อ 6.</t>
  </si>
  <si>
    <t>Mean</t>
  </si>
  <si>
    <t>Mode</t>
  </si>
  <si>
    <t>Median</t>
  </si>
  <si>
    <t>ข้อ 7.</t>
  </si>
  <si>
    <t>=</t>
  </si>
  <si>
    <t>ข้อ 8.</t>
  </si>
  <si>
    <t>Covariance</t>
  </si>
  <si>
    <t>A</t>
  </si>
  <si>
    <t>B</t>
  </si>
  <si>
    <t>(10-48.4)(20-48.4)(50-48.4)…(33-48.4)</t>
  </si>
  <si>
    <t>(33-51)(16-51)(73-51)…(16-51)</t>
  </si>
  <si>
    <t>(A1*B1)(A2*B2)(A3*B3)…(A10*B10)</t>
  </si>
  <si>
    <t>ข้อ 9.</t>
  </si>
  <si>
    <t>STD Data1</t>
  </si>
  <si>
    <t>STD Data2</t>
  </si>
  <si>
    <t>Correlation Co.</t>
  </si>
  <si>
    <t>COV(D1, D2)</t>
  </si>
  <si>
    <t>COV (D1, D2)</t>
  </si>
  <si>
    <t xml:space="preserve">    D1    *      D2</t>
  </si>
  <si>
    <t>(34.55 * 41.90)</t>
  </si>
  <si>
    <t>ข้อ 10.</t>
  </si>
  <si>
    <t>COV2</t>
  </si>
  <si>
    <t>COV1</t>
  </si>
  <si>
    <t>STD1/Mean1</t>
  </si>
  <si>
    <t>STD2/Mean2</t>
  </si>
  <si>
    <t>ข้อ 11.</t>
  </si>
  <si>
    <t>Standardize</t>
  </si>
  <si>
    <t>X - Mean</t>
  </si>
  <si>
    <t>ข้อ 12.</t>
  </si>
  <si>
    <t>ข้อ 13.</t>
  </si>
  <si>
    <t>ข้อ 14.</t>
  </si>
  <si>
    <t>47277.11 - t(9, 0.05) * 14545.77 / sqr(10) &lt; U &lt; 47277.11 + t(9, 0.05) * 14545.77 / sqr(10)</t>
  </si>
  <si>
    <t>T-Score(9, 0.05)</t>
  </si>
  <si>
    <t>ข้อ 15.</t>
  </si>
  <si>
    <t>90% CI</t>
  </si>
  <si>
    <t>Min</t>
  </si>
  <si>
    <t>Max</t>
  </si>
  <si>
    <t>95% CI</t>
  </si>
  <si>
    <t>47277.11 - t(9, 0.025) * 14545.77 / sqr(10) &lt; U &lt; 47277.11 + t(9, 0.25) * 14545.77 / sqr(10)</t>
  </si>
  <si>
    <t>ข้อ 16.</t>
  </si>
  <si>
    <t>ข้อ 17.</t>
  </si>
  <si>
    <t>ข้อ 18.</t>
  </si>
  <si>
    <t>87733.22 - 1.96 * 7900 / sqr(10) &lt; U &lt; 87733.22 + 1.96 * 7900 / sqr(10)</t>
  </si>
  <si>
    <t>Z 90%</t>
  </si>
  <si>
    <t>87733.22 - 1.645 * 7900 / sqr(10) &lt; U &lt; 87733.22 + 1.645 * 7900 / sqr(10)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</si>
</sst>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1" fontId="0" fillId="0" borderId="3" xfId="0" applyNumberFormat="1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1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2" fontId="0" fillId="0" borderId="5" xfId="0" applyNumberFormat="1" applyBorder="1"/>
    <xf numFmtId="2" fontId="0" fillId="0" borderId="8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 applyAlignment="1">
      <alignment horizontal="center"/>
    </xf>
    <xf numFmtId="49" fontId="0" fillId="2" borderId="1" xfId="0" applyNumberFormat="1" applyFill="1" applyBorder="1"/>
    <xf numFmtId="49" fontId="0" fillId="2" borderId="4" xfId="0" applyNumberFormat="1" applyFill="1" applyBorder="1"/>
    <xf numFmtId="170" fontId="0" fillId="2" borderId="5" xfId="0" applyNumberFormat="1" applyFill="1" applyBorder="1"/>
    <xf numFmtId="49" fontId="0" fillId="2" borderId="6" xfId="0" applyNumberFormat="1" applyFill="1" applyBorder="1"/>
    <xf numFmtId="170" fontId="0" fillId="2" borderId="8" xfId="0" applyNumberFormat="1" applyFill="1" applyBorder="1"/>
    <xf numFmtId="49" fontId="0" fillId="2" borderId="2" xfId="0" applyNumberFormat="1" applyFill="1" applyBorder="1"/>
    <xf numFmtId="2" fontId="0" fillId="2" borderId="7" xfId="0" applyNumberFormat="1" applyFill="1" applyBorder="1"/>
    <xf numFmtId="2" fontId="0" fillId="2" borderId="2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0" fontId="0" fillId="2" borderId="5" xfId="0" applyFill="1" applyBorder="1" applyAlignment="1">
      <alignment horizontal="right"/>
    </xf>
    <xf numFmtId="2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Data Standardization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Data Standardization</a:t>
          </a:r>
        </a:p>
      </cx:txPr>
    </cx:title>
    <cx:plotArea>
      <cx:plotAreaRegion>
        <cx:series layoutId="clusteredColumn" uniqueId="{14E5758D-66E6-4C51-A8B2-ED4C4E90F5BF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457199</xdr:colOff>
      <xdr:row>21</xdr:row>
      <xdr:rowOff>9524</xdr:rowOff>
    </xdr:from>
    <xdr:ext cx="885825" cy="6953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21B15B-4AD9-496F-8565-1DADDD8BD255}"/>
                </a:ext>
              </a:extLst>
            </xdr:cNvPr>
            <xdr:cNvSpPr txBox="1"/>
          </xdr:nvSpPr>
          <xdr:spPr>
            <a:xfrm>
              <a:off x="2552699" y="3676649"/>
              <a:ext cx="885825" cy="695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21B15B-4AD9-496F-8565-1DADDD8BD255}"/>
                </a:ext>
              </a:extLst>
            </xdr:cNvPr>
            <xdr:cNvSpPr txBox="1"/>
          </xdr:nvSpPr>
          <xdr:spPr>
            <a:xfrm>
              <a:off x="2552699" y="3676649"/>
              <a:ext cx="885825" cy="695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790575</xdr:colOff>
      <xdr:row>22</xdr:row>
      <xdr:rowOff>9525</xdr:rowOff>
    </xdr:from>
    <xdr:to>
      <xdr:col>5</xdr:col>
      <xdr:colOff>116205</xdr:colOff>
      <xdr:row>22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6428151-42CA-4961-A523-55BB4EBF6160}"/>
            </a:ext>
          </a:extLst>
        </xdr:cNvPr>
        <xdr:cNvCxnSpPr/>
      </xdr:nvCxnSpPr>
      <xdr:spPr>
        <a:xfrm>
          <a:off x="2886075" y="3676650"/>
          <a:ext cx="246888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31</xdr:row>
      <xdr:rowOff>33337</xdr:rowOff>
    </xdr:from>
    <xdr:ext cx="1714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F4EAFDD-107F-49A2-968D-06687D14E039}"/>
                </a:ext>
              </a:extLst>
            </xdr:cNvPr>
            <xdr:cNvSpPr txBox="1"/>
          </xdr:nvSpPr>
          <xdr:spPr>
            <a:xfrm>
              <a:off x="3152775" y="5424487"/>
              <a:ext cx="171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F4EAFDD-107F-49A2-968D-06687D14E039}"/>
                </a:ext>
              </a:extLst>
            </xdr:cNvPr>
            <xdr:cNvSpPr txBox="1"/>
          </xdr:nvSpPr>
          <xdr:spPr>
            <a:xfrm>
              <a:off x="3152775" y="5424487"/>
              <a:ext cx="171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466725</xdr:colOff>
      <xdr:row>31</xdr:row>
      <xdr:rowOff>4762</xdr:rowOff>
    </xdr:from>
    <xdr:ext cx="1714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BA6816-D4B0-49F4-9D5E-D60F1AF3522A}"/>
                </a:ext>
              </a:extLst>
            </xdr:cNvPr>
            <xdr:cNvSpPr txBox="1"/>
          </xdr:nvSpPr>
          <xdr:spPr>
            <a:xfrm>
              <a:off x="3609975" y="5395912"/>
              <a:ext cx="171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BA6816-D4B0-49F4-9D5E-D60F1AF3522A}"/>
                </a:ext>
              </a:extLst>
            </xdr:cNvPr>
            <xdr:cNvSpPr txBox="1"/>
          </xdr:nvSpPr>
          <xdr:spPr>
            <a:xfrm>
              <a:off x="3609975" y="5395912"/>
              <a:ext cx="171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971550</xdr:colOff>
      <xdr:row>30</xdr:row>
      <xdr:rowOff>180975</xdr:rowOff>
    </xdr:from>
    <xdr:to>
      <xdr:col>3</xdr:col>
      <xdr:colOff>942975</xdr:colOff>
      <xdr:row>30</xdr:row>
      <xdr:rowOff>180975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99F5DE7-FB33-4C34-81F9-E413BE3D15A7}"/>
            </a:ext>
          </a:extLst>
        </xdr:cNvPr>
        <xdr:cNvCxnSpPr/>
      </xdr:nvCxnSpPr>
      <xdr:spPr>
        <a:xfrm>
          <a:off x="3067050" y="5381625"/>
          <a:ext cx="1019175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30</xdr:row>
      <xdr:rowOff>180975</xdr:rowOff>
    </xdr:from>
    <xdr:to>
      <xdr:col>3</xdr:col>
      <xdr:colOff>942975</xdr:colOff>
      <xdr:row>30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B2367DA-A0E8-46C0-8770-85FFF39D57C4}"/>
            </a:ext>
          </a:extLst>
        </xdr:cNvPr>
        <xdr:cNvCxnSpPr/>
      </xdr:nvCxnSpPr>
      <xdr:spPr>
        <a:xfrm>
          <a:off x="3067050" y="5572125"/>
          <a:ext cx="1019175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34</xdr:row>
      <xdr:rowOff>0</xdr:rowOff>
    </xdr:from>
    <xdr:to>
      <xdr:col>3</xdr:col>
      <xdr:colOff>1028700</xdr:colOff>
      <xdr:row>34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558E2A1-6341-4AD0-99E9-B6ACB57AADA9}"/>
            </a:ext>
          </a:extLst>
        </xdr:cNvPr>
        <xdr:cNvCxnSpPr/>
      </xdr:nvCxnSpPr>
      <xdr:spPr>
        <a:xfrm>
          <a:off x="3152775" y="6153150"/>
          <a:ext cx="1019175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5</xdr:row>
      <xdr:rowOff>0</xdr:rowOff>
    </xdr:from>
    <xdr:to>
      <xdr:col>6</xdr:col>
      <xdr:colOff>76200</xdr:colOff>
      <xdr:row>5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69B5279-BDBD-4E4A-86A8-F25ACF65FF7F}"/>
            </a:ext>
          </a:extLst>
        </xdr:cNvPr>
        <xdr:cNvCxnSpPr/>
      </xdr:nvCxnSpPr>
      <xdr:spPr>
        <a:xfrm>
          <a:off x="4143375" y="952500"/>
          <a:ext cx="1019175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833437</xdr:colOff>
      <xdr:row>0</xdr:row>
      <xdr:rowOff>14287</xdr:rowOff>
    </xdr:from>
    <xdr:to>
      <xdr:col>13</xdr:col>
      <xdr:colOff>557212</xdr:colOff>
      <xdr:row>14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799FFA-E616-4CDE-AA55-53C00A0D3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7512" y="14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7</xdr:col>
      <xdr:colOff>495300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295B4-4A76-4243-BB53-0FCE86899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9100"/>
          <a:ext cx="41529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19050</xdr:rowOff>
    </xdr:from>
    <xdr:to>
      <xdr:col>6</xdr:col>
      <xdr:colOff>285750</xdr:colOff>
      <xdr:row>19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87FA02-DD5C-4D12-BEE1-7F546B62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"/>
          <a:ext cx="333375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19</xdr:col>
      <xdr:colOff>504825</xdr:colOff>
      <xdr:row>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DBF1B3-A8FB-4554-97C8-D37B2AC7F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81000"/>
          <a:ext cx="416242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9</xdr:row>
      <xdr:rowOff>19050</xdr:rowOff>
    </xdr:from>
    <xdr:to>
      <xdr:col>8</xdr:col>
      <xdr:colOff>600075</xdr:colOff>
      <xdr:row>38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B8E0F3-A3F8-47FC-A4F6-AB1823365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762125"/>
          <a:ext cx="4886325" cy="551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555A-5F77-44CB-9AAE-322702F90E9F}">
  <dimension ref="A1:K37"/>
  <sheetViews>
    <sheetView tabSelected="1" topLeftCell="A13" workbookViewId="0">
      <selection activeCell="I32" sqref="I32"/>
    </sheetView>
  </sheetViews>
  <sheetFormatPr defaultRowHeight="15" x14ac:dyDescent="0.25"/>
  <cols>
    <col min="1" max="1" width="15.7109375" style="3" customWidth="1"/>
    <col min="2" max="11" width="15.7109375" customWidth="1"/>
  </cols>
  <sheetData>
    <row r="1" spans="1:11" x14ac:dyDescent="0.25">
      <c r="A1" s="3" t="s">
        <v>3</v>
      </c>
      <c r="B1" s="2">
        <v>10</v>
      </c>
      <c r="C1" s="2">
        <v>20</v>
      </c>
      <c r="D1" s="2">
        <v>50</v>
      </c>
      <c r="E1" s="2">
        <v>70</v>
      </c>
      <c r="F1" s="2">
        <v>90</v>
      </c>
      <c r="G1" s="2">
        <v>110</v>
      </c>
      <c r="H1" s="2">
        <v>15</v>
      </c>
      <c r="I1" s="2">
        <v>66</v>
      </c>
      <c r="J1" s="2">
        <v>20</v>
      </c>
      <c r="K1" s="2">
        <v>33</v>
      </c>
    </row>
    <row r="2" spans="1:11" x14ac:dyDescent="0.25">
      <c r="A2" s="3" t="s">
        <v>4</v>
      </c>
      <c r="B2" s="2">
        <v>33</v>
      </c>
      <c r="C2" s="2">
        <v>16</v>
      </c>
      <c r="D2" s="2">
        <v>73</v>
      </c>
      <c r="E2" s="2">
        <v>44</v>
      </c>
      <c r="F2" s="2">
        <v>67</v>
      </c>
      <c r="G2" s="2">
        <v>134</v>
      </c>
      <c r="H2" s="2">
        <v>99</v>
      </c>
      <c r="I2" s="2">
        <v>11</v>
      </c>
      <c r="J2" s="2">
        <v>13</v>
      </c>
      <c r="K2" s="2">
        <v>16</v>
      </c>
    </row>
    <row r="5" spans="1:11" ht="15.75" thickBot="1" x14ac:dyDescent="0.3"/>
    <row r="6" spans="1:11" x14ac:dyDescent="0.25">
      <c r="A6" s="4" t="s">
        <v>5</v>
      </c>
      <c r="B6" s="5" t="s">
        <v>6</v>
      </c>
      <c r="C6" s="6">
        <f>AVERAGE(B2:K2)</f>
        <v>50.6</v>
      </c>
    </row>
    <row r="7" spans="1:11" x14ac:dyDescent="0.25">
      <c r="A7" s="7"/>
      <c r="B7" s="8" t="s">
        <v>7</v>
      </c>
      <c r="C7" s="9">
        <f>_xlfn.MODE.SNGL(B2:K2)</f>
        <v>16</v>
      </c>
    </row>
    <row r="8" spans="1:11" x14ac:dyDescent="0.25">
      <c r="A8" s="7"/>
      <c r="B8" s="8" t="s">
        <v>8</v>
      </c>
      <c r="C8" s="10">
        <f>MEDIAN(B2:K2)</f>
        <v>38.5</v>
      </c>
    </row>
    <row r="9" spans="1:11" x14ac:dyDescent="0.25">
      <c r="A9" s="7"/>
      <c r="B9" s="8" t="s">
        <v>1</v>
      </c>
      <c r="C9" s="13">
        <f>_xlfn.VAR.S(B2:K2)</f>
        <v>1755.377777777778</v>
      </c>
    </row>
    <row r="10" spans="1:11" ht="15.75" thickBot="1" x14ac:dyDescent="0.3">
      <c r="A10" s="11"/>
      <c r="B10" s="12" t="s">
        <v>2</v>
      </c>
      <c r="C10" s="14">
        <f>_xlfn.STDEV.S(B2:K2)</f>
        <v>41.897228760119418</v>
      </c>
    </row>
    <row r="12" spans="1:11" ht="15.75" thickBot="1" x14ac:dyDescent="0.3"/>
    <row r="13" spans="1:11" x14ac:dyDescent="0.25">
      <c r="A13" s="25" t="s">
        <v>9</v>
      </c>
      <c r="B13" s="16" t="s">
        <v>28</v>
      </c>
      <c r="C13" s="16" t="s">
        <v>10</v>
      </c>
      <c r="D13" s="17" t="s">
        <v>29</v>
      </c>
    </row>
    <row r="14" spans="1:11" x14ac:dyDescent="0.25">
      <c r="A14" s="26"/>
      <c r="B14" s="19"/>
      <c r="C14" s="19" t="s">
        <v>10</v>
      </c>
      <c r="D14" s="27">
        <f>_xlfn.STDEV.S(B1:K1)/AVERAGE(B1:K1)</f>
        <v>0.71387877169884706</v>
      </c>
    </row>
    <row r="15" spans="1:11" x14ac:dyDescent="0.25">
      <c r="A15" s="26"/>
      <c r="B15" s="19" t="s">
        <v>27</v>
      </c>
      <c r="C15" s="19" t="s">
        <v>10</v>
      </c>
      <c r="D15" s="20" t="s">
        <v>30</v>
      </c>
    </row>
    <row r="16" spans="1:11" ht="15.75" thickBot="1" x14ac:dyDescent="0.3">
      <c r="A16" s="28"/>
      <c r="B16" s="22"/>
      <c r="C16" s="22" t="s">
        <v>10</v>
      </c>
      <c r="D16" s="29">
        <f>C10/C6</f>
        <v>0.82800847352014662</v>
      </c>
    </row>
    <row r="18" spans="1:6" ht="15.75" thickBot="1" x14ac:dyDescent="0.3"/>
    <row r="19" spans="1:6" x14ac:dyDescent="0.25">
      <c r="A19" s="25" t="s">
        <v>11</v>
      </c>
      <c r="B19" s="16" t="s">
        <v>13</v>
      </c>
      <c r="C19" s="16" t="s">
        <v>10</v>
      </c>
      <c r="D19" s="30" t="s">
        <v>15</v>
      </c>
      <c r="E19" s="16"/>
      <c r="F19" s="17"/>
    </row>
    <row r="20" spans="1:6" x14ac:dyDescent="0.25">
      <c r="A20" s="26"/>
      <c r="B20" s="19" t="s">
        <v>14</v>
      </c>
      <c r="C20" s="19" t="s">
        <v>10</v>
      </c>
      <c r="D20" s="19" t="s">
        <v>16</v>
      </c>
      <c r="E20" s="19"/>
      <c r="F20" s="20"/>
    </row>
    <row r="21" spans="1:6" x14ac:dyDescent="0.25">
      <c r="A21" s="26"/>
      <c r="B21" s="19"/>
      <c r="C21" s="19"/>
      <c r="D21" s="19"/>
      <c r="E21" s="19"/>
      <c r="F21" s="20"/>
    </row>
    <row r="22" spans="1:6" x14ac:dyDescent="0.25">
      <c r="A22" s="26"/>
      <c r="B22" s="19" t="s">
        <v>12</v>
      </c>
      <c r="C22" s="19" t="s">
        <v>10</v>
      </c>
      <c r="D22" s="19" t="s">
        <v>17</v>
      </c>
      <c r="E22" s="19"/>
      <c r="F22" s="20"/>
    </row>
    <row r="23" spans="1:6" x14ac:dyDescent="0.25">
      <c r="A23" s="26"/>
      <c r="B23" s="19"/>
      <c r="C23" s="19"/>
      <c r="D23" s="19">
        <v>9</v>
      </c>
      <c r="E23" s="19"/>
      <c r="F23" s="20"/>
    </row>
    <row r="24" spans="1:6" ht="15.75" thickBot="1" x14ac:dyDescent="0.3">
      <c r="A24" s="28"/>
      <c r="B24" s="22"/>
      <c r="C24" s="22" t="s">
        <v>10</v>
      </c>
      <c r="D24" s="31">
        <f>_xlfn.COVARIANCE.S(B1:K1,B2:K2)</f>
        <v>739.84444444444455</v>
      </c>
      <c r="E24" s="22"/>
      <c r="F24" s="23"/>
    </row>
    <row r="26" spans="1:6" ht="15.75" thickBot="1" x14ac:dyDescent="0.3"/>
    <row r="27" spans="1:6" x14ac:dyDescent="0.25">
      <c r="A27" s="25" t="s">
        <v>18</v>
      </c>
      <c r="B27" s="16" t="s">
        <v>19</v>
      </c>
      <c r="C27" s="32">
        <f>_xlfn.STDEV.S(B1:K1)</f>
        <v>34.551732550224195</v>
      </c>
      <c r="D27" s="17"/>
    </row>
    <row r="28" spans="1:6" x14ac:dyDescent="0.25">
      <c r="A28" s="26"/>
      <c r="B28" s="19" t="s">
        <v>20</v>
      </c>
      <c r="C28" s="33">
        <f>_xlfn.STDEV.S(B2:K2)</f>
        <v>41.897228760119418</v>
      </c>
      <c r="D28" s="20"/>
    </row>
    <row r="29" spans="1:6" x14ac:dyDescent="0.25">
      <c r="A29" s="26"/>
      <c r="B29" s="19" t="s">
        <v>23</v>
      </c>
      <c r="C29" s="33">
        <f>_xlfn.COVARIANCE.S(B1:K1,B2:K2)</f>
        <v>739.84444444444455</v>
      </c>
      <c r="D29" s="20"/>
    </row>
    <row r="30" spans="1:6" x14ac:dyDescent="0.25">
      <c r="A30" s="26"/>
      <c r="B30" s="19"/>
      <c r="C30" s="19"/>
      <c r="D30" s="20"/>
    </row>
    <row r="31" spans="1:6" x14ac:dyDescent="0.25">
      <c r="A31" s="26"/>
      <c r="B31" s="19" t="s">
        <v>21</v>
      </c>
      <c r="C31" s="19" t="s">
        <v>10</v>
      </c>
      <c r="D31" s="20" t="s">
        <v>22</v>
      </c>
    </row>
    <row r="32" spans="1:6" x14ac:dyDescent="0.25">
      <c r="A32" s="26"/>
      <c r="B32" s="19"/>
      <c r="C32" s="19"/>
      <c r="D32" s="20" t="s">
        <v>24</v>
      </c>
    </row>
    <row r="33" spans="1:4" x14ac:dyDescent="0.25">
      <c r="A33" s="26"/>
      <c r="B33" s="19"/>
      <c r="C33" s="19"/>
      <c r="D33" s="20"/>
    </row>
    <row r="34" spans="1:4" x14ac:dyDescent="0.25">
      <c r="A34" s="26"/>
      <c r="B34" s="19"/>
      <c r="C34" s="19" t="s">
        <v>10</v>
      </c>
      <c r="D34" s="34">
        <f>C29</f>
        <v>739.84444444444455</v>
      </c>
    </row>
    <row r="35" spans="1:4" x14ac:dyDescent="0.25">
      <c r="A35" s="26"/>
      <c r="B35" s="19"/>
      <c r="C35" s="19"/>
      <c r="D35" s="35" t="s">
        <v>25</v>
      </c>
    </row>
    <row r="36" spans="1:4" x14ac:dyDescent="0.25">
      <c r="A36" s="26"/>
      <c r="B36" s="19"/>
      <c r="C36" s="19"/>
      <c r="D36" s="20"/>
    </row>
    <row r="37" spans="1:4" ht="15.75" thickBot="1" x14ac:dyDescent="0.3">
      <c r="A37" s="28"/>
      <c r="B37" s="22"/>
      <c r="C37" s="22" t="s">
        <v>10</v>
      </c>
      <c r="D37" s="36">
        <f>C29/(C27*C28)</f>
        <v>0.51107576758911555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A2B5-28AB-4320-8518-89C00EB53F48}">
  <dimension ref="A1:N37"/>
  <sheetViews>
    <sheetView workbookViewId="0">
      <selection activeCell="I21" sqref="I21"/>
    </sheetView>
  </sheetViews>
  <sheetFormatPr defaultRowHeight="15" x14ac:dyDescent="0.25"/>
  <cols>
    <col min="1" max="12" width="12.7109375" customWidth="1"/>
  </cols>
  <sheetData>
    <row r="1" spans="1:14" x14ac:dyDescent="0.25">
      <c r="A1" t="s">
        <v>0</v>
      </c>
      <c r="C1" s="15" t="s">
        <v>26</v>
      </c>
      <c r="D1" s="16" t="s">
        <v>6</v>
      </c>
      <c r="E1" s="16" t="s">
        <v>10</v>
      </c>
      <c r="F1" s="17">
        <f>AVERAGE(A2:A31)</f>
        <v>40.526333333333341</v>
      </c>
      <c r="H1" s="15" t="s">
        <v>34</v>
      </c>
      <c r="I1" s="16"/>
      <c r="J1" s="16"/>
      <c r="K1" s="16"/>
      <c r="L1" s="16"/>
      <c r="M1" s="16"/>
      <c r="N1" s="17"/>
    </row>
    <row r="2" spans="1:14" ht="15.75" thickBot="1" x14ac:dyDescent="0.3">
      <c r="A2" s="1">
        <v>35.54</v>
      </c>
      <c r="C2" s="21"/>
      <c r="D2" s="22" t="s">
        <v>2</v>
      </c>
      <c r="E2" s="22" t="s">
        <v>10</v>
      </c>
      <c r="F2" s="23">
        <f>_xlfn.STDEV.S(A2:A31)</f>
        <v>8.4291532209936513</v>
      </c>
      <c r="H2" s="18"/>
      <c r="I2" s="19"/>
      <c r="J2" s="19"/>
      <c r="K2" s="19"/>
      <c r="L2" s="19"/>
      <c r="M2" s="19"/>
      <c r="N2" s="20"/>
    </row>
    <row r="3" spans="1:14" x14ac:dyDescent="0.25">
      <c r="A3" s="1">
        <v>49.93</v>
      </c>
      <c r="H3" s="18"/>
      <c r="I3" s="19"/>
      <c r="J3" s="19"/>
      <c r="K3" s="19"/>
      <c r="L3" s="19"/>
      <c r="M3" s="19"/>
      <c r="N3" s="20"/>
    </row>
    <row r="4" spans="1:14" ht="15.75" thickBot="1" x14ac:dyDescent="0.3">
      <c r="A4" s="1">
        <v>58.09</v>
      </c>
      <c r="H4" s="18"/>
      <c r="I4" s="19"/>
      <c r="J4" s="19"/>
      <c r="K4" s="19"/>
      <c r="L4" s="19"/>
      <c r="M4" s="19"/>
      <c r="N4" s="20"/>
    </row>
    <row r="5" spans="1:14" x14ac:dyDescent="0.25">
      <c r="A5" s="1">
        <v>21.47</v>
      </c>
      <c r="C5" s="15" t="s">
        <v>31</v>
      </c>
      <c r="D5" s="16" t="s">
        <v>32</v>
      </c>
      <c r="E5" s="16" t="s">
        <v>10</v>
      </c>
      <c r="F5" s="17" t="s">
        <v>33</v>
      </c>
      <c r="H5" s="18"/>
      <c r="I5" s="19"/>
      <c r="J5" s="19"/>
      <c r="K5" s="19"/>
      <c r="L5" s="19"/>
      <c r="M5" s="19"/>
      <c r="N5" s="20"/>
    </row>
    <row r="6" spans="1:14" x14ac:dyDescent="0.25">
      <c r="A6" s="1">
        <v>30.64</v>
      </c>
      <c r="C6" s="18"/>
      <c r="D6" s="19"/>
      <c r="E6" s="19"/>
      <c r="F6" s="20" t="s">
        <v>2</v>
      </c>
      <c r="H6" s="18"/>
      <c r="I6" s="19"/>
      <c r="J6" s="19"/>
      <c r="K6" s="19"/>
      <c r="L6" s="19"/>
      <c r="M6" s="19"/>
      <c r="N6" s="20"/>
    </row>
    <row r="7" spans="1:14" x14ac:dyDescent="0.25">
      <c r="A7" s="1">
        <v>44.78</v>
      </c>
      <c r="C7" s="18"/>
      <c r="D7" s="19"/>
      <c r="E7" s="19"/>
      <c r="F7" s="20"/>
      <c r="H7" s="18"/>
      <c r="I7" s="19"/>
      <c r="J7" s="19"/>
      <c r="K7" s="19"/>
      <c r="L7" s="19"/>
      <c r="M7" s="19"/>
      <c r="N7" s="20"/>
    </row>
    <row r="8" spans="1:14" x14ac:dyDescent="0.25">
      <c r="A8" s="1">
        <v>40.64</v>
      </c>
      <c r="C8" s="18"/>
      <c r="D8" s="19"/>
      <c r="E8" s="19" t="s">
        <v>10</v>
      </c>
      <c r="F8" s="20">
        <f>STANDARDIZE(A2,$F$1,$F$2)</f>
        <v>-0.59155803704153564</v>
      </c>
      <c r="H8" s="18"/>
      <c r="I8" s="19"/>
      <c r="J8" s="19"/>
      <c r="K8" s="19"/>
      <c r="L8" s="19"/>
      <c r="M8" s="19"/>
      <c r="N8" s="20"/>
    </row>
    <row r="9" spans="1:14" x14ac:dyDescent="0.25">
      <c r="A9" s="1">
        <v>51.1</v>
      </c>
      <c r="C9" s="18"/>
      <c r="D9" s="19"/>
      <c r="E9" s="19"/>
      <c r="F9" s="20">
        <f>STANDARDIZE(A3,$F$1,$F$2)</f>
        <v>1.1156122590399573</v>
      </c>
      <c r="H9" s="18"/>
      <c r="I9" s="19"/>
      <c r="J9" s="19"/>
      <c r="K9" s="19"/>
      <c r="L9" s="19"/>
      <c r="M9" s="19"/>
      <c r="N9" s="20"/>
    </row>
    <row r="10" spans="1:14" x14ac:dyDescent="0.25">
      <c r="A10" s="1">
        <v>34.770000000000003</v>
      </c>
      <c r="C10" s="18"/>
      <c r="D10" s="19"/>
      <c r="E10" s="19"/>
      <c r="F10" s="20">
        <f>STANDARDIZE(A4,$F$1,$F$2)</f>
        <v>2.0836810301327291</v>
      </c>
      <c r="H10" s="18"/>
      <c r="I10" s="19"/>
      <c r="J10" s="19"/>
      <c r="K10" s="19"/>
      <c r="L10" s="19"/>
      <c r="M10" s="19"/>
      <c r="N10" s="20"/>
    </row>
    <row r="11" spans="1:14" x14ac:dyDescent="0.25">
      <c r="A11" s="1">
        <v>40.770000000000003</v>
      </c>
      <c r="C11" s="18"/>
      <c r="D11" s="19"/>
      <c r="E11" s="19"/>
      <c r="F11" s="20">
        <f>STANDARDIZE(A5,$F$1,$F$2)</f>
        <v>-2.260764851903704</v>
      </c>
      <c r="H11" s="18"/>
      <c r="I11" s="19"/>
      <c r="J11" s="19"/>
      <c r="K11" s="19"/>
      <c r="L11" s="19"/>
      <c r="M11" s="19"/>
      <c r="N11" s="20"/>
    </row>
    <row r="12" spans="1:14" x14ac:dyDescent="0.25">
      <c r="A12" s="1">
        <v>43.62</v>
      </c>
      <c r="C12" s="18"/>
      <c r="D12" s="19"/>
      <c r="E12" s="19"/>
      <c r="F12" s="20">
        <f>STANDARDIZE(A6,$F$1,$F$2)</f>
        <v>-1.1728738432124399</v>
      </c>
      <c r="H12" s="18"/>
      <c r="I12" s="19"/>
      <c r="J12" s="19"/>
      <c r="K12" s="19"/>
      <c r="L12" s="19"/>
      <c r="M12" s="19"/>
      <c r="N12" s="20"/>
    </row>
    <row r="13" spans="1:14" x14ac:dyDescent="0.25">
      <c r="A13" s="1">
        <v>46.72</v>
      </c>
      <c r="C13" s="18"/>
      <c r="D13" s="19"/>
      <c r="E13" s="19"/>
      <c r="F13" s="20">
        <f>STANDARDIZE(A7,$F$1,$F$2)</f>
        <v>0.50463748316645585</v>
      </c>
      <c r="H13" s="18"/>
      <c r="I13" s="19"/>
      <c r="J13" s="19"/>
      <c r="K13" s="19"/>
      <c r="L13" s="19"/>
      <c r="M13" s="19"/>
      <c r="N13" s="20"/>
    </row>
    <row r="14" spans="1:14" x14ac:dyDescent="0.25">
      <c r="A14" s="1">
        <v>43.69</v>
      </c>
      <c r="C14" s="18"/>
      <c r="D14" s="19"/>
      <c r="E14" s="19"/>
      <c r="F14" s="20">
        <f>STANDARDIZE(A8,$F$1,$F$2)</f>
        <v>1.348494489144671E-2</v>
      </c>
      <c r="H14" s="18"/>
      <c r="I14" s="19"/>
      <c r="J14" s="19"/>
      <c r="K14" s="19"/>
      <c r="L14" s="19"/>
      <c r="M14" s="19"/>
      <c r="N14" s="20"/>
    </row>
    <row r="15" spans="1:14" ht="15.75" thickBot="1" x14ac:dyDescent="0.3">
      <c r="A15" s="1">
        <v>34.47</v>
      </c>
      <c r="C15" s="18"/>
      <c r="D15" s="19"/>
      <c r="E15" s="19"/>
      <c r="F15" s="20">
        <f>STANDARDIZE(A9,$F$1,$F$2)</f>
        <v>1.2544162372481122</v>
      </c>
      <c r="H15" s="21"/>
      <c r="I15" s="22"/>
      <c r="J15" s="22"/>
      <c r="K15" s="22"/>
      <c r="L15" s="22"/>
      <c r="M15" s="22"/>
      <c r="N15" s="23"/>
    </row>
    <row r="16" spans="1:14" x14ac:dyDescent="0.25">
      <c r="A16" s="1">
        <v>41.49</v>
      </c>
      <c r="C16" s="18"/>
      <c r="D16" s="19"/>
      <c r="E16" s="19"/>
      <c r="F16" s="20">
        <f>STANDARDIZE(A10,$F$1,$F$2)</f>
        <v>-0.68290766372553435</v>
      </c>
    </row>
    <row r="17" spans="1:6" x14ac:dyDescent="0.25">
      <c r="A17" s="1">
        <v>47.67</v>
      </c>
      <c r="C17" s="18"/>
      <c r="D17" s="19"/>
      <c r="E17" s="19"/>
      <c r="F17" s="20">
        <f>STANDARDIZE(A11,$F$1,$F$2)</f>
        <v>2.8907609136797539E-2</v>
      </c>
    </row>
    <row r="18" spans="1:6" x14ac:dyDescent="0.25">
      <c r="A18" s="1">
        <v>24.97</v>
      </c>
      <c r="C18" s="18"/>
      <c r="D18" s="19"/>
      <c r="E18" s="19"/>
      <c r="F18" s="20">
        <f>STANDARDIZE(A12,$F$1,$F$2)</f>
        <v>0.36701986374640455</v>
      </c>
    </row>
    <row r="19" spans="1:6" x14ac:dyDescent="0.25">
      <c r="A19" s="1">
        <v>38.58</v>
      </c>
      <c r="C19" s="18"/>
      <c r="D19" s="19"/>
      <c r="E19" s="19"/>
      <c r="F19" s="20">
        <f>STANDARDIZE(A13,$F$1,$F$2)</f>
        <v>0.73479108805860949</v>
      </c>
    </row>
    <row r="20" spans="1:6" x14ac:dyDescent="0.25">
      <c r="A20" s="1">
        <v>48.97</v>
      </c>
      <c r="C20" s="18"/>
      <c r="D20" s="19"/>
      <c r="E20" s="19"/>
      <c r="F20" s="20">
        <f>STANDARDIZE(A14,$F$1,$F$2)</f>
        <v>0.37532437526313178</v>
      </c>
    </row>
    <row r="21" spans="1:6" x14ac:dyDescent="0.25">
      <c r="A21" s="1">
        <v>39.67</v>
      </c>
      <c r="C21" s="18"/>
      <c r="D21" s="19"/>
      <c r="E21" s="19"/>
      <c r="F21" s="20">
        <f>STANDARDIZE(A15,$F$1,$F$2)</f>
        <v>-0.71849842736865155</v>
      </c>
    </row>
    <row r="22" spans="1:6" x14ac:dyDescent="0.25">
      <c r="A22" s="1">
        <v>44.29</v>
      </c>
      <c r="C22" s="18"/>
      <c r="D22" s="19"/>
      <c r="E22" s="19"/>
      <c r="F22" s="20">
        <f>STANDARDIZE(A16,$F$1,$F$2)</f>
        <v>0.11432544188027724</v>
      </c>
    </row>
    <row r="23" spans="1:6" x14ac:dyDescent="0.25">
      <c r="A23" s="1">
        <v>42.56</v>
      </c>
      <c r="C23" s="18"/>
      <c r="D23" s="19"/>
      <c r="E23" s="19"/>
      <c r="F23" s="20">
        <f>STANDARDIZE(A17,$F$1,$F$2)</f>
        <v>0.84749517292847909</v>
      </c>
    </row>
    <row r="24" spans="1:6" x14ac:dyDescent="0.25">
      <c r="A24" s="1">
        <v>48.26</v>
      </c>
      <c r="C24" s="18"/>
      <c r="D24" s="19"/>
      <c r="E24" s="19"/>
      <c r="F24" s="20">
        <f>STANDARDIZE(A18,$F$1,$F$2)</f>
        <v>-1.8455392760673437</v>
      </c>
    </row>
    <row r="25" spans="1:6" x14ac:dyDescent="0.25">
      <c r="A25" s="1">
        <v>37.1</v>
      </c>
      <c r="C25" s="18"/>
      <c r="D25" s="19"/>
      <c r="E25" s="19"/>
      <c r="F25" s="20">
        <f>STANDARDIZE(A19,$F$1,$F$2)</f>
        <v>-0.23090496545795419</v>
      </c>
    </row>
    <row r="26" spans="1:6" x14ac:dyDescent="0.25">
      <c r="A26" s="1">
        <v>22.28</v>
      </c>
      <c r="C26" s="18"/>
      <c r="D26" s="19"/>
      <c r="E26" s="19"/>
      <c r="F26" s="20">
        <f>STANDARDIZE(A20,$F$1,$F$2)</f>
        <v>1.001721815381984</v>
      </c>
    </row>
    <row r="27" spans="1:6" x14ac:dyDescent="0.25">
      <c r="A27" s="1">
        <v>39.200000000000003</v>
      </c>
      <c r="C27" s="18"/>
      <c r="D27" s="19"/>
      <c r="E27" s="19"/>
      <c r="F27" s="20">
        <f>STANDARDIZE(A21,$F$1,$F$2)</f>
        <v>-0.10159185755463015</v>
      </c>
    </row>
    <row r="28" spans="1:6" x14ac:dyDescent="0.25">
      <c r="A28" s="1">
        <v>45.73</v>
      </c>
      <c r="C28" s="18"/>
      <c r="D28" s="19"/>
      <c r="E28" s="19"/>
      <c r="F28" s="20">
        <f>STANDARDIZE(A22,$F$1,$F$2)</f>
        <v>0.44650590254936512</v>
      </c>
    </row>
    <row r="29" spans="1:6" x14ac:dyDescent="0.25">
      <c r="A29" s="1">
        <v>39.130000000000003</v>
      </c>
      <c r="C29" s="18"/>
      <c r="D29" s="19"/>
      <c r="E29" s="19"/>
      <c r="F29" s="20">
        <f>STANDARDIZE(A23,$F$1,$F$2)</f>
        <v>0.24126583220739314</v>
      </c>
    </row>
    <row r="30" spans="1:6" x14ac:dyDescent="0.25">
      <c r="A30" s="1">
        <v>32.909999999999997</v>
      </c>
      <c r="C30" s="18"/>
      <c r="D30" s="19"/>
      <c r="E30" s="19"/>
      <c r="F30" s="20">
        <f>STANDARDIZE(A24,$F$1,$F$2)</f>
        <v>0.91749034142660801</v>
      </c>
    </row>
    <row r="31" spans="1:6" x14ac:dyDescent="0.25">
      <c r="A31" s="1">
        <v>46.75</v>
      </c>
      <c r="C31" s="18"/>
      <c r="D31" s="19"/>
      <c r="E31" s="19"/>
      <c r="F31" s="20">
        <f>STANDARDIZE(A25,$F$1,$F$2)</f>
        <v>-0.40648606609732901</v>
      </c>
    </row>
    <row r="32" spans="1:6" x14ac:dyDescent="0.25">
      <c r="C32" s="18"/>
      <c r="D32" s="19"/>
      <c r="E32" s="19"/>
      <c r="F32" s="20">
        <f>STANDARDIZE(A26,$F$1,$F$2)</f>
        <v>-2.1646697900672889</v>
      </c>
    </row>
    <row r="33" spans="3:6" x14ac:dyDescent="0.25">
      <c r="C33" s="18"/>
      <c r="D33" s="19"/>
      <c r="E33" s="19"/>
      <c r="F33" s="20">
        <f>STANDARDIZE(A27,$F$1,$F$2)</f>
        <v>-0.15735072059551269</v>
      </c>
    </row>
    <row r="34" spans="3:6" x14ac:dyDescent="0.25">
      <c r="C34" s="18"/>
      <c r="D34" s="19"/>
      <c r="E34" s="19"/>
      <c r="F34" s="20">
        <f>STANDARDIZE(A28,$F$1,$F$2)</f>
        <v>0.61734156803632456</v>
      </c>
    </row>
    <row r="35" spans="3:6" x14ac:dyDescent="0.25">
      <c r="C35" s="18"/>
      <c r="D35" s="19"/>
      <c r="E35" s="19"/>
      <c r="F35" s="20">
        <f>STANDARDIZE(A29,$F$1,$F$2)</f>
        <v>-0.16565523211223993</v>
      </c>
    </row>
    <row r="36" spans="3:6" x14ac:dyDescent="0.25">
      <c r="C36" s="18"/>
      <c r="D36" s="19"/>
      <c r="E36" s="19"/>
      <c r="F36" s="20">
        <f>STANDARDIZE(A30,$F$1,$F$2)</f>
        <v>-0.90357039831285813</v>
      </c>
    </row>
    <row r="37" spans="3:6" ht="15.75" thickBot="1" x14ac:dyDescent="0.3">
      <c r="C37" s="21"/>
      <c r="D37" s="22"/>
      <c r="E37" s="22"/>
      <c r="F37" s="23">
        <f>STANDARDIZE(A31,$F$1,$F$2)</f>
        <v>0.73835016442292134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751E-418E-4BE2-AEEA-AB4B67D0A38C}">
  <dimension ref="A1:L34"/>
  <sheetViews>
    <sheetView topLeftCell="A4" workbookViewId="0">
      <selection activeCell="L16" sqref="L16"/>
    </sheetView>
  </sheetViews>
  <sheetFormatPr defaultRowHeight="15" x14ac:dyDescent="0.25"/>
  <sheetData>
    <row r="1" spans="1:11" x14ac:dyDescent="0.25">
      <c r="A1" t="s">
        <v>0</v>
      </c>
      <c r="B1">
        <v>42690.64</v>
      </c>
      <c r="C1">
        <v>42325.34</v>
      </c>
      <c r="D1">
        <v>64971.4</v>
      </c>
      <c r="E1">
        <v>35967.86</v>
      </c>
      <c r="F1">
        <v>53694.28</v>
      </c>
      <c r="G1">
        <v>43309.04</v>
      </c>
      <c r="H1">
        <v>36018.400000000001</v>
      </c>
      <c r="I1">
        <v>29007.55</v>
      </c>
      <c r="J1">
        <v>47506.85</v>
      </c>
      <c r="K1">
        <v>77279.740000000005</v>
      </c>
    </row>
    <row r="2" spans="1:11" ht="15.75" thickBot="1" x14ac:dyDescent="0.3"/>
    <row r="3" spans="1:11" x14ac:dyDescent="0.25">
      <c r="A3" s="15" t="s">
        <v>35</v>
      </c>
      <c r="B3" s="16" t="s">
        <v>6</v>
      </c>
      <c r="C3" s="16" t="s">
        <v>10</v>
      </c>
      <c r="D3" s="17">
        <v>47277.11</v>
      </c>
    </row>
    <row r="4" spans="1:11" ht="15.75" thickBot="1" x14ac:dyDescent="0.3">
      <c r="A4" s="21"/>
      <c r="B4" s="22" t="s">
        <v>2</v>
      </c>
      <c r="C4" s="22" t="s">
        <v>10</v>
      </c>
      <c r="D4" s="23">
        <v>14545.768298475446</v>
      </c>
    </row>
    <row r="6" spans="1:11" ht="15.75" thickBot="1" x14ac:dyDescent="0.3"/>
    <row r="7" spans="1:11" x14ac:dyDescent="0.25">
      <c r="A7" s="15" t="s">
        <v>36</v>
      </c>
      <c r="B7" s="24" t="s">
        <v>38</v>
      </c>
      <c r="C7" s="24"/>
      <c r="D7" s="16" t="s">
        <v>10</v>
      </c>
      <c r="E7" s="16">
        <v>1.833113</v>
      </c>
      <c r="F7" s="16"/>
      <c r="G7" s="17"/>
    </row>
    <row r="8" spans="1:11" x14ac:dyDescent="0.25">
      <c r="A8" s="18"/>
      <c r="B8" s="19"/>
      <c r="C8" s="19"/>
      <c r="D8" s="19"/>
      <c r="E8" s="19"/>
      <c r="F8" s="19"/>
      <c r="G8" s="20"/>
    </row>
    <row r="9" spans="1:11" x14ac:dyDescent="0.25">
      <c r="A9" s="18"/>
      <c r="B9" s="19"/>
      <c r="C9" s="19"/>
      <c r="D9" s="19"/>
      <c r="E9" s="19"/>
      <c r="F9" s="19"/>
      <c r="G9" s="20"/>
    </row>
    <row r="10" spans="1:11" x14ac:dyDescent="0.25">
      <c r="A10" s="18"/>
      <c r="B10" s="19"/>
      <c r="C10" s="19"/>
      <c r="D10" s="19"/>
      <c r="E10" s="19"/>
      <c r="F10" s="19"/>
      <c r="G10" s="20"/>
    </row>
    <row r="11" spans="1:11" x14ac:dyDescent="0.25">
      <c r="A11" s="18"/>
      <c r="B11" s="19"/>
      <c r="C11" s="19"/>
      <c r="D11" s="19"/>
      <c r="E11" s="19"/>
      <c r="F11" s="19"/>
      <c r="G11" s="20"/>
    </row>
    <row r="12" spans="1:11" x14ac:dyDescent="0.25">
      <c r="A12" s="18"/>
      <c r="B12" s="19"/>
      <c r="C12" s="19"/>
      <c r="D12" s="19"/>
      <c r="E12" s="19"/>
      <c r="F12" s="19"/>
      <c r="G12" s="20"/>
    </row>
    <row r="13" spans="1:11" x14ac:dyDescent="0.25">
      <c r="A13" s="18"/>
      <c r="B13" s="19"/>
      <c r="C13" s="19"/>
      <c r="D13" s="19"/>
      <c r="E13" s="19"/>
      <c r="F13" s="19"/>
      <c r="G13" s="20"/>
    </row>
    <row r="14" spans="1:11" x14ac:dyDescent="0.25">
      <c r="A14" s="18"/>
      <c r="B14" s="19"/>
      <c r="C14" s="19"/>
      <c r="D14" s="19"/>
      <c r="E14" s="19"/>
      <c r="F14" s="19"/>
      <c r="G14" s="20"/>
    </row>
    <row r="15" spans="1:11" x14ac:dyDescent="0.25">
      <c r="A15" s="18"/>
      <c r="B15" s="19"/>
      <c r="C15" s="19"/>
      <c r="D15" s="19"/>
      <c r="E15" s="19"/>
      <c r="F15" s="19"/>
      <c r="G15" s="20"/>
    </row>
    <row r="16" spans="1:11" x14ac:dyDescent="0.25">
      <c r="A16" s="18"/>
      <c r="B16" s="19"/>
      <c r="C16" s="19"/>
      <c r="D16" s="19"/>
      <c r="E16" s="19"/>
      <c r="F16" s="19"/>
      <c r="G16" s="20"/>
    </row>
    <row r="17" spans="1:12" x14ac:dyDescent="0.25">
      <c r="A17" s="18"/>
      <c r="B17" s="19"/>
      <c r="C17" s="19"/>
      <c r="D17" s="19"/>
      <c r="E17" s="19"/>
      <c r="F17" s="19"/>
      <c r="G17" s="20"/>
    </row>
    <row r="18" spans="1:12" x14ac:dyDescent="0.25">
      <c r="A18" s="18"/>
      <c r="B18" s="19"/>
      <c r="C18" s="19"/>
      <c r="D18" s="19"/>
      <c r="E18" s="19"/>
      <c r="F18" s="19"/>
      <c r="G18" s="20"/>
    </row>
    <row r="19" spans="1:12" x14ac:dyDescent="0.25">
      <c r="A19" s="18"/>
      <c r="B19" s="19"/>
      <c r="C19" s="19"/>
      <c r="D19" s="19"/>
      <c r="E19" s="19"/>
      <c r="F19" s="19"/>
      <c r="G19" s="20"/>
    </row>
    <row r="20" spans="1:12" ht="15.75" thickBot="1" x14ac:dyDescent="0.3">
      <c r="A20" s="21"/>
      <c r="B20" s="22"/>
      <c r="C20" s="22"/>
      <c r="D20" s="22"/>
      <c r="E20" s="22"/>
      <c r="F20" s="22"/>
      <c r="G20" s="23"/>
    </row>
    <row r="22" spans="1:12" ht="15.75" thickBot="1" x14ac:dyDescent="0.3"/>
    <row r="23" spans="1:12" x14ac:dyDescent="0.25">
      <c r="A23" s="15" t="s">
        <v>39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1:12" x14ac:dyDescent="0.25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0"/>
    </row>
    <row r="25" spans="1:12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20"/>
    </row>
    <row r="26" spans="1:12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</row>
    <row r="27" spans="1:12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0"/>
    </row>
    <row r="28" spans="1:12" x14ac:dyDescent="0.25">
      <c r="A28" s="18"/>
      <c r="B28" s="19" t="s">
        <v>40</v>
      </c>
      <c r="C28" s="19" t="s">
        <v>10</v>
      </c>
      <c r="D28" s="19" t="s">
        <v>37</v>
      </c>
      <c r="E28" s="19"/>
      <c r="F28" s="19"/>
      <c r="G28" s="19"/>
      <c r="H28" s="19"/>
      <c r="I28" s="19"/>
      <c r="J28" s="19"/>
      <c r="K28" s="19"/>
      <c r="L28" s="20"/>
    </row>
    <row r="29" spans="1:12" x14ac:dyDescent="0.25">
      <c r="A29" s="18"/>
      <c r="B29" s="19" t="s">
        <v>41</v>
      </c>
      <c r="C29" s="19" t="s">
        <v>10</v>
      </c>
      <c r="D29" s="19">
        <f>$D$3-$E$7*$D$4 / SQRT(10)</f>
        <v>38845.201158224401</v>
      </c>
      <c r="E29" s="19"/>
      <c r="F29" s="19"/>
      <c r="G29" s="19"/>
      <c r="H29" s="19"/>
      <c r="I29" s="19"/>
      <c r="J29" s="19"/>
      <c r="K29" s="19"/>
      <c r="L29" s="20"/>
    </row>
    <row r="30" spans="1:12" x14ac:dyDescent="0.25">
      <c r="A30" s="18"/>
      <c r="B30" s="19" t="s">
        <v>42</v>
      </c>
      <c r="C30" s="19" t="s">
        <v>10</v>
      </c>
      <c r="D30" s="19">
        <f>$D$3+$E$7*$D$4 / SQRT(10)</f>
        <v>55709.0188417756</v>
      </c>
      <c r="E30" s="19"/>
      <c r="F30" s="19"/>
      <c r="G30" s="19"/>
      <c r="H30" s="19"/>
      <c r="I30" s="19"/>
      <c r="J30" s="19"/>
      <c r="K30" s="19"/>
      <c r="L30" s="20"/>
    </row>
    <row r="31" spans="1:12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20"/>
    </row>
    <row r="32" spans="1:12" x14ac:dyDescent="0.25">
      <c r="A32" s="18"/>
      <c r="B32" s="19" t="s">
        <v>43</v>
      </c>
      <c r="C32" s="19" t="s">
        <v>10</v>
      </c>
      <c r="D32" s="19" t="s">
        <v>44</v>
      </c>
      <c r="E32" s="19"/>
      <c r="F32" s="19"/>
      <c r="G32" s="19"/>
      <c r="H32" s="19"/>
      <c r="I32" s="19"/>
      <c r="J32" s="19"/>
      <c r="K32" s="19"/>
      <c r="L32" s="20"/>
    </row>
    <row r="33" spans="1:12" x14ac:dyDescent="0.25">
      <c r="A33" s="18"/>
      <c r="B33" s="19" t="s">
        <v>41</v>
      </c>
      <c r="C33" s="19" t="s">
        <v>10</v>
      </c>
      <c r="D33" s="19">
        <f>$D$3-0.26216*$D$4 / SQRT(10)</f>
        <v>46071.232772595096</v>
      </c>
      <c r="E33" s="19"/>
      <c r="F33" s="19"/>
      <c r="G33" s="19"/>
      <c r="H33" s="19"/>
      <c r="I33" s="19"/>
      <c r="J33" s="19"/>
      <c r="K33" s="19"/>
      <c r="L33" s="20"/>
    </row>
    <row r="34" spans="1:12" ht="15.75" thickBot="1" x14ac:dyDescent="0.3">
      <c r="A34" s="21"/>
      <c r="B34" s="22" t="s">
        <v>42</v>
      </c>
      <c r="C34" s="22" t="s">
        <v>10</v>
      </c>
      <c r="D34" s="22">
        <f>$D$3+0.26216*$D$4 / SQRT(10)</f>
        <v>48482.987227404905</v>
      </c>
      <c r="E34" s="22"/>
      <c r="F34" s="22"/>
      <c r="G34" s="22"/>
      <c r="H34" s="22"/>
      <c r="I34" s="22"/>
      <c r="J34" s="22"/>
      <c r="K34" s="22"/>
      <c r="L34" s="23"/>
    </row>
  </sheetData>
  <mergeCells count="1">
    <mergeCell ref="B7:C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151F-413F-403B-900E-8AF1926254BB}">
  <dimension ref="A1:V39"/>
  <sheetViews>
    <sheetView workbookViewId="0">
      <selection activeCell="L13" sqref="L13"/>
    </sheetView>
  </sheetViews>
  <sheetFormatPr defaultRowHeight="15" x14ac:dyDescent="0.25"/>
  <sheetData>
    <row r="1" spans="1:22" x14ac:dyDescent="0.25">
      <c r="A1" t="s">
        <v>0</v>
      </c>
      <c r="B1">
        <v>81469</v>
      </c>
      <c r="C1">
        <v>87531.77</v>
      </c>
      <c r="D1">
        <v>75745.759999999995</v>
      </c>
      <c r="E1">
        <v>84907.66</v>
      </c>
      <c r="F1">
        <v>91575.27</v>
      </c>
      <c r="G1">
        <v>91222.62</v>
      </c>
      <c r="H1">
        <v>80216.58</v>
      </c>
      <c r="I1">
        <v>93699.6</v>
      </c>
      <c r="J1">
        <v>95481.35</v>
      </c>
      <c r="K1">
        <v>95482.59</v>
      </c>
    </row>
    <row r="2" spans="1:22" ht="15.75" thickBot="1" x14ac:dyDescent="0.3"/>
    <row r="3" spans="1:22" x14ac:dyDescent="0.25">
      <c r="A3" s="15" t="s">
        <v>45</v>
      </c>
      <c r="B3" s="16" t="s">
        <v>6</v>
      </c>
      <c r="C3" s="16" t="s">
        <v>10</v>
      </c>
      <c r="D3" s="17">
        <f>AVERAGE(B1:K1)</f>
        <v>87733.22</v>
      </c>
      <c r="M3" s="15" t="s">
        <v>47</v>
      </c>
      <c r="N3" s="16"/>
      <c r="O3" s="16"/>
      <c r="P3" s="16"/>
      <c r="Q3" s="16"/>
      <c r="R3" s="16"/>
      <c r="S3" s="16"/>
      <c r="T3" s="16"/>
      <c r="U3" s="16"/>
      <c r="V3" s="17"/>
    </row>
    <row r="4" spans="1:22" x14ac:dyDescent="0.25">
      <c r="A4" s="18"/>
      <c r="B4" s="19" t="s">
        <v>2</v>
      </c>
      <c r="C4" s="19" t="s">
        <v>10</v>
      </c>
      <c r="D4" s="20">
        <v>7900</v>
      </c>
      <c r="M4" s="18"/>
      <c r="N4" s="19"/>
      <c r="O4" s="19"/>
      <c r="P4" s="19"/>
      <c r="Q4" s="19"/>
      <c r="R4" s="19"/>
      <c r="S4" s="19"/>
      <c r="T4" s="19"/>
      <c r="U4" s="19"/>
      <c r="V4" s="20"/>
    </row>
    <row r="5" spans="1:22" ht="15.75" thickBot="1" x14ac:dyDescent="0.3">
      <c r="A5" s="21"/>
      <c r="B5" s="22" t="s">
        <v>1</v>
      </c>
      <c r="C5" s="22" t="s">
        <v>10</v>
      </c>
      <c r="D5" s="23">
        <f>_xlfn.VAR.P(B1:K1)</f>
        <v>43008510.252640024</v>
      </c>
      <c r="M5" s="18"/>
      <c r="N5" s="19"/>
      <c r="O5" s="19"/>
      <c r="P5" s="19"/>
      <c r="Q5" s="19"/>
      <c r="R5" s="19"/>
      <c r="S5" s="19"/>
      <c r="T5" s="19"/>
      <c r="U5" s="19"/>
      <c r="V5" s="20"/>
    </row>
    <row r="6" spans="1:22" x14ac:dyDescent="0.25">
      <c r="M6" s="18"/>
      <c r="N6" s="19"/>
      <c r="O6" s="19"/>
      <c r="P6" s="19"/>
      <c r="Q6" s="19"/>
      <c r="R6" s="19"/>
      <c r="S6" s="19"/>
      <c r="T6" s="19"/>
      <c r="U6" s="19"/>
      <c r="V6" s="20"/>
    </row>
    <row r="7" spans="1:22" ht="15.75" thickBot="1" x14ac:dyDescent="0.3">
      <c r="M7" s="18"/>
      <c r="N7" s="19"/>
      <c r="O7" s="19"/>
      <c r="P7" s="19"/>
      <c r="Q7" s="19"/>
      <c r="R7" s="19"/>
      <c r="S7" s="19"/>
      <c r="T7" s="19"/>
      <c r="U7" s="19"/>
      <c r="V7" s="20"/>
    </row>
    <row r="8" spans="1:22" x14ac:dyDescent="0.25">
      <c r="A8" s="15" t="s">
        <v>46</v>
      </c>
      <c r="B8" s="16" t="s">
        <v>49</v>
      </c>
      <c r="C8" s="16" t="s">
        <v>10</v>
      </c>
      <c r="D8" s="16">
        <v>1.645</v>
      </c>
      <c r="E8" s="16"/>
      <c r="F8" s="16"/>
      <c r="G8" s="16"/>
      <c r="H8" s="16"/>
      <c r="I8" s="16"/>
      <c r="J8" s="17"/>
      <c r="K8" s="8"/>
      <c r="M8" s="18"/>
      <c r="N8" s="19"/>
      <c r="O8" s="19"/>
      <c r="P8" s="19"/>
      <c r="Q8" s="19"/>
      <c r="R8" s="19"/>
      <c r="S8" s="19"/>
      <c r="T8" s="19"/>
      <c r="U8" s="19"/>
      <c r="V8" s="20"/>
    </row>
    <row r="9" spans="1:22" x14ac:dyDescent="0.25">
      <c r="A9" s="18"/>
      <c r="B9" s="19"/>
      <c r="C9" s="19"/>
      <c r="D9" s="19"/>
      <c r="E9" s="19"/>
      <c r="F9" s="19"/>
      <c r="G9" s="19"/>
      <c r="H9" s="19"/>
      <c r="I9" s="19"/>
      <c r="J9" s="20"/>
      <c r="K9" s="8"/>
      <c r="M9" s="18"/>
      <c r="N9" s="19" t="s">
        <v>40</v>
      </c>
      <c r="O9" s="19" t="s">
        <v>10</v>
      </c>
      <c r="P9" s="19" t="s">
        <v>50</v>
      </c>
      <c r="Q9" s="19"/>
      <c r="R9" s="19"/>
      <c r="S9" s="19"/>
      <c r="T9" s="19"/>
      <c r="U9" s="19"/>
      <c r="V9" s="20"/>
    </row>
    <row r="10" spans="1:22" x14ac:dyDescent="0.25">
      <c r="A10" s="18"/>
      <c r="B10" s="19"/>
      <c r="C10" s="19"/>
      <c r="D10" s="19"/>
      <c r="E10" s="19"/>
      <c r="F10" s="19"/>
      <c r="G10" s="19"/>
      <c r="H10" s="19"/>
      <c r="I10" s="19"/>
      <c r="J10" s="20"/>
      <c r="K10" s="8"/>
      <c r="M10" s="18"/>
      <c r="N10" s="19" t="s">
        <v>41</v>
      </c>
      <c r="O10" s="19" t="s">
        <v>10</v>
      </c>
      <c r="P10" s="19">
        <f>$D$3-((1.645*$D$4) / SQRT(10))</f>
        <v>83623.682066728186</v>
      </c>
      <c r="Q10" s="19"/>
      <c r="R10" s="19"/>
      <c r="S10" s="19"/>
      <c r="T10" s="19"/>
      <c r="U10" s="19"/>
      <c r="V10" s="20"/>
    </row>
    <row r="11" spans="1:22" x14ac:dyDescent="0.25">
      <c r="A11" s="18"/>
      <c r="B11" s="19"/>
      <c r="C11" s="19"/>
      <c r="D11" s="19"/>
      <c r="E11" s="19"/>
      <c r="F11" s="19"/>
      <c r="G11" s="19"/>
      <c r="H11" s="19"/>
      <c r="I11" s="19"/>
      <c r="J11" s="20"/>
      <c r="K11" s="8"/>
      <c r="M11" s="18"/>
      <c r="N11" s="19" t="s">
        <v>42</v>
      </c>
      <c r="O11" s="19" t="s">
        <v>10</v>
      </c>
      <c r="P11" s="19">
        <f>$D$3+((1.645*$D$4) / SQRT(10))</f>
        <v>91842.757933271816</v>
      </c>
      <c r="Q11" s="19"/>
      <c r="R11" s="19"/>
      <c r="S11" s="19"/>
      <c r="T11" s="19"/>
      <c r="U11" s="19"/>
      <c r="V11" s="20"/>
    </row>
    <row r="12" spans="1:22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20"/>
      <c r="K12" s="8"/>
      <c r="M12" s="18"/>
      <c r="N12" s="19"/>
      <c r="O12" s="19"/>
      <c r="P12" s="19"/>
      <c r="Q12" s="19"/>
      <c r="R12" s="19"/>
      <c r="S12" s="19"/>
      <c r="T12" s="19"/>
      <c r="U12" s="19"/>
      <c r="V12" s="20"/>
    </row>
    <row r="13" spans="1:22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20"/>
      <c r="K13" s="8"/>
      <c r="M13" s="18"/>
      <c r="N13" s="19" t="s">
        <v>43</v>
      </c>
      <c r="O13" s="19" t="s">
        <v>10</v>
      </c>
      <c r="P13" s="19" t="s">
        <v>48</v>
      </c>
      <c r="Q13" s="19"/>
      <c r="R13" s="19"/>
      <c r="S13" s="19"/>
      <c r="T13" s="19"/>
      <c r="U13" s="19"/>
      <c r="V13" s="20"/>
    </row>
    <row r="14" spans="1:22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20"/>
      <c r="K14" s="8"/>
      <c r="M14" s="18"/>
      <c r="N14" s="19" t="s">
        <v>41</v>
      </c>
      <c r="O14" s="19" t="s">
        <v>10</v>
      </c>
      <c r="P14" s="19">
        <f>$D$3-((1.96*$D$4) / SQRT(10))</f>
        <v>82836.749270995278</v>
      </c>
      <c r="Q14" s="19"/>
      <c r="R14" s="19"/>
      <c r="S14" s="19"/>
      <c r="T14" s="19"/>
      <c r="U14" s="19"/>
      <c r="V14" s="20"/>
    </row>
    <row r="15" spans="1:22" ht="15.75" thickBot="1" x14ac:dyDescent="0.3">
      <c r="A15" s="18"/>
      <c r="B15" s="19"/>
      <c r="C15" s="19"/>
      <c r="D15" s="19"/>
      <c r="E15" s="19"/>
      <c r="F15" s="19"/>
      <c r="G15" s="19"/>
      <c r="H15" s="19"/>
      <c r="I15" s="19"/>
      <c r="J15" s="20"/>
      <c r="K15" s="8"/>
      <c r="M15" s="21"/>
      <c r="N15" s="22" t="s">
        <v>42</v>
      </c>
      <c r="O15" s="22" t="s">
        <v>10</v>
      </c>
      <c r="P15" s="22">
        <f>$D$3+((1.96*$D$4) / SQRT(10))</f>
        <v>92629.690729004724</v>
      </c>
      <c r="Q15" s="22"/>
      <c r="R15" s="22"/>
      <c r="S15" s="22"/>
      <c r="T15" s="22"/>
      <c r="U15" s="22"/>
      <c r="V15" s="23"/>
    </row>
    <row r="16" spans="1:22" x14ac:dyDescent="0.25">
      <c r="A16" s="18"/>
      <c r="B16" s="19"/>
      <c r="C16" s="19"/>
      <c r="D16" s="19"/>
      <c r="E16" s="19"/>
      <c r="F16" s="19"/>
      <c r="G16" s="19"/>
      <c r="H16" s="19"/>
      <c r="I16" s="19"/>
      <c r="J16" s="20"/>
      <c r="K16" s="8"/>
    </row>
    <row r="17" spans="1:11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20"/>
      <c r="K17" s="8"/>
    </row>
    <row r="18" spans="1:11" x14ac:dyDescent="0.25">
      <c r="A18" s="18"/>
      <c r="B18" s="19"/>
      <c r="C18" s="19"/>
      <c r="D18" s="19"/>
      <c r="E18" s="19"/>
      <c r="F18" s="19"/>
      <c r="G18" s="19"/>
      <c r="H18" s="19"/>
      <c r="I18" s="19"/>
      <c r="J18" s="20"/>
      <c r="K18" s="8"/>
    </row>
    <row r="19" spans="1:11" x14ac:dyDescent="0.25">
      <c r="A19" s="18"/>
      <c r="B19" s="19"/>
      <c r="C19" s="19"/>
      <c r="D19" s="19"/>
      <c r="E19" s="19"/>
      <c r="F19" s="19"/>
      <c r="G19" s="19"/>
      <c r="H19" s="19"/>
      <c r="I19" s="19"/>
      <c r="J19" s="20"/>
      <c r="K19" s="8"/>
    </row>
    <row r="20" spans="1:11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20"/>
      <c r="K20" s="8"/>
    </row>
    <row r="21" spans="1:11" x14ac:dyDescent="0.25">
      <c r="A21" s="18"/>
      <c r="B21" s="19"/>
      <c r="C21" s="19"/>
      <c r="D21" s="19"/>
      <c r="E21" s="19"/>
      <c r="F21" s="19"/>
      <c r="G21" s="19"/>
      <c r="H21" s="19"/>
      <c r="I21" s="19"/>
      <c r="J21" s="20"/>
      <c r="K21" s="8"/>
    </row>
    <row r="22" spans="1:11" x14ac:dyDescent="0.25">
      <c r="A22" s="18"/>
      <c r="B22" s="19"/>
      <c r="C22" s="19"/>
      <c r="D22" s="19"/>
      <c r="E22" s="19"/>
      <c r="F22" s="19"/>
      <c r="G22" s="19"/>
      <c r="H22" s="19"/>
      <c r="I22" s="19"/>
      <c r="J22" s="20"/>
      <c r="K22" s="8"/>
    </row>
    <row r="23" spans="1:11" x14ac:dyDescent="0.25">
      <c r="A23" s="18"/>
      <c r="B23" s="19"/>
      <c r="C23" s="19"/>
      <c r="D23" s="19"/>
      <c r="E23" s="19"/>
      <c r="F23" s="19"/>
      <c r="G23" s="19"/>
      <c r="H23" s="19"/>
      <c r="I23" s="19"/>
      <c r="J23" s="20"/>
      <c r="K23" s="8"/>
    </row>
    <row r="24" spans="1:11" x14ac:dyDescent="0.25">
      <c r="A24" s="18"/>
      <c r="B24" s="19"/>
      <c r="C24" s="19"/>
      <c r="D24" s="19"/>
      <c r="E24" s="19"/>
      <c r="F24" s="19"/>
      <c r="G24" s="19"/>
      <c r="H24" s="19"/>
      <c r="I24" s="19"/>
      <c r="J24" s="20"/>
      <c r="K24" s="8"/>
    </row>
    <row r="25" spans="1:11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20"/>
      <c r="K25" s="8"/>
    </row>
    <row r="26" spans="1:1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20"/>
    </row>
    <row r="27" spans="1:11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20"/>
    </row>
    <row r="28" spans="1:11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20"/>
    </row>
    <row r="29" spans="1:11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20"/>
    </row>
    <row r="30" spans="1:11" x14ac:dyDescent="0.25">
      <c r="A30" s="18"/>
      <c r="B30" s="19"/>
      <c r="C30" s="19"/>
      <c r="D30" s="19"/>
      <c r="E30" s="19"/>
      <c r="F30" s="19"/>
      <c r="G30" s="19"/>
      <c r="H30" s="19"/>
      <c r="I30" s="19"/>
      <c r="J30" s="20"/>
    </row>
    <row r="31" spans="1:11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20"/>
    </row>
    <row r="32" spans="1:11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20"/>
    </row>
    <row r="33" spans="1:10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20"/>
    </row>
    <row r="34" spans="1:10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20"/>
    </row>
    <row r="35" spans="1:10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20"/>
    </row>
    <row r="36" spans="1:10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20"/>
    </row>
    <row r="37" spans="1:10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20"/>
    </row>
    <row r="38" spans="1:10" x14ac:dyDescent="0.25">
      <c r="A38" s="18"/>
      <c r="B38" s="19"/>
      <c r="C38" s="19"/>
      <c r="D38" s="19"/>
      <c r="E38" s="19"/>
      <c r="F38" s="19"/>
      <c r="G38" s="19"/>
      <c r="H38" s="19"/>
      <c r="I38" s="19"/>
      <c r="J38" s="20"/>
    </row>
    <row r="39" spans="1:10" ht="15.75" thickBot="1" x14ac:dyDescent="0.3">
      <c r="A39" s="21"/>
      <c r="B39" s="22"/>
      <c r="C39" s="22"/>
      <c r="D39" s="22"/>
      <c r="E39" s="22"/>
      <c r="F39" s="22"/>
      <c r="G39" s="22"/>
      <c r="H39" s="22"/>
      <c r="I39" s="22"/>
      <c r="J39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ข้อ 6-9</vt:lpstr>
      <vt:lpstr>ข้อ 10-12</vt:lpstr>
      <vt:lpstr>ข้อ 13-15</vt:lpstr>
      <vt:lpstr>ข้อ 16-18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2020-05-09T18:32:26Z</dcterms:created>
  <dcterms:modified xsi:type="dcterms:W3CDTF">2020-05-09T20:29:18Z</dcterms:modified>
</cp:coreProperties>
</file>