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Лист 1" sheetId="1" r:id="rId4"/>
  </sheets>
</workbook>
</file>

<file path=xl/sharedStrings.xml><?xml version="1.0" encoding="utf-8"?>
<sst xmlns="http://schemas.openxmlformats.org/spreadsheetml/2006/main" uniqueCount="16">
  <si>
    <t>Tаблица 1</t>
  </si>
  <si>
    <t>Тип газа</t>
  </si>
  <si>
    <t>Пропан</t>
  </si>
  <si>
    <t>Кол-во машин</t>
  </si>
  <si>
    <t>Субсидия Минэнерго</t>
  </si>
  <si>
    <t>да</t>
  </si>
  <si>
    <t>Расход на бенз в месяц</t>
  </si>
  <si>
    <t>Расходы на газ в месяц</t>
  </si>
  <si>
    <t>Процент экономии для кружочка</t>
  </si>
  <si>
    <t>Расходы на без в год</t>
  </si>
  <si>
    <t>Расходы на газ в год</t>
  </si>
  <si>
    <t>Выгода</t>
  </si>
  <si>
    <t>В год</t>
  </si>
  <si>
    <t>Стоимость оборудования</t>
  </si>
  <si>
    <t>В рассрочку</t>
  </si>
  <si>
    <t>В день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</si>
</sst>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%_);\(#,##0%\)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8.625" style="1" customWidth="1"/>
    <col min="3" max="7" width="16.3516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s="3"/>
      <c r="B2" s="3"/>
      <c r="C2" s="3"/>
      <c r="D2" s="3"/>
      <c r="E2" s="3"/>
      <c r="F2" s="3"/>
      <c r="G2" s="3"/>
    </row>
    <row r="3" ht="20.25" customHeight="1">
      <c r="A3" s="4"/>
      <c r="B3" s="5"/>
      <c r="C3" s="6"/>
      <c r="D3" s="6"/>
      <c r="E3" s="6"/>
      <c r="F3" s="6"/>
      <c r="G3" s="6"/>
    </row>
    <row r="4" ht="20.05" customHeight="1">
      <c r="A4" s="7"/>
      <c r="B4" t="s" s="8">
        <v>1</v>
      </c>
      <c r="C4" t="s" s="9">
        <v>2</v>
      </c>
      <c r="D4" s="10"/>
      <c r="E4" s="10"/>
      <c r="F4" s="10"/>
      <c r="G4" s="10"/>
    </row>
    <row r="5" ht="20.05" customHeight="1">
      <c r="A5" s="7"/>
      <c r="B5" t="s" s="8">
        <v>3</v>
      </c>
      <c r="C5" s="11">
        <v>100</v>
      </c>
      <c r="D5" s="10"/>
      <c r="E5" s="10"/>
      <c r="F5" s="10"/>
      <c r="G5" s="10"/>
    </row>
    <row r="6" ht="20.05" customHeight="1">
      <c r="A6" s="7"/>
      <c r="B6" t="s" s="8">
        <v>4</v>
      </c>
      <c r="C6" t="s" s="9">
        <v>5</v>
      </c>
      <c r="D6" s="10"/>
      <c r="E6" s="10"/>
      <c r="F6" s="10"/>
      <c r="G6" s="10"/>
    </row>
    <row r="7" ht="20.05" customHeight="1">
      <c r="A7" s="7"/>
      <c r="B7" s="12"/>
      <c r="C7" s="10"/>
      <c r="D7" s="10"/>
      <c r="E7" s="10"/>
      <c r="F7" s="10"/>
      <c r="G7" s="10"/>
    </row>
    <row r="8" ht="32.05" customHeight="1">
      <c r="A8" s="7"/>
      <c r="B8" t="s" s="8">
        <v>6</v>
      </c>
      <c r="C8" t="s" s="9">
        <v>7</v>
      </c>
      <c r="D8" s="10"/>
      <c r="E8" t="s" s="9">
        <v>8</v>
      </c>
      <c r="F8" s="10"/>
      <c r="G8" s="10"/>
    </row>
    <row r="9" ht="20.05" customHeight="1">
      <c r="A9" s="7"/>
      <c r="B9" s="13">
        <f>((250/10)*44*30)*C5</f>
        <v>3300000</v>
      </c>
      <c r="C9" s="14">
        <f>IF(C4="Метан",((250/10)*17.5*30)*C5,IF(C4="Пропан",((250/9)*25*30)*C5))</f>
        <v>2083333.33333333</v>
      </c>
      <c r="D9" s="10"/>
      <c r="E9" s="15">
        <f>100%-(C9/B9)</f>
        <v>0.36868686868687</v>
      </c>
      <c r="F9" s="10"/>
      <c r="G9" s="10"/>
    </row>
    <row r="10" ht="32.05" customHeight="1">
      <c r="A10" s="7"/>
      <c r="B10" t="s" s="8">
        <v>9</v>
      </c>
      <c r="C10" t="s" s="9">
        <v>10</v>
      </c>
      <c r="D10" s="10"/>
      <c r="E10" s="10"/>
      <c r="F10" s="10"/>
      <c r="G10" s="10"/>
    </row>
    <row r="11" ht="20.05" customHeight="1">
      <c r="A11" s="7"/>
      <c r="B11" s="13">
        <f>B9*12</f>
        <v>39600000</v>
      </c>
      <c r="C11" s="14">
        <f>C9*12</f>
        <v>25000000</v>
      </c>
      <c r="D11" s="10"/>
      <c r="E11" s="10"/>
      <c r="F11" s="10"/>
      <c r="G11" s="10"/>
    </row>
    <row r="12" ht="20.05" customHeight="1">
      <c r="A12" s="7"/>
      <c r="B12" t="s" s="8">
        <v>11</v>
      </c>
      <c r="C12" s="14">
        <f>B11-C11</f>
        <v>14600000</v>
      </c>
      <c r="D12" t="s" s="9">
        <v>12</v>
      </c>
      <c r="E12" s="10"/>
      <c r="F12" s="10"/>
      <c r="G12" s="10"/>
    </row>
    <row r="13" ht="20.05" customHeight="1">
      <c r="A13" s="7"/>
      <c r="B13" s="12"/>
      <c r="C13" s="10"/>
      <c r="D13" s="10"/>
      <c r="E13" s="10"/>
      <c r="F13" s="10"/>
      <c r="G13" s="10"/>
    </row>
    <row r="14" ht="32.05" customHeight="1">
      <c r="A14" s="7"/>
      <c r="B14" t="s" s="8">
        <v>13</v>
      </c>
      <c r="C14" s="14">
        <f>IF(C4="Метан",(90000+D14)*C5,IF(C4="Пропан",32000*C5))</f>
        <v>3200000</v>
      </c>
      <c r="D14" s="11">
        <f>IF(C6="да",-54000,0)</f>
        <v>-54000</v>
      </c>
      <c r="E14" s="10"/>
      <c r="F14" s="10"/>
      <c r="G14" s="10"/>
    </row>
    <row r="15" ht="20.05" customHeight="1">
      <c r="A15" s="7"/>
      <c r="B15" t="s" s="8">
        <v>14</v>
      </c>
      <c r="C15" s="11">
        <f>IF(C4="Пропан",165,IF(C4="Метан"+C6="Да",155,IF(C4="Метан"+C6="Нет",385)))</f>
        <v>165</v>
      </c>
      <c r="D15" t="s" s="9">
        <v>15</v>
      </c>
      <c r="E15" s="10"/>
      <c r="F15" s="10"/>
      <c r="G15" s="10"/>
    </row>
    <row r="16" ht="20.05" customHeight="1">
      <c r="A16" s="7"/>
      <c r="B16" s="12"/>
      <c r="C16" s="10"/>
      <c r="D16" s="10"/>
      <c r="E16" s="10"/>
      <c r="F16" s="10"/>
      <c r="G16" s="10"/>
    </row>
    <row r="17" ht="20.05" customHeight="1">
      <c r="A17" s="7"/>
      <c r="B17" s="12"/>
      <c r="C17" s="10"/>
      <c r="D17" s="10"/>
      <c r="E17" s="10"/>
      <c r="F17" s="10"/>
      <c r="G17" s="10"/>
    </row>
    <row r="18" ht="20.05" customHeight="1">
      <c r="A18" s="7"/>
      <c r="B18" s="12"/>
      <c r="C18" s="10"/>
      <c r="D18" s="10"/>
      <c r="E18" s="10"/>
      <c r="F18" s="10"/>
      <c r="G18" s="10"/>
    </row>
    <row r="19" ht="20.05" customHeight="1">
      <c r="A19" s="7"/>
      <c r="B19" s="12"/>
      <c r="C19" s="10"/>
      <c r="D19" s="10"/>
      <c r="E19" s="10"/>
      <c r="F19" s="10"/>
      <c r="G19" s="10"/>
    </row>
    <row r="20" ht="20.05" customHeight="1">
      <c r="A20" s="7"/>
      <c r="B20" s="12"/>
      <c r="C20" s="10"/>
      <c r="D20" s="10"/>
      <c r="E20" s="10"/>
      <c r="F20" s="10"/>
      <c r="G20" s="10"/>
    </row>
    <row r="21" ht="20.05" customHeight="1">
      <c r="A21" s="7"/>
      <c r="B21" s="12"/>
      <c r="C21" s="10"/>
      <c r="D21" s="10"/>
      <c r="E21" s="10"/>
      <c r="F21" s="10"/>
      <c r="G21" s="10"/>
    </row>
    <row r="22" ht="20.05" customHeight="1">
      <c r="A22" s="7"/>
      <c r="B22" s="12"/>
      <c r="C22" s="10"/>
      <c r="D22" s="10"/>
      <c r="E22" s="10"/>
      <c r="F22" s="10"/>
      <c r="G22" s="10"/>
    </row>
    <row r="23" ht="20.05" customHeight="1">
      <c r="A23" s="7"/>
      <c r="B23" s="12"/>
      <c r="C23" s="10"/>
      <c r="D23" s="10"/>
      <c r="E23" s="10"/>
      <c r="F23" s="10"/>
      <c r="G23" s="10"/>
    </row>
  </sheetData>
  <mergeCells count="1">
    <mergeCell ref="A1:G1"/>
  </mergeCells>
  <dataValidations count="1">
    <dataValidation type="list" allowBlank="1" showInputMessage="1" showErrorMessage="1" sqref="C4">
      <formula1>"Метан,Пропан"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