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HW\kickstarter-analysis\"/>
    </mc:Choice>
  </mc:AlternateContent>
  <xr:revisionPtr revIDLastSave="0" documentId="13_ncr:1_{4B2F8B5F-A98B-41B7-9BBE-F1BD05F96A1B}" xr6:coauthVersionLast="47" xr6:coauthVersionMax="47" xr10:uidLastSave="{00000000-0000-0000-0000-000000000000}"/>
  <bookViews>
    <workbookView xWindow="5772" yWindow="0" windowWidth="15972" windowHeight="10740" tabRatio="667" activeTab="2" xr2:uid="{00000000-000D-0000-FFFF-FFFF00000000}"/>
  </bookViews>
  <sheets>
    <sheet name="Theater Outcomes by Launch Date" sheetId="2" r:id="rId1"/>
    <sheet name="Kickstarter" sheetId="1" r:id="rId2"/>
    <sheet name="Outcomes Based on Goals" sheetId="3" r:id="rId3"/>
  </sheets>
  <definedNames>
    <definedName name="_xlnm._FilterDatabase" localSheetId="1" hidden="1">Kickstarter!$A$1:$S$4115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C2" i="3"/>
  <c r="C12" i="3"/>
  <c r="C11" i="3"/>
  <c r="C10" i="3"/>
  <c r="C9" i="3"/>
  <c r="C8" i="3"/>
  <c r="C7" i="3"/>
  <c r="C6" i="3"/>
  <c r="C5" i="3"/>
  <c r="B5" i="3"/>
  <c r="C4" i="3"/>
  <c r="C3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  <c r="B4" i="3" l="1"/>
  <c r="B3" i="3"/>
  <c r="B13" i="3"/>
  <c r="B10" i="3"/>
  <c r="B6" i="3"/>
  <c r="B7" i="3"/>
  <c r="B8" i="3"/>
  <c r="B9" i="3"/>
  <c r="B11" i="3"/>
  <c r="B12" i="3"/>
  <c r="B2" i="3"/>
</calcChain>
</file>

<file path=xl/sharedStrings.xml><?xml version="1.0" encoding="utf-8"?>
<sst xmlns="http://schemas.openxmlformats.org/spreadsheetml/2006/main" count="24745" uniqueCount="8348">
  <si>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</si>
  <si>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</si>
  <si>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</si>
  <si>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</si>
  <si>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</si>
  <si>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</si>
  <si>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</si>
  <si>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</si>
  <si>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</si>
  <si>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</si>
  <si>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</si>
  <si>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</si>
  <si>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</si>
  <si>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</si>
  <si>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</si>
  <si>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</si>
  <si>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</si>
  <si>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</si>
  <si>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</si>
  <si>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</si>
  <si>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</si>
  <si>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</si>
  <si>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</si>
  <si>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</si>
  <si>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</si>
  <si>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</si>
  <si>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</si>
  <si>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</si>
  <si>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</si>
  <si>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</si>
  <si>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</si>
  <si>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</si>
  <si>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</si>
  <si>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</si>
  <si>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</si>
  <si>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</si>
  <si>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</si>
  <si>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</si>
  <si>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</si>
  <si>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</si>
  <si>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</si>
  <si>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</si>
  <si>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</si>
  <si>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</si>
  <si>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</si>
  <si>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</si>
  <si>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</si>
  <si>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</si>
  <si>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</si>
  <si>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</si>
  <si>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</si>
  <si>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</si>
  <si>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</si>
  <si>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</si>
  <si>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</si>
  <si>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</si>
  <si>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</si>
  <si>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</si>
  <si>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</si>
  <si>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</si>
  <si>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</si>
  <si>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</si>
  <si>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</si>
  <si>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</si>
  <si>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</si>
  <si>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</si>
  <si>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</si>
  <si>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</si>
  <si>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</si>
  <si>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</si>
  <si>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</si>
  <si>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</si>
  <si>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</si>
  <si>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</si>
  <si>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</si>
  <si>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</si>
  <si>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</si>
  <si>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</si>
  <si>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</si>
  <si>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</si>
  <si>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</si>
  <si>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</si>
  <si>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</si>
  <si>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</si>
  <si>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</si>
  <si>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</si>
  <si>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</si>
  <si>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</si>
  <si>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</si>
  <si>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</si>
  <si>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</si>
  <si>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</si>
  <si>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</si>
  <si>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</si>
  <si>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</si>
  <si>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</si>
  <si>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</si>
  <si>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</si>
  <si>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</si>
  <si>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</si>
  <si>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</si>
  <si>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</si>
  <si>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</si>
  <si>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</si>
  <si>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</si>
  <si>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</si>
  <si>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</si>
  <si>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</si>
  <si>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</si>
  <si>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</si>
  <si>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</si>
  <si>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</si>
  <si>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</si>
  <si>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</si>
  <si>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</si>
  <si>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</si>
  <si>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</si>
  <si>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</si>
  <si>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</si>
  <si>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</si>
  <si>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</si>
  <si>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</si>
  <si>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</si>
  <si>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</si>
  <si>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</si>
  <si>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</si>
  <si>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</si>
  <si>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</si>
  <si>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</si>
  <si>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</si>
  <si>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</si>
  <si>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</si>
  <si>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</si>
  <si>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</si>
  <si>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</si>
  <si>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</si>
  <si>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</si>
  <si>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</si>
  <si>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</si>
  <si>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</si>
  <si>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</si>
  <si>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</si>
  <si>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</si>
  <si>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</si>
  <si>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</si>
  <si>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</si>
  <si>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</si>
  <si>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</si>
  <si>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</si>
  <si>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</si>
  <si>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</si>
  <si>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</si>
  <si>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</si>
  <si>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</si>
  <si>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</si>
  <si>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</si>
  <si>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</si>
  <si>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</si>
  <si>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</si>
  <si>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</si>
  <si>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</si>
  <si>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</si>
  <si>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</si>
  <si>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</si>
  <si>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</si>
  <si>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</si>
  <si>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</si>
  <si>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</si>
  <si>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</si>
  <si>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</si>
  <si>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</si>
  <si>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</si>
  <si>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</si>
  <si>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</si>
  <si>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</si>
  <si>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</si>
  <si>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</si>
  <si>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</si>
  <si>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</si>
  <si>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</si>
  <si>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</si>
  <si>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</si>
  <si>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</si>
  <si>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</si>
  <si>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</si>
  <si>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</si>
  <si>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</si>
  <si>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</si>
  <si>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</si>
  <si>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</si>
  <si>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</si>
  <si>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</si>
  <si>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</si>
  <si>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</si>
  <si>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</si>
  <si>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</si>
  <si>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</si>
  <si>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</si>
  <si>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</si>
  <si>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</si>
  <si>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</si>
  <si>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</si>
  <si>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</si>
  <si>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</si>
  <si>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</si>
  <si>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</si>
  <si>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</si>
  <si>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</si>
  <si>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</si>
  <si>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</si>
  <si>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</si>
  <si>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</si>
  <si>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</si>
  <si>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</si>
  <si>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</si>
  <si>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</si>
  <si>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</si>
  <si>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</si>
  <si>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</si>
  <si>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</si>
  <si>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</si>
  <si>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</si>
  <si>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</si>
  <si>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</si>
  <si>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</si>
  <si>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</si>
  <si>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</si>
  <si>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</si>
  <si>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</si>
  <si>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</si>
  <si>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</si>
  <si>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</si>
  <si>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</si>
  <si>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</si>
  <si>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</si>
  <si>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</si>
  <si>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</si>
  <si>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</si>
  <si>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</si>
  <si>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</si>
  <si>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</si>
  <si>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</si>
  <si>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</si>
  <si>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</si>
  <si>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</si>
  <si>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</si>
  <si>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</si>
  <si>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</si>
  <si>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</si>
  <si>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</si>
  <si>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</si>
  <si>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</si>
  <si>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</si>
  <si>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</si>
  <si>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</si>
  <si>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</si>
  <si>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</si>
  <si>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</si>
  <si>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</si>
  <si>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</si>
  <si>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</si>
  <si>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</si>
  <si>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</si>
  <si>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</si>
  <si>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</si>
  <si>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</si>
  <si>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</si>
  <si>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</si>
  <si>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</si>
  <si>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</si>
  <si>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</si>
  <si>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</si>
  <si>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</si>
  <si>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</si>
  <si>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</si>
  <si>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</si>
  <si>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</si>
  <si>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</si>
  <si>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</si>
  <si>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</si>
  <si>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</si>
  <si>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</si>
  <si>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</si>
  <si>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</si>
  <si>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</si>
  <si>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</si>
  <si>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</si>
  <si>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</si>
  <si>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</si>
  <si>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</si>
  <si>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</si>
  <si>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</si>
  <si>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</si>
  <si>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</si>
  <si>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</si>
  <si>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</si>
  <si>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</si>
  <si>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</si>
  <si>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</si>
  <si>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</si>
  <si>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</si>
  <si>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</si>
  <si>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</si>
  <si>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</si>
  <si>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</si>
  <si>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</si>
  <si>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</si>
  <si>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</si>
  <si>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</si>
  <si>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</si>
  <si>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</si>
  <si>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</si>
  <si>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</si>
  <si>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</si>
  <si>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</si>
  <si>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</si>
  <si>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</si>
  <si>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</si>
  <si>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</si>
  <si>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</si>
  <si>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</si>
  <si>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</si>
  <si>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</si>
  <si>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</si>
  <si>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</si>
  <si>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</si>
  <si>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</si>
  <si>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</si>
  <si>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</si>
  <si>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</si>
  <si>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</si>
  <si>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</si>
  <si>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</si>
  <si>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</si>
  <si>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</si>
  <si>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</si>
  <si>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</si>
  <si>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</si>
  <si>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</si>
  <si>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</si>
  <si>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</si>
  <si>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</si>
  <si>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</si>
  <si>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</si>
  <si>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</si>
  <si>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</si>
  <si>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</si>
  <si>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</si>
  <si>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</si>
  <si>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</si>
  <si>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</si>
  <si>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</si>
  <si>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</si>
  <si>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</si>
  <si>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</si>
  <si>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</si>
  <si>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</si>
  <si>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</si>
  <si>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</si>
  <si>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</si>
  <si>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</si>
  <si>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</si>
  <si>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</si>
  <si>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</si>
  <si>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</si>
  <si>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</si>
  <si>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</si>
  <si>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</si>
  <si>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</si>
  <si>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</si>
  <si>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</si>
  <si>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</si>
  <si>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</si>
  <si>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</si>
  <si>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</si>
  <si>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</si>
  <si>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</si>
  <si>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</si>
  <si>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</si>
  <si>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</si>
  <si>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</si>
  <si>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</si>
  <si>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</si>
  <si>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</si>
  <si>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</si>
  <si>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</si>
  <si>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</si>
  <si>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</si>
  <si>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</si>
  <si>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</si>
  <si>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</si>
  <si>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</si>
  <si>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</si>
  <si>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</si>
  <si>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</si>
  <si>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</si>
  <si>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</si>
  <si>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</si>
  <si>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</si>
  <si>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</si>
  <si>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</si>
  <si>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</si>
  <si>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</si>
  <si>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</si>
  <si>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</si>
  <si>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</si>
  <si>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</si>
  <si>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</si>
  <si>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</si>
  <si>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</si>
  <si>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</si>
  <si>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</si>
  <si>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</si>
  <si>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</si>
  <si>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</si>
  <si>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</si>
  <si>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</si>
  <si>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</si>
  <si>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</si>
  <si>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</si>
  <si>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</si>
  <si>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</si>
  <si>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</si>
  <si>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</si>
  <si>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</si>
  <si>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</si>
  <si>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</si>
  <si>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</si>
  <si>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</si>
  <si>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</si>
  <si>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</si>
  <si>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</si>
  <si>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</si>
  <si>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</si>
  <si>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</si>
  <si>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</si>
  <si>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</si>
  <si>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</si>
  <si>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</si>
  <si>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</si>
  <si>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</si>
  <si>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</si>
  <si>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</si>
  <si>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</si>
  <si>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</si>
  <si>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</si>
  <si>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</si>
  <si>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</si>
  <si>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</si>
  <si>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</si>
  <si>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</si>
  <si>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</si>
  <si>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</si>
  <si>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</si>
  <si>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</si>
  <si>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</si>
  <si>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</si>
  <si>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</si>
  <si>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</si>
  <si>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</si>
  <si>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</si>
  <si>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</si>
  <si>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</si>
  <si>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</si>
  <si>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</si>
  <si>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</si>
  <si>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</si>
  <si>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</si>
  <si>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</si>
  <si>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</si>
  <si>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</si>
  <si>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</si>
  <si>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</si>
  <si>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</si>
  <si>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</si>
  <si>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</si>
  <si>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</si>
  <si>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</si>
  <si>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</si>
  <si>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</si>
  <si>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</si>
  <si>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</si>
  <si>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</si>
  <si>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</si>
  <si>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</si>
  <si>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</si>
  <si>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</si>
  <si>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</si>
  <si>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</si>
  <si>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</si>
  <si>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</si>
  <si>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</si>
  <si>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</si>
  <si>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</si>
  <si>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</si>
  <si>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</si>
  <si>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</si>
  <si>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</si>
  <si>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</si>
  <si>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</si>
  <si>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</si>
  <si>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</si>
  <si>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</si>
  <si>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</si>
  <si>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</si>
  <si>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</si>
  <si>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</si>
  <si>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</si>
  <si>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</si>
  <si>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</si>
  <si>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</si>
  <si>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</si>
  <si>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</si>
  <si>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</si>
  <si>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</si>
  <si>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</si>
  <si>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</si>
  <si>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</si>
  <si>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</si>
  <si>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</si>
  <si>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</si>
  <si>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</si>
  <si>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</si>
  <si>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</si>
  <si>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</si>
  <si>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</si>
  <si>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</si>
  <si>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</si>
  <si>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</si>
  <si>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</si>
  <si>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</si>
  <si>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</si>
  <si>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</si>
  <si>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</si>
  <si>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</si>
  <si>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</si>
  <si>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</si>
  <si>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</si>
  <si>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</si>
  <si>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</si>
  <si>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</si>
  <si>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</si>
  <si>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</si>
  <si>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</si>
  <si>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</si>
  <si>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</si>
  <si>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</si>
  <si>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</si>
  <si>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</si>
  <si>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</si>
  <si>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</si>
  <si>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</si>
  <si>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</si>
  <si>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</si>
  <si>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</si>
  <si>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</si>
  <si>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</si>
  <si>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</si>
  <si>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</si>
  <si>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</si>
  <si>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</si>
  <si>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</si>
  <si>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</si>
  <si>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</si>
  <si>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</si>
  <si>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</si>
  <si>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</si>
  <si>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</si>
  <si>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</si>
  <si>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</si>
  <si>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</si>
  <si>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</si>
  <si>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</si>
  <si>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</si>
  <si>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</si>
  <si>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</si>
  <si>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</si>
  <si>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</si>
  <si>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</si>
  <si>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</si>
  <si>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</si>
  <si>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</si>
  <si>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</si>
  <si>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</si>
  <si>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</si>
  <si>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</si>
  <si>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</si>
  <si>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</si>
  <si>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</si>
  <si>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</si>
  <si>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</si>
  <si>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</si>
  <si>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</si>
  <si>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</si>
  <si>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</si>
  <si>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</si>
  <si>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</si>
  <si>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</si>
  <si>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</si>
  <si>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</si>
  <si>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</si>
  <si>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</si>
  <si>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</si>
  <si>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</si>
  <si>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</si>
  <si>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</si>
  <si>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</si>
  <si>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</si>
  <si>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</si>
  <si>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</si>
  <si>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</si>
  <si>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</si>
  <si>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</si>
  <si>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</si>
  <si>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</si>
  <si>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</si>
  <si>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</si>
  <si>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</si>
  <si>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</si>
  <si>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</si>
  <si>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</si>
  <si>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</si>
  <si>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</si>
  <si>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</si>
  <si>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</si>
  <si>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</si>
  <si>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</si>
  <si>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</si>
  <si>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</si>
  <si>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</si>
  <si>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</si>
  <si>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</si>
  <si>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</si>
  <si>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</si>
  <si>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</si>
  <si>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</si>
  <si>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</si>
  <si>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</si>
  <si>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</si>
  <si>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</si>
  <si>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</si>
  <si>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</si>
  <si>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</si>
  <si>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</si>
  <si>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</si>
  <si>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</si>
  <si>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</si>
  <si>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</si>
  <si>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</si>
  <si>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</si>
  <si>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</si>
  <si>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</si>
  <si>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</si>
  <si>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</si>
  <si>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</si>
  <si>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</si>
  <si>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</si>
  <si>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</si>
  <si>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</si>
  <si>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</si>
  <si>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</si>
  <si>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</si>
  <si>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</si>
  <si>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</si>
  <si>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</si>
  <si>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</si>
  <si>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</si>
  <si>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</si>
  <si>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</si>
  <si>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</si>
  <si>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</si>
  <si>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</si>
  <si>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</si>
  <si>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</si>
  <si>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</si>
  <si>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</si>
  <si>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</si>
  <si>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</si>
  <si>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</si>
  <si>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</si>
  <si>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</si>
  <si>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</si>
  <si>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</si>
  <si>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</si>
  <si>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</si>
  <si>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</si>
  <si>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</si>
  <si>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</si>
  <si>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</si>
  <si>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</si>
  <si>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</si>
  <si>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</si>
  <si>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</si>
  <si>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</si>
  <si>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</si>
  <si>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</si>
  <si>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</si>
  <si>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</si>
  <si>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</si>
  <si>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</si>
  <si>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</si>
  <si>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</si>
  <si>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</si>
  <si>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</si>
  <si>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</si>
  <si>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</si>
  <si>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</si>
  <si>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</si>
  <si>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</si>
  <si>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</si>
  <si>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</si>
  <si>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</si>
  <si>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</si>
  <si>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</si>
  <si>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</si>
  <si>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</si>
  <si>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</si>
  <si>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</si>
  <si>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</si>
  <si>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</si>
  <si>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</si>
  <si>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</si>
  <si>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</si>
  <si>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</si>
  <si>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</si>
  <si>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</si>
  <si>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</si>
  <si>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</si>
  <si>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</si>
  <si>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</si>
  <si>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</si>
  <si>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</si>
  <si>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</si>
  <si>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</si>
  <si>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</si>
  <si>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</si>
  <si>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</si>
  <si>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</si>
  <si>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</si>
  <si>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</si>
  <si>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</si>
  <si>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</si>
  <si>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</si>
  <si>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</si>
  <si>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</si>
  <si>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</si>
  <si>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</si>
  <si>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</si>
  <si>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</si>
  <si>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</si>
  <si>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</si>
  <si>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</si>
  <si>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</si>
  <si>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</si>
  <si>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</si>
  <si>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</si>
  <si>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</si>
  <si>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</si>
  <si>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</si>
  <si>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</si>
  <si>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</si>
  <si>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</si>
  <si>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</si>
  <si>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</si>
  <si>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</si>
  <si>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</si>
  <si>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</si>
  <si>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</si>
  <si>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</si>
  <si>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</si>
  <si>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</si>
  <si>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</si>
  <si>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</si>
  <si>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</si>
  <si>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</si>
  <si>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</si>
  <si>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</si>
  <si>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</si>
  <si>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</si>
  <si>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</si>
  <si>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</si>
  <si>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</si>
  <si>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</si>
  <si>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</si>
  <si>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</si>
  <si>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</si>
  <si>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</si>
  <si>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</si>
  <si>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</si>
  <si>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</si>
  <si>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</si>
  <si>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</si>
  <si>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</si>
  <si>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</si>
  <si>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</si>
  <si>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</si>
  <si>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</si>
  <si>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</si>
  <si>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</si>
  <si>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</si>
  <si>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</si>
  <si>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</si>
  <si>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</si>
  <si>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</si>
  <si>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</si>
  <si>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</si>
  <si>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</si>
  <si>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</si>
  <si>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</si>
  <si>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</si>
  <si>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</si>
  <si>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</si>
  <si>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</si>
  <si>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</si>
  <si>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</si>
  <si>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</si>
  <si>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</si>
  <si>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</si>
  <si>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</si>
  <si>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</si>
  <si>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</si>
  <si>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</si>
  <si>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</si>
  <si>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</si>
  <si>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</si>
  <si>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</si>
  <si>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</si>
  <si>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</si>
  <si>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</si>
  <si>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</si>
  <si>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</si>
  <si>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</si>
  <si>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</si>
  <si>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</si>
  <si>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</si>
  <si>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</si>
  <si>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</si>
  <si>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</si>
  <si>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</si>
  <si>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</si>
  <si>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</si>
  <si>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</si>
  <si>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</si>
  <si>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</si>
  <si>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</si>
  <si>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</si>
  <si>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</si>
  <si>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</si>
  <si>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</si>
  <si>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</si>
  <si>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</si>
  <si>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</si>
  <si>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</si>
  <si>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</si>
  <si>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</si>
  <si>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</si>
  <si>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</si>
  <si>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</si>
  <si>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</si>
  <si>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</si>
  <si>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</si>
  <si>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</si>
  <si>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</si>
  <si>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</si>
  <si>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</si>
  <si>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</si>
  <si>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</si>
  <si>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</si>
  <si>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</si>
  <si>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</si>
  <si>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</si>
  <si>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</si>
  <si>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</si>
  <si>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</si>
  <si>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</si>
  <si>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</si>
  <si>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</si>
  <si>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</si>
  <si>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</si>
  <si>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</si>
  <si>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</si>
  <si>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</si>
  <si>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</si>
  <si>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</si>
  <si>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</si>
  <si>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</si>
  <si>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</si>
  <si>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</si>
  <si>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</si>
  <si>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</si>
  <si>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</si>
  <si>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</si>
  <si>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</si>
  <si>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</si>
  <si>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</si>
  <si>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</si>
  <si>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</si>
  <si>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</si>
  <si>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</si>
  <si>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</si>
  <si>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</si>
  <si>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</si>
  <si>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</si>
  <si>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</si>
  <si>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</si>
  <si>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</si>
  <si>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</si>
  <si>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</si>
  <si>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</si>
  <si>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</si>
  <si>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</si>
  <si>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</si>
  <si>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</si>
  <si>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</si>
  <si>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</si>
  <si>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</si>
  <si>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</si>
  <si>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</si>
  <si>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</si>
  <si>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</si>
  <si>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</si>
  <si>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</si>
  <si>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</si>
  <si>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</si>
  <si>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</si>
  <si>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</si>
  <si>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</si>
  <si>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</si>
  <si>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</si>
  <si>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</si>
  <si>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</si>
  <si>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</si>
  <si>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</si>
  <si>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</si>
  <si>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</si>
  <si>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</si>
  <si>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</si>
  <si>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</si>
  <si>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</si>
  <si>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</si>
  <si>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</si>
  <si>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</si>
  <si>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</si>
  <si>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</si>
  <si>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</si>
  <si>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</si>
  <si>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</si>
  <si>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</si>
  <si>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</si>
  <si>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</si>
  <si>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</si>
  <si>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</si>
  <si>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</si>
  <si>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</si>
  <si>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</si>
  <si>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</si>
  <si>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</si>
  <si>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</si>
  <si>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</si>
  <si>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</si>
  <si>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</si>
  <si>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</si>
  <si>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</si>
  <si>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</si>
  <si>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</si>
  <si>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</si>
  <si>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</si>
  <si>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</si>
  <si>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</si>
  <si>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</si>
  <si>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</si>
  <si>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</si>
  <si>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</si>
  <si>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</si>
  <si>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</si>
  <si>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</si>
  <si>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</si>
  <si>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</si>
  <si>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</si>
  <si>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</si>
  <si>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</si>
  <si>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</si>
  <si>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</si>
  <si>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</si>
  <si>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</si>
  <si>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</si>
  <si>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</si>
  <si>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</si>
  <si>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</si>
  <si>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</si>
  <si>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</si>
  <si>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</si>
  <si>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</si>
  <si>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</si>
  <si>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</si>
  <si>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</si>
  <si>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</si>
  <si>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</si>
  <si>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</si>
  <si>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</si>
  <si>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</si>
  <si>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</si>
  <si>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</si>
  <si>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</si>
  <si>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</si>
  <si>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</si>
  <si>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</si>
  <si>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</si>
  <si>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</si>
  <si>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</si>
  <si>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</si>
  <si>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</si>
  <si>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</si>
  <si>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</si>
  <si>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</si>
  <si>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</si>
  <si>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</si>
  <si>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</si>
  <si>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</si>
  <si>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</si>
  <si>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</si>
  <si>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</si>
  <si>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</si>
  <si>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</si>
  <si>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</si>
  <si>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</si>
  <si>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</si>
  <si>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</si>
  <si>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</si>
  <si>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</si>
  <si>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</si>
  <si>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</si>
  <si>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</si>
  <si>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</si>
  <si>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</si>
  <si>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</si>
  <si>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</si>
  <si>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</si>
  <si>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</si>
  <si>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</si>
  <si>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</si>
  <si>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</si>
  <si>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</si>
  <si>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</si>
  <si>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</si>
  <si>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</si>
  <si>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</si>
  <si>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</si>
  <si>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</si>
  <si>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</si>
  <si>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</si>
  <si>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</si>
  <si>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</si>
  <si>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</si>
  <si>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</si>
  <si>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</si>
  <si>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</si>
  <si>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</si>
  <si>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</si>
  <si>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</si>
  <si>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</si>
  <si>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</si>
  <si>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</si>
  <si>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</si>
  <si>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</si>
  <si>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</si>
  <si>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</si>
  <si>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</si>
  <si>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</si>
  <si>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</si>
  <si>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</si>
  <si>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</si>
  <si>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</si>
  <si>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</si>
  <si>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</si>
  <si>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</si>
  <si>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</si>
  <si>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</si>
  <si>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</si>
  <si>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</si>
  <si>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</si>
  <si>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</si>
  <si>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</si>
  <si>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</si>
  <si>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</si>
  <si>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</si>
  <si>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</si>
  <si>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</si>
  <si>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</si>
  <si>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</si>
  <si>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</si>
  <si>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</si>
  <si>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</si>
  <si>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</si>
  <si>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</si>
  <si>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</si>
  <si>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</si>
  <si>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</si>
  <si>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</si>
  <si>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</si>
  <si>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</si>
  <si>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</si>
  <si>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</si>
  <si>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</si>
  <si>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</si>
  <si>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</si>
  <si>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</si>
  <si>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</si>
  <si>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</si>
  <si>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</si>
  <si>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</si>
  <si>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</si>
  <si>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</si>
  <si>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</si>
  <si>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</si>
  <si>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</si>
  <si>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</si>
  <si>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</si>
  <si>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</si>
  <si>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</si>
  <si>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</si>
  <si>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</si>
  <si>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</si>
  <si>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</si>
  <si>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</si>
  <si>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</si>
  <si>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</si>
  <si>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</si>
  <si>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</si>
  <si>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</si>
  <si>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</si>
  <si>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</si>
  <si>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</si>
  <si>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</si>
  <si>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</si>
  <si>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</si>
  <si>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</si>
  <si>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</si>
  <si>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</si>
  <si>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</si>
  <si>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</si>
  <si>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</si>
  <si>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</si>
  <si>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</si>
  <si>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</si>
  <si>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</si>
  <si>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</si>
  <si>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</si>
  <si>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</si>
  <si>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</si>
  <si>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</si>
  <si>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</si>
  <si>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</si>
  <si>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</si>
  <si>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</si>
  <si>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</si>
  <si>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</si>
  <si>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</si>
  <si>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</si>
  <si>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</si>
  <si>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</si>
  <si>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</si>
  <si>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</si>
  <si>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</si>
  <si>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</si>
  <si>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</si>
  <si>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</si>
  <si>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</si>
  <si>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</si>
  <si>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</si>
  <si>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</si>
  <si>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</si>
  <si>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</si>
  <si>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</si>
  <si>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</si>
  <si>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</si>
  <si>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</si>
  <si>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</si>
  <si>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</si>
  <si>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</si>
  <si>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</si>
  <si>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</si>
  <si>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</si>
  <si>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</si>
  <si>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</si>
  <si>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</si>
  <si>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</si>
  <si>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</si>
  <si>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</si>
  <si>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</si>
  <si>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</si>
  <si>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</si>
  <si>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</si>
  <si>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</si>
  <si>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</si>
  <si>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</si>
  <si>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</si>
  <si>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</si>
  <si>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</si>
  <si>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</si>
  <si>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</si>
  <si>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</si>
  <si>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</si>
  <si>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</si>
  <si>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</si>
  <si>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</si>
  <si>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</si>
  <si>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</si>
  <si>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</si>
  <si>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</si>
  <si>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</si>
  <si>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</si>
  <si>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</si>
  <si>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</si>
  <si>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</si>
  <si>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</si>
  <si>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</si>
  <si>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</si>
  <si>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</si>
  <si>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</si>
  <si>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</si>
  <si>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</si>
  <si>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</si>
  <si>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</si>
  <si>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</si>
  <si>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</si>
  <si>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</si>
  <si>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</si>
  <si>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</si>
  <si>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</si>
  <si>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</si>
  <si>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</si>
  <si>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</si>
  <si>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</si>
  <si>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</si>
  <si>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</si>
  <si>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</si>
  <si>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</si>
  <si>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</si>
  <si>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</si>
  <si>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</si>
  <si>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</si>
  <si>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</si>
  <si>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</si>
  <si>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</si>
  <si>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</si>
  <si>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</si>
  <si>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</si>
  <si>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</si>
  <si>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</si>
  <si>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</si>
  <si>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</si>
  <si>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</si>
  <si>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</si>
  <si>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</si>
  <si>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</si>
  <si>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</si>
  <si>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</si>
  <si>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</si>
  <si>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</si>
  <si>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</si>
  <si>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</si>
  <si>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</si>
  <si>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</si>
  <si>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</si>
  <si>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</si>
  <si>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</si>
  <si>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</si>
  <si>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</si>
  <si>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</si>
  <si>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</si>
  <si>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</si>
  <si>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</si>
  <si>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</si>
  <si>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</si>
  <si>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</si>
  <si>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</si>
  <si>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</si>
  <si>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</si>
  <si>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</si>
  <si>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</si>
  <si>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</si>
  <si>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</si>
  <si>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</si>
  <si>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</si>
  <si>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</si>
  <si>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</si>
  <si>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</si>
  <si>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</si>
  <si>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</si>
  <si>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</si>
  <si>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</si>
  <si>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</si>
  <si>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</si>
  <si>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</si>
  <si>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</si>
  <si>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</si>
  <si>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</si>
  <si>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</si>
  <si>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</si>
  <si>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</si>
  <si>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</si>
  <si>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</si>
  <si>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</si>
  <si>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</si>
  <si>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</si>
  <si>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</si>
  <si>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</si>
  <si>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</si>
  <si>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</si>
  <si>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</si>
  <si>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</si>
  <si>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</si>
  <si>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</si>
  <si>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</si>
  <si>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</si>
  <si>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</si>
  <si>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</si>
  <si>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</si>
  <si>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</si>
  <si>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</si>
  <si>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</si>
  <si>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</si>
  <si>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</si>
  <si>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</si>
  <si>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</si>
  <si>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</si>
  <si>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</si>
  <si>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</si>
  <si>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</si>
  <si>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</si>
  <si>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</si>
  <si>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</si>
  <si>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</si>
  <si>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</si>
  <si>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</si>
  <si>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</si>
  <si>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</si>
  <si>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</si>
  <si>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</si>
  <si>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</si>
  <si>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</si>
  <si>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</si>
  <si>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</si>
  <si>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</si>
  <si>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</si>
  <si>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</si>
  <si>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</si>
  <si>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</si>
  <si>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</si>
  <si>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</si>
  <si>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</si>
  <si>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</si>
  <si>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</si>
  <si>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</si>
  <si>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</si>
  <si>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</si>
  <si>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</si>
  <si>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</si>
  <si>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</si>
  <si>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</si>
  <si>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</si>
  <si>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</si>
  <si>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</si>
  <si>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</si>
  <si>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</si>
  <si>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</si>
  <si>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</si>
  <si>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</si>
  <si>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</si>
  <si>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</si>
  <si>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</si>
  <si>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</si>
  <si>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</si>
  <si>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</si>
  <si>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</si>
  <si>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</si>
  <si>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</si>
  <si>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</si>
  <si>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</si>
  <si>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</si>
  <si>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</si>
  <si>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</si>
  <si>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</si>
  <si>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</si>
  <si>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</si>
  <si>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</si>
  <si>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</si>
  <si>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</si>
  <si>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</si>
  <si>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</si>
  <si>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</si>
  <si>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</si>
  <si>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</si>
  <si>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</si>
  <si>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</si>
  <si>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</si>
  <si>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</si>
  <si>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</si>
  <si>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</si>
  <si>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</si>
  <si>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</si>
  <si>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</si>
  <si>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</si>
  <si>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</si>
  <si>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</si>
  <si>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</si>
  <si>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</si>
  <si>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</si>
  <si>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</si>
  <si>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</si>
  <si>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</si>
  <si>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</si>
  <si>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</si>
  <si>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</si>
  <si>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</si>
  <si>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</si>
  <si>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</si>
  <si>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</si>
  <si>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</si>
  <si>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</si>
  <si>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</si>
  <si>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</si>
  <si>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</si>
  <si>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</si>
  <si>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</si>
  <si>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</si>
  <si>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</si>
  <si>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</si>
  <si>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</si>
  <si>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</si>
  <si>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</si>
  <si>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</si>
  <si>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</si>
  <si>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</si>
  <si>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</si>
  <si>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</si>
  <si>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</si>
  <si>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</si>
  <si>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</si>
  <si>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</si>
  <si>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</si>
  <si>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</si>
  <si>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</si>
  <si>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</si>
  <si>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</si>
  <si>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</si>
  <si>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</si>
  <si>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</si>
  <si>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</si>
  <si>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</si>
  <si>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</si>
  <si>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</si>
  <si>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</si>
  <si>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</si>
  <si>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</si>
  <si>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</si>
  <si>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</si>
  <si>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</si>
  <si>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</si>
  <si>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</si>
  <si>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</si>
  <si>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</si>
  <si>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</si>
  <si>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</si>
  <si>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</si>
  <si>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</si>
  <si>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</si>
  <si>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</si>
  <si>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</si>
  <si>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</si>
  <si>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</si>
  <si>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</si>
  <si>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</si>
  <si>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</si>
  <si>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</si>
  <si>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</si>
  <si>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</si>
  <si>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</si>
  <si>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</si>
  <si>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</si>
  <si>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</si>
  <si>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</si>
  <si>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</si>
  <si>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</si>
  <si>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</si>
  <si>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</si>
  <si>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</si>
  <si>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</si>
  <si>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</si>
  <si>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</si>
  <si>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</si>
  <si>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</si>
  <si>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</si>
  <si>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</si>
  <si>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</si>
  <si>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</si>
  <si>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</si>
  <si>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</si>
  <si>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</si>
  <si>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</si>
  <si>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</si>
  <si>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</si>
  <si>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</si>
  <si>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</si>
  <si>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</si>
  <si>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</si>
  <si>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</si>
  <si>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</si>
  <si>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</si>
  <si>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</si>
  <si>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</si>
  <si>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</si>
  <si>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</si>
  <si>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</si>
  <si>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</si>
  <si>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</si>
  <si>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</si>
  <si>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</si>
  <si>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</si>
  <si>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</si>
  <si>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</si>
  <si>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</si>
  <si>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</si>
  <si>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</si>
  <si>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</si>
  <si>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</si>
  <si>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</si>
  <si>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</si>
  <si>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</si>
  <si>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</si>
  <si>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</si>
  <si>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</si>
  <si>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</si>
  <si>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</si>
  <si>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</si>
  <si>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</si>
  <si>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</si>
  <si>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</si>
  <si>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</si>
  <si>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</si>
  <si>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</si>
  <si>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</si>
  <si>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</si>
  <si>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</si>
  <si>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</si>
  <si>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</si>
  <si>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</si>
  <si>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</si>
  <si>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</si>
  <si>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</si>
  <si>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</si>
  <si>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</si>
  <si>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</si>
  <si>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</si>
  <si>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</si>
  <si>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</si>
  <si>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</si>
  <si>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</si>
  <si>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</si>
  <si>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</si>
  <si>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</si>
  <si>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</si>
  <si>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</si>
  <si>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</si>
  <si>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</si>
  <si>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</si>
  <si>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</si>
  <si>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</si>
  <si>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</si>
  <si>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</si>
  <si>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</si>
  <si>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</si>
  <si>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</si>
  <si>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</si>
  <si>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</si>
  <si>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</si>
  <si>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</si>
  <si>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</si>
  <si>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</si>
  <si>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</si>
  <si>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</si>
  <si>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</si>
  <si>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</si>
  <si>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</si>
  <si>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</si>
  <si>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</si>
  <si>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</si>
  <si>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</si>
  <si>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</si>
  <si>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</si>
  <si>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</si>
  <si>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</si>
  <si>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</si>
  <si>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</si>
  <si>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</si>
  <si>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</si>
  <si>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</si>
  <si>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</si>
  <si>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</si>
  <si>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</si>
  <si>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</si>
  <si>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</si>
  <si>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</si>
  <si>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</si>
  <si>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</si>
  <si>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</si>
  <si>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</si>
  <si>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</si>
  <si>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</si>
  <si>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</si>
  <si>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</si>
  <si>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</si>
  <si>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</si>
  <si>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</si>
  <si>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</si>
  <si>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</si>
  <si>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</si>
  <si>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</si>
  <si>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</si>
  <si>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</si>
  <si>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</si>
  <si>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</si>
  <si>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</si>
  <si>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</si>
  <si>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</si>
  <si>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</si>
  <si>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</si>
  <si>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</si>
  <si>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</si>
  <si>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</si>
  <si>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</si>
  <si>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</si>
  <si>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</si>
  <si>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</si>
  <si>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</si>
  <si>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</si>
  <si>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</si>
  <si>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</si>
  <si>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</si>
  <si>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</si>
  <si>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</si>
  <si>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</si>
  <si>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</si>
  <si>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</si>
  <si>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</si>
  <si>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</si>
  <si>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</si>
  <si>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</si>
  <si>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</si>
  <si>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</si>
  <si>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</si>
  <si>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</si>
  <si>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</si>
  <si>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</si>
  <si>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</si>
  <si>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</si>
  <si>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</si>
  <si>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</si>
  <si>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</si>
  <si>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</si>
  <si>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</si>
  <si>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</si>
  <si>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</si>
  <si>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</si>
  <si>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</si>
  <si>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</si>
  <si>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</si>
  <si>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</si>
  <si>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</si>
  <si>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</si>
  <si>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</si>
  <si>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</si>
  <si>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</si>
  <si>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</si>
  <si>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</si>
  <si>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</si>
  <si>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</si>
  <si>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</si>
  <si>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</si>
  <si>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</si>
  <si>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</si>
  <si>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</si>
  <si>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</si>
  <si>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</si>
  <si>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</si>
  <si>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</si>
  <si>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</si>
  <si>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</si>
  <si>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</si>
  <si>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</si>
  <si>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</si>
  <si>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</si>
  <si>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</si>
  <si>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</si>
  <si>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</si>
  <si>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</si>
  <si>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</si>
  <si>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</si>
  <si>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</si>
  <si>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</si>
  <si>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</si>
  <si>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</si>
  <si>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</si>
  <si>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</si>
  <si>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</si>
  <si>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</si>
  <si>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</si>
  <si>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</si>
  <si>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</si>
  <si>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</si>
  <si>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</si>
  <si>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</si>
  <si>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</si>
  <si>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</si>
  <si>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</si>
  <si>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</si>
  <si>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</si>
  <si>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</si>
  <si>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</si>
  <si>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</si>
  <si>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</si>
  <si>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</si>
  <si>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</si>
  <si>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</si>
  <si>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</si>
  <si>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</si>
  <si>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</si>
  <si>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</si>
  <si>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</si>
  <si>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</si>
  <si>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</si>
  <si>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</si>
  <si>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</si>
  <si>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</si>
  <si>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</si>
  <si>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</si>
  <si>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</si>
  <si>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</si>
  <si>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</si>
  <si>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</si>
  <si>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</si>
  <si>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</si>
  <si>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</si>
  <si>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</si>
  <si>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</si>
  <si>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</si>
  <si>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</si>
  <si>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</si>
  <si>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</si>
  <si>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</si>
  <si>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</si>
  <si>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</si>
  <si>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</si>
  <si>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</si>
  <si>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</si>
  <si>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</si>
  <si>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</si>
  <si>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</si>
  <si>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</si>
  <si>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</si>
  <si>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</si>
  <si>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</si>
  <si>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</si>
  <si>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</si>
  <si>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</si>
  <si>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</si>
  <si>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</si>
  <si>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</si>
  <si>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</si>
  <si>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</si>
  <si>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</si>
  <si>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</si>
  <si>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</si>
  <si>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</si>
  <si>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</si>
  <si>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</si>
  <si>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</si>
  <si>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</si>
  <si>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</si>
  <si>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</si>
  <si>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</si>
  <si>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</si>
  <si>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</si>
  <si>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</si>
  <si>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</si>
  <si>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</si>
  <si>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</si>
  <si>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</si>
  <si>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</si>
  <si>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</si>
  <si>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</si>
  <si>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</si>
  <si>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</si>
  <si>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</si>
  <si>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</si>
  <si>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</si>
  <si>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</si>
  <si>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</si>
  <si>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</si>
  <si>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</si>
  <si>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</si>
  <si>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</si>
  <si>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</si>
  <si>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</si>
  <si>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</si>
  <si>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</si>
  <si>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</si>
  <si>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</si>
  <si>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</si>
  <si>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</si>
  <si>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</si>
  <si>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</si>
  <si>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</si>
  <si>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</si>
  <si>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</si>
  <si>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</si>
  <si>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</si>
  <si>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</si>
  <si>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</si>
  <si>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</si>
  <si>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</si>
  <si>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</si>
  <si>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</si>
  <si>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</si>
  <si>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</si>
  <si>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</si>
  <si>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</si>
  <si>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</si>
  <si>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</si>
  <si>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</si>
  <si>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</si>
  <si>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</si>
  <si>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</si>
  <si>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</si>
  <si>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</si>
  <si>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</si>
  <si>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</si>
  <si>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</si>
  <si>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</si>
  <si>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</si>
  <si>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</si>
  <si>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</si>
  <si>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</si>
  <si>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</si>
  <si>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</si>
  <si>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</si>
  <si>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</si>
  <si>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</si>
  <si>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</si>
  <si>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</si>
  <si>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</si>
  <si>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</si>
  <si>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</si>
  <si>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</si>
  <si>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</si>
  <si>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</si>
  <si>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</si>
  <si>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</si>
  <si>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</si>
  <si>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</si>
  <si>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</si>
  <si>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</si>
  <si>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</si>
  <si>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</si>
  <si>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</si>
  <si>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</si>
  <si>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</si>
  <si>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</si>
  <si>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</si>
  <si>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</si>
  <si>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</si>
  <si>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</si>
  <si>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</si>
  <si>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</si>
  <si>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</si>
  <si>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</si>
  <si>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</si>
  <si>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</si>
  <si>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</si>
  <si>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</si>
  <si>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</si>
  <si>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</si>
  <si>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</si>
  <si>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</si>
  <si>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</si>
  <si>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</si>
  <si>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</si>
  <si>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</si>
  <si>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</si>
  <si>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</si>
  <si>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</si>
  <si>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</si>
  <si>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</si>
  <si>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</si>
  <si>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</si>
  <si>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</si>
  <si>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</si>
  <si>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</si>
  <si>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</si>
  <si>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</si>
  <si>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</si>
  <si>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</si>
  <si>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</si>
  <si>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</si>
  <si>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</si>
  <si>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</si>
  <si>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</si>
  <si>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</si>
  <si>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</si>
  <si>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</si>
  <si>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</si>
  <si>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</si>
  <si>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</si>
  <si>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</si>
  <si>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</si>
  <si>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</si>
  <si>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</si>
  <si>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</si>
  <si>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</si>
  <si>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</si>
  <si>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</si>
  <si>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</si>
  <si>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</si>
  <si>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</si>
  <si>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</si>
  <si>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</si>
  <si>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</si>
  <si>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</si>
  <si>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</si>
  <si>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</si>
  <si>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</si>
  <si>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</si>
  <si>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</si>
  <si>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</si>
  <si>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</si>
  <si>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</si>
  <si>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</si>
  <si>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</si>
  <si>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</si>
  <si>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</si>
  <si>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</si>
  <si>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</si>
  <si>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</si>
  <si>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</si>
  <si>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</si>
  <si>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</si>
  <si>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</si>
  <si>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</si>
  <si>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</si>
  <si>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</si>
  <si>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</si>
  <si>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</si>
  <si>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</si>
  <si>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</si>
  <si>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</si>
  <si>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</si>
  <si>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</si>
  <si>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</si>
  <si>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</si>
  <si>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</si>
  <si>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</si>
  <si>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</si>
  <si>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</si>
  <si>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</si>
  <si>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</si>
  <si>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</si>
  <si>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</si>
  <si>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</si>
  <si>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</si>
  <si>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</si>
  <si>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</si>
  <si>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</si>
  <si>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</si>
  <si>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</si>
  <si>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</si>
  <si>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</si>
  <si>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</si>
  <si>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</si>
  <si>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</si>
  <si>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</si>
  <si>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</si>
  <si>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</si>
  <si>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</si>
  <si>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</si>
  <si>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</si>
  <si>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</si>
  <si>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</si>
  <si>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</si>
  <si>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</si>
  <si>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</si>
  <si>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</si>
  <si>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</si>
  <si>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</si>
  <si>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</si>
  <si>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</si>
  <si>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</si>
  <si>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</si>
  <si>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</si>
  <si>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</si>
  <si>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</si>
  <si>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</si>
  <si>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</si>
  <si>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</si>
  <si>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</si>
  <si>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</si>
  <si>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</si>
  <si>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</si>
  <si>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</si>
  <si>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</si>
  <si>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</si>
  <si>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</si>
  <si>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</si>
  <si>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</si>
  <si>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</si>
  <si>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</si>
  <si>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</si>
  <si>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</si>
  <si>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</si>
  <si>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</si>
  <si>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</si>
  <si>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</si>
  <si>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</si>
  <si>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</si>
  <si>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</si>
  <si>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</si>
  <si>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</si>
  <si>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</si>
  <si>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</si>
  <si>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</si>
  <si>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</si>
  <si>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</si>
  <si>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</si>
  <si>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</si>
  <si>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</si>
  <si>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</si>
  <si>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</si>
  <si>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</si>
  <si>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</si>
  <si>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</si>
  <si>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</si>
  <si>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</si>
  <si>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</si>
  <si>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</si>
  <si>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</si>
  <si>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</si>
  <si>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</si>
  <si>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</si>
  <si>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</si>
  <si>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</si>
  <si>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</si>
  <si>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</si>
  <si>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</si>
  <si>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</si>
  <si>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</si>
  <si>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</si>
  <si>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</si>
  <si>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</si>
  <si>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</si>
  <si>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</si>
  <si>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</si>
  <si>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</si>
  <si>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</si>
  <si>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</si>
  <si>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</si>
  <si>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</si>
  <si>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</si>
  <si>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</si>
  <si>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</si>
  <si>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</si>
  <si>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</si>
  <si>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</si>
  <si>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</si>
  <si>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</si>
  <si>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</si>
  <si>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</si>
  <si>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</si>
  <si>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</si>
  <si>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</si>
  <si>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</si>
  <si>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</si>
  <si>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</si>
  <si>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</si>
  <si>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</si>
  <si>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</si>
  <si>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</si>
  <si>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</si>
  <si>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</si>
  <si>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</si>
  <si>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</si>
  <si>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</si>
  <si>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</si>
  <si>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</si>
  <si>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</si>
  <si>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</si>
  <si>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</si>
  <si>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</si>
  <si>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</si>
  <si>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</si>
  <si>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</si>
  <si>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</si>
  <si>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</si>
  <si>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</si>
  <si>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</si>
  <si>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</si>
  <si>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</si>
  <si>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</si>
  <si>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</si>
  <si>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</si>
  <si>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</si>
  <si>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</si>
  <si>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</si>
  <si>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</si>
  <si>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</si>
  <si>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</si>
  <si>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</si>
  <si>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</si>
  <si>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</si>
  <si>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</si>
  <si>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</si>
  <si>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</si>
  <si>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</si>
  <si>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</si>
  <si>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</si>
  <si>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</si>
  <si>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</si>
  <si>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</si>
  <si>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</si>
  <si>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</si>
  <si>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</si>
  <si>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</si>
  <si>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</si>
  <si>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</si>
  <si>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</si>
  <si>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</si>
  <si>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</si>
  <si>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</si>
  <si>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</si>
  <si>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</si>
  <si>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</si>
  <si>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</si>
  <si>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</si>
  <si>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</si>
  <si>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</si>
  <si>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</si>
  <si>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</si>
  <si>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</si>
  <si>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</si>
  <si>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</si>
  <si>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</si>
  <si>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</si>
  <si>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</si>
  <si>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</si>
  <si>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</si>
  <si>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</si>
  <si>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</si>
  <si>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</si>
  <si>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</si>
  <si>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</si>
  <si>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</si>
  <si>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</si>
  <si>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</si>
  <si>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</si>
  <si>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</si>
  <si>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</si>
  <si>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</si>
  <si>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</si>
  <si>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</si>
  <si>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</si>
  <si>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</si>
  <si>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</si>
  <si>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</si>
  <si>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</si>
  <si>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</si>
  <si>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</si>
  <si>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</si>
  <si>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</si>
  <si>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</si>
  <si>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</si>
  <si>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</si>
  <si>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</si>
  <si>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</si>
  <si>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</si>
  <si>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</si>
  <si>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</si>
  <si>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</si>
  <si>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</si>
  <si>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</si>
  <si>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</si>
  <si>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</si>
  <si>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</si>
  <si>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</si>
  <si>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</si>
  <si>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</si>
  <si>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</si>
  <si>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</si>
  <si>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</si>
  <si>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</si>
  <si>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</si>
  <si>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</si>
  <si>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</si>
  <si>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</si>
  <si>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</si>
  <si>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</si>
  <si>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</si>
  <si>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</si>
  <si>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</si>
  <si>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</si>
  <si>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</si>
  <si>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</si>
  <si>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</si>
  <si>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</si>
  <si>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</si>
  <si>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</si>
  <si>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</si>
  <si>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</si>
  <si>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</si>
  <si>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</si>
  <si>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</si>
  <si>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</si>
  <si>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</si>
  <si>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</si>
  <si>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</si>
  <si>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</si>
  <si>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</si>
  <si>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</si>
  <si>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</si>
  <si>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</si>
  <si>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</si>
  <si>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</si>
  <si>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</si>
  <si>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</si>
  <si>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</si>
  <si>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</si>
  <si>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</si>
  <si>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</si>
  <si>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</si>
  <si>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</si>
  <si>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</si>
  <si>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</si>
  <si>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</si>
  <si>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</si>
  <si>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</si>
  <si>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</si>
  <si>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</si>
  <si>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</si>
  <si>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</si>
  <si>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</si>
  <si>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</si>
  <si>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</si>
  <si>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</si>
  <si>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</si>
  <si>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</si>
  <si>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</si>
  <si>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</si>
  <si>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</si>
  <si>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</si>
  <si>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</si>
  <si>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</si>
  <si>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</si>
  <si>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</si>
  <si>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</si>
  <si>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</si>
  <si>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</si>
  <si>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</si>
  <si>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</si>
  <si>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</si>
  <si>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</si>
  <si>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</si>
  <si>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</si>
  <si>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</si>
  <si>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</si>
  <si>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</si>
  <si>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</si>
  <si>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</si>
  <si>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</si>
  <si>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</si>
  <si>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</si>
  <si>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</si>
  <si>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</si>
  <si>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</si>
  <si>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</si>
  <si>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</si>
  <si>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</si>
  <si>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</si>
  <si>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</si>
  <si>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</si>
  <si>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</si>
  <si>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</si>
  <si>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</si>
  <si>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</si>
  <si>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</si>
  <si>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</si>
  <si>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</si>
  <si>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</si>
  <si>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</si>
  <si>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</si>
  <si>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</si>
  <si>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</si>
  <si>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</si>
  <si>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</si>
  <si>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</si>
  <si>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</si>
  <si>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</si>
  <si>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</si>
  <si>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</si>
  <si>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</si>
  <si>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</si>
  <si>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</si>
  <si>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</si>
  <si>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</si>
  <si>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</si>
  <si>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</si>
  <si>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</si>
  <si>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</si>
  <si>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</si>
  <si>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</si>
  <si>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</si>
  <si>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</si>
  <si>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</si>
  <si>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</si>
  <si>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</si>
  <si>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</si>
  <si>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</si>
  <si>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</si>
  <si>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</si>
  <si>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</si>
  <si>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</si>
  <si>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</si>
  <si>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</si>
  <si>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</si>
  <si>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</si>
  <si>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</si>
  <si>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</si>
  <si>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</si>
  <si>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</si>
  <si>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</si>
  <si>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</si>
  <si>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</si>
  <si>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</si>
  <si>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</si>
  <si>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</si>
  <si>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</si>
  <si>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</si>
  <si>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</si>
  <si>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</si>
  <si>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</si>
  <si>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</si>
  <si>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</si>
  <si>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</si>
  <si>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</si>
  <si>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</si>
  <si>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</si>
  <si>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</si>
  <si>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</si>
  <si>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</si>
  <si>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</si>
  <si>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</si>
  <si>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</si>
  <si>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</si>
  <si>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</si>
  <si>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</si>
  <si>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</si>
  <si>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</si>
  <si>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</si>
  <si>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</si>
  <si>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</si>
  <si>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</si>
  <si>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</si>
  <si>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</si>
  <si>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</si>
  <si>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</si>
  <si>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</si>
  <si>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</si>
  <si>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</si>
  <si>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</si>
  <si>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</si>
  <si>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</si>
  <si>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</si>
  <si>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</si>
  <si>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</si>
  <si>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</si>
  <si>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</si>
  <si>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</si>
  <si>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</si>
  <si>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</si>
  <si>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</si>
  <si>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</si>
  <si>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</si>
  <si>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</si>
  <si>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</si>
  <si>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</si>
  <si>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</si>
  <si>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</si>
  <si>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</si>
  <si>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</si>
  <si>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</si>
  <si>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</si>
  <si>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</si>
  <si>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</si>
  <si>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</si>
  <si>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</si>
  <si>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</si>
  <si>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</si>
  <si>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</si>
  <si>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</si>
  <si>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</si>
  <si>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</si>
  <si>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</si>
  <si>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</si>
  <si>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</si>
  <si>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</si>
  <si>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</si>
  <si>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</si>
  <si>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</si>
  <si>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</si>
  <si>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</si>
  <si>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</si>
  <si>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</si>
  <si>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</si>
  <si>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</si>
  <si>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</si>
  <si>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</si>
  <si>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</si>
  <si>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</si>
  <si>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</si>
  <si>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</si>
  <si>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</si>
  <si>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</si>
  <si>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</si>
  <si>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</si>
  <si>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</si>
  <si>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</si>
  <si>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</si>
  <si>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</si>
  <si>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</si>
  <si>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</si>
  <si>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</si>
  <si>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</si>
  <si>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</si>
  <si>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</si>
  <si>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</si>
  <si>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</si>
  <si>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</si>
  <si>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</si>
  <si>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</si>
  <si>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</si>
  <si>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</si>
  <si>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</si>
  <si>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</si>
  <si>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</si>
  <si>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</si>
  <si>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</si>
  <si>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</si>
  <si>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</si>
  <si>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</si>
  <si>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</si>
  <si>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</si>
  <si>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</si>
  <si>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</si>
  <si>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</si>
  <si>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</si>
  <si>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</si>
  <si>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</si>
  <si>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</si>
  <si>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</si>
  <si>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</si>
  <si>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</si>
  <si>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</si>
  <si>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</si>
  <si>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</si>
  <si>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</si>
  <si>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</si>
  <si>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</si>
  <si>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</si>
  <si>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</si>
  <si>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</si>
  <si>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</si>
  <si>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</si>
  <si>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</si>
  <si>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</si>
  <si>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</si>
  <si>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</si>
  <si>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</si>
  <si>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</si>
  <si>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</si>
  <si>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</si>
  <si>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</si>
  <si>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</si>
  <si>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</si>
  <si>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</si>
  <si>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</si>
  <si>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</si>
  <si>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</si>
  <si>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</si>
  <si>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</si>
  <si>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</si>
  <si>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</si>
  <si>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</si>
  <si>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</si>
  <si>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</si>
  <si>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</si>
  <si>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</si>
  <si>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</si>
  <si>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</si>
  <si>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</si>
  <si>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</si>
  <si>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</si>
  <si>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</si>
  <si>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</si>
  <si>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</si>
  <si>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</si>
  <si>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</si>
  <si>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</si>
  <si>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</si>
  <si>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</si>
  <si>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</si>
  <si>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</si>
  <si>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</si>
  <si>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</si>
  <si>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</si>
  <si>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</si>
  <si>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</si>
  <si>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</si>
  <si>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</si>
  <si>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</si>
  <si>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</si>
  <si>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</si>
  <si>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</si>
  <si>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</si>
  <si>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</si>
  <si>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</si>
  <si>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</si>
  <si>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</si>
  <si>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</si>
  <si>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</si>
  <si>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</si>
  <si>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</si>
  <si>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</si>
  <si>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</si>
  <si>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</si>
  <si>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</si>
  <si>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</si>
  <si>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</si>
  <si>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</si>
  <si>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</si>
  <si>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</si>
  <si>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</si>
  <si>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</si>
  <si>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</si>
  <si>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</si>
  <si>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</si>
  <si>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</si>
  <si>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</si>
  <si>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</si>
  <si>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</si>
  <si>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</si>
  <si>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</si>
  <si>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</si>
  <si>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</si>
  <si>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</si>
  <si>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</si>
  <si>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</si>
  <si>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</si>
  <si>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</si>
  <si>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</si>
  <si>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</si>
  <si>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</si>
  <si>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</si>
  <si>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</si>
  <si>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</si>
  <si>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</si>
  <si>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</si>
  <si>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</si>
  <si>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</si>
  <si>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</si>
  <si>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</si>
  <si>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</si>
  <si>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</si>
  <si>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</si>
  <si>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</si>
  <si>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</si>
  <si>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</si>
  <si>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</si>
  <si>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</si>
  <si>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</si>
  <si>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</si>
  <si>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</si>
  <si>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</si>
  <si>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</si>
  <si>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</si>
  <si>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</si>
  <si>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</si>
  <si>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</si>
  <si>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</si>
  <si>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</si>
  <si>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</si>
  <si>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</si>
  <si>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</si>
  <si>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</si>
  <si>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</si>
  <si>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</si>
  <si>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</si>
  <si>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</si>
  <si>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</si>
  <si>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</si>
  <si>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</si>
  <si>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</si>
  <si>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</si>
  <si>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</si>
  <si>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</si>
  <si>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</si>
  <si>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</si>
  <si>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</si>
  <si>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</si>
  <si>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</si>
  <si>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</si>
  <si>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</si>
  <si>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</si>
  <si>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</si>
  <si>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</si>
  <si>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</si>
  <si>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</si>
  <si>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</si>
  <si>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</si>
  <si>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</si>
  <si>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</si>
  <si>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</si>
  <si>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</si>
  <si>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</si>
  <si>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</si>
  <si>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</si>
  <si>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</si>
  <si>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</si>
  <si>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</si>
  <si>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</si>
  <si>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</si>
  <si>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</si>
  <si>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</si>
  <si>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</si>
  <si>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</si>
  <si>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</si>
  <si>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</si>
  <si>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</si>
  <si>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</si>
  <si>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</si>
  <si>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</si>
  <si>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</si>
  <si>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</si>
  <si>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</si>
  <si>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</si>
  <si>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</si>
  <si>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</si>
  <si>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</si>
  <si>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</si>
  <si>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</si>
  <si>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</si>
  <si>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</si>
  <si>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</si>
  <si>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</si>
  <si>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</si>
  <si>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</si>
  <si>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</si>
  <si>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</si>
  <si>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</si>
  <si>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</si>
  <si>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</si>
  <si>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</si>
  <si>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</si>
  <si>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</si>
  <si>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</si>
  <si>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</si>
  <si>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</si>
  <si>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</si>
  <si>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</si>
  <si>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</si>
  <si>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</si>
  <si>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</si>
  <si>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</si>
  <si>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</si>
  <si>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</si>
  <si>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</si>
  <si>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</si>
  <si>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</si>
  <si>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</si>
  <si>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</si>
  <si>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</si>
  <si>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</si>
  <si>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</si>
  <si>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</si>
  <si>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</si>
  <si>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</si>
  <si>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</si>
  <si>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</si>
  <si>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</si>
  <si>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</si>
  <si>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</si>
  <si>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</si>
  <si>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</si>
  <si>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</si>
  <si>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</si>
  <si>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</si>
  <si>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</si>
  <si>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</si>
  <si>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</si>
  <si>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</si>
  <si>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</si>
  <si>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</si>
  <si>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</si>
  <si>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</si>
  <si>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</si>
  <si>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</si>
  <si>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</si>
  <si>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</si>
  <si>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</si>
  <si>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</si>
  <si>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</si>
  <si>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</si>
  <si>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</si>
  <si>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</si>
  <si>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</si>
  <si>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</si>
  <si>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</si>
  <si>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</si>
  <si>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</si>
  <si>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</si>
  <si>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</si>
  <si>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</si>
  <si>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</si>
  <si>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</si>
  <si>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</si>
  <si>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</si>
  <si>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</si>
  <si>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</si>
  <si>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</si>
  <si>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</si>
  <si>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</si>
  <si>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</si>
  <si>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</si>
  <si>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</si>
  <si>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</si>
  <si>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</si>
  <si>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</si>
  <si>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</si>
  <si>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</si>
  <si>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</si>
  <si>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</si>
  <si>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</si>
  <si>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</si>
  <si>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</si>
  <si>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</si>
  <si>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</si>
  <si>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</si>
  <si>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</si>
  <si>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</si>
  <si>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</si>
  <si>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</si>
  <si>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</si>
  <si>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</si>
  <si>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</si>
  <si>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</si>
  <si>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</si>
  <si>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</si>
  <si>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</si>
  <si>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</si>
  <si>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</si>
  <si>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</si>
  <si>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</si>
  <si>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</si>
  <si>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</si>
  <si>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</si>
  <si>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</si>
  <si>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</si>
  <si>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</si>
  <si>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</si>
  <si>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</si>
  <si>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</si>
  <si>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</si>
  <si>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</si>
  <si>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</si>
  <si>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</si>
  <si>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</si>
  <si>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</si>
  <si>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</si>
  <si>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</si>
  <si>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</si>
  <si>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</si>
  <si>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</si>
  <si>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</si>
  <si>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</si>
  <si>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</si>
  <si>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</si>
  <si>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</si>
  <si>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</si>
  <si>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</si>
  <si>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</si>
  <si>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</si>
  <si>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</si>
  <si>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</si>
  <si>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</si>
  <si>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</si>
  <si>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</si>
  <si>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</si>
  <si>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</si>
  <si>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</si>
  <si>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</si>
  <si>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</si>
  <si>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</si>
  <si>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</si>
  <si>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</si>
  <si>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</si>
  <si>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</si>
  <si>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</si>
  <si>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</si>
  <si>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</si>
  <si>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</si>
  <si>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</si>
  <si>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</si>
  <si>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</si>
  <si>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</si>
  <si>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</si>
  <si>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</si>
  <si>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</si>
  <si>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</si>
  <si>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</si>
  <si>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</si>
  <si>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</si>
  <si>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</si>
  <si>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</si>
  <si>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</si>
  <si>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</si>
  <si>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</si>
  <si>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</si>
  <si>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</si>
  <si>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</si>
  <si>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</si>
  <si>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</si>
  <si>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</si>
  <si>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</si>
  <si>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</si>
  <si>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</si>
  <si>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</si>
  <si>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</si>
  <si>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</si>
  <si>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</si>
  <si>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</si>
  <si>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</si>
  <si>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</si>
  <si>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</si>
  <si>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</si>
  <si>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</si>
  <si>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</si>
  <si>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</si>
  <si>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</si>
  <si>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</si>
  <si>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</si>
  <si>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</si>
  <si>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</si>
  <si>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</si>
  <si>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</si>
  <si>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</si>
  <si>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</si>
  <si>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</si>
  <si>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</si>
  <si>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</si>
  <si>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</si>
  <si>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</si>
  <si>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</si>
  <si>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</si>
  <si>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</si>
  <si>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</si>
  <si>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</si>
  <si>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</si>
  <si>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</si>
  <si>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</si>
  <si>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</si>
  <si>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</si>
  <si>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</si>
  <si>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</si>
  <si>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</si>
  <si>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</si>
  <si>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</si>
  <si>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</si>
  <si>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</si>
  <si>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</si>
  <si>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</si>
  <si>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</si>
  <si>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</si>
  <si>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</si>
  <si>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</si>
  <si>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</si>
  <si>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</si>
  <si>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</si>
  <si>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</si>
  <si>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</si>
  <si>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</si>
  <si>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</si>
  <si>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</si>
  <si>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</si>
  <si>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</si>
  <si>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</si>
  <si>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</si>
  <si>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</si>
  <si>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</si>
  <si>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</si>
  <si>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</si>
  <si>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</si>
  <si>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</si>
  <si>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</si>
  <si>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</si>
  <si>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</si>
  <si>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</si>
  <si>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</si>
  <si>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</si>
  <si>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</si>
  <si>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</si>
  <si>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</si>
  <si>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</si>
  <si>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</si>
  <si>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</si>
  <si>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</si>
  <si>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</si>
  <si>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</si>
  <si>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</si>
  <si>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</si>
  <si>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</si>
  <si>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</si>
  <si>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</si>
  <si>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</si>
  <si>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</si>
  <si>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</si>
  <si>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</si>
  <si>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</si>
  <si>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</si>
  <si>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</si>
  <si>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</si>
  <si>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</si>
  <si>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</si>
  <si>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</si>
  <si>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</si>
  <si>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</si>
  <si>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</si>
  <si>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</si>
  <si>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</si>
  <si>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</si>
  <si>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</si>
  <si>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</si>
  <si>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</si>
  <si>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</si>
  <si>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</si>
  <si>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</si>
  <si>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</si>
  <si>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</si>
  <si>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</si>
  <si>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</si>
  <si>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</si>
  <si>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</si>
  <si>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</si>
  <si>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</si>
  <si>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</si>
  <si>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</si>
  <si>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</si>
  <si>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</si>
  <si>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</si>
  <si>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</si>
  <si>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</si>
  <si>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</si>
  <si>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</si>
  <si>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</si>
  <si>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</si>
  <si>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</si>
  <si>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</si>
  <si>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</si>
  <si>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</si>
  <si>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</si>
  <si>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</si>
  <si>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</si>
  <si>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</si>
  <si>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</si>
  <si>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</si>
  <si>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</si>
  <si>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</si>
  <si>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</si>
  <si>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</si>
  <si>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</si>
  <si>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</si>
  <si>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</si>
  <si>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</si>
  <si>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</si>
  <si>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</si>
  <si>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</si>
  <si>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</si>
  <si>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</si>
  <si>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</si>
  <si>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</si>
  <si>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</si>
  <si>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</si>
  <si>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</si>
  <si>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</si>
  <si>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</si>
  <si>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</si>
  <si>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</si>
  <si>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</si>
  <si>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</si>
  <si>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</si>
  <si>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</si>
  <si>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</si>
  <si>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</si>
  <si>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</si>
  <si>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</si>
  <si>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</si>
  <si>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</si>
  <si>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</si>
  <si>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</si>
  <si>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</si>
  <si>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</si>
  <si>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</si>
  <si>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</si>
  <si>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</si>
  <si>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</si>
  <si>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</si>
  <si>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</si>
  <si>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</si>
  <si>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</si>
  <si>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</si>
  <si>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</si>
  <si>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</si>
  <si>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</si>
  <si>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</si>
  <si>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</si>
  <si>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</si>
  <si>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</si>
  <si>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</si>
  <si>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</si>
  <si>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</si>
  <si>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</si>
  <si>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</si>
  <si>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</si>
  <si>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</si>
  <si>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</si>
  <si>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</si>
  <si>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</si>
  <si>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</si>
  <si>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</si>
  <si>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</si>
  <si>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</si>
  <si>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</si>
  <si>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</si>
  <si>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</si>
  <si>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</si>
  <si>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</si>
  <si>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</si>
  <si>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</si>
  <si>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</si>
  <si>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</si>
  <si>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</si>
  <si>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</si>
  <si>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</si>
  <si>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</si>
  <si>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</si>
  <si>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</si>
  <si>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</si>
  <si>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</si>
  <si>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</si>
  <si>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</si>
  <si>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</si>
  <si>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</si>
  <si>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</si>
  <si>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</si>
  <si>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</si>
  <si>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</si>
  <si>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</si>
  <si>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</si>
  <si>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</si>
  <si>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</si>
  <si>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</si>
  <si>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</si>
  <si>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</si>
  <si>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</si>
  <si>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</si>
  <si>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</si>
  <si>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</si>
  <si>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</si>
  <si>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</si>
  <si>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</si>
  <si>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</si>
  <si>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</si>
  <si>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</si>
  <si>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</si>
  <si>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</si>
  <si>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</si>
  <si>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</si>
  <si>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</si>
  <si>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</si>
  <si>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</si>
  <si>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</si>
  <si>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</si>
  <si>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</si>
  <si>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</si>
  <si>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</si>
  <si>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</si>
  <si>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</si>
  <si>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</si>
  <si>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</si>
  <si>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</si>
  <si>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</si>
  <si>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</si>
  <si>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</si>
  <si>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</si>
  <si>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</si>
  <si>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</si>
  <si>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</si>
  <si>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</si>
  <si>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</si>
  <si>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</si>
  <si>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</si>
  <si>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</si>
  <si>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</si>
  <si>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</si>
  <si>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</si>
  <si>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</si>
  <si>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</si>
  <si>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</si>
  <si>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</si>
  <si>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</si>
  <si>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</si>
  <si>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</si>
  <si>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</si>
  <si>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</si>
  <si>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</si>
  <si>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</si>
  <si>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</si>
  <si>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</si>
  <si>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</si>
  <si>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</si>
  <si>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</si>
  <si>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</si>
  <si>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</si>
  <si>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</si>
  <si>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</si>
  <si>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</si>
  <si>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</si>
  <si>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</si>
  <si>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</si>
  <si>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</si>
  <si>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</si>
  <si>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</si>
  <si>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</si>
  <si>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</si>
  <si>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</si>
  <si>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</si>
  <si>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</si>
  <si>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</si>
  <si>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</si>
  <si>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</si>
  <si>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</si>
  <si>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</si>
  <si>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</si>
  <si>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</si>
  <si>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</si>
  <si>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</si>
  <si>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</si>
  <si>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</si>
  <si>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</si>
  <si>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</si>
  <si>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</si>
  <si>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</si>
  <si>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</si>
  <si>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</si>
  <si>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</si>
  <si>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</si>
  <si>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</si>
  <si>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</si>
  <si>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</si>
  <si>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</si>
  <si>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</si>
  <si>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</si>
  <si>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</si>
  <si>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</si>
  <si>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</si>
  <si>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</si>
  <si>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</si>
  <si>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</si>
  <si>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</si>
  <si>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</si>
  <si>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</si>
  <si>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</si>
  <si>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</si>
  <si>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</si>
  <si>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</si>
  <si>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</si>
  <si>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</si>
  <si>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</si>
  <si>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</si>
  <si>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</si>
  <si>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</si>
  <si>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</si>
  <si>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</si>
  <si>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</si>
  <si>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</si>
  <si>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</si>
  <si>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</si>
  <si>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</si>
  <si>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</si>
  <si>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</si>
  <si>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</si>
  <si>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</si>
  <si>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</si>
  <si>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</si>
  <si>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</si>
  <si>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</si>
  <si>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</si>
  <si>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</si>
  <si>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</si>
  <si>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</si>
  <si>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</si>
  <si>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</si>
  <si>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</si>
  <si>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</si>
  <si>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</si>
  <si>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</si>
  <si>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</si>
  <si>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</si>
  <si>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</si>
  <si>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</si>
  <si>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</si>
  <si>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</si>
  <si>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</si>
  <si>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</si>
  <si>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</si>
  <si>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</si>
  <si>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</si>
  <si>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</si>
  <si>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</si>
  <si>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</si>
  <si>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</si>
  <si>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</si>
  <si>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</si>
  <si>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</si>
  <si>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</si>
  <si>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</si>
  <si>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</si>
  <si>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</si>
  <si>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</si>
  <si>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</si>
  <si>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</si>
  <si>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</si>
  <si>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</si>
  <si>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</si>
  <si>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</si>
  <si>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</si>
  <si>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</si>
  <si>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</si>
  <si>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</si>
  <si>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</si>
  <si>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</si>
  <si>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</si>
  <si>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</si>
  <si>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</si>
  <si>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</si>
  <si>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</si>
  <si>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</si>
  <si>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</si>
  <si>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</si>
  <si>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</si>
  <si>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</si>
  <si>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</si>
  <si>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</si>
  <si>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</si>
  <si>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</si>
  <si>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</si>
  <si>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</si>
  <si>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</si>
  <si>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</si>
  <si>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</si>
  <si>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</si>
  <si>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</si>
  <si>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</si>
  <si>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</si>
  <si>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</si>
  <si>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</si>
  <si>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</si>
  <si>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</si>
  <si>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</si>
  <si>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</si>
  <si>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</si>
  <si>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</si>
  <si>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</si>
  <si>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</si>
  <si>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</si>
  <si>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</si>
  <si>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</si>
  <si>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</si>
  <si>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</si>
  <si>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</si>
  <si>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</si>
  <si>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</si>
  <si>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</si>
  <si>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</si>
  <si>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</si>
  <si>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</si>
  <si>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</si>
  <si>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</si>
  <si>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</si>
  <si>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</si>
  <si>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</si>
  <si>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</si>
  <si>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</si>
  <si>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</si>
  <si>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</si>
  <si>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</si>
  <si>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</si>
  <si>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</si>
  <si>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</si>
  <si>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</si>
  <si>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</si>
  <si>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</si>
  <si>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</si>
  <si>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</si>
  <si>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</si>
  <si>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</si>
  <si>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</si>
  <si>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</si>
  <si>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</si>
  <si>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</si>
  <si>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</si>
  <si>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</si>
  <si>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</si>
  <si>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</si>
  <si>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</si>
  <si>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</si>
  <si>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</si>
  <si>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</si>
  <si>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</si>
  <si>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</si>
  <si>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</si>
  <si>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</si>
  <si>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</si>
  <si>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</si>
  <si>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</si>
  <si>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</si>
  <si>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</si>
  <si>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</si>
  <si>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</si>
  <si>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</si>
  <si>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</si>
  <si>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</si>
  <si>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</si>
  <si>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</si>
  <si>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</si>
  <si>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</si>
  <si>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</si>
  <si>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</si>
  <si>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</si>
  <si>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</si>
  <si>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</si>
  <si>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</si>
  <si>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</si>
  <si>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</si>
  <si>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</si>
  <si>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</si>
  <si>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</si>
  <si>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</si>
  <si>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</si>
  <si>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</si>
  <si>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</si>
  <si>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</si>
  <si>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</si>
  <si>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</si>
  <si>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</si>
  <si>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</si>
  <si>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</si>
  <si>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</si>
  <si>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</si>
  <si>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</si>
  <si>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</si>
  <si>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</si>
  <si>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</si>
  <si>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</si>
  <si>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</si>
  <si>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</si>
  <si>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</si>
  <si>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</si>
  <si>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</si>
  <si>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</si>
  <si>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</si>
  <si>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</si>
  <si>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</si>
  <si>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</si>
  <si>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</si>
  <si>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</si>
  <si>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</si>
  <si>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</si>
  <si>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</si>
  <si>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</si>
  <si>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</si>
  <si>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</si>
  <si>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</si>
  <si>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</si>
  <si>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</si>
  <si>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</si>
  <si>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</si>
  <si>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</si>
  <si>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</si>
  <si>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</si>
  <si>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</si>
  <si>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</si>
  <si>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</si>
  <si>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</si>
  <si>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</si>
  <si>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</si>
  <si>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</si>
  <si>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</si>
  <si>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</si>
  <si>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</si>
  <si>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</si>
  <si>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</si>
  <si>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</si>
  <si>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</si>
  <si>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</si>
  <si>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</si>
  <si>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</si>
  <si>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</si>
  <si>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</si>
  <si>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</si>
  <si>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</si>
  <si>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</si>
  <si>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</si>
  <si>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</si>
  <si>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</si>
  <si>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</si>
  <si>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</si>
  <si>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</si>
  <si>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</si>
  <si>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</si>
  <si>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</si>
  <si>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</si>
  <si>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</si>
  <si>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</si>
  <si>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</si>
  <si>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</si>
  <si>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</si>
  <si>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</si>
  <si>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</si>
  <si>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</si>
  <si>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</si>
  <si>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</si>
  <si>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</si>
  <si>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</si>
  <si>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</si>
  <si>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</si>
  <si>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</si>
  <si>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</si>
  <si>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</si>
  <si>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</si>
  <si>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</si>
  <si>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</si>
  <si>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</si>
  <si>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</si>
  <si>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</si>
  <si>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</si>
  <si>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</si>
  <si>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</si>
  <si>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</si>
  <si>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</si>
  <si>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</si>
  <si>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</si>
  <si>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</si>
  <si>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</si>
  <si>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</si>
  <si>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</si>
  <si>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</si>
  <si>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</si>
  <si>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</si>
  <si>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</si>
  <si>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</si>
  <si>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</si>
  <si>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</si>
  <si>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</si>
  <si>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</si>
  <si>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</si>
  <si>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</si>
  <si>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</si>
  <si>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</si>
  <si>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</si>
  <si>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</si>
  <si>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</si>
  <si>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</si>
  <si>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</si>
  <si>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</si>
  <si>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</si>
  <si>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</si>
  <si>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</si>
  <si>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</si>
  <si>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</si>
  <si>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</si>
  <si>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</si>
  <si>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</si>
  <si>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</si>
  <si>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</si>
  <si>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</si>
  <si>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</si>
  <si>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</si>
  <si>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</si>
  <si>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</si>
  <si>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</si>
  <si>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</si>
  <si>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</si>
  <si>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</si>
  <si>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</si>
  <si>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</si>
  <si>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</si>
  <si>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</si>
  <si>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</si>
  <si>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</si>
  <si>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</si>
  <si>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</si>
  <si>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</si>
  <si>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</si>
  <si>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</si>
  <si>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</si>
  <si>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</si>
  <si>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</si>
  <si>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</si>
  <si>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</si>
  <si>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</si>
  <si>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</si>
  <si>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</si>
  <si>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</si>
  <si>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</si>
  <si>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</si>
  <si>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</si>
  <si>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</si>
  <si>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</si>
  <si>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</si>
  <si>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</si>
  <si>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</si>
  <si>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</si>
  <si>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</si>
  <si>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</si>
  <si>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</si>
  <si>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</si>
  <si>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</si>
  <si>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</si>
  <si>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</si>
  <si>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</si>
  <si>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</si>
  <si>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</si>
  <si>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</si>
  <si>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</si>
  <si>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</si>
  <si>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</si>
  <si>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</si>
  <si>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</si>
  <si>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</si>
  <si>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</si>
  <si>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</si>
  <si>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</si>
  <si>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</si>
  <si>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</si>
  <si>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</si>
  <si>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</si>
  <si>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</si>
  <si>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</si>
  <si>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</si>
  <si>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</si>
  <si>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</si>
  <si>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</si>
  <si>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</si>
  <si>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</si>
  <si>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</si>
  <si>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</si>
  <si>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</si>
  <si>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</si>
  <si>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</si>
  <si>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</si>
  <si>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</si>
  <si>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</si>
  <si>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</si>
  <si>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</si>
  <si>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</si>
  <si>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</si>
  <si>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</si>
  <si>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</si>
  <si>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</si>
  <si>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</si>
  <si>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</si>
  <si>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</si>
  <si>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</si>
  <si>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</si>
  <si>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</si>
  <si>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</si>
  <si>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</si>
  <si>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</si>
  <si>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</si>
  <si>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</si>
  <si>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</si>
  <si>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</si>
  <si>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</si>
  <si>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</si>
  <si>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</si>
  <si>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</si>
  <si>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</si>
  <si>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</si>
  <si>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</si>
  <si>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</si>
  <si>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</si>
  <si>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</si>
  <si>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</si>
  <si>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</si>
  <si>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</si>
  <si>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</si>
  <si>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</si>
  <si>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</si>
  <si>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</si>
  <si>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</si>
  <si>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</si>
  <si>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</si>
  <si>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</si>
  <si>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</si>
  <si>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</si>
  <si>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</si>
  <si>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</si>
  <si>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</si>
  <si>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</si>
  <si>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</si>
  <si>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</si>
  <si>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</si>
  <si>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</si>
  <si>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</si>
  <si>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</si>
  <si>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</si>
  <si>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</si>
  <si>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</si>
  <si>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</si>
  <si>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</si>
  <si>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</si>
  <si>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</si>
  <si>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</si>
  <si>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</si>
  <si>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</si>
  <si>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</si>
  <si>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</si>
  <si>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</si>
  <si>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</si>
  <si>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</si>
  <si>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</si>
  <si>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</si>
  <si>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</si>
  <si>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</si>
  <si>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</si>
  <si>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</si>
  <si>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</si>
  <si>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</si>
  <si>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</si>
  <si>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</si>
  <si>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</si>
  <si>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</si>
  <si>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</si>
  <si>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</si>
  <si>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</si>
  <si>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</si>
  <si>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</si>
  <si>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</si>
  <si>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</si>
  <si>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</si>
  <si>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</si>
  <si>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</si>
  <si>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</si>
  <si>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</si>
  <si>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</si>
  <si>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</si>
  <si>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</si>
  <si>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</si>
  <si>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</si>
  <si>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</si>
  <si>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</si>
  <si>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</si>
  <si>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</si>
  <si>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</si>
  <si>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</si>
  <si>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</si>
  <si>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</si>
  <si>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</si>
  <si>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</si>
  <si>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</si>
  <si>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</si>
  <si>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</si>
  <si>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</si>
  <si>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</si>
  <si>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</si>
  <si>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</si>
  <si>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</si>
  <si>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</si>
  <si>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</si>
  <si>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</si>
  <si>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</si>
  <si>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</si>
  <si>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</si>
  <si>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</si>
  <si>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</si>
  <si>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</si>
  <si>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</si>
  <si>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</si>
  <si>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</si>
  <si>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</si>
  <si>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</si>
  <si>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</si>
  <si>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</si>
  <si>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</si>
  <si>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</si>
  <si>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</si>
  <si>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</si>
  <si>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</si>
  <si>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</si>
  <si>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</si>
  <si>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</si>
  <si>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</si>
  <si>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</si>
  <si>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</si>
  <si>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</si>
  <si>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</si>
  <si>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</si>
  <si>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</si>
  <si>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</si>
  <si>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</si>
  <si>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</si>
  <si>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</si>
  <si>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</si>
  <si>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</si>
  <si>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</si>
  <si>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</si>
  <si>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</si>
  <si>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</si>
  <si>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</si>
  <si>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</si>
  <si>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</si>
  <si>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</si>
  <si>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</si>
  <si>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</si>
  <si>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</si>
  <si>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</si>
  <si>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</si>
  <si>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</si>
  <si>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</si>
  <si>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</si>
  <si>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</si>
  <si>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</si>
  <si>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</si>
  <si>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</si>
  <si>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</si>
  <si>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</si>
  <si>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</si>
  <si>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</si>
  <si>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</si>
  <si>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</si>
  <si>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</si>
  <si>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</si>
  <si>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</si>
  <si>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</si>
  <si>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</si>
  <si>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</si>
  <si>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</si>
  <si>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</si>
  <si>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</si>
  <si>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</si>
  <si>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</si>
  <si>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</si>
  <si>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</si>
  <si>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</si>
  <si>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</si>
  <si>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</si>
  <si>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</si>
  <si>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</si>
  <si>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</si>
  <si>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</si>
  <si>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</si>
  <si>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</si>
  <si>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</si>
  <si>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</si>
  <si>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</si>
  <si>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</si>
  <si>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</si>
  <si>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</si>
  <si>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</si>
  <si>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</si>
  <si>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</si>
  <si>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</si>
  <si>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</si>
  <si>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</si>
  <si>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</si>
  <si>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</si>
  <si>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</si>
  <si>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</si>
  <si>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</si>
  <si>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</si>
  <si>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</si>
  <si>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</si>
  <si>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</si>
  <si>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</si>
  <si>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</si>
  <si>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</si>
  <si>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</si>
  <si>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</si>
  <si>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</si>
  <si>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</si>
  <si>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</si>
  <si>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</si>
  <si>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</si>
  <si>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</si>
  <si>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</si>
  <si>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</si>
  <si>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</si>
  <si>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</si>
  <si>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</si>
  <si>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</si>
  <si>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</si>
  <si>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</si>
  <si>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</si>
  <si>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</si>
  <si>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</si>
  <si>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</si>
  <si>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</si>
  <si>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</si>
  <si>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</si>
  <si>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</si>
  <si>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</si>
  <si>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</si>
  <si>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</si>
  <si>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</si>
  <si>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</si>
  <si>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</si>
  <si>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</si>
  <si>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</si>
  <si>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</si>
  <si>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</si>
  <si>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</si>
  <si>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</si>
  <si>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</si>
  <si>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</si>
  <si>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</si>
  <si>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</si>
  <si>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</si>
  <si>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</si>
  <si>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</si>
  <si>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</si>
  <si>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</si>
  <si>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</si>
  <si>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</si>
  <si>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</si>
  <si>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</si>
  <si>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</si>
  <si>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</si>
  <si>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</si>
  <si>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</si>
  <si>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</si>
  <si>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</si>
  <si>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</si>
  <si>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</si>
  <si>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</si>
  <si>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</si>
  <si>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</si>
  <si>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</si>
  <si>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</si>
  <si>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</si>
  <si>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</si>
  <si>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</si>
  <si>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</si>
  <si>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</si>
  <si>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</si>
  <si>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</si>
  <si>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</si>
  <si>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</si>
  <si>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</si>
  <si>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</si>
  <si>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</si>
  <si>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</si>
  <si>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</si>
  <si>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</si>
  <si>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</si>
  <si>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</si>
  <si>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</si>
  <si>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</si>
  <si>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</si>
  <si>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</si>
  <si>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</si>
  <si>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</si>
  <si>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</si>
  <si>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</si>
  <si>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</si>
  <si>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</si>
  <si>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</si>
  <si>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</si>
  <si>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</si>
  <si>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</si>
  <si>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</si>
  <si>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</si>
  <si>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</si>
  <si>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</si>
  <si>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</si>
  <si>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</si>
  <si>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</si>
  <si>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</si>
  <si>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</si>
  <si>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</si>
  <si>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</si>
  <si>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</si>
  <si>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</si>
  <si>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</si>
  <si>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</si>
  <si>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</si>
  <si>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</si>
  <si>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</si>
  <si>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</si>
  <si>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</si>
  <si>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</si>
  <si>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</si>
  <si>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</si>
  <si>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</si>
  <si>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</si>
  <si>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</si>
  <si>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</si>
  <si>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</si>
  <si>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</si>
  <si>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</si>
  <si>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</si>
  <si>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</si>
  <si>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</si>
  <si>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</si>
  <si>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</si>
  <si>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</si>
  <si>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</si>
  <si>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</si>
  <si>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</si>
  <si>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</si>
  <si>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</si>
  <si>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</si>
  <si>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</si>
  <si>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</si>
  <si>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</si>
  <si>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</si>
  <si>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</si>
  <si>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</si>
  <si>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</si>
  <si>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</si>
  <si>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</si>
  <si>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</si>
  <si>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</si>
  <si>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</si>
  <si>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</si>
  <si>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</si>
  <si>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</si>
  <si>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</si>
  <si>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</si>
  <si>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</si>
  <si>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</si>
  <si>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</si>
  <si>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</si>
  <si>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</si>
  <si>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</si>
  <si>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</si>
  <si>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</si>
  <si>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</si>
  <si>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</si>
  <si>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</si>
  <si>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</si>
  <si>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</si>
  <si>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</si>
  <si>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</si>
  <si>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</si>
  <si>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</si>
  <si>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</si>
  <si>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</si>
  <si>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</si>
  <si>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</si>
  <si>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</si>
  <si>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</si>
  <si>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</si>
  <si>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</si>
  <si>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</si>
  <si>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</si>
  <si>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</si>
  <si>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</si>
  <si>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</si>
  <si>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</si>
  <si>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</si>
  <si>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</si>
  <si>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</si>
  <si>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</si>
  <si>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</si>
  <si>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</si>
  <si>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</si>
  <si>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</si>
  <si>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</si>
  <si>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</si>
  <si>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</si>
  <si>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</si>
  <si>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</si>
  <si>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</si>
  <si>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</si>
  <si>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</si>
  <si>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</si>
  <si>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</si>
  <si>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</si>
  <si>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</si>
  <si>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</si>
  <si>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</si>
  <si>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</si>
  <si>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</si>
  <si>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</si>
  <si>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</si>
  <si>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</si>
  <si>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</si>
  <si>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</si>
  <si>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</si>
  <si>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</si>
  <si>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</si>
  <si>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</si>
  <si>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</si>
  <si>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</si>
  <si>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</si>
  <si>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</si>
  <si>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</si>
  <si>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</si>
  <si>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</si>
  <si>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</si>
  <si>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</si>
  <si>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</si>
  <si>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</si>
  <si>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</si>
  <si>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</si>
  <si>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</si>
  <si>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</si>
  <si>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</si>
  <si>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</si>
  <si>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</si>
  <si>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</si>
  <si>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</si>
  <si>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</si>
  <si>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</si>
  <si>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</si>
  <si>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</si>
  <si>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</si>
  <si>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</si>
  <si>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</si>
  <si>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</si>
  <si>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</si>
  <si>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</si>
  <si>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</si>
  <si>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</si>
  <si>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</si>
  <si>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</si>
  <si>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</si>
  <si>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</si>
  <si>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</si>
  <si>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</si>
  <si>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</si>
  <si>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</si>
  <si>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</si>
  <si>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</si>
  <si>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</si>
  <si>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</si>
  <si>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</si>
  <si>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</si>
  <si>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</si>
  <si>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</si>
  <si>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</si>
  <si>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</si>
  <si>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</si>
  <si>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</si>
  <si>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</si>
  <si>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</si>
  <si>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</si>
  <si>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</si>
  <si>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</si>
  <si>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</si>
  <si>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</si>
  <si>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</si>
  <si>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</si>
  <si>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</si>
  <si>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</si>
  <si>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</si>
  <si>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</si>
  <si>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</si>
  <si>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</si>
  <si>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</si>
  <si>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</si>
  <si>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</si>
  <si>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</si>
  <si>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</si>
  <si>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</si>
  <si>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</si>
  <si>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</si>
  <si>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</si>
  <si>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</si>
  <si>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</si>
  <si>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</si>
  <si>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</si>
  <si>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</si>
  <si>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</si>
  <si>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</si>
  <si>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</si>
  <si>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</si>
  <si>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</si>
  <si>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</si>
  <si>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</si>
  <si>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</si>
  <si>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</si>
  <si>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</si>
  <si>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</si>
  <si>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</si>
  <si>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</si>
  <si>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</si>
  <si>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</si>
  <si>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</si>
  <si>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</si>
  <si>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</si>
  <si>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</si>
  <si>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</si>
  <si>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</si>
  <si>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</si>
  <si>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</si>
  <si>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</si>
  <si>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</si>
  <si>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</si>
  <si>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</si>
  <si>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</si>
  <si>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</si>
  <si>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</si>
  <si>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</si>
  <si>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</si>
  <si>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</si>
  <si>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</si>
  <si>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</si>
  <si>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</si>
  <si>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</si>
  <si>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</si>
  <si>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</si>
  <si>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</si>
  <si>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</si>
  <si>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</si>
  <si>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</si>
  <si>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</si>
  <si>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</si>
  <si>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</si>
  <si>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</si>
  <si>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</si>
  <si>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</si>
  <si>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</si>
  <si>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</si>
  <si>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</si>
  <si>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</si>
  <si>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</si>
  <si>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</si>
  <si>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</si>
  <si>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</si>
  <si>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</si>
  <si>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</si>
  <si>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</si>
  <si>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</si>
  <si>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</si>
  <si>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</si>
  <si>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</si>
  <si>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</si>
  <si>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</si>
  <si>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</si>
  <si>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</si>
  <si>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</si>
  <si>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</si>
  <si>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</si>
  <si>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</si>
  <si>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</si>
  <si>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</si>
  <si>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</si>
  <si>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</si>
  <si>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</si>
  <si>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</si>
  <si>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</si>
  <si>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</si>
  <si>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</si>
  <si>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</si>
  <si>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</si>
  <si>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</si>
  <si>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</si>
  <si>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</si>
  <si>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</si>
  <si>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</si>
  <si>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</si>
  <si>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</si>
  <si>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</si>
  <si>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</si>
  <si>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</si>
  <si>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</si>
  <si>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</si>
  <si>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</si>
  <si>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</si>
  <si>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</si>
  <si>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</si>
  <si>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</si>
  <si>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</si>
  <si>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</si>
  <si>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</si>
  <si>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</si>
  <si>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</si>
  <si>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</si>
  <si>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</si>
  <si>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</si>
  <si>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</si>
  <si>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</si>
  <si>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</si>
  <si>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</si>
  <si>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</si>
  <si>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</si>
  <si>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</si>
  <si>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</si>
  <si>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</si>
  <si>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</si>
  <si>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</si>
  <si>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</si>
  <si>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</si>
  <si>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</si>
  <si>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</si>
  <si>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</si>
  <si>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</si>
  <si>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</si>
  <si>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</si>
  <si>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</si>
  <si>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</si>
  <si>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</si>
  <si>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</si>
  <si>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</si>
  <si>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</si>
  <si>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</si>
  <si>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</si>
  <si>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</si>
  <si>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</si>
  <si>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</si>
  <si>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</si>
  <si>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</si>
  <si>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</si>
  <si>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</si>
  <si>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</si>
  <si>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</si>
  <si>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</si>
  <si>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</si>
  <si>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</si>
  <si>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</si>
  <si>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</si>
  <si>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</si>
  <si>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</si>
  <si>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</si>
  <si>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</si>
  <si>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</si>
  <si>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</si>
  <si>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</si>
  <si>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</si>
  <si>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</si>
  <si>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</si>
  <si>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</si>
  <si>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</si>
  <si>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</si>
  <si>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</si>
  <si>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</si>
  <si>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</si>
  <si>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</si>
  <si>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</si>
  <si>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</si>
  <si>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</si>
  <si>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</si>
  <si>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</si>
  <si>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</si>
  <si>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</si>
  <si>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</si>
  <si>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</si>
  <si>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</si>
  <si>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</si>
  <si>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</si>
  <si>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</si>
  <si>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</si>
  <si>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</si>
  <si>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</si>
  <si>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</si>
  <si>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</si>
  <si>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</si>
  <si>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</si>
  <si>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</si>
  <si>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</si>
  <si>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</si>
  <si>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</si>
  <si>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</si>
  <si>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</si>
  <si>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</si>
  <si>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</si>
  <si>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</si>
  <si>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</si>
  <si>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</si>
  <si>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</si>
  <si>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</si>
  <si>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</si>
  <si>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</si>
  <si>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</si>
  <si>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</si>
  <si>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</si>
  <si>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</si>
  <si>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</si>
  <si>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</si>
  <si>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</si>
  <si>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</si>
  <si>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</si>
  <si>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</si>
  <si>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</si>
  <si>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</si>
  <si>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</si>
  <si>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</si>
  <si>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</si>
  <si>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</si>
  <si>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</si>
  <si>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</si>
  <si>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</si>
  <si>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</si>
  <si>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</si>
  <si>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</si>
  <si>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</si>
  <si>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</si>
  <si>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</si>
  <si>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</si>
  <si>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</si>
  <si>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</si>
  <si>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</si>
  <si>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</si>
  <si>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</si>
  <si>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</si>
  <si>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</si>
  <si>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</si>
  <si>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</si>
  <si>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</si>
  <si>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</si>
  <si>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</si>
  <si>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</si>
  <si>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</si>
  <si>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</si>
  <si>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</si>
  <si>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</si>
  <si>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</si>
  <si>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</si>
  <si>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</si>
  <si>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</si>
  <si>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</si>
  <si>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</si>
  <si>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</si>
  <si>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</si>
  <si>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</si>
  <si>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</si>
  <si>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</si>
  <si>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</si>
  <si>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</si>
  <si>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</si>
  <si>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</si>
  <si>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</si>
  <si>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</si>
  <si>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</si>
  <si>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</si>
  <si>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</si>
  <si>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</si>
  <si>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</si>
  <si>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</si>
  <si>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</si>
  <si>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</si>
  <si>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</si>
  <si>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</si>
  <si>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</si>
  <si>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</si>
  <si>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</si>
  <si>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</si>
  <si>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</si>
  <si>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</si>
  <si>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</si>
  <si>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</si>
  <si>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</si>
  <si>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</si>
  <si>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</si>
  <si>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</si>
  <si>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</si>
  <si>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</si>
  <si>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</si>
  <si>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</si>
  <si>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</si>
  <si>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</si>
  <si>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</si>
  <si>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</si>
  <si>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</si>
  <si>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</si>
  <si>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</si>
  <si>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</si>
  <si>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</si>
  <si>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</si>
  <si>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</si>
  <si>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</si>
  <si>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</si>
  <si>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</si>
  <si>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</si>
  <si>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</si>
  <si>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</si>
  <si>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</si>
  <si>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</si>
  <si>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</si>
  <si>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</si>
  <si>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</si>
  <si>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</si>
  <si>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</si>
  <si>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</si>
  <si>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</si>
  <si>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</si>
  <si>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</si>
  <si>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</si>
  <si>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</si>
  <si>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</si>
  <si>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</si>
  <si>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</si>
  <si>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</si>
  <si>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</si>
  <si>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</si>
  <si>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</si>
  <si>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</si>
  <si>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</si>
  <si>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</si>
  <si>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</si>
  <si>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</si>
  <si>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</si>
  <si>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</si>
  <si>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</si>
  <si>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</si>
  <si>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</si>
  <si>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</si>
  <si>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</si>
  <si>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</si>
  <si>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</si>
  <si>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</si>
  <si>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</si>
  <si>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</si>
  <si>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</si>
  <si>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</si>
  <si>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</si>
  <si>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</si>
  <si>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</si>
  <si>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</si>
  <si>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</si>
  <si>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</si>
  <si>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</si>
  <si>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</si>
  <si>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</si>
  <si>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</si>
  <si>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</si>
  <si>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</si>
  <si>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</si>
  <si>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</si>
  <si>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</si>
  <si>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</si>
  <si>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</si>
  <si>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</si>
  <si>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</si>
  <si>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</si>
  <si>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</si>
  <si>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</si>
  <si>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</si>
  <si>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</si>
  <si>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</si>
  <si>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</si>
  <si>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</si>
  <si>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</si>
  <si>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</si>
  <si>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</si>
  <si>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</si>
  <si>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</si>
  <si>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</si>
  <si>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</si>
  <si>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</si>
  <si>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</si>
  <si>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</si>
  <si>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</si>
  <si>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</si>
  <si>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</si>
  <si>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</si>
  <si>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</si>
  <si>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</si>
  <si>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</si>
  <si>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</si>
  <si>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</si>
  <si>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</si>
  <si>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</si>
  <si>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</si>
  <si>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</si>
  <si>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</si>
  <si>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</si>
  <si>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</si>
  <si>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</si>
  <si>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</si>
  <si>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</si>
  <si>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</si>
  <si>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</si>
  <si>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</si>
  <si>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</si>
  <si>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</si>
  <si>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</si>
  <si>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</si>
  <si>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</si>
  <si>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</si>
  <si>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</si>
  <si>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</si>
  <si>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</si>
  <si>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</si>
  <si>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</si>
  <si>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</si>
  <si>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</si>
  <si>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</si>
  <si>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</si>
  <si>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</si>
  <si>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</si>
  <si>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</si>
  <si>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</si>
  <si>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</si>
  <si>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</si>
  <si>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</si>
  <si>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</si>
  <si>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</si>
  <si>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</si>
  <si>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</si>
  <si>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</si>
  <si>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</si>
  <si>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</si>
  <si>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</si>
  <si>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</si>
  <si>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</si>
  <si>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</si>
  <si>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</si>
  <si>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</si>
  <si>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</si>
  <si>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</si>
  <si>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</si>
  <si>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</si>
  <si>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</si>
  <si>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</si>
  <si>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</si>
  <si>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</si>
  <si>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</si>
  <si>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</si>
  <si>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</si>
  <si>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</si>
  <si>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</si>
  <si>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</si>
  <si>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</si>
  <si>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</si>
  <si>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</si>
  <si>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</si>
  <si>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</si>
  <si>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</si>
  <si>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</si>
  <si>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</si>
  <si>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</si>
  <si>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</si>
  <si>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</si>
  <si>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</si>
  <si>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</si>
  <si>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</si>
  <si>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</si>
  <si>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</si>
  <si>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</si>
  <si>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</si>
  <si>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</si>
  <si>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</si>
  <si>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</si>
  <si>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</si>
  <si>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</si>
  <si>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</si>
  <si>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</si>
  <si>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</si>
  <si>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</si>
  <si>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</si>
  <si>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</si>
  <si>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</si>
  <si>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</si>
  <si>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</si>
  <si>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</si>
  <si>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</si>
  <si>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</si>
  <si>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</si>
  <si>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</si>
  <si>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</si>
  <si>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</si>
  <si>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</si>
  <si>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</si>
  <si>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</si>
  <si>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</si>
  <si>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</si>
  <si>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</si>
  <si>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</si>
  <si>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</si>
  <si>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</si>
  <si>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</si>
  <si>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</si>
  <si>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</si>
  <si>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</si>
  <si>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</si>
  <si>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</si>
  <si>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</si>
  <si>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</si>
  <si>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</si>
  <si>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</si>
  <si>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</si>
  <si>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</si>
  <si>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</si>
  <si>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</si>
  <si>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</si>
  <si>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</si>
  <si>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</si>
  <si>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</si>
  <si>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</si>
  <si>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</si>
  <si>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</si>
  <si>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</si>
  <si>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</si>
  <si>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</si>
  <si>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</si>
  <si>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</si>
  <si>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</si>
  <si>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</si>
  <si>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</si>
  <si>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</si>
  <si>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</si>
  <si>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</si>
  <si>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</si>
  <si>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</si>
  <si>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</si>
  <si>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</si>
  <si>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</si>
  <si>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</si>
  <si>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</si>
  <si>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</si>
  <si>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</si>
  <si>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</si>
  <si>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</si>
  <si>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</si>
  <si>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</si>
  <si>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</si>
  <si>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</si>
  <si>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</si>
  <si>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</si>
  <si>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</si>
  <si>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</si>
  <si>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</si>
  <si>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</si>
  <si>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</si>
  <si>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</si>
  <si>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</si>
  <si>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</si>
  <si>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</si>
  <si>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</si>
  <si>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</si>
  <si>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</si>
  <si>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</si>
  <si>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</si>
  <si>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</si>
  <si>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</si>
  <si>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</si>
  <si>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</si>
  <si>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</si>
  <si>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</si>
  <si>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</si>
  <si>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</si>
  <si>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</si>
  <si>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</si>
  <si>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</si>
  <si>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</si>
  <si>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</si>
  <si>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</si>
  <si>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</si>
  <si>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</si>
  <si>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</si>
  <si>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</si>
  <si>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</si>
  <si>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</si>
  <si>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</si>
  <si>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</si>
  <si>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</si>
  <si>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</si>
  <si>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</si>
  <si>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</si>
  <si>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</si>
  <si>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</si>
  <si>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</si>
  <si>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</si>
  <si>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</si>
  <si>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</si>
  <si>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</si>
  <si>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</si>
  <si>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</si>
  <si>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</si>
  <si>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</si>
  <si>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</si>
  <si>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</si>
  <si>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</si>
  <si>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</si>
  <si>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</si>
  <si>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</si>
  <si>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</si>
  <si>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</si>
  <si>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</si>
  <si>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</si>
  <si>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</si>
  <si>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</si>
  <si>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</si>
  <si>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</si>
  <si>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</si>
  <si>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</si>
  <si>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</si>
  <si>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</si>
  <si>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</si>
  <si>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</si>
  <si>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</si>
  <si>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</si>
  <si>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</si>
  <si>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</si>
  <si>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</si>
  <si>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</si>
  <si>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</si>
  <si>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</si>
  <si>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</si>
  <si>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</si>
  <si>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</si>
  <si>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</si>
  <si>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</si>
  <si>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</si>
  <si>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</si>
  <si>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</si>
  <si>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</si>
  <si>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</si>
  <si>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</si>
  <si>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</si>
  <si>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</si>
  <si>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</si>
  <si>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</si>
  <si>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</si>
  <si>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</si>
  <si>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</si>
  <si>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</si>
  <si>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</si>
  <si>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</si>
  <si>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</si>
  <si>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</si>
  <si>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</si>
  <si>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</si>
  <si>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</si>
  <si>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</si>
  <si>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</si>
  <si>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</si>
  <si>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</si>
  <si>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</si>
  <si>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</si>
  <si>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</si>
  <si>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</si>
  <si>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</si>
  <si>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</si>
  <si>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</si>
  <si>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</si>
  <si>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</si>
  <si>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</si>
  <si>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</si>
  <si>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</si>
  <si>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</si>
  <si>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</si>
  <si>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</si>
  <si>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</si>
  <si>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</si>
  <si>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</si>
  <si>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</si>
  <si>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</si>
  <si>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</si>
  <si>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</si>
  <si>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</si>
  <si>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</si>
  <si>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</si>
  <si>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</si>
  <si>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</si>
  <si>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</si>
  <si>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</si>
  <si>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</si>
  <si>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</si>
  <si>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</si>
  <si>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</si>
  <si>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</si>
  <si>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</si>
  <si>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</si>
  <si>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</si>
  <si>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</si>
  <si>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</si>
  <si>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</si>
  <si>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</si>
  <si>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</si>
  <si>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</si>
  <si>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</si>
  <si>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</si>
  <si>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</si>
  <si>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</si>
  <si>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</si>
  <si>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</si>
  <si>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</si>
  <si>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</si>
  <si>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</si>
  <si>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</si>
  <si>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</si>
  <si>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</si>
  <si>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</si>
  <si>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</si>
  <si>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</si>
  <si>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</si>
  <si>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</si>
  <si>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</si>
  <si>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</si>
  <si>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</si>
  <si>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</si>
  <si>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</si>
  <si>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</si>
  <si>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</si>
  <si>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</si>
  <si>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</si>
  <si>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</si>
  <si>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</si>
  <si>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</si>
  <si>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</si>
  <si>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</si>
  <si>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</si>
  <si>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</si>
  <si>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</si>
  <si>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</si>
  <si>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</si>
  <si>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</si>
  <si>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</si>
  <si>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</si>
  <si>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</si>
  <si>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</si>
  <si>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</si>
  <si>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</si>
  <si>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</si>
  <si>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</si>
  <si>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</si>
  <si>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</si>
  <si>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</si>
  <si>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</si>
  <si>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</si>
  <si>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</si>
  <si>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</si>
  <si>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</si>
  <si>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</si>
  <si>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</si>
  <si>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</si>
  <si>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</si>
  <si>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</si>
  <si>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</si>
  <si>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</si>
  <si>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</si>
  <si>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</si>
  <si>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</si>
  <si>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</si>
  <si>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</si>
  <si>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</si>
  <si>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</si>
  <si>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</si>
  <si>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</si>
  <si>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</si>
  <si>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</si>
  <si>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</si>
  <si>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</si>
  <si>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</si>
  <si>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</si>
  <si>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</si>
  <si>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</si>
  <si>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</si>
  <si>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</si>
  <si>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</si>
  <si>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</si>
  <si>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</si>
  <si>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</si>
  <si>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</si>
  <si>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</si>
  <si>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</si>
  <si>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</si>
  <si>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</si>
  <si>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</si>
  <si>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</si>
  <si>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</si>
  <si>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</si>
  <si>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</si>
  <si>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</si>
  <si>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</si>
  <si>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</si>
  <si>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</si>
  <si>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</si>
  <si>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</si>
  <si>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</si>
  <si>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</si>
  <si>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</si>
  <si>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</si>
  <si>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</si>
  <si>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</si>
  <si>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</si>
  <si>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</si>
  <si>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</si>
  <si>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</si>
  <si>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</si>
  <si>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</si>
  <si>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</si>
  <si>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</si>
  <si>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</si>
  <si>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</si>
  <si>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</si>
  <si>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</si>
  <si>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</si>
  <si>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</si>
  <si>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</si>
  <si>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</si>
  <si>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</si>
  <si>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</si>
  <si>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</si>
  <si>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</si>
  <si>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</si>
  <si>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</si>
  <si>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</si>
  <si>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</si>
  <si>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</si>
  <si>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</si>
  <si>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</si>
  <si>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</si>
  <si>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</si>
  <si>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</si>
  <si>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</si>
  <si>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</si>
  <si>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</si>
  <si>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</si>
  <si>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</si>
  <si>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</si>
  <si>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</si>
  <si>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</si>
  <si>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</si>
  <si>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</si>
  <si>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</si>
  <si>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</si>
  <si>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</si>
  <si>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</si>
  <si>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</si>
  <si>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</si>
  <si>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</si>
  <si>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</si>
  <si>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</si>
  <si>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</si>
  <si>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</si>
  <si>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</si>
  <si>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</si>
  <si>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</si>
  <si>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</si>
  <si>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</si>
  <si>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</si>
  <si>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</si>
  <si>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</si>
  <si>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</si>
  <si>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</si>
  <si>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</si>
  <si>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</si>
  <si>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</si>
  <si>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</si>
  <si>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</si>
  <si>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</si>
  <si>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</si>
  <si>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</si>
  <si>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</si>
  <si>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</si>
  <si>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</si>
  <si>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</si>
  <si>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</si>
  <si>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</si>
  <si>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</si>
  <si>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</si>
  <si>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</si>
  <si>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</si>
  <si>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</si>
  <si>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</si>
  <si>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</si>
  <si>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</si>
  <si>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</si>
  <si>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</si>
  <si>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</si>
  <si>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</si>
  <si>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</si>
  <si>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</si>
  <si>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</si>
  <si>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</si>
  <si>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</si>
  <si>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</si>
  <si>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</si>
  <si>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</si>
  <si>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</si>
  <si>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</si>
  <si>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</si>
  <si>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</si>
  <si>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</si>
  <si>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</si>
  <si>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</si>
  <si>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</si>
  <si>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</si>
  <si>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</si>
  <si>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</si>
  <si>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</si>
  <si>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</si>
  <si>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</si>
  <si>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</si>
  <si>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</si>
  <si>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</si>
  <si>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</si>
  <si>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</si>
  <si>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</si>
  <si>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</si>
  <si>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</si>
  <si>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</si>
  <si>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</si>
  <si>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</si>
  <si>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</si>
  <si>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</si>
  <si>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</si>
  <si>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</si>
  <si>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</si>
  <si>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</si>
  <si>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</si>
  <si>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</si>
  <si>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</si>
  <si>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</si>
  <si>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</si>
  <si>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</si>
  <si>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</si>
  <si>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</si>
  <si>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</si>
  <si>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</si>
  <si>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</si>
  <si>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</si>
  <si>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</si>
  <si>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</si>
  <si>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</si>
  <si>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</si>
  <si>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</si>
  <si>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</si>
  <si>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</si>
  <si>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</si>
  <si>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</si>
  <si>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</si>
  <si>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</si>
  <si>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</si>
  <si>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</si>
  <si>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</si>
  <si>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</si>
  <si>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</si>
  <si>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</si>
  <si>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</si>
  <si>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</si>
  <si>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</si>
  <si>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</si>
  <si>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</si>
  <si>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</si>
  <si>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</si>
  <si>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</si>
  <si>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</si>
  <si>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</si>
  <si>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</si>
  <si>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</si>
  <si>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</si>
  <si>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</si>
  <si>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</si>
  <si>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</si>
  <si>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</si>
  <si>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</si>
  <si>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</si>
  <si>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</si>
  <si>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</si>
  <si>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</si>
  <si>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</si>
  <si>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</si>
  <si>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</si>
  <si>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</si>
  <si>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</si>
  <si>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</si>
  <si>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</si>
  <si>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</si>
  <si>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</si>
  <si>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</si>
  <si>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</si>
  <si>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</si>
  <si>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</si>
  <si>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</si>
  <si>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</si>
  <si>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</si>
  <si>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</si>
  <si>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</si>
  <si>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</si>
  <si>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</si>
  <si>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</si>
  <si>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</si>
  <si>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</si>
  <si>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</si>
  <si>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</si>
  <si>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</si>
  <si>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</si>
  <si>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</si>
  <si>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</si>
  <si>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</si>
  <si>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</si>
  <si>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</si>
  <si>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</si>
  <si>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</si>
  <si>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</si>
  <si>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</si>
  <si>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</si>
  <si>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</si>
  <si>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</si>
  <si>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</si>
  <si>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</si>
  <si>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</si>
  <si>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</si>
  <si>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</si>
  <si>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</si>
  <si>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</si>
  <si>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</si>
  <si>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</si>
  <si>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</si>
  <si>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</si>
  <si>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</si>
  <si>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</si>
  <si>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</si>
  <si>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</si>
  <si>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</si>
  <si>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</si>
  <si>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</si>
  <si>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</si>
  <si>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</si>
  <si>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</si>
  <si>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</si>
  <si>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</si>
  <si>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</si>
  <si>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</si>
  <si>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</si>
  <si>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</si>
  <si>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</si>
  <si>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</si>
  <si>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</si>
  <si>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</si>
  <si>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</si>
  <si>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</si>
  <si>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</si>
  <si>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</si>
  <si>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</si>
  <si>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</si>
  <si>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</si>
  <si>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</si>
  <si>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</si>
  <si>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</si>
  <si>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</si>
  <si>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</si>
  <si>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</si>
  <si>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</si>
  <si>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</si>
  <si>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</si>
  <si>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</si>
  <si>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</si>
  <si>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</si>
  <si>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</si>
  <si>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</si>
  <si>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</si>
  <si>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</si>
  <si>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</si>
  <si>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</si>
  <si>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</si>
  <si>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</si>
  <si>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</si>
  <si>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</si>
  <si>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</si>
  <si>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</si>
  <si>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</si>
  <si>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</si>
  <si>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</si>
  <si>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</si>
  <si>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</si>
  <si>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</si>
  <si>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</si>
  <si>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</si>
  <si>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</si>
  <si>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</si>
  <si>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</si>
  <si>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</si>
  <si>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</si>
  <si>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</si>
  <si>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</si>
  <si>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</si>
  <si>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</si>
  <si>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</si>
  <si>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</si>
  <si>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</si>
  <si>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</si>
  <si>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</si>
  <si>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</si>
  <si>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</si>
  <si>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</si>
  <si>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</si>
  <si>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</si>
  <si>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</si>
  <si>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</si>
  <si>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</si>
  <si>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</si>
  <si>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</si>
  <si>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</si>
  <si>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</si>
  <si>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</si>
  <si>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</si>
  <si>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</si>
  <si>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</si>
  <si>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</si>
  <si>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</si>
  <si>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</si>
  <si>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</si>
  <si>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</si>
  <si>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</si>
  <si>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</si>
  <si>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</si>
  <si>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</si>
  <si>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</si>
  <si>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</si>
  <si>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</si>
  <si>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</si>
  <si>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</si>
  <si>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</si>
  <si>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</si>
  <si>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</si>
  <si>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</si>
  <si>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</si>
  <si>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</si>
  <si>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</si>
  <si>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</si>
  <si>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</si>
  <si>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</si>
  <si>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</si>
  <si>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</si>
  <si>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</si>
  <si>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</si>
  <si>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</si>
  <si>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</si>
  <si>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</si>
  <si>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</si>
  <si>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</si>
  <si>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</si>
  <si>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</si>
  <si>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</si>
  <si>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</si>
  <si>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</si>
  <si>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</si>
  <si>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</si>
  <si>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</si>
  <si>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</si>
  <si>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</si>
  <si>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</si>
  <si>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</si>
  <si>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</si>
  <si>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</si>
  <si>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</si>
  <si>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</si>
  <si>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</si>
  <si>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</si>
  <si>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</si>
  <si>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</si>
  <si>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</si>
  <si>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</si>
  <si>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</si>
  <si>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</si>
  <si>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</si>
  <si>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</si>
  <si>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</si>
  <si>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</si>
  <si>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</si>
  <si>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</si>
  <si>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</si>
  <si>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</si>
  <si>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</si>
  <si>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</si>
  <si>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</si>
  <si>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</si>
  <si>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</si>
  <si>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</si>
  <si>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</si>
  <si>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</si>
  <si>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</si>
  <si>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</si>
  <si>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</si>
  <si>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</si>
  <si>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</si>
  <si>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</si>
  <si>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</si>
  <si>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</si>
  <si>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</si>
  <si>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</si>
  <si>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</si>
  <si>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</si>
  <si>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</si>
  <si>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</si>
  <si>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</si>
  <si>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</si>
  <si>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</si>
  <si>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</si>
  <si>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</si>
  <si>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</si>
  <si>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</si>
  <si>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</si>
  <si>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</si>
  <si>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</si>
  <si>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</si>
  <si>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</si>
  <si>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</si>
  <si>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</si>
  <si>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</si>
  <si>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</si>
  <si>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</si>
  <si>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</si>
  <si>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</si>
  <si>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</si>
  <si>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</si>
  <si>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</si>
  <si>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</si>
  <si>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</si>
  <si>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</si>
  <si>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</si>
  <si>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</si>
  <si>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</si>
  <si>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</si>
  <si>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</si>
  <si>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</si>
  <si>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</si>
  <si>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</si>
  <si>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</si>
  <si>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</si>
  <si>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</si>
  <si>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</si>
  <si>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</si>
  <si>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</si>
  <si>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</si>
  <si>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</si>
  <si>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</si>
  <si>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</si>
  <si>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</si>
  <si>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</si>
  <si>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</si>
  <si>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</si>
  <si>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</si>
  <si>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</si>
  <si>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</si>
  <si>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</si>
  <si>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</si>
  <si>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</si>
  <si>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</si>
  <si>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</si>
  <si>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</si>
  <si>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</si>
  <si>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</si>
  <si>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</si>
  <si>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</si>
  <si>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</si>
  <si>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</si>
  <si>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</si>
  <si>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</si>
  <si>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</si>
  <si>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</si>
  <si>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</si>
  <si>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</si>
  <si>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</si>
  <si>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</si>
  <si>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</si>
  <si>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</si>
  <si>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</si>
  <si>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</si>
  <si>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</si>
  <si>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</si>
  <si>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</si>
  <si>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</si>
  <si>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</si>
  <si>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</si>
  <si>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</si>
  <si>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</si>
  <si>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</si>
  <si>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</si>
  <si>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</si>
  <si>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</si>
  <si>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</si>
  <si>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</si>
  <si>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</si>
  <si>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</si>
  <si>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</si>
  <si>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</si>
  <si>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</si>
  <si>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</si>
  <si>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</si>
  <si>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</si>
  <si>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</si>
  <si>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</si>
  <si>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</si>
  <si>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</si>
  <si>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</si>
  <si>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</si>
  <si>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</si>
  <si>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</si>
  <si>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</si>
  <si>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</si>
  <si>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</si>
  <si>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</si>
  <si>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</si>
  <si>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</si>
  <si>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</si>
  <si>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</si>
  <si>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</si>
  <si>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</si>
  <si>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</si>
  <si>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</si>
  <si>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</si>
  <si>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</si>
  <si>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</si>
  <si>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</si>
  <si>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</si>
  <si>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</si>
  <si>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</si>
  <si>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</si>
  <si>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</si>
  <si>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</si>
  <si>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</si>
  <si>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</si>
  <si>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</si>
  <si>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</si>
  <si>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</si>
  <si>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</si>
  <si>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</si>
  <si>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</si>
  <si>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</si>
  <si>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</si>
  <si>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</si>
  <si>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</si>
  <si>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</si>
  <si>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</si>
  <si>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</si>
  <si>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</si>
  <si>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</si>
  <si>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</si>
  <si>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</si>
  <si>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</si>
  <si>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</si>
  <si>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</si>
  <si>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</si>
  <si>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</si>
  <si>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</si>
  <si>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</si>
  <si>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</si>
  <si>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</si>
  <si>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</si>
  <si>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</si>
  <si>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</si>
  <si>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</si>
  <si>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</si>
  <si>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</si>
  <si>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</si>
  <si>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</si>
  <si>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</si>
  <si>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</si>
  <si>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</si>
  <si>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</si>
  <si>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</si>
  <si>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</si>
  <si>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</si>
  <si>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</si>
  <si>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</si>
  <si>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</si>
  <si>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</si>
  <si>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</si>
  <si>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</si>
  <si>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</si>
  <si>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</si>
  <si>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</si>
  <si>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</si>
  <si>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</si>
  <si>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</si>
  <si>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</si>
  <si>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</si>
  <si>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</si>
  <si>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</si>
  <si>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</si>
  <si>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</si>
  <si>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</si>
  <si>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</si>
  <si>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</si>
  <si>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</si>
  <si>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</si>
  <si>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</si>
  <si>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</si>
  <si>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</si>
  <si>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</si>
  <si>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</si>
  <si>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</si>
  <si>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</si>
  <si>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</si>
  <si>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</si>
  <si>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</si>
  <si>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</si>
  <si>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</si>
  <si>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</si>
  <si>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</si>
  <si>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</si>
  <si>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</si>
  <si>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</si>
  <si>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</si>
  <si>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</si>
  <si>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</si>
  <si>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</si>
  <si>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</si>
  <si>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</si>
  <si>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</si>
  <si>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</si>
  <si>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</si>
  <si>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</si>
  <si>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</si>
  <si>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</si>
  <si>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</si>
  <si>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</si>
  <si>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</si>
  <si>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</si>
  <si>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</si>
  <si>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</si>
  <si>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</si>
  <si>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</si>
  <si>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</si>
  <si>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</si>
  <si>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</si>
  <si>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</si>
  <si>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</si>
  <si>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</si>
  <si>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</si>
  <si>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</si>
  <si>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</si>
  <si>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</si>
  <si>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</si>
  <si>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</si>
  <si>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</si>
  <si>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</si>
  <si>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</si>
  <si>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</si>
  <si>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</si>
  <si>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</si>
  <si>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</si>
  <si>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</si>
  <si>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</si>
  <si>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</si>
  <si>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</si>
  <si>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</si>
  <si>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</si>
  <si>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</si>
  <si>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</si>
  <si>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</si>
  <si>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</si>
  <si>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</si>
  <si>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</si>
  <si>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</si>
  <si>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</si>
  <si>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</si>
  <si>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</si>
  <si>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</si>
  <si>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</si>
  <si>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</si>
  <si>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</si>
  <si>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</si>
  <si>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</si>
  <si>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</si>
  <si>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</si>
  <si>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</si>
  <si>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</si>
  <si>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</si>
  <si>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</si>
  <si>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</si>
  <si>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</si>
  <si>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</si>
  <si>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</si>
  <si>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</si>
  <si>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</si>
  <si>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</si>
  <si>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</si>
  <si>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</si>
  <si>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</si>
  <si>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</si>
  <si>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</si>
  <si>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</si>
  <si>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</si>
  <si>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</si>
  <si>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</si>
  <si>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</si>
  <si>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</si>
  <si>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</si>
  <si>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</si>
  <si>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</si>
  <si>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</si>
  <si>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</si>
  <si>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</si>
  <si>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</si>
  <si>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</si>
  <si>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</si>
  <si>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</si>
  <si>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</si>
  <si>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</si>
  <si>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</si>
  <si>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</si>
  <si>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</si>
  <si>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</si>
  <si>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</si>
  <si>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</si>
  <si>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</si>
  <si>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</si>
  <si>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</si>
  <si>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</si>
  <si>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</si>
  <si>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</si>
  <si>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</si>
  <si>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</si>
  <si>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</si>
  <si>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</si>
  <si>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</si>
  <si>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</si>
  <si>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</si>
  <si>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</si>
  <si>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</si>
  <si>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</si>
  <si>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</si>
  <si>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</si>
  <si>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</si>
  <si>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</si>
  <si>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</si>
  <si>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</si>
  <si>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</si>
  <si>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</si>
  <si>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</si>
  <si>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</si>
  <si>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</si>
  <si>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</si>
  <si>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</si>
  <si>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</si>
  <si>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</si>
  <si>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</si>
  <si>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</si>
  <si>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</si>
  <si>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</si>
  <si>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</si>
  <si>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</si>
  <si>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</si>
  <si>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</si>
  <si>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</si>
  <si>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</si>
  <si>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</si>
  <si>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</si>
  <si>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</si>
  <si>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</si>
  <si>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</si>
  <si>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</si>
  <si>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</si>
  <si>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</si>
  <si>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</si>
  <si>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</si>
  <si>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</si>
  <si>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</si>
  <si>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</si>
  <si>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</si>
  <si>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</si>
  <si>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</si>
  <si>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</si>
  <si>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</si>
  <si>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</si>
  <si>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</si>
  <si>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</si>
  <si>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</si>
  <si>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</si>
  <si>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</si>
  <si>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</si>
  <si>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</si>
  <si>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</si>
  <si>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</si>
  <si>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</si>
  <si>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</si>
  <si>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</si>
  <si>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</si>
  <si>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</si>
  <si>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</si>
  <si>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</si>
  <si>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</si>
  <si>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</si>
  <si>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</si>
  <si>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</si>
  <si>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</si>
  <si>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</si>
  <si>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</si>
  <si>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</si>
  <si>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</si>
  <si>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</si>
  <si>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</si>
  <si>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</si>
  <si>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</si>
  <si>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</si>
  <si>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</si>
  <si>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</si>
  <si>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</si>
  <si>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</si>
  <si>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</si>
  <si>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</si>
  <si>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</si>
  <si>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</si>
  <si>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</si>
  <si>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</si>
  <si>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</si>
  <si>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</si>
  <si>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</si>
  <si>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</si>
  <si>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</si>
  <si>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</si>
  <si>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</si>
  <si>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</si>
  <si>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</si>
  <si>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</si>
  <si>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</si>
  <si>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</si>
  <si>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</si>
  <si>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</si>
  <si>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</si>
  <si>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</si>
  <si>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</si>
  <si>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</si>
  <si>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</si>
  <si>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</si>
  <si>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</si>
  <si>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</si>
  <si>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</si>
  <si>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</si>
  <si>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</si>
  <si>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</si>
  <si>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</si>
  <si>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</si>
  <si>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</si>
  <si>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</si>
  <si>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</si>
  <si>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</si>
  <si>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</si>
  <si>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</si>
  <si>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</si>
  <si>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</si>
  <si>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</si>
  <si>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</si>
  <si>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</si>
  <si>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</si>
  <si>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</si>
  <si>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</si>
  <si>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</si>
  <si>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</si>
  <si>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</si>
  <si>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</si>
  <si>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</si>
  <si>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</si>
  <si>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</si>
  <si>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</si>
  <si>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</si>
  <si>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</si>
  <si>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</si>
  <si>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</si>
  <si>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</si>
  <si>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</si>
  <si>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</si>
  <si>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</si>
  <si>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</si>
  <si>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</si>
  <si>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</si>
  <si>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</si>
  <si>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</si>
  <si>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</si>
  <si>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</si>
  <si>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</si>
  <si>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</si>
  <si>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</si>
  <si>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</si>
  <si>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</si>
  <si>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</si>
  <si>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</si>
  <si>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</si>
  <si>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</si>
  <si>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</si>
  <si>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</si>
  <si>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</si>
  <si>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</si>
  <si>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</si>
  <si>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</si>
  <si>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</si>
  <si>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</si>
  <si>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</si>
  <si>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</si>
  <si>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</si>
  <si>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</si>
  <si>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</si>
  <si>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</si>
  <si>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</si>
  <si>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</si>
  <si>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</si>
  <si>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</si>
  <si>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</si>
  <si>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</si>
  <si>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</si>
  <si>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</si>
  <si>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</si>
  <si>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</si>
  <si>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</si>
  <si>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</si>
  <si>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</si>
  <si>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</si>
  <si>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</si>
  <si>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</si>
  <si>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</si>
  <si>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</si>
  <si>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</si>
  <si>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</si>
  <si>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</si>
  <si>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</si>
  <si>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</si>
  <si>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</si>
  <si>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</si>
  <si>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</si>
  <si>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</si>
  <si>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</si>
  <si>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</si>
  <si>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</si>
  <si>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</si>
  <si>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</si>
  <si>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</si>
  <si>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</si>
  <si>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</si>
  <si>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</si>
  <si>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</si>
  <si>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</si>
  <si>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</si>
  <si>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</si>
  <si>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</si>
  <si>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</si>
  <si>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</si>
  <si>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</si>
  <si>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</si>
  <si>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</si>
  <si>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</si>
  <si>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</si>
  <si>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</si>
  <si>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</si>
  <si>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</si>
  <si>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</si>
  <si>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</si>
  <si>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</si>
  <si>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</si>
  <si>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</si>
  <si>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</si>
  <si>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</si>
  <si>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</si>
  <si>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</si>
  <si>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</si>
  <si>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</si>
  <si>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</si>
  <si>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</si>
  <si>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</si>
  <si>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</si>
  <si>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</si>
  <si>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</si>
  <si>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</si>
  <si>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</si>
  <si>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</si>
  <si>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</si>
  <si>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</si>
  <si>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</si>
  <si>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</si>
  <si>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</si>
  <si>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</si>
  <si>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</si>
  <si>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</si>
  <si>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</si>
  <si>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</si>
  <si>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</si>
  <si>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</si>
  <si>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</si>
  <si>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</si>
  <si>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</si>
  <si>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</si>
  <si>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</si>
  <si>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</si>
  <si>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</si>
  <si>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</si>
  <si>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</si>
  <si>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</si>
  <si>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</si>
  <si>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</si>
  <si>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</si>
  <si>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</si>
  <si>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</si>
  <si>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</si>
  <si>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</si>
  <si>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</si>
  <si>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</si>
  <si>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</si>
  <si>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</si>
  <si>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</si>
  <si>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</si>
  <si>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</si>
  <si>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</si>
  <si>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</si>
  <si>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</si>
  <si>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</si>
  <si>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</si>
  <si>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</si>
  <si>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</si>
  <si>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</si>
  <si>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</si>
  <si>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</si>
  <si>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</si>
  <si>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</si>
  <si>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</si>
  <si>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</si>
  <si>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</si>
  <si>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</si>
  <si>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</si>
  <si>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</si>
  <si>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</si>
  <si>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</si>
  <si>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</si>
  <si>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</si>
  <si>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</si>
  <si>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</si>
  <si>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</si>
  <si>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</si>
  <si>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</si>
  <si>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</si>
  <si>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</si>
  <si>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</si>
  <si>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</si>
  <si>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</si>
  <si>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</si>
  <si>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</si>
  <si>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</si>
  <si>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</si>
  <si>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</si>
  <si>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</si>
  <si>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</si>
  <si>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</si>
  <si>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</si>
  <si>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</si>
  <si>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</si>
  <si>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</si>
  <si>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</si>
  <si>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</si>
  <si>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</si>
  <si>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</si>
  <si>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</si>
  <si>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</si>
  <si>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</si>
  <si>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</si>
  <si>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</si>
  <si>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</si>
  <si>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</si>
  <si>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</si>
  <si>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</si>
  <si>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</si>
  <si>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</si>
  <si>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</si>
  <si>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</si>
  <si>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</si>
  <si>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</si>
  <si>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</si>
  <si>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</si>
  <si>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</si>
  <si>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</si>
  <si>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</si>
  <si>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</si>
  <si>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</si>
  <si>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</si>
  <si>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</si>
  <si>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</si>
  <si>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</si>
  <si>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</si>
  <si>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</si>
  <si>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</si>
  <si>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</si>
  <si>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</si>
  <si>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</si>
  <si>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</si>
  <si>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</si>
  <si>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</si>
  <si>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</si>
  <si>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</si>
  <si>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</si>
  <si>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</si>
  <si>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</si>
  <si>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</si>
  <si>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</si>
  <si>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</si>
  <si>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</si>
  <si>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</si>
  <si>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</si>
  <si>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</si>
  <si>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</si>
  <si>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</si>
  <si>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</si>
  <si>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</si>
  <si>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</si>
  <si>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</si>
  <si>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</si>
  <si>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</si>
  <si>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</si>
  <si>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</si>
  <si>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</si>
  <si>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</si>
  <si>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</si>
  <si>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</si>
  <si>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</si>
  <si>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</si>
  <si>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</si>
  <si>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</si>
  <si>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</si>
  <si>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</si>
  <si>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</si>
  <si>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</si>
  <si>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</si>
  <si>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</si>
  <si>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</si>
  <si>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</si>
  <si>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</si>
  <si>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</si>
  <si>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</si>
  <si>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</si>
  <si>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</si>
  <si>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</si>
  <si>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</si>
  <si>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</si>
  <si>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</si>
  <si>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</si>
  <si>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</si>
  <si>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</si>
  <si>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</si>
  <si>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</si>
  <si>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</si>
  <si>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</si>
  <si>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</si>
  <si>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</si>
  <si>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</si>
  <si>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</si>
  <si>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</si>
  <si>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</si>
  <si>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</si>
  <si>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</si>
  <si>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</si>
  <si>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</si>
  <si>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</si>
  <si>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</si>
  <si>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</si>
  <si>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</si>
  <si>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</si>
  <si>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</si>
  <si>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</si>
  <si>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</si>
  <si>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</si>
  <si>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</si>
  <si>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</si>
  <si>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</si>
  <si>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</si>
  <si>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</si>
  <si>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</si>
  <si>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</si>
  <si>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</si>
  <si>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</si>
  <si>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</si>
  <si>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</si>
  <si>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</si>
  <si>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</si>
  <si>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</si>
  <si>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</si>
  <si>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</si>
  <si>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</si>
  <si>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</si>
  <si>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</si>
  <si>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</si>
  <si>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</si>
  <si>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</si>
  <si>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</si>
  <si>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</si>
  <si>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</si>
  <si>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</si>
  <si>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</si>
  <si>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</si>
  <si>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</si>
  <si>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</si>
  <si>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</si>
  <si>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</si>
  <si>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</si>
  <si>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</si>
  <si>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</si>
  <si>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</si>
  <si>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</si>
  <si>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</si>
  <si>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</si>
  <si>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</si>
  <si>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</si>
  <si>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</si>
  <si>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</si>
  <si>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</si>
  <si>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</si>
  <si>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</si>
  <si>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</si>
  <si>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</si>
  <si>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</si>
  <si>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</si>
  <si>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</si>
  <si>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</si>
  <si>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</si>
  <si>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</si>
  <si>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</si>
  <si>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</si>
  <si>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</si>
  <si>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</si>
  <si>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</si>
  <si>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</si>
  <si>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</si>
  <si>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</si>
  <si>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</si>
  <si>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</si>
  <si>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</si>
  <si>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</si>
  <si>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</si>
  <si>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</si>
  <si>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</si>
  <si>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</si>
  <si>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</si>
  <si>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</si>
  <si>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</si>
  <si>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</si>
  <si>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</si>
  <si>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</si>
  <si>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</si>
  <si>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</si>
  <si>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</si>
  <si>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</si>
  <si>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</si>
  <si>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</si>
  <si>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</si>
  <si>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</si>
  <si>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</si>
  <si>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</si>
  <si>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</si>
  <si>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</si>
  <si>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</si>
  <si>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</si>
  <si>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</si>
  <si>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</si>
  <si>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</si>
  <si>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</si>
  <si>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</si>
  <si>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</si>
  <si>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</si>
  <si>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</si>
  <si>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</si>
  <si>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</si>
  <si>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</si>
  <si>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</si>
  <si>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</si>
  <si>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</si>
  <si>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</si>
  <si>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</si>
  <si>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</si>
  <si>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</si>
  <si>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</si>
  <si>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</si>
  <si>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</si>
  <si>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</si>
  <si>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</si>
  <si>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</si>
  <si>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</si>
  <si>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</si>
  <si>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</si>
  <si>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</si>
  <si>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</si>
  <si>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</si>
  <si>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</si>
  <si>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</si>
  <si>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</si>
  <si>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</si>
  <si>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</si>
  <si>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</si>
  <si>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</si>
  <si>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</si>
  <si>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</si>
  <si>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</si>
  <si>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</si>
  <si>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</si>
  <si>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</si>
  <si>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</si>
  <si>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</si>
  <si>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</si>
  <si>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</si>
  <si>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</si>
  <si>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</si>
  <si>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</si>
  <si>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</si>
  <si>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</si>
  <si>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</si>
  <si>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</si>
  <si>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</si>
  <si>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</si>
  <si>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</si>
  <si>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</si>
  <si>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</si>
  <si>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</si>
  <si>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</si>
  <si>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</si>
  <si>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</si>
  <si>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</si>
  <si>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</si>
  <si>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</si>
  <si>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</si>
  <si>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</si>
  <si>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</si>
  <si>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</si>
  <si>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</si>
  <si>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</si>
  <si>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</si>
  <si>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</si>
  <si>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</si>
  <si>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</si>
  <si>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</si>
  <si>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</si>
  <si>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</si>
  <si>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</si>
  <si>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</si>
  <si>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</si>
  <si>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</si>
  <si>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</si>
  <si>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</si>
  <si>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</si>
  <si>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</si>
  <si>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</si>
  <si>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</si>
  <si>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</si>
  <si>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</si>
  <si>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</si>
  <si>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</si>
  <si>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</si>
  <si>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</si>
  <si>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</si>
  <si>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</si>
  <si>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</si>
  <si>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</si>
  <si>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</si>
  <si>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</si>
  <si>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</si>
  <si>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</si>
  <si>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</si>
  <si>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</si>
  <si>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</si>
  <si>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</si>
  <si>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</si>
  <si>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</si>
  <si>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</si>
  <si>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</si>
  <si>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</si>
  <si>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</si>
  <si>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</si>
  <si>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</si>
  <si>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</si>
  <si>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</si>
  <si>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</si>
  <si>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</si>
  <si>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</si>
  <si>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</si>
  <si>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</si>
  <si>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</si>
  <si>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</si>
  <si>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</si>
  <si>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</si>
  <si>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</si>
  <si>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</si>
  <si>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</si>
  <si>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</si>
  <si>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</si>
  <si>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</si>
  <si>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</si>
  <si>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</si>
  <si>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</si>
  <si>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</si>
  <si>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</si>
  <si>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</si>
  <si>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</si>
  <si>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</si>
  <si>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</si>
  <si>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</si>
  <si>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</si>
  <si>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</si>
  <si>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</si>
  <si>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</si>
  <si>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</si>
  <si>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</si>
  <si>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</si>
  <si>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</si>
  <si>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</si>
  <si>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</si>
  <si>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</si>
  <si>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</si>
  <si>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</si>
  <si>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</si>
  <si>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</si>
  <si>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</si>
  <si>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</si>
  <si>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</si>
  <si>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</si>
  <si>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</si>
  <si>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</si>
  <si>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</si>
  <si>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</si>
  <si>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</si>
  <si>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</si>
  <si>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</si>
  <si>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</si>
  <si>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</si>
  <si>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</si>
  <si>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</si>
  <si>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</si>
  <si>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</si>
  <si>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</si>
  <si>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</si>
  <si>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</si>
  <si>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</si>
  <si>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</si>
  <si>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</si>
  <si>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</si>
  <si>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</si>
  <si>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</si>
  <si>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</si>
  <si>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</si>
  <si>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</si>
  <si>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</si>
  <si>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</si>
  <si>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</si>
  <si>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</si>
  <si>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</si>
  <si>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</si>
  <si>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</si>
  <si>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</si>
  <si>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</si>
  <si>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</si>
  <si>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</si>
  <si>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</si>
  <si>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</si>
  <si>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</si>
  <si>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</si>
  <si>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</si>
  <si>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</si>
  <si>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</si>
  <si>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</si>
  <si>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</si>
  <si>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</si>
  <si>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</si>
  <si>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</si>
  <si>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</si>
  <si>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</si>
  <si>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</si>
  <si>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</si>
  <si>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</si>
  <si>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</si>
  <si>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</si>
  <si>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</si>
  <si>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</si>
  <si>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</si>
  <si>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</si>
  <si>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</si>
  <si>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</si>
  <si>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</si>
  <si>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</si>
  <si>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</si>
  <si>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</si>
  <si>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</si>
  <si>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</si>
  <si>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</si>
  <si>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</si>
  <si>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</si>
  <si>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</si>
  <si>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</si>
  <si>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</si>
  <si>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</si>
  <si>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</si>
  <si>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</si>
  <si>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</si>
  <si>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</si>
  <si>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</si>
  <si>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</si>
  <si>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</si>
  <si>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</si>
  <si>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</si>
  <si>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</si>
  <si>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</si>
  <si>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</si>
  <si>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</si>
  <si>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</si>
  <si>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</si>
  <si>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</si>
  <si>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</si>
  <si>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</si>
  <si>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</si>
  <si>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</si>
  <si>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</si>
  <si>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</si>
  <si>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</si>
  <si>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</si>
  <si>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</si>
  <si>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</si>
  <si>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</si>
  <si>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</si>
  <si>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</si>
  <si>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</si>
  <si>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</si>
  <si>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</si>
  <si>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</si>
  <si>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</si>
  <si>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</si>
  <si>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</si>
  <si>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</si>
  <si>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</si>
  <si>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</si>
  <si>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</si>
  <si>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</si>
  <si>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</si>
  <si>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</si>
  <si>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</si>
  <si>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</si>
  <si>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</si>
  <si>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</si>
  <si>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</si>
  <si>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</si>
  <si>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</si>
  <si>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</si>
  <si>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</si>
  <si>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</si>
  <si>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</si>
  <si>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</si>
  <si>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</si>
  <si>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</si>
  <si>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</si>
  <si>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</si>
  <si>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</si>
  <si>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</si>
  <si>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</si>
  <si>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</si>
  <si>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</si>
  <si>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</si>
  <si>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</si>
  <si>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</si>
  <si>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</si>
  <si>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</si>
  <si>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</si>
  <si>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</si>
  <si>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</si>
  <si>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</si>
  <si>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</si>
  <si>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</si>
  <si>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</si>
  <si>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</si>
  <si>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</si>
  <si>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</si>
  <si>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</si>
  <si>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</si>
  <si>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</si>
  <si>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</si>
  <si>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</si>
  <si>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</si>
  <si>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</si>
  <si>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</si>
  <si>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</si>
  <si>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</si>
  <si>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</si>
  <si>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</si>
  <si>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</si>
  <si>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</si>
  <si>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</si>
  <si>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</si>
  <si>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</si>
  <si>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</si>
  <si>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</si>
  <si>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</si>
  <si>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</si>
  <si>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</si>
  <si>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</si>
  <si>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</si>
  <si>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</si>
  <si>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</si>
  <si>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</si>
  <si>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</si>
  <si>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</si>
  <si>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</si>
  <si>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</si>
  <si>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</si>
  <si>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</si>
  <si>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</si>
  <si>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</si>
  <si>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</si>
  <si>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</si>
  <si>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</si>
  <si>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</si>
  <si>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</si>
  <si>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</si>
  <si>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</si>
  <si>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</si>
  <si>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</si>
  <si>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</si>
  <si>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</si>
  <si>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</si>
  <si>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</si>
  <si>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</si>
  <si>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</si>
  <si>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</si>
  <si>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</si>
  <si>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</si>
  <si>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</si>
  <si>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</si>
  <si>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</si>
  <si>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</si>
  <si>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</si>
  <si>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</si>
  <si>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</si>
  <si>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</si>
  <si>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</si>
  <si>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</si>
  <si>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</si>
  <si>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</si>
  <si>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</si>
  <si>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</si>
  <si>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</si>
  <si>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</si>
  <si>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</si>
  <si>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</si>
  <si>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</si>
  <si>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</si>
  <si>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</si>
  <si>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</si>
  <si>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</si>
  <si>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</si>
  <si>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</si>
  <si>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</si>
  <si>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</si>
  <si>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</si>
  <si>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</si>
  <si>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</si>
  <si>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</si>
  <si>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</si>
  <si>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</si>
  <si>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</si>
  <si>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</si>
  <si>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</si>
  <si>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</si>
  <si>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</si>
  <si>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</si>
  <si>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</si>
  <si>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</si>
  <si>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</si>
  <si>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</si>
  <si>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</si>
  <si>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</si>
  <si>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</si>
  <si>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</si>
  <si>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</si>
  <si>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</si>
  <si>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</si>
  <si>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</si>
  <si>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</si>
  <si>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</si>
  <si>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</si>
  <si>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</si>
  <si>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</si>
  <si>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</si>
  <si>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</si>
  <si>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</si>
  <si>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</si>
  <si>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</si>
  <si>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</si>
  <si>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</si>
  <si>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</si>
  <si>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</si>
  <si>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</si>
  <si>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</si>
  <si>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</si>
  <si>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</si>
  <si>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</si>
  <si>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</si>
  <si>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</si>
  <si>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</si>
  <si>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</si>
  <si>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</si>
  <si>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</si>
  <si>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</si>
  <si>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</si>
  <si>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</si>
  <si>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</si>
  <si>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</si>
  <si>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</si>
  <si>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</si>
  <si>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</si>
  <si>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</si>
  <si>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</si>
  <si>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</si>
  <si>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</si>
  <si>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</si>
  <si>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</si>
  <si>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</si>
  <si>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</si>
  <si>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</si>
  <si>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</si>
  <si>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</si>
  <si>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</si>
  <si>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</si>
  <si>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</si>
  <si>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</si>
  <si>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</si>
  <si>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</si>
  <si>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</si>
  <si>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</si>
  <si>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</si>
  <si>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</si>
  <si>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</si>
  <si>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</si>
  <si>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</si>
  <si>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</si>
  <si>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</si>
  <si>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</si>
  <si>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</si>
  <si>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</si>
  <si>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</si>
  <si>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</si>
  <si>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</si>
  <si>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</si>
  <si>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</si>
  <si>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</si>
  <si>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</si>
  <si>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</si>
  <si>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</si>
  <si>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</si>
  <si>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</si>
  <si>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</si>
  <si>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</si>
  <si>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</si>
  <si>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</si>
  <si>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</si>
  <si>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</si>
  <si>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</si>
  <si>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</si>
  <si>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</si>
  <si>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</si>
  <si>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</si>
  <si>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</si>
  <si>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</si>
  <si>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</si>
  <si>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</si>
  <si>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</si>
  <si>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</si>
  <si>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</si>
  <si>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</si>
  <si>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</si>
  <si>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</si>
  <si>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</si>
  <si>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</si>
  <si>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</si>
  <si>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</si>
  <si>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</si>
  <si>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</si>
  <si>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</si>
  <si>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</si>
  <si>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</si>
  <si>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</si>
  <si>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</si>
  <si>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</si>
  <si>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</si>
  <si>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</si>
  <si>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</si>
  <si>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</si>
  <si>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</si>
  <si>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</si>
  <si>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</si>
  <si>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</si>
  <si>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</si>
  <si>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</si>
  <si>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</si>
  <si>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</si>
  <si>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</si>
  <si>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</si>
  <si>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</si>
  <si>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</si>
  <si>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</si>
  <si>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</si>
  <si>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</si>
  <si>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</si>
  <si>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</si>
  <si>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</si>
  <si>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</si>
  <si>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</si>
  <si>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</si>
  <si>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</si>
  <si>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</si>
  <si>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</si>
  <si>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</si>
  <si>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</si>
  <si>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</si>
  <si>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</si>
  <si>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</si>
  <si>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</si>
  <si>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</si>
  <si>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</si>
  <si>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</si>
  <si>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</si>
  <si>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</si>
  <si>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</si>
  <si>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</si>
  <si>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</si>
  <si>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</si>
  <si>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</si>
  <si>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</si>
  <si>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</si>
  <si>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</si>
  <si>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</si>
  <si>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</si>
  <si>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</si>
  <si>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</si>
  <si>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</si>
  <si>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</si>
  <si>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</si>
  <si>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</si>
  <si>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</si>
  <si>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</si>
  <si>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</si>
  <si>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</si>
  <si>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</si>
  <si>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</si>
  <si>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</si>
  <si>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</si>
  <si>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</si>
  <si>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</si>
  <si>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</si>
  <si>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</si>
  <si>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</si>
  <si>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</si>
  <si>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</si>
  <si>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</si>
  <si>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</si>
  <si>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</si>
  <si>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</si>
  <si>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</si>
  <si>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</si>
  <si>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</si>
  <si>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</si>
  <si>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</si>
  <si>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</si>
  <si>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</si>
  <si>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</si>
  <si>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</si>
  <si>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</si>
  <si>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</si>
  <si>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</si>
  <si>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</si>
  <si>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</si>
  <si>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</si>
  <si>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</si>
  <si>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</si>
  <si>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</si>
  <si>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</si>
  <si>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</si>
  <si>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</si>
  <si>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</si>
  <si>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</si>
  <si>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</si>
  <si>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</si>
  <si>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</si>
  <si>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</si>
  <si>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</si>
  <si>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</si>
  <si>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</si>
  <si>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</si>
  <si>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</si>
  <si>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</si>
  <si>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</si>
  <si>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</si>
  <si>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</si>
  <si>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</si>
  <si>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</si>
  <si>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</si>
  <si>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</si>
  <si>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</si>
  <si>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</si>
  <si>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</si>
  <si>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</si>
  <si>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</si>
  <si>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</si>
  <si>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</si>
  <si>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</si>
  <si>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</si>
  <si>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</si>
  <si>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</si>
  <si>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</si>
  <si>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</si>
  <si>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</si>
  <si>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</si>
  <si>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</si>
  <si>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</si>
  <si>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</si>
  <si>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</si>
  <si>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</si>
  <si>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</si>
  <si>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</si>
  <si>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</si>
  <si>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</si>
  <si>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</si>
  <si>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</si>
  <si>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</si>
  <si>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</si>
  <si>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</si>
  <si>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</si>
  <si>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</si>
  <si>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</si>
  <si>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</si>
  <si>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</si>
  <si>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</si>
  <si>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</si>
  <si>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</si>
  <si>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</si>
  <si>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</si>
  <si>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</si>
  <si>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</si>
  <si>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</si>
  <si>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</si>
  <si>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</si>
  <si>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</si>
  <si>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</si>
  <si>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</si>
  <si>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</si>
  <si>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</si>
  <si>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</si>
  <si>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</si>
  <si>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</si>
  <si>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</si>
  <si>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</si>
  <si>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</si>
  <si>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</si>
  <si>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</si>
  <si>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</si>
  <si>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</si>
  <si>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</si>
  <si>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</si>
  <si>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</si>
  <si>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</si>
  <si>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</si>
  <si>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</si>
  <si>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</si>
  <si>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</si>
  <si>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</si>
  <si>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</si>
  <si>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</si>
  <si>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</si>
  <si>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</si>
  <si>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</si>
  <si>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</si>
  <si>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</si>
  <si>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</si>
  <si>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</si>
  <si>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</si>
  <si>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</si>
  <si>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</si>
  <si>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</si>
  <si>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</si>
  <si>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</si>
  <si>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</si>
  <si>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</si>
  <si>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</si>
  <si>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</si>
  <si>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</si>
  <si>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</si>
  <si>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</si>
  <si>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</si>
  <si>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</si>
  <si>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</si>
  <si>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</si>
  <si>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</si>
  <si>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</si>
  <si>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</si>
  <si>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</si>
  <si>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</si>
  <si>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</si>
  <si>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</si>
  <si>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</si>
  <si>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</si>
  <si>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</si>
  <si>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</si>
  <si>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</si>
  <si>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</si>
  <si>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</si>
  <si>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</si>
  <si>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</si>
  <si>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</si>
  <si>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</si>
  <si>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</si>
  <si>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</si>
  <si>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</si>
  <si>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</si>
  <si>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</si>
  <si>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</si>
  <si>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</si>
  <si>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</si>
  <si>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</si>
  <si>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</si>
  <si>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</si>
  <si>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</si>
  <si>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</si>
  <si>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</si>
  <si>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</si>
  <si>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</si>
  <si>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</si>
  <si>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</si>
  <si>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</si>
  <si>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</si>
  <si>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</si>
  <si>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</si>
  <si>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</si>
  <si>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</si>
  <si>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</si>
  <si>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</si>
  <si>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</si>
  <si>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</si>
  <si>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</si>
  <si>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</si>
  <si>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</si>
  <si>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</si>
  <si>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</si>
  <si>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</si>
  <si>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</si>
  <si>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</si>
  <si>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</si>
  <si>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</si>
  <si>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</si>
  <si>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</si>
  <si>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</si>
  <si>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</si>
  <si>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</si>
  <si>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</si>
  <si>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</si>
  <si>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</si>
  <si>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</si>
  <si>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</si>
  <si>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</si>
  <si>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</si>
  <si>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</si>
  <si>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</si>
  <si>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</si>
  <si>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</si>
  <si>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</si>
  <si>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</si>
  <si>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</si>
  <si>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</si>
  <si>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</si>
  <si>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</si>
  <si>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</si>
  <si>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</si>
  <si>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</si>
  <si>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</si>
  <si>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</si>
  <si>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</si>
  <si>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</si>
  <si>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</si>
  <si>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</si>
  <si>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</si>
  <si>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</si>
  <si>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</si>
  <si>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</si>
  <si>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</si>
  <si>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</si>
  <si>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</si>
  <si>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</si>
  <si>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</si>
  <si>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</si>
  <si>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</si>
  <si>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</si>
  <si>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</si>
  <si>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</si>
  <si>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</si>
  <si>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</si>
  <si>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</si>
  <si>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</si>
  <si>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</si>
  <si>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</si>
  <si>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</si>
  <si>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</si>
  <si>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</si>
  <si>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</si>
  <si>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</si>
  <si>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</si>
  <si>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</si>
  <si>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</si>
  <si>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</si>
  <si>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</si>
  <si>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</si>
  <si>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</si>
  <si>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</si>
  <si>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</si>
  <si>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</si>
  <si>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</si>
  <si>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</si>
  <si>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</si>
  <si>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</si>
  <si>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</si>
  <si>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</si>
  <si>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</si>
  <si>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</si>
  <si>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</si>
  <si>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</si>
  <si>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</si>
  <si>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</si>
  <si>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</si>
  <si>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</si>
  <si>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</si>
  <si>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</si>
  <si>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</si>
  <si>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</si>
  <si>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</si>
  <si>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</si>
  <si>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</si>
  <si>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</si>
  <si>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</si>
  <si>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</si>
  <si>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</si>
  <si>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</si>
  <si>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</si>
  <si>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</si>
  <si>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</si>
  <si>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</si>
  <si>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</si>
  <si>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</si>
  <si>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</si>
  <si>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</si>
  <si>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</si>
  <si>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</si>
  <si>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</si>
  <si>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</si>
  <si>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</si>
  <si>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</si>
  <si>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</si>
  <si>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</si>
  <si>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</si>
  <si>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</si>
  <si>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</si>
  <si>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</si>
  <si>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</si>
  <si>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</si>
  <si>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</si>
  <si>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</si>
  <si>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</si>
  <si>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</si>
  <si>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</si>
  <si>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</si>
  <si>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</si>
  <si>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</si>
  <si>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</si>
  <si>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</si>
  <si>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</si>
  <si>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</si>
  <si>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</si>
  <si>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</si>
  <si>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</si>
  <si>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</si>
  <si>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</si>
  <si>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</si>
  <si>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</si>
  <si>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</si>
  <si>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</si>
  <si>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</si>
  <si>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</si>
  <si>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</si>
  <si>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</si>
  <si>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</si>
  <si>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</si>
  <si>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</si>
  <si>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</si>
  <si>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</si>
  <si>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</si>
  <si>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</si>
  <si>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</si>
  <si>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</si>
  <si>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</si>
  <si>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</si>
  <si>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</si>
  <si>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</si>
  <si>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</si>
  <si>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</si>
  <si>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</si>
  <si>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</si>
  <si>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</si>
  <si>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</si>
  <si>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</si>
  <si>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</si>
  <si>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</si>
  <si>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</si>
  <si>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</si>
  <si>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</si>
  <si>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</si>
  <si>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</si>
  <si>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</si>
  <si>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</si>
  <si>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</si>
  <si>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</si>
  <si>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</si>
  <si>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</si>
  <si>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</si>
  <si>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</si>
  <si>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</si>
  <si>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</si>
  <si>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</si>
  <si>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</si>
  <si>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</si>
  <si>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</si>
  <si>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</si>
  <si>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</si>
  <si>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</si>
  <si>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</si>
  <si>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</si>
  <si>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</si>
  <si>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</si>
  <si>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</si>
  <si>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</si>
  <si>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</si>
  <si>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</si>
  <si>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</si>
  <si>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</si>
  <si>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</si>
  <si>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</si>
  <si>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</si>
  <si>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</si>
  <si>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</si>
  <si>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</si>
  <si>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</si>
  <si>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</si>
  <si>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</si>
  <si>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</si>
  <si>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</si>
  <si>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</si>
  <si>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</si>
  <si>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</si>
  <si>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</si>
  <si>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</si>
  <si>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</si>
  <si>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</si>
  <si>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</si>
  <si>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</si>
  <si>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</si>
  <si>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</si>
  <si>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</si>
  <si>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</si>
  <si>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</si>
  <si>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</si>
  <si>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</si>
  <si>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</si>
  <si>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</si>
  <si>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</si>
  <si>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</si>
  <si>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</si>
  <si>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</si>
  <si>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</si>
  <si>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</si>
  <si>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</si>
  <si>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</si>
  <si>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</si>
  <si>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</si>
  <si>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</si>
  <si>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</si>
  <si>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</si>
  <si>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</si>
  <si>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</si>
  <si>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</si>
  <si>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</si>
  <si>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</si>
  <si>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</si>
  <si>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</si>
  <si>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</si>
  <si>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</si>
  <si>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</si>
  <si>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</si>
  <si>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</si>
  <si>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</si>
  <si>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</si>
  <si>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</si>
  <si>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</si>
  <si>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</si>
  <si>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</si>
  <si>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</si>
  <si>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</si>
  <si>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</si>
  <si>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</si>
  <si>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</si>
  <si>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</si>
  <si>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</si>
  <si>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</si>
  <si>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</si>
  <si>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</si>
  <si>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</si>
  <si>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</si>
  <si>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</si>
  <si>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</si>
  <si>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</si>
  <si>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</si>
  <si>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</si>
  <si>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</si>
  <si>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</si>
  <si>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</si>
  <si>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</si>
  <si>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</si>
  <si>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</si>
  <si>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</si>
  <si>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</si>
  <si>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</si>
  <si>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</si>
  <si>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</si>
  <si>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</si>
  <si>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</si>
  <si>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</si>
  <si>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</si>
  <si>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</si>
  <si>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</si>
  <si>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</si>
  <si>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</si>
  <si>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</si>
  <si>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</si>
  <si>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</si>
  <si>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</si>
  <si>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</si>
  <si>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</si>
  <si>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</si>
  <si>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</si>
  <si>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</si>
  <si>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</si>
  <si>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</si>
  <si>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</si>
  <si>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</si>
  <si>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</si>
  <si>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</si>
  <si>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</si>
  <si>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</si>
  <si>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</si>
  <si>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</si>
  <si>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</si>
  <si>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</si>
  <si>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</si>
  <si>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</si>
  <si>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</si>
  <si>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</si>
  <si>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</si>
  <si>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</si>
  <si>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</si>
  <si>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</si>
  <si>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</si>
  <si>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</si>
  <si>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</si>
  <si>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</si>
  <si>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</si>
  <si>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</si>
  <si>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</si>
  <si>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</si>
  <si>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</si>
  <si>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</si>
  <si>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</si>
  <si>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</si>
  <si>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</si>
  <si>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</si>
  <si>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</si>
  <si>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</si>
  <si>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</si>
  <si>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</si>
  <si>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</si>
  <si>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</si>
  <si>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</si>
  <si>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</si>
  <si>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</si>
  <si>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</si>
  <si>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</si>
  <si>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</si>
  <si>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</si>
  <si>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</si>
  <si>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</si>
  <si>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</si>
  <si>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</si>
  <si>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</si>
  <si>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</si>
  <si>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</si>
  <si>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</si>
  <si>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</si>
  <si>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</si>
  <si>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</si>
  <si>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</si>
  <si>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</si>
  <si>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</si>
  <si>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</si>
  <si>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</si>
  <si>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</si>
  <si>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</si>
  <si>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</si>
  <si>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</si>
  <si>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</si>
  <si>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</si>
  <si>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</si>
  <si>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</si>
  <si>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</si>
  <si>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</si>
  <si>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</si>
  <si>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</si>
  <si>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</si>
  <si>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</si>
  <si>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</si>
  <si>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</si>
  <si>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</si>
  <si>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</si>
  <si>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</si>
  <si>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</si>
  <si>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</si>
  <si>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</si>
  <si>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</si>
  <si>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</si>
  <si>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</si>
  <si>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</si>
  <si>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</si>
  <si>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</si>
  <si>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</si>
  <si>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</si>
  <si>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</si>
  <si>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</si>
  <si>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</si>
  <si>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</si>
  <si>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</si>
  <si>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</si>
  <si>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</si>
  <si>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</si>
  <si>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</si>
  <si>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</si>
  <si>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</si>
  <si>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</si>
  <si>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</si>
  <si>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</si>
  <si>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</si>
  <si>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</si>
  <si>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</si>
  <si>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</si>
  <si>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</si>
  <si>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</si>
  <si>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</si>
  <si>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</si>
  <si>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</si>
  <si>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</si>
  <si>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</si>
  <si>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</si>
  <si>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</si>
  <si>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</si>
  <si>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</si>
  <si>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</si>
  <si>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</si>
  <si>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</si>
  <si>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</si>
  <si>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</si>
  <si>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</si>
  <si>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</si>
  <si>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</si>
  <si>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</si>
  <si>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</si>
  <si>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</si>
  <si>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</si>
  <si>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</si>
  <si>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</si>
  <si>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</si>
  <si>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</si>
  <si>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</si>
  <si>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</si>
  <si>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</si>
  <si>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</si>
  <si>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</si>
  <si>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</si>
  <si>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</si>
  <si>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</si>
  <si>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</si>
  <si>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</si>
  <si>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</si>
  <si>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</si>
  <si>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</si>
  <si>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</si>
  <si>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</si>
  <si>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</si>
  <si>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</si>
  <si>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</si>
  <si>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</si>
  <si>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</si>
  <si>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</si>
  <si>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</si>
  <si>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</si>
  <si>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</si>
  <si>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</si>
  <si>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</si>
  <si>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</si>
  <si>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</si>
  <si>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</si>
  <si>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</si>
  <si>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</si>
  <si>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</si>
  <si>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</si>
  <si>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</si>
  <si>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</si>
  <si>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</si>
  <si>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</si>
  <si>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</si>
  <si>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</si>
  <si>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</si>
  <si>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</si>
  <si>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</si>
  <si>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</si>
  <si>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</si>
  <si>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</si>
  <si>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</si>
  <si>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</si>
  <si>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</si>
  <si>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</si>
  <si>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</si>
  <si>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</si>
  <si>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</si>
  <si>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</si>
  <si>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</si>
  <si>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</si>
  <si>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</si>
  <si>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</si>
  <si>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</si>
  <si>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</si>
  <si>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</si>
  <si>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</si>
  <si>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</si>
  <si>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</si>
  <si>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</si>
  <si>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</si>
  <si>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</si>
  <si>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</si>
  <si>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</si>
  <si>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</si>
  <si>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</si>
  <si>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</si>
  <si>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</si>
  <si>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</si>
  <si>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</si>
  <si>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</si>
  <si>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</si>
  <si>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</si>
  <si>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</si>
  <si>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</si>
  <si>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</si>
  <si>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</si>
  <si>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</si>
  <si>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</si>
  <si>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</si>
  <si>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</si>
  <si>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</si>
  <si>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</si>
  <si>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</si>
  <si>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</si>
  <si>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</si>
  <si>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</si>
  <si>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</si>
  <si>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</si>
  <si>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</si>
  <si>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</si>
  <si>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</si>
  <si>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</si>
  <si>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</si>
  <si>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</si>
  <si>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</si>
  <si>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</si>
  <si>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</si>
  <si>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</si>
  <si>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</si>
  <si>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</si>
  <si>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</si>
  <si>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</si>
  <si>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</si>
  <si>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</si>
  <si>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</si>
  <si>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</si>
  <si>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</si>
  <si>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</si>
  <si>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</si>
  <si>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</si>
  <si>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</si>
  <si>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</si>
  <si>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</si>
  <si>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</si>
  <si>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</si>
  <si>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</si>
  <si>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</si>
  <si>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</si>
  <si>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</si>
  <si>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</si>
  <si>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</si>
  <si>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</si>
  <si>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</si>
  <si>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</si>
  <si>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</si>
  <si>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</si>
  <si>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</si>
  <si>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</si>
  <si>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</si>
  <si>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</si>
  <si>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</si>
  <si>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</si>
  <si>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</si>
  <si>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</si>
  <si>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</si>
  <si>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</si>
  <si>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</si>
  <si>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</si>
  <si>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</si>
  <si>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</si>
  <si>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</si>
  <si>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</si>
  <si>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</si>
  <si>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</si>
  <si>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</si>
  <si>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</si>
  <si>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</si>
  <si>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</si>
  <si>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</si>
  <si>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</si>
  <si>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</si>
  <si>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</si>
  <si>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</si>
  <si>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</si>
  <si>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</si>
  <si>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</si>
  <si>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</si>
  <si>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</si>
  <si>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</si>
  <si>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</si>
  <si>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</si>
  <si>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</si>
  <si>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</si>
  <si>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</si>
  <si>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</si>
  <si>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</si>
  <si>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</si>
  <si>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</si>
  <si>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</si>
  <si>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</si>
  <si>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</si>
  <si>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</si>
  <si>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</si>
  <si>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</si>
  <si>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</si>
  <si>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</si>
  <si>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</si>
  <si>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</si>
  <si>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</si>
  <si>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</si>
  <si>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</si>
  <si>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</si>
  <si>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</si>
  <si>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</si>
  <si>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</si>
  <si>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</si>
  <si>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</si>
  <si>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</si>
  <si>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</si>
  <si>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</si>
  <si>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</si>
  <si>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</si>
  <si>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</si>
  <si>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</si>
  <si>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</si>
  <si>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</si>
  <si>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</si>
  <si>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</si>
  <si>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</si>
  <si>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</si>
  <si>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</si>
  <si>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</si>
  <si>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</si>
  <si>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</si>
  <si>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</si>
  <si>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</si>
  <si>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</si>
  <si>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</si>
  <si>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</si>
  <si>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</si>
  <si>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</si>
  <si>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</si>
  <si>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</si>
  <si>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</si>
  <si>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</si>
  <si>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</si>
  <si>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</si>
  <si>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</si>
  <si>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</si>
  <si>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</si>
  <si>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</si>
  <si>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</si>
  <si>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</si>
  <si>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</si>
  <si>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</si>
  <si>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</si>
  <si>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</si>
  <si>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</si>
  <si>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</si>
  <si>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</si>
  <si>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</si>
  <si>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</si>
  <si>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</si>
  <si>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</si>
  <si>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</si>
  <si>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</si>
  <si>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</si>
  <si>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</si>
  <si>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</si>
  <si>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</si>
  <si>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</si>
  <si>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</si>
  <si>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</si>
  <si>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</si>
  <si>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</si>
  <si>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</si>
  <si>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</si>
  <si>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</si>
  <si>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</si>
  <si>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</si>
  <si>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</si>
  <si>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</si>
  <si>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</si>
  <si>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</si>
  <si>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</si>
  <si>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</si>
  <si>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</si>
  <si>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</si>
  <si>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</si>
  <si>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</si>
  <si>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</si>
  <si>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</si>
  <si>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</si>
  <si>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</si>
  <si>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</si>
  <si>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</si>
  <si>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</si>
  <si>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</si>
  <si>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</si>
  <si>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</si>
  <si>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</si>
  <si>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</si>
  <si>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</si>
  <si>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</si>
  <si>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</si>
  <si>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</si>
  <si>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</si>
  <si>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</si>
  <si>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</si>
  <si>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</si>
  <si>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</si>
  <si>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</si>
  <si>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</si>
  <si>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</si>
  <si>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</si>
  <si>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</si>
  <si>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</si>
  <si>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</si>
  <si>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</si>
  <si>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</si>
  <si>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</si>
  <si>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</si>
  <si>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</si>
  <si>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</si>
  <si>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</si>
  <si>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</si>
  <si>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</si>
  <si>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</si>
  <si>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</si>
  <si>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</si>
  <si>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</si>
  <si>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</si>
  <si>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</si>
  <si>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</si>
  <si>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</si>
  <si>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</si>
  <si>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</si>
  <si>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</si>
  <si>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</si>
  <si>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</si>
  <si>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</si>
  <si>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</si>
  <si>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</si>
  <si>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</si>
  <si>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</si>
  <si>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</si>
  <si>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</si>
  <si>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</si>
  <si>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</si>
  <si>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</si>
  <si>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</si>
  <si>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</si>
  <si>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</si>
  <si>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</si>
  <si>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</si>
  <si>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</si>
  <si>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</si>
  <si>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</si>
  <si>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</si>
  <si>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</si>
  <si>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</si>
  <si>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</si>
  <si>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</si>
  <si>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</si>
  <si>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</si>
  <si>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</si>
  <si>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</si>
  <si>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</si>
  <si>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</si>
  <si>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</si>
  <si>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</si>
  <si>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</si>
  <si>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</si>
  <si>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</si>
  <si>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</si>
  <si>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</si>
  <si>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</si>
  <si>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</si>
  <si>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</si>
  <si>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</si>
  <si>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</si>
  <si>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</si>
  <si>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</si>
  <si>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</si>
  <si>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</si>
  <si>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</si>
  <si>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</si>
  <si>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</si>
  <si>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</si>
  <si>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</si>
  <si>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</si>
  <si>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</si>
  <si>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</si>
  <si>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</si>
  <si>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</si>
  <si>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</si>
  <si>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</si>
  <si>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</si>
  <si>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</si>
  <si>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</si>
  <si>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</si>
  <si>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</si>
  <si>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</si>
  <si>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</si>
  <si>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</si>
  <si>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</si>
  <si>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</si>
  <si>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</si>
  <si>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</si>
  <si>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</si>
  <si>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</si>
  <si>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</si>
  <si>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</si>
  <si>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</si>
  <si>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</si>
  <si>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</si>
  <si>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</si>
  <si>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</si>
  <si>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</si>
  <si>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</si>
  <si>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</si>
  <si>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</si>
  <si>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</si>
  <si>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</si>
  <si>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</si>
  <si>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</si>
  <si>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</si>
  <si>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</si>
  <si>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</si>
  <si>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</si>
  <si>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</si>
  <si>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</si>
  <si>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</si>
  <si>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</si>
  <si>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</si>
  <si>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</si>
  <si>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</si>
  <si>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</si>
  <si>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</si>
  <si>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</si>
  <si>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</si>
  <si>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</si>
  <si>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</si>
  <si>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</si>
  <si>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</si>
  <si>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</si>
  <si>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</si>
  <si>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</si>
  <si>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</si>
  <si>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</si>
  <si>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</si>
  <si>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</si>
  <si>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</si>
  <si>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</si>
  <si>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</si>
  <si>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</si>
  <si>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</si>
  <si>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</si>
  <si>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</si>
  <si>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</si>
  <si>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</si>
  <si>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</si>
  <si>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</si>
  <si>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</si>
  <si>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</si>
  <si>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</si>
  <si>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</si>
  <si>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</si>
  <si>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</si>
  <si>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</si>
  <si>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</si>
  <si>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</si>
  <si>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</si>
  <si>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</si>
  <si>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</si>
  <si>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</si>
  <si>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</si>
  <si>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</si>
  <si>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</si>
  <si>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</si>
  <si>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</si>
  <si>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</si>
  <si>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</si>
  <si>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</si>
  <si>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</si>
  <si>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</si>
  <si>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</si>
  <si>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</si>
  <si>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</si>
  <si>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</si>
  <si>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</si>
  <si>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</si>
  <si>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</si>
  <si>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</si>
  <si>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</si>
  <si>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</si>
  <si>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</si>
  <si>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</si>
  <si>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</si>
  <si>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</si>
  <si>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</si>
  <si>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</si>
  <si>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</si>
  <si>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</si>
  <si>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</si>
  <si>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</si>
  <si>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</si>
  <si>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</si>
  <si>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</si>
  <si>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</si>
  <si>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</si>
  <si>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</si>
  <si>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</si>
  <si>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</si>
  <si>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</si>
  <si>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</si>
  <si>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</si>
  <si>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</si>
  <si>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</si>
  <si>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</si>
  <si>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</si>
  <si>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</si>
  <si>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</si>
  <si>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</si>
  <si>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</si>
  <si>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</si>
  <si>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</si>
  <si>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</si>
  <si>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</si>
  <si>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</si>
  <si>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</si>
  <si>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</si>
  <si>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</si>
  <si>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</si>
  <si>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</si>
  <si>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</si>
  <si>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</si>
  <si>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</si>
  <si>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</si>
  <si>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</si>
  <si>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</si>
  <si>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</si>
  <si>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</si>
  <si>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</si>
  <si>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</si>
  <si>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</si>
  <si>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</si>
  <si>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</si>
  <si>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</si>
  <si>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</si>
  <si>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</si>
  <si>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</si>
  <si>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</si>
  <si>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</si>
  <si>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</si>
  <si>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</si>
  <si>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</si>
  <si>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</si>
  <si>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</si>
  <si>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</si>
  <si>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</si>
  <si>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</si>
  <si>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</si>
  <si>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</si>
  <si>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</si>
  <si>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</si>
  <si>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</si>
  <si>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</si>
  <si>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</si>
  <si>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</si>
  <si>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</si>
  <si>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</si>
  <si>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</si>
  <si>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</si>
  <si>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</si>
  <si>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</si>
  <si>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</si>
  <si>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</si>
  <si>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</si>
  <si>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</si>
  <si>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</si>
  <si>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</si>
  <si>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</si>
  <si>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</si>
  <si>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</si>
  <si>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</si>
  <si>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</si>
  <si>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</si>
  <si>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</si>
  <si>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</si>
  <si>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</si>
  <si>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</si>
  <si>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</si>
  <si>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</si>
  <si>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</si>
  <si>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</si>
  <si>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</si>
  <si>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</si>
  <si>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</si>
  <si>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</si>
  <si>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</si>
  <si>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</si>
  <si>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</si>
  <si>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</si>
  <si>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</si>
  <si>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</si>
  <si>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</si>
  <si>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</si>
  <si>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</si>
  <si>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</si>
  <si>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</si>
  <si>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</si>
  <si>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</si>
  <si>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</si>
  <si>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</si>
  <si>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</si>
  <si>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</si>
  <si>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</si>
  <si>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</si>
  <si>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</si>
  <si>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</si>
  <si>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</si>
  <si>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</si>
  <si>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</si>
  <si>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</si>
  <si>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</si>
  <si>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</si>
  <si>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</si>
  <si>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</si>
  <si>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</si>
  <si>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</si>
  <si>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</si>
  <si>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</si>
  <si>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</si>
  <si>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</si>
  <si>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</si>
  <si>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</si>
  <si>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</si>
  <si>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</si>
  <si>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</si>
  <si>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</si>
  <si>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</si>
  <si>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</si>
  <si>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</si>
  <si>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</si>
  <si>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</si>
  <si>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</si>
  <si>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</si>
  <si>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</si>
  <si>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</si>
  <si>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</si>
  <si>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</si>
  <si>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</si>
  <si>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</si>
  <si>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</si>
  <si>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</si>
  <si>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</si>
  <si>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</si>
  <si>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</si>
  <si>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</si>
  <si>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</si>
  <si>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</si>
  <si>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</si>
  <si>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</si>
  <si>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</si>
  <si>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</si>
  <si>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</si>
  <si>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</si>
  <si>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</si>
  <si>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</si>
  <si>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</si>
  <si>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</si>
  <si>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</si>
  <si>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</si>
  <si>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</si>
  <si>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</si>
  <si>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</si>
  <si>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</si>
  <si>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</si>
  <si>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</si>
  <si>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</si>
  <si>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</si>
  <si>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</si>
  <si>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</si>
  <si>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</si>
  <si>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</si>
  <si>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</si>
  <si>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</si>
  <si>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</si>
  <si>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</si>
  <si>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</si>
  <si>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</si>
  <si>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</si>
  <si>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</si>
  <si>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</si>
  <si>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</si>
  <si>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</si>
  <si>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</si>
  <si>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</si>
  <si>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</si>
  <si>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</si>
  <si>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</si>
  <si>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</si>
  <si>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</si>
  <si>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</si>
  <si>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</si>
  <si>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</si>
  <si>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</si>
  <si>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</si>
  <si>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</si>
  <si>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</si>
  <si>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</si>
  <si>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</si>
  <si>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</si>
  <si>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</si>
  <si>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</si>
  <si>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</si>
  <si>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</si>
  <si>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</si>
  <si>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</si>
  <si>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</si>
  <si>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</si>
  <si>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</si>
  <si>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</si>
  <si>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</si>
  <si>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</si>
  <si>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</si>
  <si>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</si>
  <si>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</si>
  <si>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</si>
  <si>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</si>
  <si>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</si>
  <si>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</si>
  <si>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</si>
  <si>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</si>
  <si>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</si>
  <si>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</si>
  <si>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</si>
  <si>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</si>
  <si>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</si>
  <si>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</si>
  <si>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</si>
  <si>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</si>
  <si>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</si>
  <si>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</si>
  <si>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</si>
  <si>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</si>
  <si>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</si>
  <si>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</si>
  <si>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</si>
  <si>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</si>
  <si>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</si>
  <si>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</si>
  <si>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</si>
  <si>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</si>
  <si>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</si>
  <si>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</si>
  <si>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</si>
  <si>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</si>
  <si>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</si>
  <si>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</si>
  <si>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</si>
  <si>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</si>
  <si>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</si>
  <si>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</si>
  <si>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</si>
  <si>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</si>
  <si>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</si>
  <si>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</si>
  <si>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</si>
  <si>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</si>
  <si>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</si>
  <si>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</si>
  <si>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</si>
  <si>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</si>
  <si>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</si>
  <si>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</si>
  <si>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</si>
  <si>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</si>
  <si>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</si>
  <si>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</si>
  <si>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</si>
  <si>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</si>
  <si>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</si>
  <si>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</si>
  <si>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</si>
  <si>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</si>
  <si>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</si>
  <si>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</si>
  <si>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</si>
  <si>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</si>
  <si>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</si>
  <si>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</si>
  <si>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</si>
  <si>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</si>
  <si>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</si>
  <si>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</si>
  <si>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</si>
  <si>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</si>
  <si>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</si>
  <si>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</si>
  <si>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</si>
  <si>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</si>
  <si>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</si>
  <si>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</si>
  <si>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</si>
  <si>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</si>
  <si>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</si>
  <si>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</si>
  <si>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</si>
  <si>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</si>
  <si>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</si>
  <si>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</si>
  <si>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</si>
  <si>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</si>
  <si>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</si>
  <si>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</si>
  <si>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</si>
  <si>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</si>
  <si>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</si>
  <si>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</si>
  <si>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</si>
  <si>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</si>
  <si>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</si>
  <si>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</si>
  <si>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</si>
  <si>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</si>
  <si>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</si>
  <si>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</si>
  <si>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</si>
  <si>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</si>
  <si>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</si>
  <si>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</si>
  <si>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</si>
  <si>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</si>
  <si>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</si>
  <si>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</si>
  <si>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</si>
  <si>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</si>
  <si>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</si>
  <si>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</si>
  <si>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</si>
  <si>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</si>
  <si>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</si>
  <si>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</si>
  <si>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</si>
  <si>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</si>
  <si>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</si>
  <si>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</si>
  <si>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</si>
  <si>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</si>
  <si>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</si>
  <si>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</si>
  <si>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</si>
  <si>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</si>
  <si>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</si>
  <si>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</si>
  <si>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</si>
  <si>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</si>
  <si>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</si>
  <si>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</si>
  <si>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</si>
  <si>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</si>
  <si>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</si>
  <si>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</si>
  <si>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</si>
  <si>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</si>
  <si>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</si>
  <si>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</si>
  <si>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</si>
  <si>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</si>
  <si>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</si>
  <si>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</si>
  <si>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</si>
  <si>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</si>
  <si>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</si>
  <si>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</si>
  <si>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</si>
  <si>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</si>
  <si>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</si>
  <si>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</si>
  <si>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</si>
  <si>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</si>
  <si>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</si>
  <si>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</si>
  <si>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</si>
  <si>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</si>
  <si>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</si>
  <si>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</si>
  <si>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</si>
  <si>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</si>
  <si>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</si>
  <si>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</si>
  <si>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</si>
  <si>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</si>
  <si>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</si>
  <si>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</si>
  <si>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</si>
  <si>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</si>
  <si>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</si>
  <si>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</si>
  <si>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</si>
  <si>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</si>
  <si>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</si>
  <si>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</si>
  <si>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</si>
  <si>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</si>
  <si>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</si>
  <si>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</si>
  <si>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</si>
  <si>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</si>
  <si>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</si>
  <si>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</si>
  <si>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</si>
  <si>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</si>
  <si>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</si>
  <si>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</si>
  <si>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</si>
  <si>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</si>
  <si>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</si>
  <si>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</si>
  <si>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</si>
  <si>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</si>
  <si>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</si>
  <si>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</si>
  <si>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</si>
  <si>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</si>
  <si>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</si>
  <si>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</si>
  <si>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</si>
  <si>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</si>
  <si>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</si>
  <si>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</si>
  <si>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</si>
  <si>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</si>
  <si>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</si>
  <si>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</si>
  <si>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</si>
  <si>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</si>
  <si>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</si>
  <si>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</si>
  <si>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</si>
  <si>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</si>
  <si>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</si>
  <si>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</si>
  <si>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</si>
  <si>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</si>
  <si>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</si>
  <si>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</si>
  <si>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</si>
  <si>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</si>
  <si>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Row Labels</t>
  </si>
  <si>
    <t>theater</t>
  </si>
  <si>
    <t>Grand Total</t>
  </si>
  <si>
    <t>(All)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</si>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</sst>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8-48F7-9398-155B9A0F0750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B8-48F7-9398-155B9A0F0750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B8-48F7-9398-155B9A0F0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526943"/>
        <c:axId val="1865540255"/>
      </c:lineChart>
      <c:catAx>
        <c:axId val="18655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40255"/>
        <c:crosses val="autoZero"/>
        <c:auto val="1"/>
        <c:lblAlgn val="ctr"/>
        <c:lblOffset val="100"/>
        <c:noMultiLvlLbl val="0"/>
      </c:catAx>
      <c:valAx>
        <c:axId val="18655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3</xdr:row>
      <xdr:rowOff>83820</xdr:rowOff>
    </xdr:from>
    <xdr:to>
      <xdr:col>13</xdr:col>
      <xdr:colOff>601980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7CEF8-E97D-A3B7-F6FD-0D6BC5AF0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ahi" refreshedDate="44911.774329629632" createdVersion="8" refreshedVersion="8" minRefreshableVersion="3" recordCount="4114" xr:uid="{D1DEEC31-BAFC-4F5E-A600-9595848ECDF1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Years2" numFmtId="0">
      <sharedItems containsNonDate="0" containsString="0" containsBlank="1"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3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  <m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  <m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  <m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  <m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  <m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  <m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  <m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  <m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  <m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  <m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  <m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  <m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  <m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  <m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  <m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  <m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  <m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  <m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  <m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  <m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  <m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  <m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  <m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  <m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  <m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  <m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  <m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  <m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  <m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  <m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  <m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  <m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  <m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  <m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  <m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  <m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  <m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  <m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  <m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  <m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  <m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  <m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  <m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  <m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  <m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  <m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  <m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  <m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  <m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  <m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  <m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  <m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  <m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  <m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  <m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  <m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  <m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  <m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  <m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  <m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  <m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  <m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  <m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  <m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  <m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  <m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  <m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  <m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  <m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  <m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  <m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  <m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  <m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  <m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  <m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  <m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  <m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  <m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  <m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  <m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  <m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  <m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  <m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  <m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  <m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  <m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  <m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  <m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  <m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  <m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  <m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  <m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  <m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  <m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  <m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  <m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  <m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  <m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  <m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  <m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  <m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  <m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  <m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  <m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  <m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  <m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  <m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  <m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  <m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  <m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  <m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  <m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  <m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  <m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  <m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  <m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  <m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  <m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  <m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  <m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  <m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  <m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  <m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  <m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  <m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  <m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  <m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  <m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  <m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  <m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  <m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  <m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  <m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  <m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  <m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  <m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  <m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  <m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  <m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  <m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  <m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  <m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  <m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  <m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  <m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  <m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  <m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  <m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  <m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  <m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  <m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  <m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  <m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  <m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  <m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  <m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  <m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  <m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  <m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  <m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  <m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  <m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  <m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  <m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  <m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  <m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  <m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  <m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  <m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  <m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  <m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  <m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  <m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  <m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  <m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  <m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  <m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  <m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  <m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  <m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  <m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  <m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  <m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  <m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  <m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  <m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  <m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  <m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  <m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  <m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  <m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  <m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  <m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  <m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  <m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  <m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  <m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  <m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  <m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  <m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  <m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  <m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  <m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  <m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  <m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  <m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  <m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  <m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  <m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  <m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  <m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  <m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  <m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  <m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  <m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  <m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  <m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  <m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  <m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  <m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  <m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  <m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  <m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  <m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  <m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  <m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  <m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  <m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  <m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  <m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  <m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  <m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  <m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  <m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  <m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  <m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  <m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  <m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  <m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  <m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  <m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  <m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  <m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  <m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  <m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  <m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  <m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  <m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  <m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  <m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  <m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  <m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  <m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  <m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  <m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  <m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  <m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  <m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  <m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  <m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  <m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  <m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  <m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  <m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  <m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  <m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  <m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  <m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  <m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  <m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  <m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  <m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  <m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  <m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  <m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  <m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  <m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  <m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  <m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  <m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  <m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  <m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  <m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  <m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  <m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  <m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  <m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  <m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  <m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  <m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  <m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  <m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  <m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  <m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  <m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  <m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  <m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  <m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  <m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  <m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  <m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  <m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  <m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  <m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  <m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  <m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  <m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  <m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  <m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  <m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  <m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  <m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  <m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  <m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  <m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  <m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  <m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  <m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  <m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  <m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  <m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  <m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  <m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  <m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  <m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  <m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  <m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  <m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  <m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  <m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  <m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  <m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  <m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  <m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  <m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  <m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  <m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  <m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  <m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  <m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  <m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  <m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  <m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  <m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  <m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  <m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  <m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  <m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  <m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  <m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  <m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  <m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  <m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  <m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  <m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  <m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  <m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  <m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  <m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  <m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  <m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  <m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  <m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  <m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  <m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  <m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  <m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  <m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  <m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  <m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  <m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  <m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  <m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  <m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  <m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  <m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  <m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  <m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  <m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  <m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  <m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  <m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  <m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  <m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  <m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  <m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  <m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  <m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  <m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  <m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  <m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  <m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  <m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  <m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  <m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  <m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  <m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  <m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  <m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  <m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  <m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  <m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  <m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  <m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  <m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  <m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  <m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  <m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  <m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  <m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  <m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  <m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  <m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  <m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  <m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  <m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  <m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  <m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  <m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  <m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  <m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  <m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  <m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  <m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  <m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  <m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  <m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  <m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  <m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  <m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  <m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  <m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  <m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  <m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  <m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  <m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  <m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  <m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  <m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  <m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  <m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  <m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  <m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  <m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  <m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  <m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  <m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  <m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  <m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  <m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  <m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  <m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  <m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  <m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  <m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  <m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  <m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  <m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  <m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  <m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  <m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  <m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  <m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  <m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  <m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  <m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  <m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  <m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  <m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  <m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  <m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  <m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  <m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  <m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  <m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  <m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  <m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  <m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  <m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  <m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  <m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  <m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  <m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  <m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  <m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  <m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  <m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  <m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  <m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  <m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  <m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  <m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  <m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  <m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  <m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  <m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  <m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  <m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  <m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  <m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  <m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  <m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  <m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  <m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  <m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  <m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  <m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  <m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  <m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  <m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  <m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  <m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  <m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  <m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  <m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  <m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  <m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  <m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  <m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  <m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  <m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  <m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  <m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  <m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  <m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  <m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  <m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  <m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  <m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  <m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  <m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  <m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  <m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  <m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  <m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  <m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  <m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  <m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  <m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  <m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  <m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  <m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  <m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  <m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  <m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  <m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  <m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  <m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  <m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  <m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  <m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  <m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  <m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  <m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  <m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  <m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  <m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  <m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  <m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  <m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  <m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  <m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  <m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  <m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  <m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  <m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  <m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  <m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  <m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  <m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  <m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  <m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  <m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  <m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  <m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  <m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  <m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  <m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  <m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  <m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  <m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  <m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  <m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  <m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  <m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  <m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  <m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  <m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  <m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  <m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  <m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  <m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  <m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  <m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  <m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  <m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  <m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  <m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  <m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  <m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  <m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  <m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  <m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  <m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  <m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  <m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  <m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  <m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  <m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  <m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  <m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  <m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  <m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  <m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  <m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  <m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  <m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  <m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  <m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  <m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  <m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  <m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  <m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  <m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  <m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  <m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  <m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  <m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  <m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  <m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  <m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  <m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  <m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  <m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  <m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  <m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  <m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  <m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  <m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  <m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  <m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  <m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  <m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  <m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  <m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  <m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  <m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  <m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  <m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  <m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  <m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  <m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  <m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  <m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  <m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  <m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  <m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  <m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  <m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  <m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  <m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  <m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  <m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  <m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  <m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  <m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  <m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  <m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  <m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  <m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  <m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  <m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  <m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  <m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  <m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  <m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  <m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  <m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  <m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  <m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  <m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  <m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  <m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  <m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  <m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  <m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  <m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  <m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  <m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  <m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  <m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  <m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  <m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  <m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  <m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  <m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  <m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  <m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  <m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  <m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  <m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  <m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  <m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  <m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  <m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  <m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  <m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  <m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  <m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  <m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  <m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  <m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  <m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  <m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  <m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  <m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  <m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  <m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  <m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  <m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  <m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  <m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  <m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  <m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  <m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  <m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  <m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  <m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  <m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  <m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  <m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  <m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  <m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  <m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  <m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  <m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  <m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  <m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  <m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  <m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  <m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  <m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  <m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  <m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  <m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  <m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  <m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  <m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  <m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  <m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  <m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  <m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  <m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  <m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  <m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  <m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  <m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  <m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  <m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  <m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  <m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  <m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  <m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  <m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  <m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  <m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  <m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  <m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  <m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  <m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  <m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  <m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  <m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  <m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  <m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  <m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  <m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  <m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  <m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  <m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  <m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  <m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  <m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  <m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  <m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  <m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  <m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  <m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  <m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  <m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  <m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  <m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  <m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  <m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  <m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  <m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  <m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  <m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  <m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  <m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  <m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  <m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  <m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  <m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  <m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  <m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  <m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  <m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  <m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  <m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  <m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  <m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  <m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  <m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  <m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  <m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  <m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  <m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  <m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  <m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  <m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  <m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  <m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  <m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  <m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  <m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  <m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  <m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  <m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  <m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  <m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  <m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  <m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  <m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  <m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  <m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  <m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  <m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  <m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  <m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  <m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  <m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  <m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  <m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  <m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  <m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  <m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  <m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  <m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  <m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  <m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  <m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  <m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  <m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  <m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  <m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  <m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  <m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  <m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  <m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  <m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  <m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  <m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  <m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  <m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  <m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  <m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  <m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  <m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  <m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  <m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  <m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  <m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  <m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  <m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  <m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  <m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  <m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  <m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  <m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  <m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  <m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  <m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  <m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  <m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  <m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  <m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  <m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  <m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  <m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  <m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  <m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  <m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  <m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  <m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  <m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  <m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  <m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  <m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  <m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  <m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  <m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  <m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  <m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  <m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  <m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  <m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  <m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  <m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  <m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  <m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  <m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  <m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  <m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  <m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  <m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  <m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  <m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  <m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  <m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  <m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  <m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  <m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  <m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  <m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  <m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  <m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  <m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  <m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  <m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  <m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  <m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  <m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  <m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  <m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  <m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  <m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  <m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  <m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  <m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  <m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  <m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  <m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  <m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  <m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  <m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  <m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  <m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  <m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  <m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  <m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  <m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  <m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  <m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  <m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  <m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  <m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  <m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  <m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  <m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  <m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  <m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  <m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  <m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  <m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  <m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  <m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  <m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  <m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  <m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  <m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  <m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  <m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  <m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  <m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  <m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  <m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  <m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  <m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  <m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  <m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  <m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  <m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  <m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  <m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  <m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  <m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  <m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  <m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  <m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  <m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  <m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  <m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  <m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  <m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  <m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  <m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  <m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  <m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  <m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  <m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  <m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  <m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  <m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  <m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  <m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  <m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  <m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  <m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  <m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  <m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  <m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  <m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  <m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  <m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  <m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  <m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  <m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  <m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  <m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  <m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  <m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  <m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  <m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  <m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  <m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  <m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  <m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  <m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  <m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  <m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  <m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  <m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  <m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  <m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  <m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  <m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  <m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  <m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  <m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  <m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  <m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  <m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  <m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  <m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  <m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  <m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  <m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  <m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  <m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  <m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  <m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  <m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  <m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  <m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  <m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  <m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  <m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  <m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  <m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  <m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  <m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  <m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  <m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  <m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  <m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  <m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  <m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  <m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  <m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  <m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  <m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  <m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  <m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  <m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  <m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  <m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  <m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  <m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  <m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  <m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  <m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  <m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  <m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  <m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  <m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  <m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  <m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  <m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  <m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  <m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  <m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  <m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  <m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  <m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  <m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  <m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  <m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  <m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  <m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  <m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  <m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  <m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  <m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  <m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  <m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  <m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  <m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  <m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  <m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  <m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  <m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  <m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  <m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  <m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  <m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  <m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  <m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  <m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  <m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  <m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  <m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  <m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  <m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  <m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  <m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  <m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  <m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  <m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  <m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  <m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  <m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  <m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  <m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  <m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  <m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  <m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  <m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  <m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  <m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  <m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  <m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  <m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  <m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  <m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  <m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  <m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  <m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  <m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  <m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  <m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  <m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  <m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  <m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  <m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  <m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  <m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  <m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  <m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  <m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  <m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  <m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  <m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  <m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  <m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  <m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  <m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  <m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  <m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  <m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  <m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  <m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  <m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  <m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  <m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  <m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  <m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  <m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  <m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  <m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  <m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  <m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  <m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  <m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  <m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  <m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  <m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  <m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  <m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  <m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  <m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  <m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  <m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  <m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  <m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  <m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  <m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  <m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  <m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  <m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  <m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  <m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  <m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  <m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  <m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  <m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  <m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  <m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  <m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  <m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  <m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  <m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  <m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  <m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  <m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  <m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  <m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  <m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  <m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  <m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  <m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  <m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  <m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  <m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  <m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  <m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  <m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  <m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  <m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  <m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  <m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  <m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  <m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  <m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  <m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  <m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  <m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  <m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  <m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  <m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  <m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  <m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  <m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  <m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  <m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  <m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  <m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  <m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  <m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  <m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  <m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  <m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  <m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  <m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  <m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  <m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  <m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  <m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  <m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  <m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  <m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  <m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  <m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  <m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  <m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  <m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  <m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  <m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  <m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  <m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  <m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  <m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  <m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  <m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  <m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  <m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  <m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  <m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  <m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  <m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  <m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  <m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  <m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  <m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  <m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  <m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  <m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  <m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  <m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  <m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  <m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  <m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  <m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  <m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  <m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  <m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  <m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20E0D-8AF8-462B-BCDE-A1AA724AC11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 item="8" hier="-1"/>
    <pageField fld="17" hier="-1"/>
  </pageFields>
  <dataFields count="1">
    <dataField name="Count of outcome" fld="5" subtotal="count" baseField="0" baseItem="0"/>
  </dataFields>
  <chartFormats count="7"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0ED-7F7E-4A5D-84AC-B75A8C9013AA}">
  <dimension ref="A2:E19"/>
  <sheetViews>
    <sheetView topLeftCell="A5" workbookViewId="0">
      <selection activeCell="K3" sqref="K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2" spans="1:5" x14ac:dyDescent="0.3">
      <c r="A2" s="11" t="s">
        <v>8306</v>
      </c>
      <c r="B2" t="s">
        <v>8311</v>
      </c>
    </row>
    <row r="3" spans="1:5" x14ac:dyDescent="0.3">
      <c r="A3" s="11" t="s">
        <v>8308</v>
      </c>
      <c r="B3" t="s">
        <v>8313</v>
      </c>
    </row>
    <row r="5" spans="1:5" x14ac:dyDescent="0.3">
      <c r="A5" s="11" t="s">
        <v>8327</v>
      </c>
      <c r="B5" s="11" t="s">
        <v>8314</v>
      </c>
    </row>
    <row r="6" spans="1:5" x14ac:dyDescent="0.3">
      <c r="A6" s="11" t="s">
        <v>8310</v>
      </c>
      <c r="B6" t="s">
        <v>8218</v>
      </c>
      <c r="C6" t="s">
        <v>8220</v>
      </c>
      <c r="D6" t="s">
        <v>8219</v>
      </c>
      <c r="E6" t="s">
        <v>8312</v>
      </c>
    </row>
    <row r="7" spans="1:5" x14ac:dyDescent="0.3">
      <c r="A7" s="13" t="s">
        <v>8321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3">
      <c r="A8" s="13" t="s">
        <v>8322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3">
      <c r="A9" s="13" t="s">
        <v>8323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3">
      <c r="A10" s="13" t="s">
        <v>8324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3">
      <c r="A11" s="13" t="s">
        <v>8315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3">
      <c r="A12" s="13" t="s">
        <v>8325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3">
      <c r="A13" s="13" t="s">
        <v>8316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3">
      <c r="A14" s="13" t="s">
        <v>8317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3">
      <c r="A15" s="13" t="s">
        <v>8318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3">
      <c r="A16" s="13" t="s">
        <v>8319</v>
      </c>
      <c r="B16" s="12">
        <v>65</v>
      </c>
      <c r="C16" s="12">
        <v>50</v>
      </c>
      <c r="D16" s="12"/>
      <c r="E16" s="12">
        <v>115</v>
      </c>
    </row>
    <row r="17" spans="1:5" x14ac:dyDescent="0.3">
      <c r="A17" s="13" t="s">
        <v>8320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3">
      <c r="A18" s="13" t="s">
        <v>8326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3">
      <c r="A19" s="13" t="s">
        <v>8312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115"/>
  <sheetViews>
    <sheetView zoomScale="95" zoomScaleNormal="95" workbookViewId="0">
      <selection activeCell="D1" sqref="D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8.21875" style="6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36.44140625" customWidth="1"/>
    <col min="16" max="16" width="24.44140625" customWidth="1"/>
    <col min="17" max="17" width="23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  <c r="S1" s="10" t="s">
        <v>8308</v>
      </c>
    </row>
    <row r="2" spans="1:19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</row>
    <row r="3" spans="1:19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</row>
    <row r="4" spans="1:19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9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9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9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9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9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9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9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9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9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9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9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9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8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8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8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</row>
    <row r="1684" spans="1:18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</row>
    <row r="1685" spans="1:18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</row>
    <row r="1686" spans="1:18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</row>
    <row r="1687" spans="1:18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</row>
    <row r="1688" spans="1:18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</row>
    <row r="1689" spans="1:18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</row>
    <row r="1690" spans="1:18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</row>
    <row r="1691" spans="1:18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</row>
    <row r="1692" spans="1:18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</row>
    <row r="1693" spans="1:18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</row>
    <row r="1694" spans="1:18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</row>
    <row r="1695" spans="1:18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</row>
    <row r="1696" spans="1:18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</row>
    <row r="1697" spans="1:18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</row>
    <row r="1698" spans="1:18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</row>
    <row r="1699" spans="1:18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</row>
    <row r="1700" spans="1:18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</row>
    <row r="1701" spans="1:18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</row>
    <row r="1702" spans="1:18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</row>
    <row r="1703" spans="1:18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8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8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8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8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8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8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8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8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8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8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8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8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</row>
    <row r="2324" spans="1:18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</row>
    <row r="2325" spans="1:18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</row>
    <row r="2326" spans="1:18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</row>
    <row r="2327" spans="1:18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</row>
    <row r="2328" spans="1:18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</row>
    <row r="2329" spans="1:18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8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8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8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8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8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8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8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8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8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8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8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8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8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8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8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8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8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8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8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8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8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8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</row>
    <row r="2704" spans="1:18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</row>
    <row r="2705" spans="1:18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</row>
    <row r="2706" spans="1:18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</row>
    <row r="2707" spans="1:18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</row>
    <row r="2708" spans="1:18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8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8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8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8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8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8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8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8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8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3.2" hidden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3.2" hidden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28.8" hidden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43.2" hidden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3.2" hidden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57.6" hidden="1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3.2" hidden="1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3.2" hidden="1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3.2" hidden="1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28.8" hidden="1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3.2" hidden="1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3.2" hidden="1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3.2" hidden="1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3.2" hidden="1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3.2" hidden="1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8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8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8" ht="28.8" hidden="1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8" hidden="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8" ht="43.2" hidden="1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8" ht="43.2" hidden="1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8" hidden="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8" ht="72" hidden="1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8" ht="43.2" hidden="1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8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</row>
    <row r="3131" spans="1:18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</row>
    <row r="3132" spans="1:18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</row>
    <row r="3133" spans="1:18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</row>
    <row r="3134" spans="1:18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</row>
    <row r="3135" spans="1:18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</row>
    <row r="3136" spans="1:18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</row>
    <row r="3137" spans="1:18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</row>
    <row r="3138" spans="1:18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</row>
    <row r="3139" spans="1:18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</row>
    <row r="3140" spans="1:18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</row>
    <row r="3141" spans="1:18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</row>
    <row r="3142" spans="1:18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</row>
    <row r="3143" spans="1:18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</row>
    <row r="3144" spans="1:18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</row>
    <row r="3145" spans="1:18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</row>
    <row r="3146" spans="1:18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</row>
    <row r="3147" spans="1:18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</row>
    <row r="3148" spans="1:18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</row>
    <row r="3149" spans="1:18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8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8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8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43.2" hidden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idden="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28.8" hidden="1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57.6" hidden="1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28.8" hidden="1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3.2" hidden="1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3.2" hidden="1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57.6" hidden="1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3.2" hidden="1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57.6" hidden="1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3.2" hidden="1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3.2" hidden="1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3.2" hidden="1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3.2" hidden="1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28.8" hidden="1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3.2" hidden="1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57.6" hidden="1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3.2" hidden="1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3.2" hidden="1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idden="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3.2" hidden="1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57.6" hidden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3.2" hidden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57.6" hidden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3.2" hidden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3.2" hidden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3.2" hidden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3.2" hidden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3.2" hidden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3.2" hidden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S4115" xr:uid="{00000000-0001-0000-0000-000000000000}">
    <filterColumn colId="3">
      <customFilters>
        <customFilter operator="greaterThanOrEqual" val="50000"/>
      </customFilters>
    </filterColumn>
    <filterColumn colId="5">
      <filters>
        <filter val="successful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AE31-7D86-48A5-A893-1421EE70AABB}">
  <dimension ref="A1:H13"/>
  <sheetViews>
    <sheetView tabSelected="1" zoomScale="95" zoomScaleNormal="100" workbookViewId="0">
      <selection activeCell="B2" sqref="B2"/>
    </sheetView>
  </sheetViews>
  <sheetFormatPr defaultRowHeight="14.4" x14ac:dyDescent="0.3"/>
  <cols>
    <col min="1" max="1" width="16" customWidth="1"/>
    <col min="2" max="2" width="17.33203125" customWidth="1"/>
    <col min="3" max="3" width="14.44140625" customWidth="1"/>
    <col min="4" max="4" width="16.33203125" customWidth="1"/>
    <col min="5" max="5" width="13.109375" customWidth="1"/>
    <col min="6" max="6" width="21.109375" customWidth="1"/>
    <col min="7" max="7" width="16.109375" customWidth="1"/>
    <col min="8" max="8" width="18.33203125" customWidth="1"/>
  </cols>
  <sheetData>
    <row r="1" spans="1:8" x14ac:dyDescent="0.3">
      <c r="A1" s="10" t="s">
        <v>8328</v>
      </c>
      <c r="B1" s="10" t="s">
        <v>8329</v>
      </c>
      <c r="C1" s="10" t="s">
        <v>8330</v>
      </c>
      <c r="D1" s="10" t="s">
        <v>8331</v>
      </c>
      <c r="E1" s="10" t="s">
        <v>8332</v>
      </c>
      <c r="F1" s="10" t="s">
        <v>8333</v>
      </c>
      <c r="G1" s="10" t="s">
        <v>8334</v>
      </c>
      <c r="H1" s="10" t="s">
        <v>8335</v>
      </c>
    </row>
    <row r="2" spans="1:8" x14ac:dyDescent="0.3">
      <c r="A2" t="s">
        <v>8336</v>
      </c>
      <c r="B2">
        <f>COUNTIFS(Kickstarter!$D:$D, "&lt;1000", Kickstarter!$F:$F, "successful", Kickstarter!$Q:$Q,"plays")</f>
        <v>141</v>
      </c>
      <c r="C2">
        <f>COUNTIFS(Kickstarter!$D:$D, "&lt;1000", Kickstarter!$F:$F, "failed", Kickstarter!$Q:$Q,"plays")</f>
        <v>45</v>
      </c>
      <c r="D2">
        <f>COUNTIFS(Kickstarter!$D:$D, "&lt;1,000", Kickstarter!$F:$F, "canceled", Kickstarter!$Q:$Q, "plays")</f>
        <v>0</v>
      </c>
      <c r="E2">
        <f>SUM(B2:C2)</f>
        <v>186</v>
      </c>
    </row>
    <row r="3" spans="1:8" x14ac:dyDescent="0.3">
      <c r="A3" t="s">
        <v>8337</v>
      </c>
      <c r="B3">
        <f>COUNTIFS(Kickstarter!$D:$D, "&gt;=1000", Kickstarter!$F:$F, "successful", Kickstarter!$D:$D, "&lt;=4999",  Kickstarter!$Q:$Q,"plays")</f>
        <v>388</v>
      </c>
      <c r="C3">
        <f>COUNTIFS(Kickstarter!$D:$D, "&gt;=1000", Kickstarter!$F:$F, "failed", Kickstarter!$D:$D, "&lt;=4999",  Kickstarter!$Q:$Q,"plays")</f>
        <v>146</v>
      </c>
    </row>
    <row r="4" spans="1:8" x14ac:dyDescent="0.3">
      <c r="A4" t="s">
        <v>8338</v>
      </c>
      <c r="B4">
        <f>COUNTIFS(Kickstarter!$D:$D, "&gt;=5000", Kickstarter!$F:$F, "successful",  Kickstarter!$D:$D, "&gt;=9999", Kickstarter!$Q:$Q,"plays")</f>
        <v>72</v>
      </c>
      <c r="C4">
        <f>COUNTIFS(Kickstarter!$D:$D, "&gt;=5000", Kickstarter!$F:$F, "failed",  Kickstarter!$D:$D, "&gt;=9999", Kickstarter!$Q:$Q,"plays")</f>
        <v>86</v>
      </c>
    </row>
    <row r="5" spans="1:8" x14ac:dyDescent="0.3">
      <c r="A5" t="s">
        <v>8339</v>
      </c>
      <c r="B5">
        <f>COUNTIFS(Kickstarter!$D:$D, "&gt;=10000", Kickstarter!$F:$F, "successful",  Kickstarter!$D:$D, "&gt;=14999", Kickstarter!$Q:$Q,"plays")</f>
        <v>33</v>
      </c>
      <c r="C5">
        <f>COUNTIFS(Kickstarter!$D:$D, "&gt;=10000", Kickstarter!$F:$F, "failed",  Kickstarter!$D:$D, "&gt;=14999", Kickstarter!$Q:$Q,"plays")</f>
        <v>53</v>
      </c>
    </row>
    <row r="6" spans="1:8" x14ac:dyDescent="0.3">
      <c r="A6" t="s">
        <v>8340</v>
      </c>
      <c r="B6">
        <f>COUNTIFS(Kickstarter!$D:$D, "&gt;=15000", Kickstarter!$F:$F, "successful",  Kickstarter!$D:$D, "&gt;=19999", Kickstarter!$Q:$Q,"plays")</f>
        <v>21</v>
      </c>
      <c r="C6">
        <f>COUNTIFS(Kickstarter!$D:$D, "&gt;=15000", Kickstarter!$F:$F, "failed",  Kickstarter!$D:$D, "&gt;=19999", Kickstarter!$Q:$Q,"plays")</f>
        <v>41</v>
      </c>
    </row>
    <row r="7" spans="1:8" x14ac:dyDescent="0.3">
      <c r="A7" t="s">
        <v>8341</v>
      </c>
      <c r="B7">
        <f>COUNTIFS(Kickstarter!$D:$D, "&gt;=20000", Kickstarter!$F:$F, "successful",  Kickstarter!$D:$D, "&gt;=24999", Kickstarter!$Q:$Q,"plays")</f>
        <v>12</v>
      </c>
      <c r="C7">
        <f>COUNTIFS(Kickstarter!$D:$D, "&gt;=20000", Kickstarter!$F:$F, "failed",  Kickstarter!$D:$D, "&gt;=24999", Kickstarter!$Q:$Q,"plays")</f>
        <v>30</v>
      </c>
    </row>
    <row r="8" spans="1:8" x14ac:dyDescent="0.3">
      <c r="A8" t="s">
        <v>8342</v>
      </c>
      <c r="B8">
        <f>COUNTIFS(Kickstarter!$D:$D, "&gt;=25000", Kickstarter!$F:$F, "successful",  Kickstarter!$D:$D, "&gt;=29999", Kickstarter!$Q:$Q,"plays")</f>
        <v>11</v>
      </c>
      <c r="C8">
        <f>COUNTIFS(Kickstarter!$D:$D, "&gt;=25000", Kickstarter!$F:$F, "failed",  Kickstarter!$D:$D, "&gt;=29999", Kickstarter!$Q:$Q,"plays")</f>
        <v>26</v>
      </c>
    </row>
    <row r="9" spans="1:8" x14ac:dyDescent="0.3">
      <c r="A9" t="s">
        <v>8343</v>
      </c>
      <c r="B9">
        <f>COUNTIFS(Kickstarter!$D:$D, "&gt;=30000", Kickstarter!$F:$F, "successful",  Kickstarter!$D:$D, "&gt;=34999", Kickstarter!$Q:$Q,"plays")</f>
        <v>8</v>
      </c>
      <c r="C9">
        <f>COUNTIFS(Kickstarter!$D:$D, "&gt;=30000", Kickstarter!$F:$F, "failed",  Kickstarter!$D:$D, "&gt;=34999", Kickstarter!$Q:$Q,"plays")</f>
        <v>18</v>
      </c>
    </row>
    <row r="10" spans="1:8" x14ac:dyDescent="0.3">
      <c r="A10" t="s">
        <v>8344</v>
      </c>
      <c r="B10">
        <f>COUNTIFS(Kickstarter!$D:$D, "&gt;=35000", Kickstarter!$F:$F, "successful",  Kickstarter!$D:$D, "&gt;=39999", Kickstarter!$Q:$Q,"plays")</f>
        <v>4</v>
      </c>
      <c r="C10">
        <f>COUNTIFS(Kickstarter!$D:$D, "&gt;=35000", Kickstarter!$F:$F, "failed",  Kickstarter!$D:$D, "&gt;=39999", Kickstarter!$Q:$Q,"plays")</f>
        <v>16</v>
      </c>
    </row>
    <row r="11" spans="1:8" x14ac:dyDescent="0.3">
      <c r="A11" t="s">
        <v>8345</v>
      </c>
      <c r="B11">
        <f>COUNTIFS(Kickstarter!$D:$D, "&gt;=40000", Kickstarter!$F:$F, "successful",  Kickstarter!$D:$D, "&gt;=44999", Kickstarter!$Q:$Q,"plays")</f>
        <v>2</v>
      </c>
      <c r="C11">
        <f>COUNTIFS(Kickstarter!$D:$D, "&gt;=40000", Kickstarter!$F:$F, "successful",  Kickstarter!$D:$D, "&gt;=44999", Kickstarter!$Q:$Q,"plays")</f>
        <v>2</v>
      </c>
    </row>
    <row r="12" spans="1:8" x14ac:dyDescent="0.3">
      <c r="A12" t="s">
        <v>8346</v>
      </c>
      <c r="B12">
        <f>COUNTIFS(Kickstarter!$D:$D, "&gt;=45000", Kickstarter!$F:$F, "successful",  Kickstarter!$D:$D, "&gt;=49999", Kickstarter!$Q:$Q,"plays")</f>
        <v>2</v>
      </c>
      <c r="C12">
        <f>COUNTIFS(Kickstarter!$D:$D, "&gt;=45000", Kickstarter!$F:$F, "successful",  Kickstarter!$D:$D, "&gt;=49999", Kickstarter!$Q:$Q,"plays")</f>
        <v>2</v>
      </c>
    </row>
    <row r="13" spans="1:8" x14ac:dyDescent="0.3">
      <c r="A13" t="s">
        <v>8347</v>
      </c>
      <c r="B13">
        <f>COUNTIFS(Kickstarter!$D:$D, "&gt;=50000", Kickstarter!$F:$F, "successful", Kickstarter!$Q:$Q,"plays")</f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maria sahi</cp:lastModifiedBy>
  <dcterms:created xsi:type="dcterms:W3CDTF">2017-04-20T15:17:24Z</dcterms:created>
  <dcterms:modified xsi:type="dcterms:W3CDTF">2022-12-18T01:53:37Z</dcterms:modified>
</cp:coreProperties>
</file>