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B1EAD50-A0D4-4866-81DE-75C2971A46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definedNames>
    <definedName name="solver_adj" localSheetId="0" hidden="1">Лист1!$D$62:$H$62,Лист1!$E$63:$H$63,Лист1!$F$64:$H$64,Лист1!$G$65:$H$65,Лист1!$H$66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Лист1!$D$62:$H$62</definedName>
    <definedName name="solver_lhs2" localSheetId="0" hidden="1">Лист1!$E$63:$H$63</definedName>
    <definedName name="solver_lhs3" localSheetId="0" hidden="1">Лист1!$F$64:$H$64</definedName>
    <definedName name="solver_lhs4" localSheetId="0" hidden="1">Лист1!$G$65:$H$65</definedName>
    <definedName name="solver_lhs5" localSheetId="0" hidden="1">Лист1!$H$66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Лист1!$K$63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5</definedName>
    <definedName name="solver_rel4" localSheetId="0" hidden="1">5</definedName>
    <definedName name="solver_rel5" localSheetId="0" hidden="1">5</definedName>
    <definedName name="solver_rhs1" localSheetId="0" hidden="1">"бинарное"</definedName>
    <definedName name="solver_rhs2" localSheetId="0" hidden="1">"бинарное"</definedName>
    <definedName name="solver_rhs3" localSheetId="0" hidden="1">"бинарное"</definedName>
    <definedName name="solver_rhs4" localSheetId="0" hidden="1">"бинарное"</definedName>
    <definedName name="solver_rhs5" localSheetId="0" hidden="1">"бинарное"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E69" i="1"/>
  <c r="F69" i="1"/>
  <c r="G69" i="1"/>
  <c r="H69" i="1"/>
  <c r="C69" i="1"/>
  <c r="G67" i="1"/>
  <c r="F67" i="1"/>
  <c r="E67" i="1"/>
  <c r="D67" i="1"/>
  <c r="C67" i="1"/>
  <c r="F66" i="1"/>
  <c r="E66" i="1"/>
  <c r="D66" i="1"/>
  <c r="C66" i="1"/>
  <c r="E65" i="1"/>
  <c r="D65" i="1"/>
  <c r="C65" i="1"/>
  <c r="D64" i="1"/>
  <c r="C64" i="1"/>
  <c r="C63" i="1"/>
  <c r="W48" i="1"/>
  <c r="V48" i="1"/>
  <c r="U48" i="1"/>
  <c r="T48" i="1"/>
  <c r="S48" i="1"/>
  <c r="V47" i="1"/>
  <c r="U47" i="1"/>
  <c r="T47" i="1"/>
  <c r="S47" i="1"/>
  <c r="U46" i="1"/>
  <c r="T46" i="1"/>
  <c r="S46" i="1"/>
  <c r="T45" i="1"/>
  <c r="S45" i="1"/>
  <c r="S44" i="1"/>
  <c r="O57" i="1"/>
  <c r="N57" i="1"/>
  <c r="M57" i="1"/>
  <c r="L57" i="1"/>
  <c r="K57" i="1"/>
  <c r="N56" i="1"/>
  <c r="M56" i="1"/>
  <c r="L56" i="1"/>
  <c r="K56" i="1"/>
  <c r="M55" i="1"/>
  <c r="L55" i="1"/>
  <c r="K55" i="1"/>
  <c r="L54" i="1"/>
  <c r="K54" i="1"/>
  <c r="K53" i="1"/>
  <c r="C55" i="1"/>
  <c r="C46" i="1"/>
  <c r="K46" i="1"/>
  <c r="O48" i="1"/>
  <c r="N48" i="1"/>
  <c r="M48" i="1"/>
  <c r="L48" i="1"/>
  <c r="K48" i="1"/>
  <c r="N47" i="1"/>
  <c r="M47" i="1"/>
  <c r="L47" i="1"/>
  <c r="K47" i="1"/>
  <c r="M46" i="1"/>
  <c r="L46" i="1"/>
  <c r="L45" i="1"/>
  <c r="K45" i="1"/>
  <c r="K44" i="1"/>
  <c r="C53" i="1"/>
  <c r="G57" i="1"/>
  <c r="F57" i="1"/>
  <c r="E57" i="1"/>
  <c r="D57" i="1"/>
  <c r="C57" i="1"/>
  <c r="F56" i="1"/>
  <c r="E56" i="1"/>
  <c r="D56" i="1"/>
  <c r="C56" i="1"/>
  <c r="E55" i="1"/>
  <c r="D55" i="1"/>
  <c r="D54" i="1"/>
  <c r="C54" i="1"/>
  <c r="D46" i="1"/>
  <c r="G48" i="1"/>
  <c r="F48" i="1"/>
  <c r="E48" i="1"/>
  <c r="D48" i="1"/>
  <c r="C48" i="1"/>
  <c r="E47" i="1"/>
  <c r="D47" i="1"/>
  <c r="C47" i="1"/>
  <c r="F47" i="1"/>
  <c r="E46" i="1"/>
  <c r="D45" i="1"/>
  <c r="C45" i="1"/>
  <c r="C44" i="1"/>
  <c r="I28" i="1"/>
  <c r="I29" i="1"/>
  <c r="I30" i="1"/>
  <c r="I31" i="1"/>
  <c r="I32" i="1"/>
  <c r="I27" i="1"/>
  <c r="I17" i="1"/>
  <c r="I18" i="1"/>
  <c r="I19" i="1"/>
  <c r="I20" i="1"/>
  <c r="I21" i="1"/>
  <c r="I16" i="1"/>
  <c r="J6" i="1"/>
  <c r="J7" i="1"/>
  <c r="J8" i="1"/>
  <c r="J9" i="1"/>
  <c r="J10" i="1"/>
  <c r="J5" i="1"/>
  <c r="I6" i="1"/>
  <c r="I7" i="1"/>
  <c r="I8" i="1"/>
  <c r="I9" i="1"/>
  <c r="I10" i="1"/>
  <c r="I5" i="1"/>
  <c r="K61" i="1" l="1"/>
  <c r="N61" i="1"/>
  <c r="O61" i="1"/>
  <c r="L61" i="1"/>
  <c r="M61" i="1"/>
  <c r="C34" i="1"/>
  <c r="C35" i="1" s="1"/>
  <c r="G34" i="1"/>
  <c r="G35" i="1" s="1"/>
  <c r="D34" i="1"/>
  <c r="D35" i="1" s="1"/>
  <c r="E34" i="1"/>
  <c r="E35" i="1" s="1"/>
  <c r="F34" i="1"/>
  <c r="F35" i="1" s="1"/>
  <c r="K10" i="1"/>
  <c r="K5" i="1"/>
  <c r="L8" i="1"/>
  <c r="L9" i="1"/>
  <c r="L7" i="1"/>
  <c r="K9" i="1"/>
  <c r="L6" i="1"/>
  <c r="K8" i="1"/>
  <c r="K7" i="1"/>
  <c r="K6" i="1"/>
  <c r="L5" i="1"/>
  <c r="L10" i="1"/>
  <c r="K63" i="1" l="1"/>
  <c r="H35" i="1"/>
  <c r="F36" i="1" s="1"/>
  <c r="E36" i="1" l="1"/>
  <c r="D36" i="1"/>
  <c r="C36" i="1"/>
  <c r="G36" i="1"/>
  <c r="K29" i="1" l="1"/>
  <c r="K28" i="1"/>
  <c r="K30" i="1"/>
  <c r="K27" i="1"/>
  <c r="K31" i="1"/>
  <c r="K32" i="1"/>
</calcChain>
</file>

<file path=xl/sharedStrings.xml><?xml version="1.0" encoding="utf-8"?>
<sst xmlns="http://schemas.openxmlformats.org/spreadsheetml/2006/main" count="154" uniqueCount="37">
  <si>
    <t>Цена</t>
  </si>
  <si>
    <t>Площадь</t>
  </si>
  <si>
    <t>Расстояние до метро</t>
  </si>
  <si>
    <t>Этаж</t>
  </si>
  <si>
    <t>Эксперт 1</t>
  </si>
  <si>
    <t>Эксперт 2</t>
  </si>
  <si>
    <t>Эксперт 3</t>
  </si>
  <si>
    <t>Эксперт 4</t>
  </si>
  <si>
    <t>Эксперт 5</t>
  </si>
  <si>
    <t>Год постройки</t>
  </si>
  <si>
    <t>Внешний вид квартиры</t>
  </si>
  <si>
    <t>Метод средних баллов</t>
  </si>
  <si>
    <t>М</t>
  </si>
  <si>
    <t>D</t>
  </si>
  <si>
    <t>M - sigma</t>
  </si>
  <si>
    <t>M + sigma</t>
  </si>
  <si>
    <t>Вспомогательная</t>
  </si>
  <si>
    <t>Метод медианных рангов</t>
  </si>
  <si>
    <t>Медиана</t>
  </si>
  <si>
    <t>Метод средневзешенных рангов</t>
  </si>
  <si>
    <t>D =</t>
  </si>
  <si>
    <t>1/D =</t>
  </si>
  <si>
    <t xml:space="preserve">К = </t>
  </si>
  <si>
    <t xml:space="preserve">Мк </t>
  </si>
  <si>
    <t>1 место</t>
  </si>
  <si>
    <t>2 место</t>
  </si>
  <si>
    <t>3 место</t>
  </si>
  <si>
    <t>4 место</t>
  </si>
  <si>
    <t>Бинарные отношения</t>
  </si>
  <si>
    <t>Медиана Кемени (А)</t>
  </si>
  <si>
    <t>D (1,A)</t>
  </si>
  <si>
    <t>D (2,A)</t>
  </si>
  <si>
    <t>D (3,A)</t>
  </si>
  <si>
    <t>D (4,A)</t>
  </si>
  <si>
    <t>D (5,A)</t>
  </si>
  <si>
    <t>Целевая функция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</si>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</sst>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176" fontId="0" fillId="0" borderId="0" xfId="0" applyNumberFormat="1"/>
    <xf numFmtId="0" fontId="0" fillId="6" borderId="1" xfId="0" applyFill="1" applyBorder="1"/>
    <xf numFmtId="0" fontId="0" fillId="6" borderId="8" xfId="0" applyFill="1" applyBorder="1"/>
    <xf numFmtId="0" fontId="0" fillId="6" borderId="2" xfId="0" applyFill="1" applyBorder="1"/>
    <xf numFmtId="0" fontId="0" fillId="0" borderId="3" xfId="0" applyBorder="1"/>
    <xf numFmtId="0" fontId="0" fillId="0" borderId="0" xfId="0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9" xfId="0" applyBorder="1"/>
    <xf numFmtId="2" fontId="0" fillId="0" borderId="9" xfId="0" applyNumberFormat="1" applyBorder="1"/>
    <xf numFmtId="2" fontId="0" fillId="0" borderId="6" xfId="0" applyNumberFormat="1" applyBorder="1"/>
    <xf numFmtId="0" fontId="0" fillId="0" borderId="1" xfId="0" applyBorder="1"/>
    <xf numFmtId="176" fontId="0" fillId="0" borderId="4" xfId="0" applyNumberFormat="1" applyBorder="1"/>
    <xf numFmtId="176" fontId="0" fillId="0" borderId="6" xfId="0" applyNumberFormat="1" applyBorder="1"/>
    <xf numFmtId="0" fontId="0" fillId="3" borderId="10" xfId="0" applyFill="1" applyBorder="1"/>
    <xf numFmtId="0" fontId="0" fillId="0" borderId="11" xfId="0" applyBorder="1"/>
    <xf numFmtId="0" fontId="0" fillId="0" borderId="7" xfId="0" applyBorder="1"/>
    <xf numFmtId="0" fontId="0" fillId="7" borderId="8" xfId="0" applyFill="1" applyBorder="1"/>
    <xf numFmtId="0" fontId="0" fillId="7" borderId="2" xfId="0" applyFill="1" applyBorder="1"/>
    <xf numFmtId="0" fontId="0" fillId="0" borderId="4" xfId="0" applyBorder="1"/>
    <xf numFmtId="0" fontId="0" fillId="0" borderId="6" xfId="0" applyBorder="1"/>
    <xf numFmtId="9" fontId="0" fillId="0" borderId="0" xfId="1" applyFont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11" xfId="0" applyFont="1" applyBorder="1"/>
    <xf numFmtId="0" fontId="0" fillId="0" borderId="0" xfId="0" applyFill="1" applyBorder="1"/>
    <xf numFmtId="0" fontId="0" fillId="7" borderId="0" xfId="0" applyFill="1" applyBorder="1" applyAlignment="1">
      <alignment horizontal="center"/>
    </xf>
    <xf numFmtId="0" fontId="0" fillId="0" borderId="8" xfId="0" applyFill="1" applyBorder="1"/>
    <xf numFmtId="0" fontId="0" fillId="0" borderId="2" xfId="0" applyFill="1" applyBorder="1"/>
    <xf numFmtId="0" fontId="0" fillId="5" borderId="0" xfId="0" applyFill="1" applyBorder="1"/>
    <xf numFmtId="0" fontId="0" fillId="5" borderId="6" xfId="0" applyFill="1" applyBorder="1"/>
    <xf numFmtId="0" fontId="1" fillId="7" borderId="8" xfId="0" applyFont="1" applyFill="1" applyBorder="1"/>
    <xf numFmtId="0" fontId="1" fillId="0" borderId="0" xfId="0" applyFont="1" applyBorder="1"/>
    <xf numFmtId="0" fontId="1" fillId="0" borderId="9" xfId="0" applyFont="1" applyBorder="1"/>
    <xf numFmtId="0" fontId="3" fillId="7" borderId="2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0" fillId="4" borderId="0" xfId="0" applyFill="1" applyBorder="1"/>
    <xf numFmtId="0" fontId="0" fillId="4" borderId="4" xfId="0" applyFill="1" applyBorder="1"/>
    <xf numFmtId="0" fontId="3" fillId="8" borderId="0" xfId="0" applyFont="1" applyFill="1" applyAlignment="1">
      <alignment horizontal="center"/>
    </xf>
    <xf numFmtId="0" fontId="3" fillId="0" borderId="0" xfId="0" applyFont="1"/>
  </cellXfs>
  <cellStyles count="3">
    <cellStyle name="Обычный" xfId="0" builtinId="0"/>
    <cellStyle name="Обычный 2" xfId="2" xr:uid="{03DA786D-787A-4D97-B731-55BF2B1B493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Лист1!$N$5:$N$10</c:f>
              <c:strCache>
                <c:ptCount val="6"/>
                <c:pt idx="0">
                  <c:v>Цена</c:v>
                </c:pt>
                <c:pt idx="1">
                  <c:v>Площадь</c:v>
                </c:pt>
                <c:pt idx="2">
                  <c:v>Расстояние до метро</c:v>
                </c:pt>
                <c:pt idx="3">
                  <c:v>Год постройки</c:v>
                </c:pt>
                <c:pt idx="4">
                  <c:v>Внешний вид квартиры</c:v>
                </c:pt>
                <c:pt idx="5">
                  <c:v>Этаж</c:v>
                </c:pt>
              </c:strCache>
            </c:strRef>
          </c:cat>
          <c:val>
            <c:numRef>
              <c:f>Лист1!$O$5:$O$10</c:f>
              <c:numCache>
                <c:formatCode>0.00</c:formatCode>
                <c:ptCount val="6"/>
                <c:pt idx="0">
                  <c:v>10.294427190999917</c:v>
                </c:pt>
                <c:pt idx="1">
                  <c:v>9.740175425099137</c:v>
                </c:pt>
                <c:pt idx="2">
                  <c:v>8.8431676725154986</c:v>
                </c:pt>
                <c:pt idx="3">
                  <c:v>9.2809720581775856</c:v>
                </c:pt>
                <c:pt idx="4">
                  <c:v>10.295445115010333</c:v>
                </c:pt>
                <c:pt idx="5">
                  <c:v>7.6899799195977474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9-442D-998E-25BAE23796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Лист1!$N$5:$N$10</c:f>
              <c:strCache>
                <c:ptCount val="6"/>
                <c:pt idx="0">
                  <c:v>Цена</c:v>
                </c:pt>
                <c:pt idx="1">
                  <c:v>Площадь</c:v>
                </c:pt>
                <c:pt idx="2">
                  <c:v>Расстояние до метро</c:v>
                </c:pt>
                <c:pt idx="3">
                  <c:v>Год постройки</c:v>
                </c:pt>
                <c:pt idx="4">
                  <c:v>Внешний вид квартиры</c:v>
                </c:pt>
                <c:pt idx="5">
                  <c:v>Этаж</c:v>
                </c:pt>
              </c:strCache>
            </c:strRef>
          </c:cat>
          <c:val>
            <c:numRef>
              <c:f>Лист1!$P$5:$P$10</c:f>
              <c:numCache>
                <c:formatCode>0.00</c:formatCode>
                <c:ptCount val="6"/>
                <c:pt idx="0">
                  <c:v>8.5055728090000837</c:v>
                </c:pt>
                <c:pt idx="1">
                  <c:v>7.4598245749008631</c:v>
                </c:pt>
                <c:pt idx="2">
                  <c:v>5.5568323274845008</c:v>
                </c:pt>
                <c:pt idx="3">
                  <c:v>3.5190279418224142</c:v>
                </c:pt>
                <c:pt idx="4">
                  <c:v>8.1045548849896658</c:v>
                </c:pt>
                <c:pt idx="5">
                  <c:v>2.710020080402253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9-442D-998E-25BAE237964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Лист1!$N$5:$N$10</c:f>
              <c:strCache>
                <c:ptCount val="6"/>
                <c:pt idx="0">
                  <c:v>Цена</c:v>
                </c:pt>
                <c:pt idx="1">
                  <c:v>Площадь</c:v>
                </c:pt>
                <c:pt idx="2">
                  <c:v>Расстояние до метро</c:v>
                </c:pt>
                <c:pt idx="3">
                  <c:v>Год постройки</c:v>
                </c:pt>
                <c:pt idx="4">
                  <c:v>Внешний вид квартиры</c:v>
                </c:pt>
                <c:pt idx="5">
                  <c:v>Этаж</c:v>
                </c:pt>
              </c:strCache>
            </c:strRef>
          </c:cat>
          <c:val>
            <c:numRef>
              <c:f>Лист1!$Q$5:$Q$10</c:f>
              <c:numCache>
                <c:formatCode>0.0</c:formatCode>
                <c:ptCount val="6"/>
                <c:pt idx="0">
                  <c:v>9.4</c:v>
                </c:pt>
                <c:pt idx="1">
                  <c:v>8.6</c:v>
                </c:pt>
                <c:pt idx="2">
                  <c:v>7.2</c:v>
                </c:pt>
                <c:pt idx="3">
                  <c:v>6.4</c:v>
                </c:pt>
                <c:pt idx="4">
                  <c:v>9.1999999999999993</c:v>
                </c:pt>
                <c:pt idx="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9-442D-998E-25BAE237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73025" cap="flat" cmpd="sng" algn="ctr">
              <a:solidFill>
                <a:schemeClr val="accent1"/>
              </a:solidFill>
              <a:round/>
            </a:ln>
            <a:effectLst/>
          </c:spPr>
        </c:hiLowLines>
        <c:axId val="1937279648"/>
        <c:axId val="1937280480"/>
      </c:stockChart>
      <c:catAx>
        <c:axId val="19372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280480"/>
        <c:crosses val="autoZero"/>
        <c:auto val="1"/>
        <c:lblAlgn val="ctr"/>
        <c:lblOffset val="100"/>
        <c:noMultiLvlLbl val="0"/>
      </c:catAx>
      <c:valAx>
        <c:axId val="1937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2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236682</xdr:colOff>
      <xdr:row>1</xdr:row>
      <xdr:rowOff>85291</xdr:rowOff>
    </xdr:from>
    <xdr:to>
      <xdr:col>24</xdr:col>
      <xdr:colOff>539896</xdr:colOff>
      <xdr:row>17</xdr:row>
      <xdr:rowOff>66242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991208-A526-AAE5-1DFC-B5C0F1C2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69"/>
  <sheetViews>
    <sheetView tabSelected="1" topLeftCell="A48" zoomScale="80" zoomScaleNormal="80" workbookViewId="0">
      <selection activeCell="H74" sqref="H74"/>
    </sheetView>
  </sheetViews>
  <sheetFormatPr defaultRowHeight="14.5" x14ac:dyDescent="0.35"/>
  <cols>
    <col min="2" max="2" width="21.453125" bestFit="1" customWidth="1"/>
    <col min="4" max="4" width="11.81640625" bestFit="1" customWidth="1"/>
    <col min="5" max="5" width="17.54296875" customWidth="1"/>
    <col min="6" max="6" width="13.36328125" customWidth="1"/>
    <col min="7" max="7" width="15.6328125" customWidth="1"/>
    <col min="10" max="10" width="21.453125" bestFit="1" customWidth="1"/>
    <col min="13" max="13" width="15.08984375" customWidth="1"/>
    <col min="14" max="14" width="15" customWidth="1"/>
    <col min="15" max="15" width="16.1796875" customWidth="1"/>
    <col min="18" max="18" width="21.453125" bestFit="1" customWidth="1"/>
    <col min="21" max="21" width="17.7265625" customWidth="1"/>
    <col min="22" max="22" width="11.90625" customWidth="1"/>
    <col min="23" max="23" width="15" customWidth="1"/>
  </cols>
  <sheetData>
    <row r="2" spans="2:17" x14ac:dyDescent="0.35">
      <c r="C2" s="1" t="s">
        <v>11</v>
      </c>
      <c r="D2" s="1"/>
      <c r="E2" s="1"/>
    </row>
    <row r="3" spans="2:17" ht="15" thickBot="1" x14ac:dyDescent="0.4">
      <c r="O3" t="s">
        <v>16</v>
      </c>
    </row>
    <row r="4" spans="2:17" x14ac:dyDescent="0.35">
      <c r="B4" s="16"/>
      <c r="C4" s="22" t="s">
        <v>4</v>
      </c>
      <c r="D4" s="22" t="s">
        <v>5</v>
      </c>
      <c r="E4" s="22" t="s">
        <v>6</v>
      </c>
      <c r="F4" s="22" t="s">
        <v>7</v>
      </c>
      <c r="G4" s="23" t="s">
        <v>8</v>
      </c>
      <c r="I4" s="5" t="s">
        <v>12</v>
      </c>
      <c r="J4" s="6" t="s">
        <v>13</v>
      </c>
      <c r="K4" s="6" t="s">
        <v>14</v>
      </c>
      <c r="L4" s="7" t="s">
        <v>15</v>
      </c>
      <c r="M4" s="3"/>
      <c r="N4" s="16"/>
      <c r="O4" s="6" t="s">
        <v>15</v>
      </c>
      <c r="P4" s="6" t="s">
        <v>14</v>
      </c>
      <c r="Q4" s="7" t="s">
        <v>12</v>
      </c>
    </row>
    <row r="5" spans="2:17" x14ac:dyDescent="0.35">
      <c r="B5" s="8" t="s">
        <v>0</v>
      </c>
      <c r="C5" s="9">
        <v>8</v>
      </c>
      <c r="D5" s="9">
        <v>9</v>
      </c>
      <c r="E5" s="9">
        <v>10</v>
      </c>
      <c r="F5" s="9">
        <v>10</v>
      </c>
      <c r="G5" s="24">
        <v>10</v>
      </c>
      <c r="I5" s="8">
        <f>AVERAGE(C5:G5)</f>
        <v>9.4</v>
      </c>
      <c r="J5" s="9">
        <f>_xlfn.VAR.S(C5:G5)</f>
        <v>0.79999999999999993</v>
      </c>
      <c r="K5" s="10">
        <f>I5-SQRT(J5)</f>
        <v>8.5055728090000837</v>
      </c>
      <c r="L5" s="11">
        <f>I5+SQRT(J5)</f>
        <v>10.294427190999917</v>
      </c>
      <c r="M5" s="2"/>
      <c r="N5" s="8" t="s">
        <v>0</v>
      </c>
      <c r="O5" s="10">
        <v>10.294427190999917</v>
      </c>
      <c r="P5" s="10">
        <v>8.5055728090000837</v>
      </c>
      <c r="Q5" s="17">
        <v>9.4</v>
      </c>
    </row>
    <row r="6" spans="2:17" x14ac:dyDescent="0.35">
      <c r="B6" s="8" t="s">
        <v>1</v>
      </c>
      <c r="C6" s="9">
        <v>10</v>
      </c>
      <c r="D6" s="9">
        <v>8</v>
      </c>
      <c r="E6" s="9">
        <v>9</v>
      </c>
      <c r="F6" s="9">
        <v>9</v>
      </c>
      <c r="G6" s="24">
        <v>7</v>
      </c>
      <c r="I6" s="8">
        <f t="shared" ref="I6:I10" si="0">AVERAGE(C6:G6)</f>
        <v>8.6</v>
      </c>
      <c r="J6" s="9">
        <f t="shared" ref="J6:J10" si="1">_xlfn.VAR.S(C6:G6)</f>
        <v>1.2999999999999972</v>
      </c>
      <c r="K6" s="10">
        <f t="shared" ref="K6:K10" si="2">I6-SQRT(J6)</f>
        <v>7.4598245749008631</v>
      </c>
      <c r="L6" s="11">
        <f t="shared" ref="L6:L10" si="3">I6+SQRT(J6)</f>
        <v>9.740175425099137</v>
      </c>
      <c r="M6" s="2"/>
      <c r="N6" s="8" t="s">
        <v>1</v>
      </c>
      <c r="O6" s="10">
        <v>9.740175425099137</v>
      </c>
      <c r="P6" s="10">
        <v>7.4598245749008631</v>
      </c>
      <c r="Q6" s="17">
        <v>8.6</v>
      </c>
    </row>
    <row r="7" spans="2:17" x14ac:dyDescent="0.35">
      <c r="B7" s="8" t="s">
        <v>2</v>
      </c>
      <c r="C7" s="9">
        <v>6</v>
      </c>
      <c r="D7" s="9">
        <v>7</v>
      </c>
      <c r="E7" s="9">
        <v>6</v>
      </c>
      <c r="F7" s="9">
        <v>10</v>
      </c>
      <c r="G7" s="24">
        <v>7</v>
      </c>
      <c r="I7" s="8">
        <f t="shared" si="0"/>
        <v>7.2</v>
      </c>
      <c r="J7" s="9">
        <f t="shared" si="1"/>
        <v>2.7000000000000028</v>
      </c>
      <c r="K7" s="10">
        <f t="shared" si="2"/>
        <v>5.5568323274845008</v>
      </c>
      <c r="L7" s="11">
        <f t="shared" si="3"/>
        <v>8.8431676725154986</v>
      </c>
      <c r="M7" s="2"/>
      <c r="N7" s="8" t="s">
        <v>2</v>
      </c>
      <c r="O7" s="10">
        <v>8.8431676725154986</v>
      </c>
      <c r="P7" s="10">
        <v>5.5568323274845008</v>
      </c>
      <c r="Q7" s="17">
        <v>7.2</v>
      </c>
    </row>
    <row r="8" spans="2:17" x14ac:dyDescent="0.35">
      <c r="B8" s="8" t="s">
        <v>9</v>
      </c>
      <c r="C8" s="9">
        <v>9</v>
      </c>
      <c r="D8" s="9">
        <v>2</v>
      </c>
      <c r="E8" s="9">
        <v>8</v>
      </c>
      <c r="F8" s="9">
        <v>5</v>
      </c>
      <c r="G8" s="24">
        <v>8</v>
      </c>
      <c r="I8" s="8">
        <f t="shared" si="0"/>
        <v>6.4</v>
      </c>
      <c r="J8" s="9">
        <f t="shared" si="1"/>
        <v>8.2999999999999972</v>
      </c>
      <c r="K8" s="10">
        <f t="shared" si="2"/>
        <v>3.5190279418224142</v>
      </c>
      <c r="L8" s="11">
        <f t="shared" si="3"/>
        <v>9.2809720581775856</v>
      </c>
      <c r="M8" s="2"/>
      <c r="N8" s="8" t="s">
        <v>9</v>
      </c>
      <c r="O8" s="10">
        <v>9.2809720581775856</v>
      </c>
      <c r="P8" s="10">
        <v>3.5190279418224142</v>
      </c>
      <c r="Q8" s="17">
        <v>6.4</v>
      </c>
    </row>
    <row r="9" spans="2:17" x14ac:dyDescent="0.35">
      <c r="B9" s="8" t="s">
        <v>10</v>
      </c>
      <c r="C9" s="9">
        <v>10</v>
      </c>
      <c r="D9" s="9">
        <v>8</v>
      </c>
      <c r="E9" s="9">
        <v>10</v>
      </c>
      <c r="F9" s="9">
        <v>10</v>
      </c>
      <c r="G9" s="24">
        <v>8</v>
      </c>
      <c r="I9" s="8">
        <f t="shared" si="0"/>
        <v>9.1999999999999993</v>
      </c>
      <c r="J9" s="9">
        <f t="shared" si="1"/>
        <v>1.2000000000000028</v>
      </c>
      <c r="K9" s="10">
        <f t="shared" si="2"/>
        <v>8.1045548849896658</v>
      </c>
      <c r="L9" s="11">
        <f t="shared" si="3"/>
        <v>10.295445115010333</v>
      </c>
      <c r="M9" s="2"/>
      <c r="N9" s="8" t="s">
        <v>10</v>
      </c>
      <c r="O9" s="10">
        <v>10.295445115010333</v>
      </c>
      <c r="P9" s="10">
        <v>8.1045548849896658</v>
      </c>
      <c r="Q9" s="17">
        <v>9.1999999999999993</v>
      </c>
    </row>
    <row r="10" spans="2:17" ht="15" thickBot="1" x14ac:dyDescent="0.4">
      <c r="B10" s="12" t="s">
        <v>3</v>
      </c>
      <c r="C10" s="13">
        <v>9</v>
      </c>
      <c r="D10" s="13">
        <v>2</v>
      </c>
      <c r="E10" s="13">
        <v>5</v>
      </c>
      <c r="F10" s="13">
        <v>5</v>
      </c>
      <c r="G10" s="25">
        <v>5</v>
      </c>
      <c r="I10" s="12">
        <f t="shared" si="0"/>
        <v>5.2</v>
      </c>
      <c r="J10" s="13">
        <f t="shared" si="1"/>
        <v>6.2000000000000028</v>
      </c>
      <c r="K10" s="14">
        <f t="shared" si="2"/>
        <v>2.710020080402253</v>
      </c>
      <c r="L10" s="15">
        <f t="shared" si="3"/>
        <v>7.6899799195977474</v>
      </c>
      <c r="M10" s="2"/>
      <c r="N10" s="12" t="s">
        <v>3</v>
      </c>
      <c r="O10" s="14">
        <v>7.6899799195977474</v>
      </c>
      <c r="P10" s="14">
        <v>2.710020080402253</v>
      </c>
      <c r="Q10" s="18">
        <v>5.2</v>
      </c>
    </row>
    <row r="11" spans="2:17" x14ac:dyDescent="0.35">
      <c r="K11" s="2"/>
      <c r="L11" s="2"/>
      <c r="M11" s="2"/>
      <c r="O11" s="2"/>
      <c r="P11" s="2"/>
      <c r="Q11" s="4"/>
    </row>
    <row r="13" spans="2:17" x14ac:dyDescent="0.35">
      <c r="C13" s="1" t="s">
        <v>17</v>
      </c>
      <c r="D13" s="1"/>
      <c r="E13" s="1"/>
    </row>
    <row r="14" spans="2:17" ht="15" thickBot="1" x14ac:dyDescent="0.4"/>
    <row r="15" spans="2:17" x14ac:dyDescent="0.35">
      <c r="B15" s="16"/>
      <c r="C15" s="22" t="s">
        <v>4</v>
      </c>
      <c r="D15" s="22" t="s">
        <v>5</v>
      </c>
      <c r="E15" s="22" t="s">
        <v>6</v>
      </c>
      <c r="F15" s="22" t="s">
        <v>7</v>
      </c>
      <c r="G15" s="23" t="s">
        <v>8</v>
      </c>
      <c r="I15" s="19" t="s">
        <v>18</v>
      </c>
    </row>
    <row r="16" spans="2:17" x14ac:dyDescent="0.35">
      <c r="B16" s="34" t="s">
        <v>0</v>
      </c>
      <c r="C16" s="9">
        <v>5</v>
      </c>
      <c r="D16" s="9">
        <v>1</v>
      </c>
      <c r="E16" s="9">
        <v>1</v>
      </c>
      <c r="F16" s="9">
        <v>2</v>
      </c>
      <c r="G16" s="24">
        <v>2</v>
      </c>
      <c r="I16" s="35">
        <f>MEDIAN(C16:G16)</f>
        <v>2</v>
      </c>
      <c r="J16" t="s">
        <v>24</v>
      </c>
    </row>
    <row r="17" spans="2:12" x14ac:dyDescent="0.35">
      <c r="B17" s="8" t="s">
        <v>1</v>
      </c>
      <c r="C17" s="9">
        <v>2</v>
      </c>
      <c r="D17" s="9">
        <v>3</v>
      </c>
      <c r="E17" s="9">
        <v>4</v>
      </c>
      <c r="F17" s="9">
        <v>3</v>
      </c>
      <c r="G17" s="24">
        <v>5</v>
      </c>
      <c r="I17" s="20">
        <f t="shared" ref="I17:I21" si="4">MEDIAN(C17:G17)</f>
        <v>3</v>
      </c>
      <c r="J17" t="s">
        <v>25</v>
      </c>
    </row>
    <row r="18" spans="2:12" x14ac:dyDescent="0.35">
      <c r="B18" s="8" t="s">
        <v>2</v>
      </c>
      <c r="C18" s="9">
        <v>6</v>
      </c>
      <c r="D18" s="9">
        <v>4</v>
      </c>
      <c r="E18" s="9">
        <v>5</v>
      </c>
      <c r="F18" s="9">
        <v>4</v>
      </c>
      <c r="G18" s="24">
        <v>4</v>
      </c>
      <c r="I18" s="20">
        <f t="shared" si="4"/>
        <v>4</v>
      </c>
      <c r="J18" t="s">
        <v>26</v>
      </c>
    </row>
    <row r="19" spans="2:12" x14ac:dyDescent="0.35">
      <c r="B19" s="8" t="s">
        <v>9</v>
      </c>
      <c r="C19" s="9">
        <v>1</v>
      </c>
      <c r="D19" s="9">
        <v>6</v>
      </c>
      <c r="E19" s="9">
        <v>3</v>
      </c>
      <c r="F19" s="9">
        <v>5</v>
      </c>
      <c r="G19" s="24">
        <v>3</v>
      </c>
      <c r="I19" s="20">
        <f t="shared" si="4"/>
        <v>3</v>
      </c>
      <c r="J19" t="s">
        <v>26</v>
      </c>
    </row>
    <row r="20" spans="2:12" x14ac:dyDescent="0.35">
      <c r="B20" s="34" t="s">
        <v>10</v>
      </c>
      <c r="C20" s="9">
        <v>4</v>
      </c>
      <c r="D20" s="9">
        <v>2</v>
      </c>
      <c r="E20" s="9">
        <v>2</v>
      </c>
      <c r="F20" s="9">
        <v>1</v>
      </c>
      <c r="G20" s="24">
        <v>1</v>
      </c>
      <c r="I20" s="35">
        <f t="shared" si="4"/>
        <v>2</v>
      </c>
      <c r="J20" t="s">
        <v>24</v>
      </c>
    </row>
    <row r="21" spans="2:12" ht="15" thickBot="1" x14ac:dyDescent="0.4">
      <c r="B21" s="12" t="s">
        <v>3</v>
      </c>
      <c r="C21" s="13">
        <v>3</v>
      </c>
      <c r="D21" s="13">
        <v>5</v>
      </c>
      <c r="E21" s="13">
        <v>6</v>
      </c>
      <c r="F21" s="13">
        <v>6</v>
      </c>
      <c r="G21" s="25">
        <v>6</v>
      </c>
      <c r="I21" s="21">
        <f t="shared" si="4"/>
        <v>6</v>
      </c>
      <c r="J21" t="s">
        <v>27</v>
      </c>
    </row>
    <row r="24" spans="2:12" x14ac:dyDescent="0.35">
      <c r="C24" s="1" t="s">
        <v>19</v>
      </c>
      <c r="D24" s="1"/>
      <c r="E24" s="1"/>
      <c r="F24" s="1"/>
    </row>
    <row r="25" spans="2:12" ht="15" thickBot="1" x14ac:dyDescent="0.4"/>
    <row r="26" spans="2:12" x14ac:dyDescent="0.35">
      <c r="B26" s="16"/>
      <c r="C26" s="22" t="s">
        <v>4</v>
      </c>
      <c r="D26" s="42" t="s">
        <v>5</v>
      </c>
      <c r="E26" s="42" t="s">
        <v>6</v>
      </c>
      <c r="F26" s="42" t="s">
        <v>7</v>
      </c>
      <c r="G26" s="45" t="s">
        <v>8</v>
      </c>
      <c r="I26" s="27" t="s">
        <v>12</v>
      </c>
      <c r="J26" s="28"/>
      <c r="K26" s="27" t="s">
        <v>23</v>
      </c>
    </row>
    <row r="27" spans="2:12" x14ac:dyDescent="0.35">
      <c r="B27" s="34" t="s">
        <v>0</v>
      </c>
      <c r="C27" s="9">
        <v>5</v>
      </c>
      <c r="D27" s="43">
        <v>1</v>
      </c>
      <c r="E27" s="43">
        <v>1</v>
      </c>
      <c r="F27" s="43">
        <v>2</v>
      </c>
      <c r="G27" s="46">
        <v>2</v>
      </c>
      <c r="I27" s="29">
        <f>AVERAGE(C27:G27)</f>
        <v>2.2000000000000002</v>
      </c>
      <c r="J27" s="28"/>
      <c r="K27" s="33">
        <f>SUMPRODUCT(C27:G27,$C$36:$G$36)</f>
        <v>1.622264691593611</v>
      </c>
      <c r="L27" t="s">
        <v>24</v>
      </c>
    </row>
    <row r="28" spans="2:12" x14ac:dyDescent="0.35">
      <c r="B28" s="8" t="s">
        <v>1</v>
      </c>
      <c r="C28" s="9">
        <v>2</v>
      </c>
      <c r="D28" s="43">
        <v>3</v>
      </c>
      <c r="E28" s="43">
        <v>4</v>
      </c>
      <c r="F28" s="43">
        <v>3</v>
      </c>
      <c r="G28" s="46">
        <v>5</v>
      </c>
      <c r="I28" s="29">
        <f t="shared" ref="I28:I32" si="5">AVERAGE(C28:G28)</f>
        <v>3.4</v>
      </c>
      <c r="J28" s="28"/>
      <c r="K28" s="31">
        <f>SUMPRODUCT(C28:G28,$C$36:$G$36)</f>
        <v>3.7453193959238007</v>
      </c>
      <c r="L28" t="s">
        <v>25</v>
      </c>
    </row>
    <row r="29" spans="2:12" x14ac:dyDescent="0.35">
      <c r="B29" s="8" t="s">
        <v>2</v>
      </c>
      <c r="C29" s="9">
        <v>6</v>
      </c>
      <c r="D29" s="43">
        <v>4</v>
      </c>
      <c r="E29" s="43">
        <v>5</v>
      </c>
      <c r="F29" s="43">
        <v>4</v>
      </c>
      <c r="G29" s="46">
        <v>4</v>
      </c>
      <c r="I29" s="29">
        <f t="shared" si="5"/>
        <v>4.5999999999999996</v>
      </c>
      <c r="J29" s="28"/>
      <c r="K29" s="31">
        <f t="shared" ref="K29:K32" si="6">SUMPRODUCT(C29:G29,$C$36:$G$36)</f>
        <v>4.4347387457521066</v>
      </c>
      <c r="L29" t="s">
        <v>26</v>
      </c>
    </row>
    <row r="30" spans="2:12" x14ac:dyDescent="0.35">
      <c r="B30" s="8" t="s">
        <v>9</v>
      </c>
      <c r="C30" s="9">
        <v>1</v>
      </c>
      <c r="D30" s="43">
        <v>6</v>
      </c>
      <c r="E30" s="43">
        <v>3</v>
      </c>
      <c r="F30" s="43">
        <v>5</v>
      </c>
      <c r="G30" s="46">
        <v>3</v>
      </c>
      <c r="I30" s="29">
        <f t="shared" si="5"/>
        <v>3.6</v>
      </c>
      <c r="J30" s="28"/>
      <c r="K30" s="31">
        <f t="shared" si="6"/>
        <v>3.8402717555592796</v>
      </c>
      <c r="L30" t="s">
        <v>25</v>
      </c>
    </row>
    <row r="31" spans="2:12" x14ac:dyDescent="0.35">
      <c r="B31" s="34" t="s">
        <v>10</v>
      </c>
      <c r="C31" s="9">
        <v>4</v>
      </c>
      <c r="D31" s="43">
        <v>2</v>
      </c>
      <c r="E31" s="43">
        <v>2</v>
      </c>
      <c r="F31" s="43">
        <v>1</v>
      </c>
      <c r="G31" s="46">
        <v>1</v>
      </c>
      <c r="I31" s="29">
        <f t="shared" si="5"/>
        <v>2</v>
      </c>
      <c r="J31" s="28"/>
      <c r="K31" s="33">
        <f t="shared" si="6"/>
        <v>1.6097353121491</v>
      </c>
      <c r="L31" t="s">
        <v>24</v>
      </c>
    </row>
    <row r="32" spans="2:12" ht="15" thickBot="1" x14ac:dyDescent="0.4">
      <c r="B32" s="12" t="s">
        <v>3</v>
      </c>
      <c r="C32" s="13">
        <v>3</v>
      </c>
      <c r="D32" s="44">
        <v>5</v>
      </c>
      <c r="E32" s="44">
        <v>6</v>
      </c>
      <c r="F32" s="44">
        <v>6</v>
      </c>
      <c r="G32" s="47">
        <v>6</v>
      </c>
      <c r="I32" s="30">
        <f t="shared" si="5"/>
        <v>5.2</v>
      </c>
      <c r="J32" s="28"/>
      <c r="K32" s="32">
        <f t="shared" si="6"/>
        <v>5.7476700990221037</v>
      </c>
      <c r="L32" t="s">
        <v>27</v>
      </c>
    </row>
    <row r="34" spans="2:24" x14ac:dyDescent="0.35">
      <c r="B34" t="s">
        <v>20</v>
      </c>
      <c r="C34" s="2">
        <f>SUMXMY2(C27:C32,$I$27:$I$32)/(COUNT(C27:C32) - 1)</f>
        <v>5.4719999999999995</v>
      </c>
      <c r="D34" s="2">
        <f t="shared" ref="D34:G34" si="7">SUMXMY2(D27:D32,$I$27:$I$32)/(COUNT(D27:D32) - 1)</f>
        <v>1.552</v>
      </c>
      <c r="E34" s="2">
        <f t="shared" si="7"/>
        <v>0.59200000000000019</v>
      </c>
      <c r="F34" s="2">
        <f t="shared" si="7"/>
        <v>0.83199999999999985</v>
      </c>
      <c r="G34" s="2">
        <f t="shared" si="7"/>
        <v>0.99199999999999999</v>
      </c>
    </row>
    <row r="35" spans="2:24" x14ac:dyDescent="0.35">
      <c r="B35" t="s">
        <v>21</v>
      </c>
      <c r="C35">
        <f>1/C34</f>
        <v>0.18274853801169591</v>
      </c>
      <c r="D35">
        <f t="shared" ref="D35:G35" si="8">1/D34</f>
        <v>0.64432989690721643</v>
      </c>
      <c r="E35">
        <f t="shared" si="8"/>
        <v>1.6891891891891886</v>
      </c>
      <c r="F35">
        <f t="shared" si="8"/>
        <v>1.2019230769230771</v>
      </c>
      <c r="G35">
        <f t="shared" si="8"/>
        <v>1.0080645161290323</v>
      </c>
      <c r="H35">
        <f>SUM(C35:G35)</f>
        <v>4.7262552171602099</v>
      </c>
    </row>
    <row r="36" spans="2:24" x14ac:dyDescent="0.35">
      <c r="B36" t="s">
        <v>22</v>
      </c>
      <c r="C36" s="26">
        <f>C35/$H$35</f>
        <v>3.866666729045181E-2</v>
      </c>
      <c r="D36" s="26">
        <f t="shared" ref="D36:G36" si="9">D35/$H$35</f>
        <v>0.13632989910654142</v>
      </c>
      <c r="E36" s="26">
        <f t="shared" si="9"/>
        <v>0.35740541117120311</v>
      </c>
      <c r="F36" s="26">
        <f t="shared" si="9"/>
        <v>0.25430769641027923</v>
      </c>
      <c r="G36" s="26">
        <f t="shared" si="9"/>
        <v>0.21329032602152451</v>
      </c>
    </row>
    <row r="39" spans="2:24" x14ac:dyDescent="0.35">
      <c r="C39" s="1" t="s">
        <v>28</v>
      </c>
      <c r="D39" s="1"/>
      <c r="E39" s="1"/>
    </row>
    <row r="40" spans="2:24" x14ac:dyDescent="0.35">
      <c r="C40" s="3"/>
      <c r="D40" s="3"/>
      <c r="E40" s="36"/>
    </row>
    <row r="41" spans="2:24" ht="15" thickBot="1" x14ac:dyDescent="0.4">
      <c r="E41" s="37" t="s">
        <v>4</v>
      </c>
      <c r="M41" s="37" t="s">
        <v>6</v>
      </c>
      <c r="U41" s="37" t="s">
        <v>8</v>
      </c>
    </row>
    <row r="42" spans="2:24" x14ac:dyDescent="0.35">
      <c r="B42" s="16"/>
      <c r="C42" s="38" t="s">
        <v>0</v>
      </c>
      <c r="D42" s="38" t="s">
        <v>1</v>
      </c>
      <c r="E42" s="38" t="s">
        <v>2</v>
      </c>
      <c r="F42" s="38" t="s">
        <v>9</v>
      </c>
      <c r="G42" s="38" t="s">
        <v>10</v>
      </c>
      <c r="H42" s="39" t="s">
        <v>3</v>
      </c>
      <c r="J42" s="16"/>
      <c r="K42" s="38" t="s">
        <v>0</v>
      </c>
      <c r="L42" s="38" t="s">
        <v>1</v>
      </c>
      <c r="M42" s="38" t="s">
        <v>2</v>
      </c>
      <c r="N42" s="38" t="s">
        <v>9</v>
      </c>
      <c r="O42" s="38" t="s">
        <v>10</v>
      </c>
      <c r="P42" s="39" t="s">
        <v>3</v>
      </c>
      <c r="R42" s="16"/>
      <c r="S42" s="38" t="s">
        <v>0</v>
      </c>
      <c r="T42" s="38" t="s">
        <v>1</v>
      </c>
      <c r="U42" s="38" t="s">
        <v>2</v>
      </c>
      <c r="V42" s="38" t="s">
        <v>9</v>
      </c>
      <c r="W42" s="38" t="s">
        <v>10</v>
      </c>
      <c r="X42" s="39" t="s">
        <v>3</v>
      </c>
    </row>
    <row r="43" spans="2:24" x14ac:dyDescent="0.35">
      <c r="B43" s="8" t="s">
        <v>0</v>
      </c>
      <c r="C43" s="40">
        <v>1</v>
      </c>
      <c r="D43" s="9">
        <v>0</v>
      </c>
      <c r="E43" s="9">
        <v>1</v>
      </c>
      <c r="F43" s="9">
        <v>0</v>
      </c>
      <c r="G43" s="9">
        <v>0</v>
      </c>
      <c r="H43" s="24">
        <v>0</v>
      </c>
      <c r="J43" s="8" t="s">
        <v>0</v>
      </c>
      <c r="K43" s="40">
        <v>1</v>
      </c>
      <c r="L43" s="36">
        <v>1</v>
      </c>
      <c r="M43" s="36">
        <v>1</v>
      </c>
      <c r="N43" s="36">
        <v>1</v>
      </c>
      <c r="O43" s="36">
        <v>1</v>
      </c>
      <c r="P43" s="24">
        <v>1</v>
      </c>
      <c r="R43" s="8" t="s">
        <v>0</v>
      </c>
      <c r="S43" s="40">
        <v>1</v>
      </c>
      <c r="T43" s="36">
        <v>1</v>
      </c>
      <c r="U43" s="36">
        <v>1</v>
      </c>
      <c r="V43" s="36">
        <v>1</v>
      </c>
      <c r="W43" s="9">
        <v>0</v>
      </c>
      <c r="X43" s="24">
        <v>1</v>
      </c>
    </row>
    <row r="44" spans="2:24" x14ac:dyDescent="0.35">
      <c r="B44" s="8" t="s">
        <v>1</v>
      </c>
      <c r="C44" s="9">
        <f>ABS(1-D43)</f>
        <v>1</v>
      </c>
      <c r="D44" s="40">
        <v>1</v>
      </c>
      <c r="E44" s="9">
        <v>1</v>
      </c>
      <c r="F44" s="9">
        <v>0</v>
      </c>
      <c r="G44" s="9">
        <v>1</v>
      </c>
      <c r="H44" s="24">
        <v>1</v>
      </c>
      <c r="J44" s="8" t="s">
        <v>1</v>
      </c>
      <c r="K44" s="9">
        <f>ABS(1-L43)</f>
        <v>0</v>
      </c>
      <c r="L44" s="40">
        <v>1</v>
      </c>
      <c r="M44" s="9">
        <v>1</v>
      </c>
      <c r="N44" s="9">
        <v>0</v>
      </c>
      <c r="O44" s="36">
        <v>0</v>
      </c>
      <c r="P44" s="24">
        <v>1</v>
      </c>
      <c r="R44" s="8" t="s">
        <v>1</v>
      </c>
      <c r="S44" s="9">
        <f>ABS(1-T43)</f>
        <v>0</v>
      </c>
      <c r="T44" s="40">
        <v>1</v>
      </c>
      <c r="U44" s="9">
        <v>0</v>
      </c>
      <c r="V44" s="9">
        <v>0</v>
      </c>
      <c r="W44" s="9">
        <v>0</v>
      </c>
      <c r="X44" s="24">
        <v>1</v>
      </c>
    </row>
    <row r="45" spans="2:24" x14ac:dyDescent="0.35">
      <c r="B45" s="8" t="s">
        <v>2</v>
      </c>
      <c r="C45" s="9">
        <f>ABS(1-E43)</f>
        <v>0</v>
      </c>
      <c r="D45" s="9">
        <f>ABS(1-E44)</f>
        <v>0</v>
      </c>
      <c r="E45" s="40">
        <v>1</v>
      </c>
      <c r="F45" s="9">
        <v>0</v>
      </c>
      <c r="G45" s="9">
        <v>0</v>
      </c>
      <c r="H45" s="24">
        <v>0</v>
      </c>
      <c r="J45" s="8" t="s">
        <v>2</v>
      </c>
      <c r="K45" s="9">
        <f>ABS(1-M43)</f>
        <v>0</v>
      </c>
      <c r="L45" s="9">
        <f>ABS(1-M44)</f>
        <v>0</v>
      </c>
      <c r="M45" s="40">
        <v>1</v>
      </c>
      <c r="N45" s="9">
        <v>0</v>
      </c>
      <c r="O45" s="9">
        <v>0</v>
      </c>
      <c r="P45" s="24">
        <v>1</v>
      </c>
      <c r="R45" s="8" t="s">
        <v>2</v>
      </c>
      <c r="S45" s="9">
        <f>ABS(1-U43)</f>
        <v>0</v>
      </c>
      <c r="T45" s="9">
        <f>ABS(1-U44)</f>
        <v>1</v>
      </c>
      <c r="U45" s="40">
        <v>1</v>
      </c>
      <c r="V45" s="9">
        <v>0</v>
      </c>
      <c r="W45" s="9">
        <v>0</v>
      </c>
      <c r="X45" s="24">
        <v>1</v>
      </c>
    </row>
    <row r="46" spans="2:24" x14ac:dyDescent="0.35">
      <c r="B46" s="8" t="s">
        <v>9</v>
      </c>
      <c r="C46" s="9">
        <f>ABS(1-F43)</f>
        <v>1</v>
      </c>
      <c r="D46" s="9">
        <f>ABS(1-F44)</f>
        <v>1</v>
      </c>
      <c r="E46" s="9">
        <f>ABS(1-F45)</f>
        <v>1</v>
      </c>
      <c r="F46" s="40">
        <v>1</v>
      </c>
      <c r="G46" s="9">
        <v>1</v>
      </c>
      <c r="H46" s="24">
        <v>1</v>
      </c>
      <c r="J46" s="8" t="s">
        <v>9</v>
      </c>
      <c r="K46" s="9">
        <f>ABS(1-N43)</f>
        <v>0</v>
      </c>
      <c r="L46" s="9">
        <f>ABS(1-N44)</f>
        <v>1</v>
      </c>
      <c r="M46" s="9">
        <f>ABS(1-N45)</f>
        <v>1</v>
      </c>
      <c r="N46" s="40">
        <v>1</v>
      </c>
      <c r="O46" s="36">
        <v>0</v>
      </c>
      <c r="P46" s="24">
        <v>1</v>
      </c>
      <c r="R46" s="8" t="s">
        <v>9</v>
      </c>
      <c r="S46" s="9">
        <f>ABS(1-V43)</f>
        <v>0</v>
      </c>
      <c r="T46" s="9">
        <f>ABS(1-V44)</f>
        <v>1</v>
      </c>
      <c r="U46" s="9">
        <f>ABS(1-V45)</f>
        <v>1</v>
      </c>
      <c r="V46" s="40">
        <v>1</v>
      </c>
      <c r="W46" s="36">
        <v>0</v>
      </c>
      <c r="X46" s="24">
        <v>1</v>
      </c>
    </row>
    <row r="47" spans="2:24" x14ac:dyDescent="0.35">
      <c r="B47" s="8" t="s">
        <v>10</v>
      </c>
      <c r="C47" s="9">
        <f>ABS(1-G43)</f>
        <v>1</v>
      </c>
      <c r="D47" s="9">
        <f>ABS(1-G44)</f>
        <v>0</v>
      </c>
      <c r="E47" s="9">
        <f>ABS(1-G45)</f>
        <v>1</v>
      </c>
      <c r="F47" s="9">
        <f>ABS(1-G46)</f>
        <v>0</v>
      </c>
      <c r="G47" s="40">
        <v>1</v>
      </c>
      <c r="H47" s="24">
        <v>0</v>
      </c>
      <c r="J47" s="8" t="s">
        <v>10</v>
      </c>
      <c r="K47" s="9">
        <f>ABS(1-O43)</f>
        <v>0</v>
      </c>
      <c r="L47" s="9">
        <f>ABS(1-O44)</f>
        <v>1</v>
      </c>
      <c r="M47" s="9">
        <f>ABS(1-O45)</f>
        <v>1</v>
      </c>
      <c r="N47" s="9">
        <f>ABS(1-O46)</f>
        <v>1</v>
      </c>
      <c r="O47" s="40">
        <v>1</v>
      </c>
      <c r="P47" s="24">
        <v>1</v>
      </c>
      <c r="R47" s="8" t="s">
        <v>10</v>
      </c>
      <c r="S47" s="9">
        <f>ABS(1-W43)</f>
        <v>1</v>
      </c>
      <c r="T47" s="9">
        <f>ABS(1-W44)</f>
        <v>1</v>
      </c>
      <c r="U47" s="9">
        <f>ABS(1-W45)</f>
        <v>1</v>
      </c>
      <c r="V47" s="9">
        <f>ABS(1-W46)</f>
        <v>1</v>
      </c>
      <c r="W47" s="40">
        <v>1</v>
      </c>
      <c r="X47" s="24">
        <v>1</v>
      </c>
    </row>
    <row r="48" spans="2:24" ht="15" thickBot="1" x14ac:dyDescent="0.4">
      <c r="B48" s="12" t="s">
        <v>3</v>
      </c>
      <c r="C48" s="13">
        <f>ABS(1-H43)</f>
        <v>1</v>
      </c>
      <c r="D48" s="13">
        <f>ABS(1-H44)</f>
        <v>0</v>
      </c>
      <c r="E48" s="13">
        <f>ABS(1-H45)</f>
        <v>1</v>
      </c>
      <c r="F48" s="13">
        <f>ABS(1-H46)</f>
        <v>0</v>
      </c>
      <c r="G48" s="13">
        <f>ABS(1-H47)</f>
        <v>1</v>
      </c>
      <c r="H48" s="41">
        <v>1</v>
      </c>
      <c r="J48" s="12" t="s">
        <v>3</v>
      </c>
      <c r="K48" s="13">
        <f>ABS(1-P43)</f>
        <v>0</v>
      </c>
      <c r="L48" s="13">
        <f>ABS(1-P44)</f>
        <v>0</v>
      </c>
      <c r="M48" s="13">
        <f>ABS(1-P45)</f>
        <v>0</v>
      </c>
      <c r="N48" s="13">
        <f>ABS(1-P46)</f>
        <v>0</v>
      </c>
      <c r="O48" s="13">
        <f>ABS(1-P47)</f>
        <v>0</v>
      </c>
      <c r="P48" s="41">
        <v>1</v>
      </c>
      <c r="R48" s="12" t="s">
        <v>3</v>
      </c>
      <c r="S48" s="13">
        <f>ABS(1-X43)</f>
        <v>0</v>
      </c>
      <c r="T48" s="13">
        <f>ABS(1-X44)</f>
        <v>0</v>
      </c>
      <c r="U48" s="13">
        <f>ABS(1-X45)</f>
        <v>0</v>
      </c>
      <c r="V48" s="13">
        <f>ABS(1-X46)</f>
        <v>0</v>
      </c>
      <c r="W48" s="13">
        <f>ABS(1-X47)</f>
        <v>0</v>
      </c>
      <c r="X48" s="41">
        <v>1</v>
      </c>
    </row>
    <row r="50" spans="2:16" ht="15" thickBot="1" x14ac:dyDescent="0.4">
      <c r="E50" s="37" t="s">
        <v>5</v>
      </c>
      <c r="M50" s="37" t="s">
        <v>7</v>
      </c>
    </row>
    <row r="51" spans="2:16" x14ac:dyDescent="0.35">
      <c r="B51" s="16"/>
      <c r="C51" s="38" t="s">
        <v>0</v>
      </c>
      <c r="D51" s="38" t="s">
        <v>1</v>
      </c>
      <c r="E51" s="38" t="s">
        <v>2</v>
      </c>
      <c r="F51" s="38" t="s">
        <v>9</v>
      </c>
      <c r="G51" s="38" t="s">
        <v>10</v>
      </c>
      <c r="H51" s="39" t="s">
        <v>3</v>
      </c>
      <c r="J51" s="16"/>
      <c r="K51" s="38" t="s">
        <v>0</v>
      </c>
      <c r="L51" s="38" t="s">
        <v>1</v>
      </c>
      <c r="M51" s="38" t="s">
        <v>2</v>
      </c>
      <c r="N51" s="38" t="s">
        <v>9</v>
      </c>
      <c r="O51" s="38" t="s">
        <v>10</v>
      </c>
      <c r="P51" s="39" t="s">
        <v>3</v>
      </c>
    </row>
    <row r="52" spans="2:16" x14ac:dyDescent="0.35">
      <c r="B52" s="8" t="s">
        <v>0</v>
      </c>
      <c r="C52" s="40">
        <v>1</v>
      </c>
      <c r="D52" s="9">
        <v>1</v>
      </c>
      <c r="E52" s="9">
        <v>1</v>
      </c>
      <c r="F52" s="36">
        <v>1</v>
      </c>
      <c r="G52" s="36">
        <v>1</v>
      </c>
      <c r="H52" s="24">
        <v>1</v>
      </c>
      <c r="J52" s="8" t="s">
        <v>0</v>
      </c>
      <c r="K52" s="40">
        <v>1</v>
      </c>
      <c r="L52" s="36">
        <v>1</v>
      </c>
      <c r="M52" s="36">
        <v>1</v>
      </c>
      <c r="N52" s="36">
        <v>1</v>
      </c>
      <c r="O52" s="9">
        <v>0</v>
      </c>
      <c r="P52" s="24">
        <v>1</v>
      </c>
    </row>
    <row r="53" spans="2:16" x14ac:dyDescent="0.35">
      <c r="B53" s="8" t="s">
        <v>1</v>
      </c>
      <c r="C53" s="9">
        <f>ABS(1-D52)</f>
        <v>0</v>
      </c>
      <c r="D53" s="40">
        <v>1</v>
      </c>
      <c r="E53" s="9">
        <v>1</v>
      </c>
      <c r="F53" s="9">
        <v>1</v>
      </c>
      <c r="G53" s="36">
        <v>0</v>
      </c>
      <c r="H53" s="24">
        <v>1</v>
      </c>
      <c r="J53" s="8" t="s">
        <v>1</v>
      </c>
      <c r="K53" s="9">
        <f>ABS(1-L52)</f>
        <v>0</v>
      </c>
      <c r="L53" s="40">
        <v>1</v>
      </c>
      <c r="M53" s="9">
        <v>1</v>
      </c>
      <c r="N53" s="9">
        <v>1</v>
      </c>
      <c r="O53" s="9">
        <v>0</v>
      </c>
      <c r="P53" s="24">
        <v>1</v>
      </c>
    </row>
    <row r="54" spans="2:16" x14ac:dyDescent="0.35">
      <c r="B54" s="8" t="s">
        <v>2</v>
      </c>
      <c r="C54" s="9">
        <f>ABS(1-E52)</f>
        <v>0</v>
      </c>
      <c r="D54" s="9">
        <f>ABS(1-E53)</f>
        <v>0</v>
      </c>
      <c r="E54" s="40">
        <v>1</v>
      </c>
      <c r="F54" s="9">
        <v>1</v>
      </c>
      <c r="G54" s="9">
        <v>0</v>
      </c>
      <c r="H54" s="24">
        <v>1</v>
      </c>
      <c r="J54" s="8" t="s">
        <v>2</v>
      </c>
      <c r="K54" s="9">
        <f>ABS(1-M52)</f>
        <v>0</v>
      </c>
      <c r="L54" s="9">
        <f>ABS(1-M53)</f>
        <v>0</v>
      </c>
      <c r="M54" s="40">
        <v>1</v>
      </c>
      <c r="N54" s="9">
        <v>1</v>
      </c>
      <c r="O54" s="9">
        <v>0</v>
      </c>
      <c r="P54" s="24">
        <v>1</v>
      </c>
    </row>
    <row r="55" spans="2:16" x14ac:dyDescent="0.35">
      <c r="B55" s="8" t="s">
        <v>9</v>
      </c>
      <c r="C55" s="9">
        <f>ABS(1-F52)</f>
        <v>0</v>
      </c>
      <c r="D55" s="9">
        <f>ABS(1-F53)</f>
        <v>0</v>
      </c>
      <c r="E55" s="9">
        <f>ABS(1-F54)</f>
        <v>0</v>
      </c>
      <c r="F55" s="40">
        <v>1</v>
      </c>
      <c r="G55" s="36">
        <v>0</v>
      </c>
      <c r="H55" s="24">
        <v>0</v>
      </c>
      <c r="J55" s="8" t="s">
        <v>9</v>
      </c>
      <c r="K55" s="9">
        <f>ABS(1-N52)</f>
        <v>0</v>
      </c>
      <c r="L55" s="9">
        <f>ABS(1-N53)</f>
        <v>0</v>
      </c>
      <c r="M55" s="9">
        <f>ABS(1-N54)</f>
        <v>0</v>
      </c>
      <c r="N55" s="40">
        <v>1</v>
      </c>
      <c r="O55" s="9">
        <v>0</v>
      </c>
      <c r="P55" s="24">
        <v>1</v>
      </c>
    </row>
    <row r="56" spans="2:16" x14ac:dyDescent="0.35">
      <c r="B56" s="8" t="s">
        <v>10</v>
      </c>
      <c r="C56" s="9">
        <f>ABS(1-G52)</f>
        <v>0</v>
      </c>
      <c r="D56" s="9">
        <f>ABS(1-G53)</f>
        <v>1</v>
      </c>
      <c r="E56" s="9">
        <f>ABS(1-G54)</f>
        <v>1</v>
      </c>
      <c r="F56" s="9">
        <f>ABS(1-G55)</f>
        <v>1</v>
      </c>
      <c r="G56" s="40">
        <v>1</v>
      </c>
      <c r="H56" s="24">
        <v>1</v>
      </c>
      <c r="J56" s="8" t="s">
        <v>10</v>
      </c>
      <c r="K56" s="9">
        <f>ABS(1-O52)</f>
        <v>1</v>
      </c>
      <c r="L56" s="9">
        <f>ABS(1-O53)</f>
        <v>1</v>
      </c>
      <c r="M56" s="9">
        <f>ABS(1-O54)</f>
        <v>1</v>
      </c>
      <c r="N56" s="9">
        <f>ABS(1-O55)</f>
        <v>1</v>
      </c>
      <c r="O56" s="40">
        <v>1</v>
      </c>
      <c r="P56" s="24">
        <v>1</v>
      </c>
    </row>
    <row r="57" spans="2:16" ht="15" thickBot="1" x14ac:dyDescent="0.4">
      <c r="B57" s="12" t="s">
        <v>3</v>
      </c>
      <c r="C57" s="13">
        <f>ABS(1-H52)</f>
        <v>0</v>
      </c>
      <c r="D57" s="13">
        <f>ABS(1-H53)</f>
        <v>0</v>
      </c>
      <c r="E57" s="13">
        <f>ABS(1-H54)</f>
        <v>0</v>
      </c>
      <c r="F57" s="13">
        <f>ABS(1-H55)</f>
        <v>1</v>
      </c>
      <c r="G57" s="13">
        <f>ABS(1-H56)</f>
        <v>0</v>
      </c>
      <c r="H57" s="41">
        <v>1</v>
      </c>
      <c r="J57" s="12" t="s">
        <v>3</v>
      </c>
      <c r="K57" s="13">
        <f>ABS(1-P52)</f>
        <v>0</v>
      </c>
      <c r="L57" s="13">
        <f>ABS(1-P53)</f>
        <v>0</v>
      </c>
      <c r="M57" s="13">
        <f>ABS(1-P54)</f>
        <v>0</v>
      </c>
      <c r="N57" s="13">
        <f>ABS(1-P55)</f>
        <v>0</v>
      </c>
      <c r="O57" s="13">
        <f>ABS(1-P56)</f>
        <v>0</v>
      </c>
      <c r="P57" s="41">
        <v>1</v>
      </c>
    </row>
    <row r="60" spans="2:16" ht="15" thickBot="1" x14ac:dyDescent="0.4">
      <c r="E60" s="37" t="s">
        <v>29</v>
      </c>
      <c r="K60" s="50" t="s">
        <v>30</v>
      </c>
      <c r="L60" s="50" t="s">
        <v>31</v>
      </c>
      <c r="M60" s="50" t="s">
        <v>32</v>
      </c>
      <c r="N60" s="50" t="s">
        <v>33</v>
      </c>
      <c r="O60" s="50" t="s">
        <v>34</v>
      </c>
    </row>
    <row r="61" spans="2:16" x14ac:dyDescent="0.35">
      <c r="B61" s="16"/>
      <c r="C61" s="38" t="s">
        <v>0</v>
      </c>
      <c r="D61" s="38" t="s">
        <v>1</v>
      </c>
      <c r="E61" s="38" t="s">
        <v>2</v>
      </c>
      <c r="F61" s="38" t="s">
        <v>9</v>
      </c>
      <c r="G61" s="38" t="s">
        <v>10</v>
      </c>
      <c r="H61" s="39" t="s">
        <v>3</v>
      </c>
      <c r="K61">
        <f>SUMXMY2(C43:H48,$C$62:$H$67)</f>
        <v>14</v>
      </c>
      <c r="L61">
        <f>SUMXMY2(C52:H57,$C$62:$H$67)</f>
        <v>8</v>
      </c>
      <c r="M61">
        <f>SUMXMY2(K43:P48,$C$62:$H$67)</f>
        <v>2</v>
      </c>
      <c r="N61">
        <f>SUMXMY2(K52:P57,$C$62:$H$67)</f>
        <v>4</v>
      </c>
      <c r="O61">
        <f>SUMXMY2(S43:X48,$C$62:$H$67)</f>
        <v>2</v>
      </c>
    </row>
    <row r="62" spans="2:16" x14ac:dyDescent="0.35">
      <c r="B62" s="8" t="s">
        <v>0</v>
      </c>
      <c r="C62" s="40">
        <v>1</v>
      </c>
      <c r="D62" s="48">
        <v>1</v>
      </c>
      <c r="E62" s="48">
        <v>1</v>
      </c>
      <c r="F62" s="48">
        <v>1</v>
      </c>
      <c r="G62" s="48">
        <v>0</v>
      </c>
      <c r="H62" s="48">
        <v>1</v>
      </c>
    </row>
    <row r="63" spans="2:16" x14ac:dyDescent="0.35">
      <c r="B63" s="8" t="s">
        <v>1</v>
      </c>
      <c r="C63" s="9">
        <f>ABS(1-D62)</f>
        <v>0</v>
      </c>
      <c r="D63" s="40">
        <v>1</v>
      </c>
      <c r="E63" s="48">
        <v>1</v>
      </c>
      <c r="F63" s="48">
        <v>0</v>
      </c>
      <c r="G63" s="48">
        <v>0</v>
      </c>
      <c r="H63" s="48">
        <v>1</v>
      </c>
      <c r="J63" t="s">
        <v>35</v>
      </c>
      <c r="K63">
        <f>SUM(K61:O61)</f>
        <v>30</v>
      </c>
    </row>
    <row r="64" spans="2:16" x14ac:dyDescent="0.35">
      <c r="B64" s="8" t="s">
        <v>2</v>
      </c>
      <c r="C64" s="9">
        <f>ABS(1-E62)</f>
        <v>0</v>
      </c>
      <c r="D64" s="9">
        <f>ABS(1-E63)</f>
        <v>0</v>
      </c>
      <c r="E64" s="40">
        <v>1</v>
      </c>
      <c r="F64" s="48">
        <v>0</v>
      </c>
      <c r="G64" s="48">
        <v>0</v>
      </c>
      <c r="H64" s="48">
        <v>1</v>
      </c>
    </row>
    <row r="65" spans="2:8" x14ac:dyDescent="0.35">
      <c r="B65" s="8" t="s">
        <v>9</v>
      </c>
      <c r="C65" s="9">
        <f>ABS(1-F62)</f>
        <v>0</v>
      </c>
      <c r="D65" s="9">
        <f>ABS(1-F63)</f>
        <v>1</v>
      </c>
      <c r="E65" s="9">
        <f>ABS(1-F64)</f>
        <v>1</v>
      </c>
      <c r="F65" s="40">
        <v>1</v>
      </c>
      <c r="G65" s="48">
        <v>0</v>
      </c>
      <c r="H65" s="49">
        <v>1</v>
      </c>
    </row>
    <row r="66" spans="2:8" x14ac:dyDescent="0.35">
      <c r="B66" s="8" t="s">
        <v>10</v>
      </c>
      <c r="C66" s="9">
        <f>ABS(1-G62)</f>
        <v>1</v>
      </c>
      <c r="D66" s="9">
        <f>ABS(1-G63)</f>
        <v>1</v>
      </c>
      <c r="E66" s="9">
        <f>ABS(1-G64)</f>
        <v>1</v>
      </c>
      <c r="F66" s="9">
        <f>ABS(1-G65)</f>
        <v>1</v>
      </c>
      <c r="G66" s="40">
        <v>1</v>
      </c>
      <c r="H66" s="49">
        <v>1</v>
      </c>
    </row>
    <row r="67" spans="2:8" ht="15" thickBot="1" x14ac:dyDescent="0.4">
      <c r="B67" s="12" t="s">
        <v>3</v>
      </c>
      <c r="C67" s="13">
        <f>ABS(1-H62)</f>
        <v>0</v>
      </c>
      <c r="D67" s="13">
        <f>ABS(1-H63)</f>
        <v>0</v>
      </c>
      <c r="E67" s="13">
        <f>ABS(1-H64)</f>
        <v>0</v>
      </c>
      <c r="F67" s="13">
        <f>ABS(1-H65)</f>
        <v>0</v>
      </c>
      <c r="G67" s="13">
        <f>ABS(1-H66)</f>
        <v>0</v>
      </c>
      <c r="H67" s="41">
        <v>1</v>
      </c>
    </row>
    <row r="69" spans="2:8" x14ac:dyDescent="0.35">
      <c r="B69" s="51" t="s">
        <v>36</v>
      </c>
      <c r="C69" s="51">
        <f>SUM(C62:C67)</f>
        <v>2</v>
      </c>
      <c r="D69" s="51">
        <f t="shared" ref="D69:H69" si="10">SUM(D62:D67)</f>
        <v>4</v>
      </c>
      <c r="E69" s="51">
        <f t="shared" si="10"/>
        <v>5</v>
      </c>
      <c r="F69" s="51">
        <f t="shared" si="10"/>
        <v>3</v>
      </c>
      <c r="G69" s="51">
        <f t="shared" si="10"/>
        <v>1</v>
      </c>
      <c r="H69" s="51">
        <f t="shared" si="10"/>
        <v>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2022-05-25T14:25:35Z</dcterms:modified>
</cp:coreProperties>
</file>